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F5555339-CD98-4DC1-834A-D7A7E503CC2F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00" i="371" l="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2" i="431"/>
  <c r="D20" i="431"/>
  <c r="E15" i="431"/>
  <c r="F10" i="431"/>
  <c r="F18" i="431"/>
  <c r="G13" i="431"/>
  <c r="G21" i="431"/>
  <c r="I19" i="431"/>
  <c r="J14" i="431"/>
  <c r="K9" i="431"/>
  <c r="L20" i="431"/>
  <c r="N18" i="431"/>
  <c r="P16" i="431"/>
  <c r="P9" i="431"/>
  <c r="C10" i="431"/>
  <c r="C18" i="431"/>
  <c r="D13" i="431"/>
  <c r="D21" i="431"/>
  <c r="E16" i="431"/>
  <c r="F11" i="431"/>
  <c r="F19" i="431"/>
  <c r="G14" i="431"/>
  <c r="H9" i="431"/>
  <c r="H17" i="431"/>
  <c r="I12" i="431"/>
  <c r="I20" i="431"/>
  <c r="J15" i="431"/>
  <c r="K10" i="431"/>
  <c r="K18" i="431"/>
  <c r="M16" i="431"/>
  <c r="N11" i="431"/>
  <c r="P17" i="431"/>
  <c r="C11" i="431"/>
  <c r="C19" i="431"/>
  <c r="D14" i="431"/>
  <c r="E9" i="431"/>
  <c r="E17" i="431"/>
  <c r="F12" i="431"/>
  <c r="F20" i="431"/>
  <c r="G15" i="431"/>
  <c r="H10" i="431"/>
  <c r="H18" i="431"/>
  <c r="I13" i="431"/>
  <c r="I21" i="431"/>
  <c r="J16" i="431"/>
  <c r="K11" i="431"/>
  <c r="K19" i="431"/>
  <c r="L14" i="431"/>
  <c r="M9" i="431"/>
  <c r="M17" i="431"/>
  <c r="N12" i="431"/>
  <c r="N20" i="431"/>
  <c r="O15" i="431"/>
  <c r="P10" i="431"/>
  <c r="P18" i="431"/>
  <c r="Q13" i="431"/>
  <c r="Q21" i="431"/>
  <c r="C12" i="431"/>
  <c r="C20" i="431"/>
  <c r="D15" i="431"/>
  <c r="E10" i="431"/>
  <c r="E18" i="431"/>
  <c r="F13" i="431"/>
  <c r="F21" i="431"/>
  <c r="G16" i="431"/>
  <c r="H11" i="431"/>
  <c r="H19" i="431"/>
  <c r="I14" i="431"/>
  <c r="J9" i="431"/>
  <c r="J17" i="431"/>
  <c r="K12" i="431"/>
  <c r="K20" i="431"/>
  <c r="L15" i="431"/>
  <c r="M10" i="431"/>
  <c r="M18" i="431"/>
  <c r="N13" i="431"/>
  <c r="N21" i="431"/>
  <c r="O16" i="431"/>
  <c r="P11" i="431"/>
  <c r="P19" i="431"/>
  <c r="Q14" i="431"/>
  <c r="C13" i="431"/>
  <c r="C21" i="431"/>
  <c r="D16" i="431"/>
  <c r="E11" i="431"/>
  <c r="E19" i="431"/>
  <c r="F14" i="431"/>
  <c r="G9" i="431"/>
  <c r="G17" i="431"/>
  <c r="H12" i="431"/>
  <c r="H20" i="431"/>
  <c r="I15" i="431"/>
  <c r="J10" i="431"/>
  <c r="J18" i="431"/>
  <c r="K13" i="431"/>
  <c r="K21" i="431"/>
  <c r="L16" i="431"/>
  <c r="M11" i="431"/>
  <c r="M19" i="431"/>
  <c r="N14" i="431"/>
  <c r="O9" i="431"/>
  <c r="O17" i="431"/>
  <c r="P12" i="431"/>
  <c r="P20" i="431"/>
  <c r="Q15" i="431"/>
  <c r="P21" i="431"/>
  <c r="C14" i="431"/>
  <c r="D9" i="431"/>
  <c r="D17" i="431"/>
  <c r="E12" i="431"/>
  <c r="E20" i="431"/>
  <c r="F15" i="431"/>
  <c r="G10" i="431"/>
  <c r="G18" i="431"/>
  <c r="H13" i="431"/>
  <c r="H21" i="431"/>
  <c r="I16" i="431"/>
  <c r="J11" i="431"/>
  <c r="J19" i="431"/>
  <c r="K14" i="431"/>
  <c r="L9" i="431"/>
  <c r="L17" i="431"/>
  <c r="M12" i="431"/>
  <c r="M20" i="431"/>
  <c r="N15" i="431"/>
  <c r="O10" i="431"/>
  <c r="O18" i="431"/>
  <c r="P13" i="431"/>
  <c r="C15" i="431"/>
  <c r="D10" i="431"/>
  <c r="D18" i="431"/>
  <c r="E13" i="431"/>
  <c r="E21" i="431"/>
  <c r="F16" i="431"/>
  <c r="G11" i="431"/>
  <c r="G19" i="431"/>
  <c r="H14" i="431"/>
  <c r="I9" i="431"/>
  <c r="I17" i="431"/>
  <c r="J12" i="431"/>
  <c r="J20" i="431"/>
  <c r="K15" i="431"/>
  <c r="L10" i="431"/>
  <c r="L18" i="431"/>
  <c r="M13" i="431"/>
  <c r="M21" i="431"/>
  <c r="N16" i="431"/>
  <c r="O11" i="431"/>
  <c r="O19" i="431"/>
  <c r="P14" i="431"/>
  <c r="Q9" i="431"/>
  <c r="Q17" i="431"/>
  <c r="I11" i="431"/>
  <c r="L12" i="431"/>
  <c r="N10" i="431"/>
  <c r="O13" i="431"/>
  <c r="Q11" i="431"/>
  <c r="L21" i="431"/>
  <c r="O14" i="431"/>
  <c r="Q12" i="431"/>
  <c r="C16" i="431"/>
  <c r="D11" i="431"/>
  <c r="D19" i="431"/>
  <c r="E14" i="431"/>
  <c r="F9" i="431"/>
  <c r="F17" i="431"/>
  <c r="G12" i="431"/>
  <c r="G20" i="431"/>
  <c r="H15" i="431"/>
  <c r="I10" i="431"/>
  <c r="I18" i="431"/>
  <c r="J13" i="431"/>
  <c r="J21" i="431"/>
  <c r="K16" i="431"/>
  <c r="L11" i="431"/>
  <c r="L19" i="431"/>
  <c r="M14" i="431"/>
  <c r="N9" i="431"/>
  <c r="N17" i="431"/>
  <c r="O12" i="431"/>
  <c r="O20" i="431"/>
  <c r="P15" i="431"/>
  <c r="Q10" i="431"/>
  <c r="Q18" i="431"/>
  <c r="H16" i="431"/>
  <c r="K17" i="431"/>
  <c r="M15" i="431"/>
  <c r="O21" i="431"/>
  <c r="Q19" i="431"/>
  <c r="L13" i="431"/>
  <c r="N19" i="431"/>
  <c r="Q20" i="431"/>
  <c r="Q16" i="431"/>
  <c r="R16" i="431" l="1"/>
  <c r="S16" i="431"/>
  <c r="S20" i="431"/>
  <c r="R20" i="431"/>
  <c r="S19" i="431"/>
  <c r="R19" i="431"/>
  <c r="R18" i="431"/>
  <c r="S18" i="431"/>
  <c r="S10" i="431"/>
  <c r="R10" i="431"/>
  <c r="S12" i="431"/>
  <c r="R12" i="431"/>
  <c r="R11" i="431"/>
  <c r="S11" i="431"/>
  <c r="R17" i="431"/>
  <c r="S17" i="431"/>
  <c r="R9" i="431"/>
  <c r="S9" i="431"/>
  <c r="S15" i="431"/>
  <c r="R15" i="431"/>
  <c r="R14" i="431"/>
  <c r="S14" i="431"/>
  <c r="S21" i="431"/>
  <c r="R21" i="431"/>
  <c r="S13" i="431"/>
  <c r="R13" i="431"/>
  <c r="O8" i="431"/>
  <c r="G8" i="431"/>
  <c r="N8" i="431"/>
  <c r="H8" i="431"/>
  <c r="E8" i="431"/>
  <c r="C8" i="431"/>
  <c r="F8" i="431"/>
  <c r="D8" i="431"/>
  <c r="Q8" i="431"/>
  <c r="M8" i="431"/>
  <c r="J8" i="431"/>
  <c r="L8" i="431"/>
  <c r="I8" i="431"/>
  <c r="P8" i="431"/>
  <c r="K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D24" i="414"/>
  <c r="C24" i="414"/>
  <c r="J12" i="339" l="1"/>
  <c r="Q3" i="345"/>
  <c r="Q3" i="347"/>
  <c r="S3" i="347"/>
  <c r="U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<sst xmlns="http://schemas.openxmlformats.org/spreadsheetml/2006/main" count="69748" uniqueCount="9695">
  <si>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</si>
  <si>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</si>
  <si>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</si>
  <si>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</si>
  <si>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</si>
  <si>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</si>
  <si>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</si>
  <si>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</si>
  <si>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</si>
  <si>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</si>
  <si>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</si>
  <si>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</si>
  <si>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</si>
  <si>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</si>
  <si>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</si>
  <si>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</si>
  <si>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</si>
  <si>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</si>
  <si>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</si>
  <si>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</si>
  <si>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</si>
  <si>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</si>
  <si>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</si>
  <si>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</si>
  <si>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</si>
  <si>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</si>
  <si>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</si>
  <si>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</si>
  <si>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</si>
  <si>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</si>
  <si>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</si>
  <si>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</si>
  <si>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</si>
  <si>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</si>
  <si>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</si>
  <si>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</si>
  <si>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</si>
  <si>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</si>
  <si>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</si>
  <si>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</si>
  <si>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</si>
  <si>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</si>
  <si>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</si>
  <si>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</si>
  <si>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</si>
  <si>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</si>
  <si>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</si>
  <si>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</si>
  <si>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</si>
  <si>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</si>
  <si>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</si>
  <si>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</si>
  <si>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</si>
  <si>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</si>
  <si>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</si>
  <si>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</si>
  <si>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</si>
  <si>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</si>
  <si>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</si>
  <si>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</si>
  <si>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</si>
  <si>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</si>
  <si>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</si>
  <si>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</si>
  <si>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</si>
  <si>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</si>
  <si>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</si>
  <si>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</si>
  <si>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</si>
  <si>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</si>
  <si>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</si>
  <si>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</si>
  <si>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</si>
  <si>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</si>
  <si>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</si>
  <si>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</si>
  <si>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</si>
  <si>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</si>
  <si>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</si>
  <si>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</si>
  <si>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</si>
  <si>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</si>
  <si>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</si>
  <si>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</si>
  <si>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</si>
  <si>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</si>
  <si>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</si>
  <si>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</si>
  <si>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</si>
  <si>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</si>
  <si>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</si>
  <si>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</si>
  <si>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</si>
  <si>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</si>
  <si>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</si>
  <si>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</si>
  <si>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</si>
  <si>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</si>
  <si>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</si>
  <si>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</si>
  <si>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</si>
  <si>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</si>
  <si>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</si>
  <si>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</si>
  <si>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</si>
  <si>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</si>
  <si>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</si>
  <si>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</si>
  <si>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</si>
  <si>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</si>
  <si>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</si>
  <si>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</si>
  <si>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</si>
  <si>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</si>
  <si>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</si>
  <si>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</si>
  <si>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</si>
  <si>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</si>
  <si>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</si>
  <si>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</si>
  <si>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</si>
  <si>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</si>
  <si>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</si>
  <si>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</si>
  <si>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</si>
  <si>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</si>
  <si>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</si>
  <si>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</si>
  <si>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</si>
  <si>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</si>
  <si>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</si>
  <si>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</si>
  <si>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</si>
  <si>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</si>
  <si>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</si>
  <si>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</si>
  <si>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</si>
  <si>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</si>
  <si>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</si>
  <si>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</si>
  <si>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</si>
  <si>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</si>
  <si>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</si>
  <si>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</si>
  <si>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</si>
  <si>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</si>
  <si>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</si>
  <si>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</si>
  <si>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</si>
  <si>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</si>
  <si>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</si>
  <si>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</si>
  <si>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</si>
  <si>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</si>
  <si>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</si>
  <si>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</si>
  <si>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</si>
  <si>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</si>
  <si>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</si>
  <si>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</si>
  <si>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</si>
  <si>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</si>
  <si>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</si>
  <si>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</si>
  <si>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</si>
  <si>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</si>
  <si>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</si>
  <si>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</si>
  <si>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</si>
  <si>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</si>
  <si>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</si>
  <si>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</si>
  <si>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</si>
  <si>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</si>
  <si>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</si>
  <si>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</si>
  <si>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</si>
  <si>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</si>
  <si>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</si>
  <si>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</si>
  <si>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</si>
  <si>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</si>
  <si>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</si>
  <si>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</si>
  <si>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</si>
  <si>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</si>
  <si>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</si>
  <si>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</si>
  <si>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</si>
  <si>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</si>
  <si>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</si>
  <si>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</si>
  <si>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</si>
  <si>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</si>
  <si>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</si>
  <si>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</si>
  <si>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</si>
  <si>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</si>
  <si>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</si>
  <si>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</si>
  <si>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</si>
  <si>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</si>
  <si>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</si>
  <si>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</si>
  <si>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</si>
  <si>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</si>
  <si>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</si>
  <si>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</si>
  <si>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</si>
  <si>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</si>
  <si>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</si>
  <si>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</si>
  <si>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</si>
  <si>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</si>
  <si>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</si>
  <si>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</si>
  <si>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</si>
  <si>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</si>
  <si>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</si>
  <si>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</si>
  <si>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</si>
  <si>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</si>
  <si>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</si>
  <si>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</si>
  <si>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</si>
  <si>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</si>
  <si>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</si>
  <si>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</si>
  <si>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</si>
  <si>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</si>
  <si>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</si>
  <si>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</si>
  <si>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</si>
  <si>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</si>
  <si>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</si>
  <si>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</si>
  <si>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</si>
  <si>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</si>
  <si>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</si>
  <si>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</si>
  <si>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</si>
  <si>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</si>
  <si>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</si>
  <si>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</si>
  <si>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</si>
  <si>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</si>
  <si>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</si>
  <si>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</si>
  <si>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</si>
  <si>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</si>
  <si>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</si>
  <si>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</si>
  <si>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</si>
  <si>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</si>
  <si>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</si>
  <si>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</si>
  <si>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</si>
  <si>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</si>
  <si>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</si>
  <si>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</si>
  <si>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</si>
  <si>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</si>
  <si>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</si>
  <si>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</si>
  <si>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</si>
  <si>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</si>
  <si>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</si>
  <si>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</si>
  <si>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</si>
  <si>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</si>
  <si>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</si>
  <si>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</si>
  <si>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</si>
  <si>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</si>
  <si>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</si>
  <si>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</si>
  <si>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</si>
  <si>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</si>
  <si>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</si>
  <si>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</si>
  <si>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</si>
  <si>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</si>
  <si>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</si>
  <si>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</si>
  <si>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</si>
  <si>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</si>
  <si>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</si>
  <si>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</si>
  <si>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</si>
  <si>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</si>
  <si>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</si>
  <si>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</si>
  <si>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</si>
  <si>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</si>
  <si>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</si>
  <si>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</si>
  <si>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</si>
  <si>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</si>
  <si>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</si>
  <si>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</si>
  <si>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</si>
  <si>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</si>
  <si>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</si>
  <si>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</si>
  <si>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</si>
  <si>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</si>
  <si>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</si>
  <si>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</si>
  <si>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</si>
  <si>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</si>
  <si>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</si>
  <si>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</si>
  <si>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</si>
  <si>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</si>
  <si>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</si>
  <si>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</si>
  <si>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</si>
  <si>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</si>
  <si>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</si>
  <si>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</si>
  <si>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</si>
  <si>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</si>
  <si>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</si>
  <si>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</si>
  <si>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</si>
  <si>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</si>
  <si>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</si>
  <si>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</si>
  <si>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Ortopedická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</si>
  <si>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</si>
  <si>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</si>
  <si>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</si>
  <si>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</si>
  <si>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</si>
  <si>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</si>
  <si>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</si>
  <si>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50110     Biologické implantáty</t>
  </si>
  <si>
    <t xml:space="preserve">                    50110001     Biologické implantáty (sk.507)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</si>
  <si>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</si>
  <si>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</si>
  <si>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</si>
  <si>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</si>
  <si>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</si>
  <si>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</si>
  <si>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</si>
  <si>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</si>
  <si>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</si>
  <si>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</si>
  <si>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</si>
  <si>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</si>
  <si>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</si>
  <si>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50115003     TEP (Z518)</t>
  </si>
  <si>
    <t xml:space="preserve">                    50115004     IUTN - kovové (Z506)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</si>
  <si>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</si>
  <si>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</si>
  <si>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</si>
  <si>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</si>
  <si>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</si>
  <si>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</si>
  <si>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</si>
  <si>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</si>
  <si>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</si>
  <si>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</si>
  <si>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</si>
  <si>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</si>
  <si>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</si>
  <si>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</si>
  <si>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</si>
  <si>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</si>
  <si>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</si>
  <si>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</si>
  <si>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</si>
  <si>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</si>
  <si>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</si>
  <si>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</si>
  <si>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</si>
  <si>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</si>
  <si>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</si>
  <si>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</si>
  <si>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</si>
  <si>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</si>
  <si>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</si>
  <si>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</si>
  <si>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</si>
  <si>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</si>
  <si>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</si>
  <si>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</si>
  <si>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</si>
  <si>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</si>
  <si>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</si>
  <si>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</si>
  <si>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</si>
  <si>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</si>
  <si>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</si>
  <si>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</si>
  <si>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</si>
  <si>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</si>
  <si>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</si>
  <si>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</si>
  <si>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</si>
  <si>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</si>
  <si>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</si>
  <si>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</si>
  <si>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</si>
  <si>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</si>
  <si>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</si>
  <si>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</si>
  <si>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</si>
  <si>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</si>
  <si>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</si>
  <si>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</si>
  <si>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</si>
  <si>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</si>
  <si>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</si>
  <si>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</si>
  <si>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</si>
  <si>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</si>
  <si>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</si>
  <si>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</si>
  <si>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</si>
  <si>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</si>
  <si>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</si>
  <si>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</si>
  <si>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</si>
  <si>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</si>
  <si>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</si>
  <si>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</si>
  <si>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</si>
  <si>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</si>
  <si>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</si>
  <si>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</si>
  <si>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</si>
  <si>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</si>
  <si>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</si>
  <si>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</si>
  <si>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</si>
  <si>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</si>
  <si>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</si>
  <si>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</si>
  <si>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</si>
  <si>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</si>
  <si>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</si>
  <si>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</si>
  <si>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</si>
  <si>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</si>
  <si>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</si>
  <si>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</si>
  <si>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</si>
  <si>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</si>
  <si>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</si>
  <si>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</si>
  <si>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</si>
  <si>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</si>
  <si>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</si>
  <si>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</si>
  <si>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</si>
  <si>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</si>
  <si>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</si>
  <si>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</si>
  <si>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</si>
  <si>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</si>
  <si>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</si>
  <si>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</si>
  <si>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</si>
  <si>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</si>
  <si>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</si>
  <si>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</si>
  <si>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</si>
  <si>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</si>
  <si>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</si>
  <si>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</si>
  <si>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</si>
  <si>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</si>
  <si>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</si>
  <si>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</si>
  <si>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</si>
  <si>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</si>
  <si>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</si>
  <si>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</si>
  <si>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</si>
  <si>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</si>
  <si>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</si>
  <si>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</si>
  <si>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</si>
  <si>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</si>
  <si>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</si>
  <si>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</si>
  <si>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</si>
  <si>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</si>
  <si>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</si>
  <si>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</si>
  <si>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</si>
  <si>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</si>
  <si>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</si>
  <si>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53     Daně a poplatky</t>
  </si>
  <si>
    <t xml:space="preserve">          538     Ostatní daně a poplatky</t>
  </si>
  <si>
    <t xml:space="preserve">               53801     Poplatky</t>
  </si>
  <si>
    <t xml:space="preserve">                    53801003     Správní poplatky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</si>
  <si>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</si>
  <si>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</si>
  <si>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</si>
  <si>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</si>
  <si>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54910005     Refundace věcných nákladů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</si>
  <si>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</si>
  <si>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</si>
  <si>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</si>
  <si>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</si>
  <si>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</si>
  <si>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</si>
  <si>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</si>
  <si>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</si>
  <si>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</si>
  <si>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</si>
  <si>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</si>
  <si>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</si>
  <si>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</si>
  <si>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</si>
  <si>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</si>
  <si>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</si>
  <si>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</si>
  <si>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</si>
  <si>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</si>
  <si>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</si>
  <si>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</si>
  <si>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</si>
  <si>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</si>
  <si>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</si>
  <si>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</si>
  <si>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</si>
  <si>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</si>
  <si>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</si>
  <si>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</si>
  <si>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</si>
  <si>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</si>
  <si>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</si>
  <si>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</si>
  <si>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</si>
  <si>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</si>
  <si>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</si>
  <si>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</si>
  <si>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</si>
  <si>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</si>
  <si>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</si>
  <si>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</si>
  <si>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</si>
  <si>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</si>
  <si>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</si>
  <si>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</si>
  <si>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</si>
  <si>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</si>
  <si>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</si>
  <si>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</si>
  <si>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</si>
  <si>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</si>
  <si>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</si>
  <si>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</si>
  <si>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</si>
  <si>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</si>
  <si>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</si>
  <si>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</si>
  <si>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</si>
  <si>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</si>
  <si>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</si>
  <si>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</si>
  <si>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</si>
  <si>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</si>
  <si>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</si>
  <si>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</si>
  <si>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</si>
  <si>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</si>
  <si>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</si>
  <si>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</si>
  <si>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</si>
  <si>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</si>
  <si>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</si>
  <si>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</si>
  <si>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</si>
  <si>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</si>
  <si>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</si>
  <si>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</si>
  <si>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</si>
  <si>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</si>
  <si>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</si>
  <si>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</si>
  <si>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</si>
  <si>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</si>
  <si>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</si>
  <si>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</si>
  <si>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</si>
  <si>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</si>
  <si>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</si>
  <si>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</si>
  <si>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</si>
  <si>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</si>
  <si>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</si>
  <si>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</si>
  <si>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</si>
  <si>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</si>
  <si>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</si>
  <si>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</si>
  <si>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</si>
  <si>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</si>
  <si>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</si>
  <si>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</si>
  <si>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</si>
  <si>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</si>
  <si>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</si>
  <si>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</si>
  <si>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</si>
  <si>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</si>
  <si>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</si>
  <si>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</si>
  <si>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</si>
  <si>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</si>
  <si>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11</t>
  </si>
  <si>
    <t>ORT: Ortopedická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</si>
  <si>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</si>
  <si>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</si>
  <si>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</si>
  <si>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</si>
  <si>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</si>
  <si>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</si>
  <si>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</si>
  <si>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</si>
  <si>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ORT: Ortopedická klinika Celkem</t>
  </si>
  <si>
    <t>SumaKL</t>
  </si>
  <si>
    <t>1111</t>
  </si>
  <si>
    <t>ORT: lůžkové oddělení 29A</t>
  </si>
  <si>
    <t>ORT: lůžkové oddělení 29A Celkem</t>
  </si>
  <si>
    <t>SumaNS</t>
  </si>
  <si>
    <t>mezeraNS</t>
  </si>
  <si>
    <t>1112</t>
  </si>
  <si>
    <t>ORT: lůžkové oddělení 29B</t>
  </si>
  <si>
    <t>ORT: lůžkové oddělení 29B Celkem</t>
  </si>
  <si>
    <t>1113</t>
  </si>
  <si>
    <t>ORT: lůžkové oddělení 29C (6 lůžek KÚČOCH)</t>
  </si>
  <si>
    <t>ORT: lůžkové oddělení 29C (6 lůžek KÚČOCH) Celkem</t>
  </si>
  <si>
    <t>1121</t>
  </si>
  <si>
    <t>ORT: ambulance</t>
  </si>
  <si>
    <t>ORT: ambulance Celkem</t>
  </si>
  <si>
    <t>1131</t>
  </si>
  <si>
    <t>ORT: JIP 29A</t>
  </si>
  <si>
    <t>ORT: JIP 29A Celkem</t>
  </si>
  <si>
    <t>1162</t>
  </si>
  <si>
    <t>ORT: operační sál - lokální</t>
  </si>
  <si>
    <t>ORT: operační sál - lokální Celkem</t>
  </si>
  <si>
    <t>léky - paušál (LEK)</t>
  </si>
  <si>
    <t>ACC LONG</t>
  </si>
  <si>
    <t>TBL EFF 10X600MG</t>
  </si>
  <si>
    <t>O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</si>
  <si>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</si>
  <si>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</si>
  <si>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</si>
  <si>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</si>
  <si>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</si>
  <si>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</si>
  <si>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POR TBL ENT 90X20MG</t>
  </si>
  <si>
    <t>AKNEMYCIN</t>
  </si>
  <si>
    <t>LIQ 1X25ML</t>
  </si>
  <si>
    <t>ALGIFEN NEO</t>
  </si>
  <si>
    <t>POR GTT SOL 1X50ML</t>
  </si>
  <si>
    <t>ALMIRAL</t>
  </si>
  <si>
    <t>INJ 10X3ML/75MG</t>
  </si>
  <si>
    <t>P</t>
  </si>
  <si>
    <t>ALOPURINOL SANDOZ</t>
  </si>
  <si>
    <t>100MG TBL NOB 100</t>
  </si>
  <si>
    <t>ALVESCO INHALER</t>
  </si>
  <si>
    <t>160MCG/DÁV INH SOL PSS 60DÁV</t>
  </si>
  <si>
    <t>AMARYL 2 MG</t>
  </si>
  <si>
    <t>POR TBL NOB 30X2MG</t>
  </si>
  <si>
    <t>AMESOS 10 MG/5 MG TABLETY</t>
  </si>
  <si>
    <t>POR TBL NOB 30</t>
  </si>
  <si>
    <t>APAURIN</t>
  </si>
  <si>
    <t>INJ 10X2ML/10MG</t>
  </si>
  <si>
    <t>APO-PAROX</t>
  </si>
  <si>
    <t>ASCORUTIN (BLISTR)</t>
  </si>
  <si>
    <t>TBL OBD 50</t>
  </si>
  <si>
    <t>ATROPIN BIOTIKA 1MG</t>
  </si>
  <si>
    <t>INJ 10X1ML/1MG</t>
  </si>
  <si>
    <t>ATROVENT N</t>
  </si>
  <si>
    <t>INH SOL PSS200X20RG</t>
  </si>
  <si>
    <t>AULIN</t>
  </si>
  <si>
    <t>POR TBL NOB 30X100MG</t>
  </si>
  <si>
    <t>TBL 15X100MG</t>
  </si>
  <si>
    <t>BELODERM</t>
  </si>
  <si>
    <t>DRM CRM1X30GM 0.05%</t>
  </si>
  <si>
    <t>BETADINE</t>
  </si>
  <si>
    <t>UNG 1X20GM</t>
  </si>
  <si>
    <t>Biopron FORTE tob.60</t>
  </si>
  <si>
    <t>Biopron9 tob.60+20</t>
  </si>
  <si>
    <t>B-komplex cps.50 Generica</t>
  </si>
  <si>
    <t>BROMHEXIN 12 KM-KAPKY</t>
  </si>
  <si>
    <t>POR GTT SOL 30ML</t>
  </si>
  <si>
    <t>BROMHEXIN 8 KM KAPKY</t>
  </si>
  <si>
    <t>GTT 1X50ML 8MG/ML</t>
  </si>
  <si>
    <t>CALTRATE 600 MG/400 IU D3 POTAHOVANÁ TABLETA</t>
  </si>
  <si>
    <t>POR TBL FLM 90</t>
  </si>
  <si>
    <t>CASTISPIR 10 MG</t>
  </si>
  <si>
    <t>POR TBL FLM 28X10MG</t>
  </si>
  <si>
    <t>CELASKON 500 MG ČERVENÝ POMERANČ</t>
  </si>
  <si>
    <t>500MG TBL EFF 30(3X10)</t>
  </si>
  <si>
    <t>CELASKON ČERVENÝ POMERANČ</t>
  </si>
  <si>
    <t>500MG TBL EFF 10</t>
  </si>
  <si>
    <t>CELASKON LONG EFFECT 500MG 30 CPS PRO</t>
  </si>
  <si>
    <t>Celaskon long effect cps.60x500mg</t>
  </si>
  <si>
    <t>CINARIZIN LEK 75 MG</t>
  </si>
  <si>
    <t>POR TBL NOB 50X75MG</t>
  </si>
  <si>
    <t>CIPLOX 500</t>
  </si>
  <si>
    <t>500MG TBL FLM 10</t>
  </si>
  <si>
    <t>CITALEC</t>
  </si>
  <si>
    <t>20MG TBL FLM 60</t>
  </si>
  <si>
    <t>CITALEC 10 ZENTIVA</t>
  </si>
  <si>
    <t>10MG TBL FLM 30</t>
  </si>
  <si>
    <t>CLENBUTEROL SOPHARMA</t>
  </si>
  <si>
    <t>0,02MG TBL NOB 50</t>
  </si>
  <si>
    <t>CLEXANE</t>
  </si>
  <si>
    <t>inj sol  10x0,4ml/40 mg</t>
  </si>
  <si>
    <t>CODEIN SLOVAKOFARMA</t>
  </si>
  <si>
    <t>15MG TBL NOB 10</t>
  </si>
  <si>
    <t>CODEIN SLOVAKOFARMA 30MG</t>
  </si>
  <si>
    <t>TBL 10X30MG-BLISTR</t>
  </si>
  <si>
    <t>CONTROLOC 40 MG</t>
  </si>
  <si>
    <t>POR TBL ENT 28X40MG</t>
  </si>
  <si>
    <t>CORDARONE</t>
  </si>
  <si>
    <t>POR TBL NOB30X200MG</t>
  </si>
  <si>
    <t>CYTEAL</t>
  </si>
  <si>
    <t>LIQ 1X500ML</t>
  </si>
  <si>
    <t>DEGAN</t>
  </si>
  <si>
    <t>TBL 40X10MG</t>
  </si>
  <si>
    <t>INJ 50X2ML/10MG</t>
  </si>
  <si>
    <t>DETRALEX</t>
  </si>
  <si>
    <t>POR TBL FLM 60</t>
  </si>
  <si>
    <t>POR TBL FLM 120X500MG</t>
  </si>
  <si>
    <t>DIAPREL MR</t>
  </si>
  <si>
    <t>POR TBL RET 120X30MG</t>
  </si>
  <si>
    <t>DIAZEPAM SLOVAKOFARMA</t>
  </si>
  <si>
    <t>10MG TBL NOB 20(1X20)</t>
  </si>
  <si>
    <t>DICLOFENAC DUO PHARMASWISS 75 MG</t>
  </si>
  <si>
    <t>POR CPS RDR 30X75MG</t>
  </si>
  <si>
    <t>DIGOXIN 0.125 LECIVA</t>
  </si>
  <si>
    <t>TBL 30X0.125MG</t>
  </si>
  <si>
    <t>DITHIADEN</t>
  </si>
  <si>
    <t>TBL 20X2MG</t>
  </si>
  <si>
    <t>DOLGIT</t>
  </si>
  <si>
    <t>CRM 1X100GM/5GM</t>
  </si>
  <si>
    <t>DOLMINA INJ.</t>
  </si>
  <si>
    <t>INJ 5X3ML/75MG</t>
  </si>
  <si>
    <t>DONEPEZIL MYLAN</t>
  </si>
  <si>
    <t>5MG TBL FLM 28</t>
  </si>
  <si>
    <t>DORSIFLEX</t>
  </si>
  <si>
    <t>TBL 30X200MG</t>
  </si>
  <si>
    <t>DUPHALAC</t>
  </si>
  <si>
    <t>667MG/ML POR SOL 1X500ML IV</t>
  </si>
  <si>
    <t>667MG/ML POR SOL 1X200ML IV</t>
  </si>
  <si>
    <t>DZ OCTENISEPT 1 l</t>
  </si>
  <si>
    <t>DZ PRONTODERM PENA 200ml</t>
  </si>
  <si>
    <t>EBRANTIL 30 RETARD</t>
  </si>
  <si>
    <t>POR CPS PRO 50X30MG</t>
  </si>
  <si>
    <t>ELIQUIS 5 MG</t>
  </si>
  <si>
    <t>TBL FLM 28X5MG</t>
  </si>
  <si>
    <t>ELOCOM</t>
  </si>
  <si>
    <t>DRM CRM 1X30GM 0.1%</t>
  </si>
  <si>
    <t>ENDIARON</t>
  </si>
  <si>
    <t>250MG TBL FLM 40</t>
  </si>
  <si>
    <t>ERDOMED</t>
  </si>
  <si>
    <t>POR CPS DUR 60X300MG</t>
  </si>
  <si>
    <t>ERDOMED 300MG</t>
  </si>
  <si>
    <t>CPS 20X300MG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</si>
  <si>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</si>
  <si>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</si>
  <si>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</si>
  <si>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</si>
  <si>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</si>
  <si>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</si>
  <si>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EUCREAS 50 MG/850 MG</t>
  </si>
  <si>
    <t>EUTHYROX</t>
  </si>
  <si>
    <t>100MCG TBL NOB 100 I</t>
  </si>
  <si>
    <t>75MCG TBL NOB 100 II</t>
  </si>
  <si>
    <t>EXACYL</t>
  </si>
  <si>
    <t>POR TBLFLM20X500MG</t>
  </si>
  <si>
    <t>EXCIPIAL U LIPOLOTIO</t>
  </si>
  <si>
    <t>DRM EML 1X200ML</t>
  </si>
  <si>
    <t>FAKTU 100MG/2,5MG</t>
  </si>
  <si>
    <t>SUP 20</t>
  </si>
  <si>
    <t>FAKTU 50MG/G+20MG/G</t>
  </si>
  <si>
    <t>RCT UNG 20G</t>
  </si>
  <si>
    <t>FENOLAX</t>
  </si>
  <si>
    <t>5MG TBL ENT 30</t>
  </si>
  <si>
    <t>FRAXIPARINE</t>
  </si>
  <si>
    <t>INJ SOL 10X0.8ML</t>
  </si>
  <si>
    <t>INJ SOL 10X0.6ML</t>
  </si>
  <si>
    <t>INJ SOL 10X0.3ML</t>
  </si>
  <si>
    <t>INJ SOL 10X0.4ML</t>
  </si>
  <si>
    <t>FURORESE 40</t>
  </si>
  <si>
    <t>TBL 50X40MG</t>
  </si>
  <si>
    <t>FUROSEMID HAMELN</t>
  </si>
  <si>
    <t>10MG/ML INJ SOL 10X2ML</t>
  </si>
  <si>
    <t>GALVUS 50 MG</t>
  </si>
  <si>
    <t>POR TBL NOB 56X50MG</t>
  </si>
  <si>
    <t>GOPTEN 2 MG</t>
  </si>
  <si>
    <t>POR CPS DUR 98X2MG</t>
  </si>
  <si>
    <t>GUAJACURAN « 5 % INJ</t>
  </si>
  <si>
    <t>HELICID 20 ZENTIVA</t>
  </si>
  <si>
    <t>POR CPS ETD 90X20MG</t>
  </si>
  <si>
    <t>HELIDES</t>
  </si>
  <si>
    <t>40MG CPS ETD 98</t>
  </si>
  <si>
    <t>HEMINEVRIN 192 MG</t>
  </si>
  <si>
    <t>POR CPS MOL 100X192MG (dříve název 300mg!)</t>
  </si>
  <si>
    <t>HERPESIN</t>
  </si>
  <si>
    <t>CRM 1X5GM 5%</t>
  </si>
  <si>
    <t>HERPESIN 200</t>
  </si>
  <si>
    <t>POR TBL NOB 25X200MG</t>
  </si>
  <si>
    <t>HERPESIN 400</t>
  </si>
  <si>
    <t>POR TBL NOB 25X400MG</t>
  </si>
  <si>
    <t>HIRUDOID</t>
  </si>
  <si>
    <t>DRM CRM 1X40GM</t>
  </si>
  <si>
    <t>HUMULIN R 100 M.J./ML</t>
  </si>
  <si>
    <t>INJ 1X10ML/1KU</t>
  </si>
  <si>
    <t>HYDROCORTISON VUAB 100 MG</t>
  </si>
  <si>
    <t>INJ PLV SOL 1X100MG</t>
  </si>
  <si>
    <t>IBALGIN KRÉM 100G</t>
  </si>
  <si>
    <t>DRM CRM 1X100GM</t>
  </si>
  <si>
    <t>IBUMAX 400 MG</t>
  </si>
  <si>
    <t>PORTBLFLM100X400MG</t>
  </si>
  <si>
    <t>IBUPROFEN B. BRAUN 600MG</t>
  </si>
  <si>
    <t xml:space="preserve"> INF SOL 10X100ML</t>
  </si>
  <si>
    <t>IMACORT</t>
  </si>
  <si>
    <t>10MG/G+2,5MG/G+5MG/G CRM 20G</t>
  </si>
  <si>
    <t>IMAZOL KRÉMPASTA</t>
  </si>
  <si>
    <t>10MG/G DRM PST 1X30G</t>
  </si>
  <si>
    <t>IMAZOL PLUS</t>
  </si>
  <si>
    <t>10MG/G+2,5MG/G CRM 30G</t>
  </si>
  <si>
    <t>INDOMETACIN 100 BERLIN-CHEMIE</t>
  </si>
  <si>
    <t>SUP 10X100MG</t>
  </si>
  <si>
    <t>INFADOLAN</t>
  </si>
  <si>
    <t>1600IU/G+300IU/G UNG 30G II</t>
  </si>
  <si>
    <t>INFECTOSCAB 5% KRÉM DRM</t>
  </si>
  <si>
    <t>1X30G</t>
  </si>
  <si>
    <t>INJ PROCAINII CHLORATI 0,2% ARD 10x200ml</t>
  </si>
  <si>
    <t>2MG/ML INJ SOL 10X200ML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</si>
  <si>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</si>
  <si>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</si>
  <si>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</si>
  <si>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</si>
  <si>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</si>
  <si>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</si>
  <si>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</si>
  <si>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</si>
  <si>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</si>
  <si>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KINITO</t>
  </si>
  <si>
    <t>50MG TBL FLM 40(2X20)</t>
  </si>
  <si>
    <t>KL TBL MAGN.LACT 0,5G+B6 0,02G, 100TBL</t>
  </si>
  <si>
    <t>KL UNG.LENIENS, 300G</t>
  </si>
  <si>
    <t>KL UNG.SEPT0,2gDEX 0,025gPROPYLENGL2,5gAMB.AD 100G</t>
  </si>
  <si>
    <t>100G</t>
  </si>
  <si>
    <t>KLACID 500</t>
  </si>
  <si>
    <t>POR TBL FLM 14X500MG</t>
  </si>
  <si>
    <t>Klysma salinické 10x135ml</t>
  </si>
  <si>
    <t>LAGOSA</t>
  </si>
  <si>
    <t>DRG 100X150MG</t>
  </si>
  <si>
    <t>LANZUL</t>
  </si>
  <si>
    <t>CPS 28X30MG</t>
  </si>
  <si>
    <t>LETROX 100</t>
  </si>
  <si>
    <t>POR TBL NOB 100X100RG II</t>
  </si>
  <si>
    <t>LETROX 125</t>
  </si>
  <si>
    <t>POR TBL NOB 100X125MCG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</si>
  <si>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</si>
  <si>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</si>
  <si>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</si>
  <si>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</si>
  <si>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</si>
  <si>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</si>
  <si>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3MG TBL NOB 28</t>
  </si>
  <si>
    <t>LIOTON 100000 GEL</t>
  </si>
  <si>
    <t>GEL 1X50GM</t>
  </si>
  <si>
    <t>LIPANTHYL 267 M</t>
  </si>
  <si>
    <t>267MG CPS DUR 30</t>
  </si>
  <si>
    <t>LIPERTANCE 10 MG/5 MG/5 MG</t>
  </si>
  <si>
    <t>TBL FLM 30X10MG/5MG/5MG I</t>
  </si>
  <si>
    <t>LIPERTANCE 20 MG/10 MG/10 MG</t>
  </si>
  <si>
    <t>TBL FLM 30X20MG/10MG/10MG I</t>
  </si>
  <si>
    <t>LOKREN 20 MG</t>
  </si>
  <si>
    <t>POR TBL FLM 28X20MG</t>
  </si>
  <si>
    <t>LOPERON CPS</t>
  </si>
  <si>
    <t>POR CPS DUR 10X2MG</t>
  </si>
  <si>
    <t>POR CPS DUR 20X2MG</t>
  </si>
  <si>
    <t>LOPRIDAM</t>
  </si>
  <si>
    <t>8MG/2,5MG/5MG TBL NOB 30</t>
  </si>
  <si>
    <t>MAALOX</t>
  </si>
  <si>
    <t>CTB 40</t>
  </si>
  <si>
    <t>MAALOX SUSPENZE</t>
  </si>
  <si>
    <t>35MG/ML+40MG/ML POR SUS 1X250ML II</t>
  </si>
  <si>
    <t>MAGNESII LACTICI 0,5 TBL. MEDICAMENTA</t>
  </si>
  <si>
    <t>TBL NOB 100X0,5GM</t>
  </si>
  <si>
    <t>MAGNESIUM SULFATE KALCEKS</t>
  </si>
  <si>
    <t>100MG/ML INJ/INF SOL 5X10ML</t>
  </si>
  <si>
    <t>MAGNESIUM SULFURICUM BBP 10%</t>
  </si>
  <si>
    <t>INJ 5X10ML 10%</t>
  </si>
  <si>
    <t>MAGNETRANS 375mg 50 tyčinek granulátu</t>
  </si>
  <si>
    <t>MAGNOSOLV</t>
  </si>
  <si>
    <t>365MG POR GRA SOL SCC 30</t>
  </si>
  <si>
    <t>MESOCAIN</t>
  </si>
  <si>
    <t>GEL 1X20GM</t>
  </si>
  <si>
    <t>METYPRED 4 MG</t>
  </si>
  <si>
    <t>POR TBL NOB 30X4MG</t>
  </si>
  <si>
    <t>MILGAMMA N</t>
  </si>
  <si>
    <t>POR CPS MOL 50</t>
  </si>
  <si>
    <t>MINIRIN MELT 120 MCG</t>
  </si>
  <si>
    <t>POR LYO 30X120RG</t>
  </si>
  <si>
    <t>MOTILIUM</t>
  </si>
  <si>
    <t>TBL OBD 30X10MG</t>
  </si>
  <si>
    <t>MOXOSTAD 0.3 MG</t>
  </si>
  <si>
    <t>POR TBL FLM30X0.3MG</t>
  </si>
  <si>
    <t>MUCOSOLVAN</t>
  </si>
  <si>
    <t>POR GTT SOL+INH SOL 60ML</t>
  </si>
  <si>
    <t>MUCOSOLVAN LONG EFFECT</t>
  </si>
  <si>
    <t>75MG CPS PRO 20</t>
  </si>
  <si>
    <t>MYDOCALM 150MG</t>
  </si>
  <si>
    <t>TBL OBD 30X150MG</t>
  </si>
  <si>
    <t>NALGESIN 550 MG</t>
  </si>
  <si>
    <t>POR TBL FLM 30X550MG</t>
  </si>
  <si>
    <t>NEODOLPASSE</t>
  </si>
  <si>
    <t>75MG/30MG INF SOL 10X250ML</t>
  </si>
  <si>
    <t>NEUROL 0.25</t>
  </si>
  <si>
    <t>TBL 30X0.25MG</t>
  </si>
  <si>
    <t>NIMESIL</t>
  </si>
  <si>
    <t>PORGRASUS30X100MG-S</t>
  </si>
  <si>
    <t>NORETHISTERON ZENTIVA</t>
  </si>
  <si>
    <t>TBL NOB 45X5MG</t>
  </si>
  <si>
    <t>NOVALGIN</t>
  </si>
  <si>
    <t>500MG TBL FLM 20</t>
  </si>
  <si>
    <t>INJ 5X5ML/2500MG</t>
  </si>
  <si>
    <t>NOVOMIX 30 PENFILL 100 U/ML</t>
  </si>
  <si>
    <t>INJ SUS 5X3ML</t>
  </si>
  <si>
    <t>OLFEN</t>
  </si>
  <si>
    <t>10MG/G GEL 1X100G</t>
  </si>
  <si>
    <t>ONDANSETRON B. BRAUN 2 MG/ML</t>
  </si>
  <si>
    <t>INJ SOL 20X4ML/8MG LDPE</t>
  </si>
  <si>
    <t>OPHTHALMO-HYDROCORTISON LECIVA</t>
  </si>
  <si>
    <t>UNG OPH 1X5GM 0.5%</t>
  </si>
  <si>
    <t>OPHTHALMO-SEPTONEX</t>
  </si>
  <si>
    <t>OPH GTT SOL 1X10ML PLAST</t>
  </si>
  <si>
    <t>PANCREOLAN FORTE</t>
  </si>
  <si>
    <t>6000U TBL ENT 60</t>
  </si>
  <si>
    <t>PARALEN 500</t>
  </si>
  <si>
    <t>POR TBL NOB 24X500MG</t>
  </si>
  <si>
    <t>PARALEN 500 TBL 12</t>
  </si>
  <si>
    <t>500MG TBL NOB 12</t>
  </si>
  <si>
    <t>PARALEN GRIP CHŘIPKA A KAŠEL</t>
  </si>
  <si>
    <t>500MG/15MG/5MG TBL FLM 24</t>
  </si>
  <si>
    <t>PIMAFUCORT</t>
  </si>
  <si>
    <t>10MG/G+10MG/G+3,5MG/G CRM 15G</t>
  </si>
  <si>
    <t>PRENESSA</t>
  </si>
  <si>
    <t>4MG TBL NOB 30</t>
  </si>
  <si>
    <t>PRENESSA 8 MG</t>
  </si>
  <si>
    <t>8MG TBL NOB 30</t>
  </si>
  <si>
    <t>PRESTANCE 10 MG/10 MG</t>
  </si>
  <si>
    <t>PRESTANCE 5 MG/5 MG</t>
  </si>
  <si>
    <t>POR TBL NOB 120</t>
  </si>
  <si>
    <t>PRESTARIUM NEO</t>
  </si>
  <si>
    <t>POR TBL FLM 90X5MG</t>
  </si>
  <si>
    <t>PRESTARIUM NEO COMBI 5mg/1,25mg</t>
  </si>
  <si>
    <t>POR TBL FLM 30</t>
  </si>
  <si>
    <t>PROSTAVASIN</t>
  </si>
  <si>
    <t>INJ SIC 10X20RG</t>
  </si>
  <si>
    <t>QUETIAPINE POLPHARMA 25 MG POTAHOVANÉ TABLETY</t>
  </si>
  <si>
    <t>POR TBL FLM 30X25MG</t>
  </si>
  <si>
    <t>RECOXA 15</t>
  </si>
  <si>
    <t>POR TBL NOB 60X15MG</t>
  </si>
  <si>
    <t>RHEFLUIN</t>
  </si>
  <si>
    <t>TBL 30</t>
  </si>
  <si>
    <t>ROSUMOP 10 MG</t>
  </si>
  <si>
    <t>POR TBL FLM 30X10MG</t>
  </si>
  <si>
    <t>SILYMARIN AL 50</t>
  </si>
  <si>
    <t>DRG 100X50MG</t>
  </si>
  <si>
    <t>SOLU-MEDROL</t>
  </si>
  <si>
    <t>INJ SIC 1X40MG+1ML</t>
  </si>
  <si>
    <t>SORBIFER DURULES</t>
  </si>
  <si>
    <t>POR TBL FLM 100X100MG</t>
  </si>
  <si>
    <t>320MG/60MG TBL RET 30</t>
  </si>
  <si>
    <t>TBL FLM 60X320MG/60MG</t>
  </si>
  <si>
    <t>SOTAHEXAL 80</t>
  </si>
  <si>
    <t>POR TBL NOB 100X80MG</t>
  </si>
  <si>
    <t>SPASMED 15</t>
  </si>
  <si>
    <t>POR TBL FLM 30X15MG</t>
  </si>
  <si>
    <t>SPIRIVA RESPIMAT 2,5 MIKROGRAMU</t>
  </si>
  <si>
    <t>INH SOL 1X60DÁV</t>
  </si>
  <si>
    <t>STOPTUSSIN</t>
  </si>
  <si>
    <t>POR GTT SOL 1X25ML</t>
  </si>
  <si>
    <t>STREPSILS PLUS SPRAY</t>
  </si>
  <si>
    <t>ORM SPR 1X20ML</t>
  </si>
  <si>
    <t>SUPPOSITORIA GLYCERINI LÉČIVA</t>
  </si>
  <si>
    <t>SUP 10X2,06G</t>
  </si>
  <si>
    <t>SYMBICORT TURBUHALER 200 MIKROGRAMŮ/ 6 MIKROGRAMŮ/</t>
  </si>
  <si>
    <t>INH PLV 1X120DÁV</t>
  </si>
  <si>
    <t>SYNTOPHYLLIN</t>
  </si>
  <si>
    <t>INJ 5X10ML/240MG</t>
  </si>
  <si>
    <t>TANTUM VERDE</t>
  </si>
  <si>
    <t>1,5MG/ML GGR 120ML</t>
  </si>
  <si>
    <t>1,5MG/ML GGR 240 ML</t>
  </si>
  <si>
    <t>TANTUM VERDE LEMON</t>
  </si>
  <si>
    <t>3MG PAS 20</t>
  </si>
  <si>
    <t>TELMISARTAN SANDOZ</t>
  </si>
  <si>
    <t>80MG TBL NOB 100</t>
  </si>
  <si>
    <t>TELMISARTAN SANDOZ 80 MG</t>
  </si>
  <si>
    <t>POR TBL NOB 30X80MG</t>
  </si>
  <si>
    <t>TENAXUM</t>
  </si>
  <si>
    <t>TBL 30X1MG</t>
  </si>
  <si>
    <t>TEZEO 40 MG</t>
  </si>
  <si>
    <t>POR TBL NOB 28X40MG</t>
  </si>
  <si>
    <t>TEZEO HCT 80 MG/12,5 MG</t>
  </si>
  <si>
    <t>POR TBL NOB 90</t>
  </si>
  <si>
    <t>TIAPRIDAL</t>
  </si>
  <si>
    <t>POR TBLNOB 50X100MG</t>
  </si>
  <si>
    <t>TONARSSA 4 MG/5 MG</t>
  </si>
  <si>
    <t>TORECAN</t>
  </si>
  <si>
    <t>INJ 5X1ML/6.5MG</t>
  </si>
  <si>
    <t>DRG 50X6.5MG</t>
  </si>
  <si>
    <t>TRALGIT SR 100</t>
  </si>
  <si>
    <t>POR TBL RET50X100MG</t>
  </si>
  <si>
    <t xml:space="preserve">TRAMAL RETARD </t>
  </si>
  <si>
    <t>TBL 10x100 MG</t>
  </si>
  <si>
    <t>TRAUMAPLANT</t>
  </si>
  <si>
    <t>UNG 1X50GM</t>
  </si>
  <si>
    <t>TRIAMCINOLON LECIVA</t>
  </si>
  <si>
    <t>CRM 1X10GM 0.1%</t>
  </si>
  <si>
    <t>UNG 1X10GM 0.1%</t>
  </si>
  <si>
    <t>TRIPLIXAM 10 MG/2,5 MG/5 MG</t>
  </si>
  <si>
    <t>TRITTICO AC 150</t>
  </si>
  <si>
    <t>TBL RET 60X150MG</t>
  </si>
  <si>
    <t>TWYNSTA 80 MG/5 MG</t>
  </si>
  <si>
    <t>POR TBL NOB 28</t>
  </si>
  <si>
    <t>VALDOXAN 25 MG</t>
  </si>
  <si>
    <t>POR TBL FLM 28X25MG</t>
  </si>
  <si>
    <t>VALSACOR 160 MG</t>
  </si>
  <si>
    <t>POR TBL FLM 28X160MG</t>
  </si>
  <si>
    <t>VENTOLIN INHALER N</t>
  </si>
  <si>
    <t>100MCG/DÁV INH SUS PSS 200DÁV</t>
  </si>
  <si>
    <t>VERAL 1% GEL</t>
  </si>
  <si>
    <t>DRM GEL 1X50GM II</t>
  </si>
  <si>
    <t>VEROSPIRON</t>
  </si>
  <si>
    <t>TBL 100X25MG</t>
  </si>
  <si>
    <t>VITAMIN D3 AXONIA</t>
  </si>
  <si>
    <t>1000IU TBL FLM 90</t>
  </si>
  <si>
    <t>VOLTAREN</t>
  </si>
  <si>
    <t>140MG EMP MED 5</t>
  </si>
  <si>
    <t>VOLTAREN EMULGEL</t>
  </si>
  <si>
    <t>10MG/G GEL 150G II</t>
  </si>
  <si>
    <t>WARFARIN PMCS 5 MG</t>
  </si>
  <si>
    <t>POR TBL NOB 100X5MG</t>
  </si>
  <si>
    <t>XADOS 20 MG TABLETY</t>
  </si>
  <si>
    <t>POR TBL NOB 30X20MG</t>
  </si>
  <si>
    <t>POR TBL NOB 50X20MG</t>
  </si>
  <si>
    <t>XARELTO 10 MG</t>
  </si>
  <si>
    <t>POR TBL FLM 100X10MG</t>
  </si>
  <si>
    <t>XORIMAX</t>
  </si>
  <si>
    <t>500MG TBL FLM 14</t>
  </si>
  <si>
    <t>XYZAL</t>
  </si>
  <si>
    <t>ZALDIAR</t>
  </si>
  <si>
    <t>POR TBL FLM 20</t>
  </si>
  <si>
    <t>ZENON</t>
  </si>
  <si>
    <t>10MG/10MG TBL FLM 30</t>
  </si>
  <si>
    <t>ZIBOR 3500 IU</t>
  </si>
  <si>
    <t>INJ SOL 10X0.2ML</t>
  </si>
  <si>
    <t>ZODAC</t>
  </si>
  <si>
    <t>POR TBL FLM 90X10MG</t>
  </si>
  <si>
    <t>TBL OBD 60X10MG</t>
  </si>
  <si>
    <t>ZOLOFT 100MG</t>
  </si>
  <si>
    <t>TBL OBD 28X100MG</t>
  </si>
  <si>
    <t>ZOLPIDEM MYLAN</t>
  </si>
  <si>
    <t>POR TBL FLM 20X10MG</t>
  </si>
  <si>
    <t>POR TBL FLM 50X10MG</t>
  </si>
  <si>
    <t>léky - hemofilici ZUL (TO)</t>
  </si>
  <si>
    <t>ALBUREX</t>
  </si>
  <si>
    <t>200G/L INF SOL 1X100ML</t>
  </si>
  <si>
    <t>FANHDI</t>
  </si>
  <si>
    <t>100IU/ML INJ PSO LQF 1+1X10ML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</si>
  <si>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</si>
  <si>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</si>
  <si>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</si>
  <si>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</si>
  <si>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</si>
  <si>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</si>
  <si>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</si>
  <si>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</si>
  <si>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</si>
  <si>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AZEPO 1 G</t>
  </si>
  <si>
    <t>INJ+INF PLV SOL 10X1GM</t>
  </si>
  <si>
    <t>CEFTAZIDIM KABI 2 GM</t>
  </si>
  <si>
    <t>INJ+INF PLV SOL 10X2GM</t>
  </si>
  <si>
    <t>CIPRINOL 500</t>
  </si>
  <si>
    <t>TBL 10X500MG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</si>
  <si>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</si>
  <si>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</si>
  <si>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</si>
  <si>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</si>
  <si>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</si>
  <si>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DALACIN C 300 MG</t>
  </si>
  <si>
    <t>POR CPS DUR 16X300MG</t>
  </si>
  <si>
    <t>FRAMYKOIN</t>
  </si>
  <si>
    <t>UNG 1X10GM</t>
  </si>
  <si>
    <t>FUROLIN TABLETY</t>
  </si>
  <si>
    <t>GENTAMICIN B.BRAUN INF SOL 240MG</t>
  </si>
  <si>
    <t>20X80ML 3MG/ML</t>
  </si>
  <si>
    <t>KLACID</t>
  </si>
  <si>
    <t>500MG INF PLV CSL 1</t>
  </si>
  <si>
    <t>LINEZOLID KABI</t>
  </si>
  <si>
    <t>2MG/ML INF SOL 10X300ML</t>
  </si>
  <si>
    <t>MACMIROR COMPLEX 500</t>
  </si>
  <si>
    <t>SUP VAG 8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</si>
  <si>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</si>
  <si>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</si>
  <si>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</si>
  <si>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</si>
  <si>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</si>
  <si>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</t>
  </si>
  <si>
    <t>OPHTHALMO-FRAMYKOIN</t>
  </si>
  <si>
    <t>UNG OPH 1X5GM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</si>
  <si>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</si>
  <si>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</si>
  <si>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</si>
  <si>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</si>
  <si>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</si>
  <si>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SUMETROLIM</t>
  </si>
  <si>
    <t>TBL 20X480MG</t>
  </si>
  <si>
    <t>TAXIMED</t>
  </si>
  <si>
    <t>2G INJ/INF PLV SOL 1</t>
  </si>
  <si>
    <t>1G INJ/INF PLV SOL 1</t>
  </si>
  <si>
    <t>VANCOMYCIN MYLAN 1000 MG</t>
  </si>
  <si>
    <t>INF PLV SOL 1X1GM</t>
  </si>
  <si>
    <t>XORIMAX 500 MG POTAH.TABLETY</t>
  </si>
  <si>
    <t>PORTBLFLM10X500MG</t>
  </si>
  <si>
    <t>ZYVOXID</t>
  </si>
  <si>
    <t>INF SOL 10X300ML</t>
  </si>
  <si>
    <t>léky - antimykotika (LEK)</t>
  </si>
  <si>
    <t>CANESTEN KRÉM</t>
  </si>
  <si>
    <t>CRM 1X20GM/200MG</t>
  </si>
  <si>
    <t>DIFLUCAN 100 MG</t>
  </si>
  <si>
    <t>POR CPS DUR 28X100MG</t>
  </si>
  <si>
    <t>FLUCONAZOL KABI 2 MG/ML</t>
  </si>
  <si>
    <t>INF SOL 10X100ML/200MG</t>
  </si>
  <si>
    <t>ACC</t>
  </si>
  <si>
    <t>20MG/ML SIR 1X100ML</t>
  </si>
  <si>
    <t>ACIDUM ASCORBICUM BBP</t>
  </si>
  <si>
    <t>100MG/ML INJ SOL 5X5ML</t>
  </si>
  <si>
    <t>ADAFIN</t>
  </si>
  <si>
    <t>5MG TBL FLM 100</t>
  </si>
  <si>
    <t>AGEN 5</t>
  </si>
  <si>
    <t>POR TBL NOB 90X5MG</t>
  </si>
  <si>
    <t>ALPHA D3</t>
  </si>
  <si>
    <t>1MCG CPS MOL 30</t>
  </si>
  <si>
    <t>APO-OME 20</t>
  </si>
  <si>
    <t>POR CPS ETD 28X20MG</t>
  </si>
  <si>
    <t>ARDEANUTRISOL G 40</t>
  </si>
  <si>
    <t>400G/L INF SOL 20X80ML</t>
  </si>
  <si>
    <t>BETALOC ZOK</t>
  </si>
  <si>
    <t>25MG TBL PRO 100</t>
  </si>
  <si>
    <t>BISOPROLOL MYLAN</t>
  </si>
  <si>
    <t>B-komplex forte 100tbl. Zentiva</t>
  </si>
  <si>
    <t>BUPIVACAINE ACCORD</t>
  </si>
  <si>
    <t>5MG/ML INJ SOL 1X20ML</t>
  </si>
  <si>
    <t>CANCOMBINO 32 MG/12,5 MG</t>
  </si>
  <si>
    <t>POR TBL NOB 28 I</t>
  </si>
  <si>
    <t>CARBOSORB</t>
  </si>
  <si>
    <t>320MG TBL NOB 20</t>
  </si>
  <si>
    <t>CARZAP 16 MG</t>
  </si>
  <si>
    <t>POR TBL NOB 28X16MG</t>
  </si>
  <si>
    <t>CELASKON 100 MG OCHUCENÉ TABLETY</t>
  </si>
  <si>
    <t>100MG TBL NOB 30</t>
  </si>
  <si>
    <t>CELASKON 500MG ČERVENÝ POMERANČ</t>
  </si>
  <si>
    <t>500MG TBL EFF 20</t>
  </si>
  <si>
    <t>CEZERA 5 MG</t>
  </si>
  <si>
    <t>INJ SOL 10X0.8ML/8KU</t>
  </si>
  <si>
    <t>INJ SOL 10X0.6ML/6KU</t>
  </si>
  <si>
    <t>CONTROLOC 20 MG</t>
  </si>
  <si>
    <t>POR TBL ENT 28X20MG I</t>
  </si>
  <si>
    <t>CONTROLOC I.V.</t>
  </si>
  <si>
    <t>INJ PLV SOL 1X40MG</t>
  </si>
  <si>
    <t>DEPO-MEDROL</t>
  </si>
  <si>
    <t>INJ 1X1ML/40MG</t>
  </si>
  <si>
    <t>DEXAMED</t>
  </si>
  <si>
    <t>INJ 10X2ML/8MG</t>
  </si>
  <si>
    <t>30MG TBL RET 60</t>
  </si>
  <si>
    <t>DIPIDOLOR</t>
  </si>
  <si>
    <t>7,5MG/ML INJ SOL 5X2ML</t>
  </si>
  <si>
    <t>INJ 10X2ML</t>
  </si>
  <si>
    <t>DRETACEN 500 MG</t>
  </si>
  <si>
    <t>POR TBL FLM 100X500MG</t>
  </si>
  <si>
    <t>EBIXA 20 MG</t>
  </si>
  <si>
    <t>POR TBL FLM 28X20MG PP</t>
  </si>
  <si>
    <t>ECOLAV Výplach očí 100ml</t>
  </si>
  <si>
    <t>100 ml</t>
  </si>
  <si>
    <t>ELICEA 10 MG</t>
  </si>
  <si>
    <t>TBL FLM 98X10MG</t>
  </si>
  <si>
    <t>EUTHYROX 50</t>
  </si>
  <si>
    <t>TBL 100X50RG</t>
  </si>
  <si>
    <t>INJ 5X5ML/500MG</t>
  </si>
  <si>
    <t>EZEN</t>
  </si>
  <si>
    <t>10MG TBL NOB 30</t>
  </si>
  <si>
    <t>FORMOVENT 12 MCG</t>
  </si>
  <si>
    <t>INH PLV CPS 60X12RG</t>
  </si>
  <si>
    <t>FORTRANS</t>
  </si>
  <si>
    <t>POR PLV SOL 4</t>
  </si>
  <si>
    <t>FRAXIPARINE FORTE</t>
  </si>
  <si>
    <t>INJ 10X0.8ML/15.2KU</t>
  </si>
  <si>
    <t>FULTIUM D3</t>
  </si>
  <si>
    <t>10000IU/ML POR GTT SOL 1X10ML I</t>
  </si>
  <si>
    <t>GLUKÓZA 10 BRAUN</t>
  </si>
  <si>
    <t>INF SOL 10X500ML-PE</t>
  </si>
  <si>
    <t>GLUKÓZA 5 BRAUN</t>
  </si>
  <si>
    <t>INF SOL 20X100ML-PE</t>
  </si>
  <si>
    <t>HALOPERIDOL</t>
  </si>
  <si>
    <t>TBL 50X1.5MG</t>
  </si>
  <si>
    <t>DRM GEL 1X40GM</t>
  </si>
  <si>
    <t>HYDROCHLOROTHIAZID LECIVA</t>
  </si>
  <si>
    <t>TBL 20X25MG</t>
  </si>
  <si>
    <t>CHLORID SODNÝ 0,9% BRAUN</t>
  </si>
  <si>
    <t>INF SOL 10X500MLPELAH</t>
  </si>
  <si>
    <t>INF SOL 20X100MLPELAH</t>
  </si>
  <si>
    <t>INF SOL 10X250MLPELAH</t>
  </si>
  <si>
    <t>IBALGIN 400</t>
  </si>
  <si>
    <t>400MG TBL FLM 48</t>
  </si>
  <si>
    <t>ISOPRINOSINE</t>
  </si>
  <si>
    <t>POR TBL NOB 50X500MG</t>
  </si>
  <si>
    <t>KALIUM CHLORATUM LECIVA 7.5%</t>
  </si>
  <si>
    <t>INJ 5X10ML 7.5%</t>
  </si>
  <si>
    <t>KAPIDIN 10 MG</t>
  </si>
  <si>
    <t>KL UNG.AC.BORICI 3%, 300G</t>
  </si>
  <si>
    <t>KL UNG.ARG.NIT.3G,ZnO30G,VAS.AD300G</t>
  </si>
  <si>
    <t>nemecka mast</t>
  </si>
  <si>
    <t>KL UNG.ELOCOM 45G,LENIENS AD 500G</t>
  </si>
  <si>
    <t>CPS 56X30MG</t>
  </si>
  <si>
    <t>LETROX 50</t>
  </si>
  <si>
    <t>POR TBL NOB 100X50RG II</t>
  </si>
  <si>
    <t>LOCOID CRELO 0,1%</t>
  </si>
  <si>
    <t>LOT 1X30GM</t>
  </si>
  <si>
    <t>LOZAP 50 ZENTIVA</t>
  </si>
  <si>
    <t>POR TBLFLM 90X50MG</t>
  </si>
  <si>
    <t>INJ 10X10ML 1%</t>
  </si>
  <si>
    <t>MIDAZOLAM ACCORD 1 MG/ML</t>
  </si>
  <si>
    <t>INJ+INF SOL 10X5ML</t>
  </si>
  <si>
    <t>MILGAMMA</t>
  </si>
  <si>
    <t>POR TBL OBD 50</t>
  </si>
  <si>
    <t>POR CPS MOL 20</t>
  </si>
  <si>
    <t>MONOTAB SR</t>
  </si>
  <si>
    <t>POR TBL PRO20X100MG</t>
  </si>
  <si>
    <t>NEBIVOLOL SANDOZ 5 MG</t>
  </si>
  <si>
    <t>POR TBL NOB 28X5MG</t>
  </si>
  <si>
    <t>NITROGLYCERIN-SLOVAKOFARMA</t>
  </si>
  <si>
    <t>0,5MG TBL SLG 20</t>
  </si>
  <si>
    <t>ONDANSETRON ACCORD</t>
  </si>
  <si>
    <t>2MG/ML INJ+INF SOL 5X4ML</t>
  </si>
  <si>
    <t>PARACETA</t>
  </si>
  <si>
    <t>500MG TBL NOB 20</t>
  </si>
  <si>
    <t>PARACETAMOL ACCORD</t>
  </si>
  <si>
    <t>10MG/ML INF SOL 20X100ML</t>
  </si>
  <si>
    <t>PARACETAMOL KABI 10MG/ML</t>
  </si>
  <si>
    <t>INF SOL 10X100ML/1000MG</t>
  </si>
  <si>
    <t>PREGABALIN SANDOZ</t>
  </si>
  <si>
    <t>75MG CPS DUR 84</t>
  </si>
  <si>
    <t>QUETIAPIN MYLAN</t>
  </si>
  <si>
    <t>200MG TBL PRO 60</t>
  </si>
  <si>
    <t>QUETIAPINE POLPHARMA 100 MG POTAHOVANÉ TABLETY</t>
  </si>
  <si>
    <t>POR TBL FLM 60X100MG</t>
  </si>
  <si>
    <t>POR TBL NOB 30X15MG</t>
  </si>
  <si>
    <t>RIVOTRIL 0.5 MG</t>
  </si>
  <si>
    <t>TBL 50X0.5MG</t>
  </si>
  <si>
    <t>RYTMONORM</t>
  </si>
  <si>
    <t>150MG TBL FLM 50</t>
  </si>
  <si>
    <t>SALOFALK 500</t>
  </si>
  <si>
    <t>TBLOBD ENT100X500MG</t>
  </si>
  <si>
    <t>STACYL 100 MG ENTEROSOLVENTNÍ TABLETY</t>
  </si>
  <si>
    <t>POR TBL ENT 100X100MG I</t>
  </si>
  <si>
    <t>Suppositoria Glyc.Sanova Classic 2g</t>
  </si>
  <si>
    <t>TELMISARTAN/HYDROCHLOROTHIAZID SANDOZ 80 MG/12,5 M</t>
  </si>
  <si>
    <t>Thiamin Generica tbl.30</t>
  </si>
  <si>
    <t>THIAMIN LECIVA</t>
  </si>
  <si>
    <t>INJ 10X2ML/100MG</t>
  </si>
  <si>
    <t>TBL 20X50MG(BLISTR)</t>
  </si>
  <si>
    <t>TOVIAZ 4 MG</t>
  </si>
  <si>
    <t>POR TBL PRO 28X4MG</t>
  </si>
  <si>
    <t>TRAMADOL KALCEKS</t>
  </si>
  <si>
    <t>50MG/ML INJ/INF SOL 5X2ML</t>
  </si>
  <si>
    <t>TRANEXAMIC ACID ACCORD</t>
  </si>
  <si>
    <t>100MG/ML INJ SOL 5X5ML I</t>
  </si>
  <si>
    <t>TRIAMCINOLON S LECIVA</t>
  </si>
  <si>
    <t>UNG 30GM</t>
  </si>
  <si>
    <t>TRITACE 2,5 MG</t>
  </si>
  <si>
    <t>POR TBL NOB 20X2.5MG</t>
  </si>
  <si>
    <t>TULIP 10 MG POTAHOVANÉ TABLETY</t>
  </si>
  <si>
    <t>VALSACOMBI 160 MG/12,5 MG</t>
  </si>
  <si>
    <t>POR TBL FLM 28</t>
  </si>
  <si>
    <t>7000IU TBL FLM 4</t>
  </si>
  <si>
    <t>Vitar Soda tbl.150</t>
  </si>
  <si>
    <t>neleč.</t>
  </si>
  <si>
    <t>AMIKACIN MEDOCHEMIE 500MG/2ML INJ/INF</t>
  </si>
  <si>
    <t>SOL 10X2ML</t>
  </si>
  <si>
    <t>BELOGENT MAST</t>
  </si>
  <si>
    <t>UNG 1X30GM</t>
  </si>
  <si>
    <t>GENTAMICIN LEK 80 MG/2 ML</t>
  </si>
  <si>
    <t>INJ SOL 10X2ML/80MG</t>
  </si>
  <si>
    <t>MOXIFLOXACIN OLIKLA 400MG TBL</t>
  </si>
  <si>
    <t>TBL FLM 5</t>
  </si>
  <si>
    <t>PIPERACILLIN/TAZOBACTAM OLIKLA</t>
  </si>
  <si>
    <t>AGEN 10</t>
  </si>
  <si>
    <t>POR TBL NOB 30X10MG</t>
  </si>
  <si>
    <t>BACLOFEN</t>
  </si>
  <si>
    <t>TBL 50X10MG</t>
  </si>
  <si>
    <t>DRM UNG 1X100GM 10%</t>
  </si>
  <si>
    <t>25MG TBL PRO 28</t>
  </si>
  <si>
    <t>BETASERC 24</t>
  </si>
  <si>
    <t>24MG TBL NOB 50</t>
  </si>
  <si>
    <t>BETMIGA 50 MG</t>
  </si>
  <si>
    <t>POR TBL PRO 30X50MG</t>
  </si>
  <si>
    <t>BIOFENAC 100 MG POTAHOVANÉ TABLETY</t>
  </si>
  <si>
    <t>POR TBL FLM 20X100MG</t>
  </si>
  <si>
    <t>BRINTELLIX 5 MG</t>
  </si>
  <si>
    <t>BURONIL 25 MG</t>
  </si>
  <si>
    <t>POR TBL OBD 50X25MG</t>
  </si>
  <si>
    <t>BUSCOPAN</t>
  </si>
  <si>
    <t>10MG TBL OBD 20</t>
  </si>
  <si>
    <t>CARDILAN</t>
  </si>
  <si>
    <t>TBL 100X175MG</t>
  </si>
  <si>
    <t>CARZAP HCT 32 MG/12,5 MG TABLETY</t>
  </si>
  <si>
    <t>POR TBL ENT 100X20MG</t>
  </si>
  <si>
    <t>DIPROSONE</t>
  </si>
  <si>
    <t>DRM UNG 1X30GM</t>
  </si>
  <si>
    <t>DITUSTAT</t>
  </si>
  <si>
    <t>DZ BRAUNOL 500 ML</t>
  </si>
  <si>
    <t>EBRANTIL 60 RETARD</t>
  </si>
  <si>
    <t>POR CPS PRO 50X60MG</t>
  </si>
  <si>
    <t>ECOBEC 250 MCG</t>
  </si>
  <si>
    <t>AER DOS 1X200DAVEK</t>
  </si>
  <si>
    <t>Essentiale 300 mg</t>
  </si>
  <si>
    <t>por.cps.dur.100</t>
  </si>
  <si>
    <t>FOKUSIN</t>
  </si>
  <si>
    <t>POR CPS RDR30X0.4MG</t>
  </si>
  <si>
    <t>INJ SOL 10X1ML</t>
  </si>
  <si>
    <t>TBL 100X40MG</t>
  </si>
  <si>
    <t>FUROSEMID ACCORD</t>
  </si>
  <si>
    <t>10MG/ML INJ/INF SOL 10X2ML</t>
  </si>
  <si>
    <t>GERATAM 1200</t>
  </si>
  <si>
    <t>TBL OBD 100X1200MG</t>
  </si>
  <si>
    <t>GUTRON 2.5MG</t>
  </si>
  <si>
    <t>TBL 20X2.5MG</t>
  </si>
  <si>
    <t>HEPARIN LECIVA</t>
  </si>
  <si>
    <t>INJ 1X10ML/50KU</t>
  </si>
  <si>
    <t>HYLAK FORTE</t>
  </si>
  <si>
    <t>POR SOL 100ML</t>
  </si>
  <si>
    <t>INF SOL 10X1000MLPLAH</t>
  </si>
  <si>
    <t>IMODIUM</t>
  </si>
  <si>
    <t>2MG CPS DUR 20</t>
  </si>
  <si>
    <t>INDAP</t>
  </si>
  <si>
    <t>CPS 30X2.5MG</t>
  </si>
  <si>
    <t>ISOLYTE</t>
  </si>
  <si>
    <t>INF SOL 10X500ML</t>
  </si>
  <si>
    <t>KETILEPT 25 MG</t>
  </si>
  <si>
    <t>50MG TBL FLM 100(5X20)</t>
  </si>
  <si>
    <t>KL ETHANOLUM BENZ.DENAT. 900ml /720g/</t>
  </si>
  <si>
    <t>KL UNGUENTUM</t>
  </si>
  <si>
    <t>LETROX 75</t>
  </si>
  <si>
    <t>POR TBL NOB 100X75MCG II</t>
  </si>
  <si>
    <t>POR TBL FLM 30X50MG</t>
  </si>
  <si>
    <t>LOZAP H</t>
  </si>
  <si>
    <t>MALTOFER FOL TABLETY</t>
  </si>
  <si>
    <t>POR TBL MND 30</t>
  </si>
  <si>
    <t>POR TBL OBD 20</t>
  </si>
  <si>
    <t>MIRZATEN ORO TAB 15 MG</t>
  </si>
  <si>
    <t>POR TBL DIS 30X15MG</t>
  </si>
  <si>
    <t>MOMMOX 0,05 MG/DÁVKU</t>
  </si>
  <si>
    <t>NAS SPR SUS 140X50RG</t>
  </si>
  <si>
    <t>NATRIUM CHLORATUM BIOTIKA 10%</t>
  </si>
  <si>
    <t>NEURONTIN 100MG</t>
  </si>
  <si>
    <t>CPS 100X100MG</t>
  </si>
  <si>
    <t>NEURONTIN 300MG</t>
  </si>
  <si>
    <t>CPS 50X300MG</t>
  </si>
  <si>
    <t>NOVORAPID 100 U/ML</t>
  </si>
  <si>
    <t>INJ SOL 1X10ML</t>
  </si>
  <si>
    <t>OXYCODON LANNACHER</t>
  </si>
  <si>
    <t>10MG TBL PRO 60</t>
  </si>
  <si>
    <t>PALGOTAL 75 MG/650 MG</t>
  </si>
  <si>
    <t>PREDNISON 5 LECIVA</t>
  </si>
  <si>
    <t>TBL 20X5MG</t>
  </si>
  <si>
    <t>PREDUCTAL MR</t>
  </si>
  <si>
    <t>POR TBL RET 60X35MG</t>
  </si>
  <si>
    <t>POR TBL FLM 30X5MG</t>
  </si>
  <si>
    <t>PRESTARIUM NEO COMBI 10 MG/2,5 MG</t>
  </si>
  <si>
    <t>PROTHIADEN</t>
  </si>
  <si>
    <t>DRG 30X25MG</t>
  </si>
  <si>
    <t>TRIPLIXAM 10 MG/2,5 MG/10 MG</t>
  </si>
  <si>
    <t>TRIPLIXAM 5 MG/1,25 MG/10 MG</t>
  </si>
  <si>
    <t>TRITTICO AC 75</t>
  </si>
  <si>
    <t>TBL RET 30X75MG</t>
  </si>
  <si>
    <t>URIZIA 6 MG/0,4 MG TABLETY S ŘÍZENÝM UVOLŇOVÁNÍM</t>
  </si>
  <si>
    <t>POR TBL FRT 30X6MG/0.4MG</t>
  </si>
  <si>
    <t>VASOCARDIN 100-ukončená 11/19</t>
  </si>
  <si>
    <t>POR TBL NOB 50X100MG</t>
  </si>
  <si>
    <t>VENLAFAXIN MYLAN 75 MG</t>
  </si>
  <si>
    <t>75MG CPS PRO 30</t>
  </si>
  <si>
    <t>VESICARE 10 MG</t>
  </si>
  <si>
    <t>VIGANTOL</t>
  </si>
  <si>
    <t>0,5MG/ML POR GTT SOL 1X10ML</t>
  </si>
  <si>
    <t>37,5MG/325MG TBL FLM 30X1</t>
  </si>
  <si>
    <t>ZIBOR 2500 IU</t>
  </si>
  <si>
    <t>ZOXON 4</t>
  </si>
  <si>
    <t>POR TBL NOB 90X4MG</t>
  </si>
  <si>
    <t>AMIKACIN MEDOPHARM 500 MG/2 ML</t>
  </si>
  <si>
    <t>INJ+INF SOL 10X2ML/500MG</t>
  </si>
  <si>
    <t>AMPICILIN 1,0 BIOTIKA</t>
  </si>
  <si>
    <t>INJ PLV SOL 10X1000MG</t>
  </si>
  <si>
    <t>AMPICILLIN AND SULBACTAM IBI 1 G + 500 MG PRÁŠEK P</t>
  </si>
  <si>
    <t>INJ PLV SOL 10X1G+500MG/LAH</t>
  </si>
  <si>
    <t>CEFEPIM NORIDEM</t>
  </si>
  <si>
    <t>CIPROFLOXACIN KABI 200 MG/100 ML INFUZNÍ ROZTOK</t>
  </si>
  <si>
    <t>INF SOL 10X200MG/100ML</t>
  </si>
  <si>
    <t>DILIZOLEN</t>
  </si>
  <si>
    <t>2MG/ML INF SOL 1X300ML</t>
  </si>
  <si>
    <t>DOXYHEXAL TABS</t>
  </si>
  <si>
    <t>POR TBL NOB 20X100MG</t>
  </si>
  <si>
    <t>ENTIZOL</t>
  </si>
  <si>
    <t>TBL 20X250MG</t>
  </si>
  <si>
    <t>MEROPENEM KABI 1 G</t>
  </si>
  <si>
    <t>INJ+INF PLV SOL 10X1000MG</t>
  </si>
  <si>
    <t>PIPERACILLIN/TAZOBACTAM MYLAN</t>
  </si>
  <si>
    <t xml:space="preserve">INF PLV SOL 1x4G/500MG </t>
  </si>
  <si>
    <t>SEFOTAK 1 G</t>
  </si>
  <si>
    <t>INJ PLV SOL 1X1GM</t>
  </si>
  <si>
    <t>TYGACIL 50 MG</t>
  </si>
  <si>
    <t>INF PLV SOL 10X50MG/5ML</t>
  </si>
  <si>
    <t xml:space="preserve">ZAVICEFTA 2G/0,5G </t>
  </si>
  <si>
    <t>INF PLV CSL 10</t>
  </si>
  <si>
    <t>INF SOL 10X200ML/400MG</t>
  </si>
  <si>
    <t>AQUA PRO INJECTIONE BRAUN</t>
  </si>
  <si>
    <t>INJ SOL 20X10ML-PLA</t>
  </si>
  <si>
    <t>ATROPIN BBP</t>
  </si>
  <si>
    <t>0,5MG/ML INJ SOL 10X1ML</t>
  </si>
  <si>
    <t>BRAUNOVIDON MAST</t>
  </si>
  <si>
    <t>UNG 1X100GM-TUBA</t>
  </si>
  <si>
    <t>INJ 1X5ML 40MG/ML</t>
  </si>
  <si>
    <t>MARCAINE 0,5%</t>
  </si>
  <si>
    <t>5MG/ML INJ SOL 5X20ML</t>
  </si>
  <si>
    <t>Peroxid vodíku 3% 100 ml</t>
  </si>
  <si>
    <t>20% DPH</t>
  </si>
  <si>
    <t>SINUPRET</t>
  </si>
  <si>
    <t>TRISPAN 20 MG/ML INJEKČNÍ SUSPENZE</t>
  </si>
  <si>
    <t>INJ SUS 10X1ML/20MG</t>
  </si>
  <si>
    <t>ACC 100 NEO</t>
  </si>
  <si>
    <t>POR TBL EFF 20X100MG</t>
  </si>
  <si>
    <t>ACC INJEKT</t>
  </si>
  <si>
    <t>INJ SOL 5X3ML/300MG</t>
  </si>
  <si>
    <t>ACECOR 400MG</t>
  </si>
  <si>
    <t>TBL OBD 30X400MG</t>
  </si>
  <si>
    <t>AMBROBENE</t>
  </si>
  <si>
    <t>INJ 5X2ML/15MG</t>
  </si>
  <si>
    <t>ANALGIN</t>
  </si>
  <si>
    <t>INJ SOL 5X5ML</t>
  </si>
  <si>
    <t>ANOPYRIN 100MG</t>
  </si>
  <si>
    <t>TBL 20X100MG</t>
  </si>
  <si>
    <t>1MG/ML INJ SOL 10X1ML</t>
  </si>
  <si>
    <t>ATROPIN BIOTIKA 0.5MG</t>
  </si>
  <si>
    <t>INJ 10X1ML/0.5MG</t>
  </si>
  <si>
    <t>BETALOC</t>
  </si>
  <si>
    <t>1MG/ML INJ SOL 5X5ML</t>
  </si>
  <si>
    <t>100MG TBL PRO 100</t>
  </si>
  <si>
    <t>BETASERC 8</t>
  </si>
  <si>
    <t>8MG TBL NOB 100</t>
  </si>
  <si>
    <t>B-komplex Zentiva drg.100 Glass</t>
  </si>
  <si>
    <t>CELASKON</t>
  </si>
  <si>
    <t>250MG TBL NOB 100</t>
  </si>
  <si>
    <t>CLARINASE REPETABS</t>
  </si>
  <si>
    <t>POR TBL PRO 14 II</t>
  </si>
  <si>
    <t>CONCOR COR</t>
  </si>
  <si>
    <t>POR TBL NOB60X200MG</t>
  </si>
  <si>
    <t>INJ SOL 6X3ML/150MG</t>
  </si>
  <si>
    <t>COSYREL 5MG/5MG</t>
  </si>
  <si>
    <t>TBL FLM 30</t>
  </si>
  <si>
    <t>DIGOXIN ORION INJ.-MIMOŘÁDNÝ DOVOZ!!</t>
  </si>
  <si>
    <t>INJ SOL 25X1ML/0.25MG</t>
  </si>
  <si>
    <t>DUROGESIC 25MCG/H</t>
  </si>
  <si>
    <t>EMP 5X2.5MG(10CM2)</t>
  </si>
  <si>
    <t>DZ PRONTORAL 250ML</t>
  </si>
  <si>
    <t>EBRANTIL I.V. 25</t>
  </si>
  <si>
    <t>INJ SOL 5X5ML/25MG</t>
  </si>
  <si>
    <t>EBRANTIL I.V. 50</t>
  </si>
  <si>
    <t>INJ SOL 5X10ML/50MG</t>
  </si>
  <si>
    <t>ENAP 5MG</t>
  </si>
  <si>
    <t>TBL 100X5MG</t>
  </si>
  <si>
    <t>ENAP I.V.</t>
  </si>
  <si>
    <t>INJ 5X1ML/1.25MG</t>
  </si>
  <si>
    <t>EPHEDRIN BIOTIKA</t>
  </si>
  <si>
    <t>INJ SOL 10X1ML/50MG</t>
  </si>
  <si>
    <t>ESPUMISAN</t>
  </si>
  <si>
    <t>PORCPSMOL50X40MG-BL</t>
  </si>
  <si>
    <t>FAMOSAN 20 MG</t>
  </si>
  <si>
    <t>POR TBL FLM100X20MG</t>
  </si>
  <si>
    <t>FEBICHOL</t>
  </si>
  <si>
    <t>POR CPS MOL50X100MG</t>
  </si>
  <si>
    <t>FENISTIL</t>
  </si>
  <si>
    <t>1MG/G GEL 1X50G</t>
  </si>
  <si>
    <t>FLONIDAN</t>
  </si>
  <si>
    <t>TBL 30X10MG</t>
  </si>
  <si>
    <t>FRESUBIN 3,2 KCAL DRINK MANGO</t>
  </si>
  <si>
    <t>POR SOL 4X125ML</t>
  </si>
  <si>
    <t>FRESUBIN JUCY DRINK PŘÍCHUŤ ČERNÝ RYBÍZ</t>
  </si>
  <si>
    <t>POR SOL 4X200ML</t>
  </si>
  <si>
    <t>GELASPAN 4% EBI20x500 ml</t>
  </si>
  <si>
    <t>INF SOL20X500ML VAK</t>
  </si>
  <si>
    <t>TBL OBD 60X1200MG</t>
  </si>
  <si>
    <t>GERATAM 3 G</t>
  </si>
  <si>
    <t>INJ SOL 4X15ML/3GM</t>
  </si>
  <si>
    <t>INF SOL 10X250ML-PE</t>
  </si>
  <si>
    <t>GODASAL 100</t>
  </si>
  <si>
    <t>POR TBL NOB 100</t>
  </si>
  <si>
    <t>HELIDES 20 MG ENTEROSOLVENTNÍ TVRDÉ TOBOLKY</t>
  </si>
  <si>
    <t>HEŘMÁNKOVÝ ČAJ LEROS</t>
  </si>
  <si>
    <t>SPC 20X1.5GM(SÁČKY)</t>
  </si>
  <si>
    <t>Hypromeloza -P 10ml</t>
  </si>
  <si>
    <t>ISOLYTE BP - PLAST. LÁHEV</t>
  </si>
  <si>
    <t xml:space="preserve">INF SOL 10X1000ML KP </t>
  </si>
  <si>
    <t>ITOPRID PMCS 50 MG</t>
  </si>
  <si>
    <t>POR TBL FLM 40X50MG II</t>
  </si>
  <si>
    <t>KL ETHER 200G</t>
  </si>
  <si>
    <t>KL Medispend Lemon 1000 ml</t>
  </si>
  <si>
    <t>KL UNG.LENIENS, 250G</t>
  </si>
  <si>
    <t>KL VASELINUM ALBUM, 100G</t>
  </si>
  <si>
    <t>LYRICA 150 MG</t>
  </si>
  <si>
    <t>POR CPSDUR14X150MG</t>
  </si>
  <si>
    <t>MAGNE B6</t>
  </si>
  <si>
    <t>DRG 50</t>
  </si>
  <si>
    <t>50MG/250MCG TBL OBD 100</t>
  </si>
  <si>
    <t>MONOPRIL 20 MG</t>
  </si>
  <si>
    <t>POR TBL NOB 28X20MG</t>
  </si>
  <si>
    <t>MUCONASAL PLUS</t>
  </si>
  <si>
    <t>SPR NAS 1X10ML</t>
  </si>
  <si>
    <t>NALBUPHIN ORPHA</t>
  </si>
  <si>
    <t>INJ SOL 10X2ML</t>
  </si>
  <si>
    <t>NALGESIN S</t>
  </si>
  <si>
    <t>275MG TBL FLM 40X1 II</t>
  </si>
  <si>
    <t>NALOXONE POLFA</t>
  </si>
  <si>
    <t>INJ 10X1ML/0.4MG</t>
  </si>
  <si>
    <t>NASIVIN SENSITIVE 0,05%</t>
  </si>
  <si>
    <t>NAS SPR SOL 1X10ML/5MG</t>
  </si>
  <si>
    <t>NEUROL 0.5</t>
  </si>
  <si>
    <t>POR TBL NOB30X0.5MG</t>
  </si>
  <si>
    <t>NITROMINT</t>
  </si>
  <si>
    <t>0,4MG/DÁV SPR SLG 10G II</t>
  </si>
  <si>
    <t>NORADRENALIN LECIVA</t>
  </si>
  <si>
    <t>INJ 10X2ML/1000MG</t>
  </si>
  <si>
    <t>NUTRICOMP DRINK 2,0 KCAL FIBRE ČOKOLÁDOVÁ PRALINKA</t>
  </si>
  <si>
    <t>NUTRICOMP DRINK 2,0 KCAL FIBRE MIX</t>
  </si>
  <si>
    <t>POR SOL 24X200ML</t>
  </si>
  <si>
    <t>NUTRICOMP DRINK 2,0 KCAL FIBRE MLÉČNÝ KARAMEL</t>
  </si>
  <si>
    <t>NUTRICOMP DRINK 2,0 KCAL FIBRE TŘEŠEŇ</t>
  </si>
  <si>
    <t>NUTRICOMP DRINK PLUS HP ČOKOLÁDA, NUGÁT</t>
  </si>
  <si>
    <t>OCUflash gtt. 2x10ml</t>
  </si>
  <si>
    <t>DRM GEL 1X50GM</t>
  </si>
  <si>
    <t>OMEPRAZOL STADA 20 MG</t>
  </si>
  <si>
    <t>POR CPS ETD 30X20MG</t>
  </si>
  <si>
    <t>20MG TBL PRO 60</t>
  </si>
  <si>
    <t>PANGROL 20000</t>
  </si>
  <si>
    <t>POR TBL ENT 50 II</t>
  </si>
  <si>
    <t>PARALEN GRIP CHŘIPKA A BOLEST</t>
  </si>
  <si>
    <t>500MG/25MG/5MG TBL FLM 24 I</t>
  </si>
  <si>
    <t>PARALEN PLUS tbl.flm.24</t>
  </si>
  <si>
    <t>325MG/30MG/15MG TBL FLM 24</t>
  </si>
  <si>
    <t>150MG CPS DUR 84</t>
  </si>
  <si>
    <t>QUETIAPIN MYLAN 25 MG</t>
  </si>
  <si>
    <t>RESOURCE DESSERT 2.0 KARAMELOVÁ PŘÍCHUŤ</t>
  </si>
  <si>
    <t>POR SOL 4X125G</t>
  </si>
  <si>
    <t>RINGERUV ROZTOK BRAUN</t>
  </si>
  <si>
    <t>INF 10X500ML(LDPE)</t>
  </si>
  <si>
    <t>ROSUCARD 40 MG POTAHOVANÉ TABLETY</t>
  </si>
  <si>
    <t>POR TBL FLM 30X40MG</t>
  </si>
  <si>
    <t>SECTRAL 400</t>
  </si>
  <si>
    <t>SERETIDE 25/50 INHALER</t>
  </si>
  <si>
    <t>25MCG/50MCG/DÁV INH SUS PSS 120DÁV+POČ</t>
  </si>
  <si>
    <t>SKINOREN</t>
  </si>
  <si>
    <t>200MG/G CRM 30G</t>
  </si>
  <si>
    <t>INJ SIC 1X500MG+8ML</t>
  </si>
  <si>
    <t>INJ SIC 1X125MG+2ML</t>
  </si>
  <si>
    <t>INJ SIC 1X250MG+4ML</t>
  </si>
  <si>
    <t>STREPSILS MED A CITRON</t>
  </si>
  <si>
    <t>LOZ 24</t>
  </si>
  <si>
    <t>SUFENTANIL TORREX 5MCG/ML</t>
  </si>
  <si>
    <t>INJ SOL 5X2ML (10rg)</t>
  </si>
  <si>
    <t>SUMATRIPTAN MYLAN 50 MG</t>
  </si>
  <si>
    <t>POR TBL FLM 6X50MG</t>
  </si>
  <si>
    <t>SYNTOSTIGMIN</t>
  </si>
  <si>
    <t>TARDYFERON</t>
  </si>
  <si>
    <t>TBL RET 30</t>
  </si>
  <si>
    <t>TEZEFORT</t>
  </si>
  <si>
    <t>80MG/5MG TBL NOB 90</t>
  </si>
  <si>
    <t>INJ SOL 12X2ML/100MG</t>
  </si>
  <si>
    <t>TORVACARD NEO 20 MG</t>
  </si>
  <si>
    <t>TREXAN NEO</t>
  </si>
  <si>
    <t>10MG TBL NOB 100</t>
  </si>
  <si>
    <t>TRITACE 1,25 MG</t>
  </si>
  <si>
    <t>POR TBL NOB 20X1.25MG</t>
  </si>
  <si>
    <t>URSOSAN</t>
  </si>
  <si>
    <t>POR CPSDUR100X250MG</t>
  </si>
  <si>
    <t>75MG CPS PRO 90</t>
  </si>
  <si>
    <t>Vincentka nosní sprej  25ml (30ml)</t>
  </si>
  <si>
    <t>VOLTAREN FORTE</t>
  </si>
  <si>
    <t>2,32% GEL 150G</t>
  </si>
  <si>
    <t>XALATAN</t>
  </si>
  <si>
    <t>OPH GTT SOL 1X2.5ML II</t>
  </si>
  <si>
    <t>ZOVIRAX</t>
  </si>
  <si>
    <t>50MG/G CRM 1X2G</t>
  </si>
  <si>
    <t>léky - parenterální výživa (LEK)</t>
  </si>
  <si>
    <t>NUTRIFLEX PERI</t>
  </si>
  <si>
    <t>INF SOL 5X2000ML</t>
  </si>
  <si>
    <t>léky - enterální výživa (LEK)</t>
  </si>
  <si>
    <t>DIASIP S PŘÍCHUTÍ CAPPUCCINO</t>
  </si>
  <si>
    <t>DIASIP S PŘÍCHUTÍ JAHODOVOU</t>
  </si>
  <si>
    <t>POR SOL 1X200ML</t>
  </si>
  <si>
    <t>DIASIP S PŘÍCHUTÍ VANILKOVOU</t>
  </si>
  <si>
    <t>FORTICARE S PŘÍCHUTÍ BROSKEV A ZÁZVOR</t>
  </si>
  <si>
    <t>FORTICARE S PŘÍCHUTÍ POMERANČ A CITRÓN</t>
  </si>
  <si>
    <t>FRESUBIN 2 KCAL CREME CAPPUCCINO</t>
  </si>
  <si>
    <t>FRESUBIN 2 KCAL CREME ČOKOLÁDA</t>
  </si>
  <si>
    <t>FRESUBIN 2 KCAL CREME LESNÍ JAHODA</t>
  </si>
  <si>
    <t>FRESUBIN 2 KCAL CREME VANILKA</t>
  </si>
  <si>
    <t>FRESUBIN 2 KCAL DRINK CAPPUCCINO</t>
  </si>
  <si>
    <t>FRESUBIN 2 KCAL DRINK KARAMEL</t>
  </si>
  <si>
    <t>FRESUBIN 2 KCAL DRINK LESNÍ PLODY</t>
  </si>
  <si>
    <t>FRESUBIN 2 KCAL DRINK VANILKA</t>
  </si>
  <si>
    <t>FRESUBIN 3,2 KCAL DRINK LÍSKOVÝ OŘÍŠEK</t>
  </si>
  <si>
    <t>FRESUBIN 3,2 KCAL DRINK VANILKA - KARAMEL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</si>
  <si>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</si>
  <si>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</si>
  <si>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</si>
  <si>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</si>
  <si>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</si>
  <si>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</si>
  <si>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</si>
  <si>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</si>
  <si>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</si>
  <si>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</si>
  <si>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</si>
  <si>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</si>
  <si>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</si>
  <si>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</si>
  <si>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JUICE STYLE S PŘÍCHUTÍ JABLEČNOU</t>
  </si>
  <si>
    <t>NUTRIDRINK JUICE STYLE S PŘÍCHUTÍ JAHODOVOU</t>
  </si>
  <si>
    <t>NUTRIDRINK MULTI FIBRE S PŘÍCHUTÍ ČOKOLÁDOVOU</t>
  </si>
  <si>
    <t>NUTRIDRINK PROTEIN S PŘÍCHUTÍ LESNÍHO OVOCE</t>
  </si>
  <si>
    <t>NUTRIDRINK S PŘÍCHUTÍ ČOKOLÁDOVOU</t>
  </si>
  <si>
    <t>NUTRIDRINK YOGHURT S PŘÍCHUTÍ MALINA</t>
  </si>
  <si>
    <t>NUTRIDRINK YOGHURT S PŘÍCHUTÍ VANILKA A CITRÓN</t>
  </si>
  <si>
    <t>PreOp 4x200ml</t>
  </si>
  <si>
    <t>PROTIFAR</t>
  </si>
  <si>
    <t>POR PLV SOL 1X225GM</t>
  </si>
  <si>
    <t>RESOURCE 2,0 KCAL FIBRE KÁVOVÝ 4X200 ML</t>
  </si>
  <si>
    <t>RESOURCE 2,0 KCAL FIBRE LESNÍ PLODY 4X200 ML</t>
  </si>
  <si>
    <t>RESOURCE 2,0 KCAL FIBRE MERUŇKOVÝ 4X200 ML</t>
  </si>
  <si>
    <t>RESOURCE 2,0 KCAL FIBRE VANILKOVÝ 4X200 ML</t>
  </si>
  <si>
    <t>RESOURCE DESSERT 2.0 BROSKVOVÁ PŘÍCHUŤ</t>
  </si>
  <si>
    <t>RESOURCE DESSERT 2.0 VANILKOVÁ PŘÍCHUŤ</t>
  </si>
  <si>
    <t>RESOURCE DIABET PLUS PŘÍCHUŤ JAHODA</t>
  </si>
  <si>
    <t>RESOURCE DIABET PLUS PŘÍCHUŤ VANILKA</t>
  </si>
  <si>
    <t>Resource Instant Protein 1x800g</t>
  </si>
  <si>
    <t>RESOURCE JUNIOR FIBRE BANÁN</t>
  </si>
  <si>
    <t>RESOURCE JUNIOR FIBRE JAHODA</t>
  </si>
  <si>
    <t>RESOURCE JUNIOR FIBRE KAKAO</t>
  </si>
  <si>
    <t>RESOURCE JUNIOR FIBRE VANILKA</t>
  </si>
  <si>
    <t>RESOURCE PROTEIN ČOKOLÁDOVÝ 4X200 ML</t>
  </si>
  <si>
    <t>RESOURCE PROTEIN JAHODOVÝ 4X200 ML</t>
  </si>
  <si>
    <t>RESOURCE PROTEIN LESNÍ PLODY 4X200 ML</t>
  </si>
  <si>
    <t>50IU/ML INJ PSO LQF 1+1X10ML</t>
  </si>
  <si>
    <t>AZITROMYCIN SANDOZ 500 MG</t>
  </si>
  <si>
    <t>POR TBL FLM 3X500MG</t>
  </si>
  <si>
    <t>BISEPTOL 120</t>
  </si>
  <si>
    <t>TBL 20X120MG</t>
  </si>
  <si>
    <t>DOXYHEXAL 200 TABS</t>
  </si>
  <si>
    <t>TBL 10X200MG</t>
  </si>
  <si>
    <t>FUCIDIN</t>
  </si>
  <si>
    <t>UNG 1X15GM 2%</t>
  </si>
  <si>
    <t>PAMYCON NA PŘÍPRAVU KAPEK</t>
  </si>
  <si>
    <t>DRM PLV SOL 1X1LAH</t>
  </si>
  <si>
    <t>TOBREX</t>
  </si>
  <si>
    <t>GTT OPH 5ML 3MG/1ML</t>
  </si>
  <si>
    <t>BATRAFEN</t>
  </si>
  <si>
    <t>CRM 1X20GM</t>
  </si>
  <si>
    <t>DZ BRAUNOL 1 L</t>
  </si>
  <si>
    <t>DZ PERSTERIL 4% 1000ml HVLP</t>
  </si>
  <si>
    <t>UN 3149</t>
  </si>
  <si>
    <t>FYZIOLOGICKÝ ROZTOK VIAFLO</t>
  </si>
  <si>
    <t>INF SOL 50X100ML</t>
  </si>
  <si>
    <t>IR  NaCl 0,9% 5000 ml vak Bieffe URO Baxter</t>
  </si>
  <si>
    <t>for irrig. 1x5000 ml 15%</t>
  </si>
  <si>
    <t>IR AC.BORICI AQ.OPHTAL.50 ML</t>
  </si>
  <si>
    <t>IR OČNI VODA 50 ml</t>
  </si>
  <si>
    <t>IR ETHANOLUM 96% 10ML</t>
  </si>
  <si>
    <t>IR 10ml</t>
  </si>
  <si>
    <t>KL BENZINUM 900ml/ 600g</t>
  </si>
  <si>
    <t>KL ETHANOLUM BENZ.DENAT. 4 kg</t>
  </si>
  <si>
    <t>UN 1170</t>
  </si>
  <si>
    <t>KL MS HYDROG.PEROX. 3% 1000g</t>
  </si>
  <si>
    <t>KL SOL.FORMAL.K FIXACI TKANI,1000G</t>
  </si>
  <si>
    <t>MEPICAIN 3%</t>
  </si>
  <si>
    <t>30MG/ML INJ SOL ZVL 10X1,8ML</t>
  </si>
  <si>
    <t>ProveDye 5mg/ml 5x2ml</t>
  </si>
  <si>
    <t>RINGERŮV ROZTOK VIAFLO</t>
  </si>
  <si>
    <t>INF SOL 10X1000ML</t>
  </si>
  <si>
    <t>Ropivacainhydrochl. Kabi - MIMOŘ.DOVOZ !!!</t>
  </si>
  <si>
    <t xml:space="preserve"> 2mg/ml 5x100ml</t>
  </si>
  <si>
    <t>SUPRACAIN 4%</t>
  </si>
  <si>
    <t>GARAMYCIN SCHWAMM</t>
  </si>
  <si>
    <t>130MG SPO MED 1</t>
  </si>
  <si>
    <t>1111 - ORT: lůžkové oddělení 29A</t>
  </si>
  <si>
    <t>1121 - ORT: ambulance</t>
  </si>
  <si>
    <t>1113 - ORT: lůžkové oddělení 29C (6 lůžek KÚČOCH)</t>
  </si>
  <si>
    <t>1112 - ORT: lůžkové oddělení 29B</t>
  </si>
  <si>
    <t>1131 - ORT: JIP 29A</t>
  </si>
  <si>
    <t>1162 - ORT: operační sál - lokální</t>
  </si>
  <si>
    <t>A02BC02 - PANTOPRAZOL</t>
  </si>
  <si>
    <t>A02BC03 - LANSOPRAZOL</t>
  </si>
  <si>
    <t>A02BC05 - ESOMEPRAZOL</t>
  </si>
  <si>
    <t>A04AA01 - ONDANSETRON</t>
  </si>
  <si>
    <t>A10BB12 - GLIMEPIRID</t>
  </si>
  <si>
    <t>B01AA03 - WARFARIN</t>
  </si>
  <si>
    <t>B01AB05 - ENOXAPARIN</t>
  </si>
  <si>
    <t>B01AB06 - NADROPARIN</t>
  </si>
  <si>
    <t>C01BD01 - AMIODARON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</si>
  <si>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</si>
  <si>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</si>
  <si>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</si>
  <si>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</si>
  <si>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</si>
  <si>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</si>
  <si>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</si>
  <si>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</si>
  <si>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</si>
  <si>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C08CA13 - LERKANIDIPIN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</si>
  <si>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</si>
  <si>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</si>
  <si>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</si>
  <si>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</si>
  <si>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</si>
  <si>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</si>
  <si>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</si>
  <si>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</si>
  <si>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</si>
  <si>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</si>
  <si>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D01AC01 - KLOTRIMAZOL</t>
  </si>
  <si>
    <t>D06BB03 - ACIKLOVIR</t>
  </si>
  <si>
    <t>G04CA02 - TAMSULOSIN</t>
  </si>
  <si>
    <t>H02AB04 - METHYLPREDNISOLON</t>
  </si>
  <si>
    <t>J01AA12 - TIGECYKLIN</t>
  </si>
  <si>
    <t>J01CA01 - AMPICILIN</t>
  </si>
  <si>
    <t>J01DC02 - CEFUROXIM</t>
  </si>
  <si>
    <t>J01DD01 - CEFOTAXIM</t>
  </si>
  <si>
    <t>J01DE01 - CEFEPIM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</si>
  <si>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</si>
  <si>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</si>
  <si>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</si>
  <si>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</si>
  <si>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</si>
  <si>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</si>
  <si>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J01XD01 - METRONIDAZOL</t>
  </si>
  <si>
    <t>J01XX08 - LINEZOLID</t>
  </si>
  <si>
    <t>J02AC01 - FLUKONAZOL</t>
  </si>
  <si>
    <t>J05AB01 - ACIKLOVIR</t>
  </si>
  <si>
    <t>L02BG04 - LETROZOL</t>
  </si>
  <si>
    <t>L03AA02 - FILGRASTIM</t>
  </si>
  <si>
    <t>M01AC06 - MELOXIKAM</t>
  </si>
  <si>
    <t>M04AA01 - ALOPURINOL</t>
  </si>
  <si>
    <t>N02AA05 - OXYKODON</t>
  </si>
  <si>
    <t>N02AB03 - FENTANYL</t>
  </si>
  <si>
    <t>N02BB02 - SODNÁ SŮL METAMIZOLU</t>
  </si>
  <si>
    <t>N02BE01 - PARACETAMOL</t>
  </si>
  <si>
    <t>N03AX12 - GABAPENTIN</t>
  </si>
  <si>
    <t>N03AX16 - PREGABALIN</t>
  </si>
  <si>
    <t>N05AH04 - KVETIAPIN</t>
  </si>
  <si>
    <t>N05AL01 - SULPIRID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</si>
  <si>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</si>
  <si>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</si>
  <si>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</si>
  <si>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</si>
  <si>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</si>
  <si>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</si>
  <si>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</si>
  <si>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N06AX16 - VENLAFAXIN</t>
  </si>
  <si>
    <t>N06BX18 - VINPOCETIN</t>
  </si>
  <si>
    <t>N06DA02 - DONEPEZIL</t>
  </si>
  <si>
    <t>N07CA01 - BETAHISTIN</t>
  </si>
  <si>
    <t>R01AD09 - MOMETASON</t>
  </si>
  <si>
    <t>R03AC02 - SALBUTAMOL</t>
  </si>
  <si>
    <t>R03AC13 - FORMOTEROL</t>
  </si>
  <si>
    <t>R05CB01 - ACETYLCYSTEIN</t>
  </si>
  <si>
    <t>R05CB06 - AMBROXOL</t>
  </si>
  <si>
    <t>R06AE07 - CETIRIZIN</t>
  </si>
  <si>
    <t>R06AX13 - LORATADIN</t>
  </si>
  <si>
    <t>J05AX05 - INOSIN PRANOBEX</t>
  </si>
  <si>
    <t>R03AK06 - SALMETEROL A FLUTIKASON</t>
  </si>
  <si>
    <t>R03AK07 - FORMOTEROL A BUDESONID</t>
  </si>
  <si>
    <t>A03FA07 - ITOPRIDUM</t>
  </si>
  <si>
    <t>J01CR02 - AMOXICILIN A  INHIBITOR BETA-LAKTAMASY</t>
  </si>
  <si>
    <t>A10AB05 - INSULIN ASPART</t>
  </si>
  <si>
    <t>J01CR05 - PIPERACILIN A  INHIBITOR BETA-LAKTAMASY</t>
  </si>
  <si>
    <t>H03AA01 - SODNÁ SŮL LEVOTHYROXINU</t>
  </si>
  <si>
    <t>C01CA03 - NOREPINEFRIN</t>
  </si>
  <si>
    <t>A10AD05 - INSULIN ASPART</t>
  </si>
  <si>
    <t>V06XX - POTRAVINY PRO ZVLÁŠTNÍ LÉKAŘSKÉ ÚČELY (PZLÚ) (ČESKÁ ATC SKUP</t>
  </si>
  <si>
    <t>A02BC03</t>
  </si>
  <si>
    <t>17121</t>
  </si>
  <si>
    <t>30MG CPS DUR 28</t>
  </si>
  <si>
    <t>A03FA07</t>
  </si>
  <si>
    <t>166759</t>
  </si>
  <si>
    <t>50MG TBL FLM 40(4X10)</t>
  </si>
  <si>
    <t>A04AA01</t>
  </si>
  <si>
    <t>187607</t>
  </si>
  <si>
    <t>ONDANSETRON B. BRAUN</t>
  </si>
  <si>
    <t>2MG/ML INJ SOL 20X4ML II</t>
  </si>
  <si>
    <t>A10AD05</t>
  </si>
  <si>
    <t>26762</t>
  </si>
  <si>
    <t>NOVOMIX 30 PENFILL</t>
  </si>
  <si>
    <t>100U/ML INJ SUS 5X3ML</t>
  </si>
  <si>
    <t>A10BB12</t>
  </si>
  <si>
    <t>163077</t>
  </si>
  <si>
    <t>AMARYL</t>
  </si>
  <si>
    <t>2MG TBL NOB 30</t>
  </si>
  <si>
    <t>B01AA03</t>
  </si>
  <si>
    <t>192342</t>
  </si>
  <si>
    <t>WARFARIN PMCS</t>
  </si>
  <si>
    <t>5MG TBL NOB 100 I</t>
  </si>
  <si>
    <t>B01AB05</t>
  </si>
  <si>
    <t>115401</t>
  </si>
  <si>
    <t>4000IU(40MG)/0,4ML INJ SOL ISP 10X0,4ML I</t>
  </si>
  <si>
    <t>B01AB06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</si>
  <si>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</si>
  <si>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</si>
  <si>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</si>
  <si>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</si>
  <si>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</si>
  <si>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</si>
  <si>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</si>
  <si>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</si>
  <si>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C01BD01</t>
  </si>
  <si>
    <t>13767</t>
  </si>
  <si>
    <t>200MG TBL NOB 30</t>
  </si>
  <si>
    <t>C02AC05</t>
  </si>
  <si>
    <t>16923</t>
  </si>
  <si>
    <t>MOXOSTAD</t>
  </si>
  <si>
    <t>0,3MG TBL FLM 30</t>
  </si>
  <si>
    <t>C03CA01</t>
  </si>
  <si>
    <t>56804</t>
  </si>
  <si>
    <t>FURORESE</t>
  </si>
  <si>
    <t>40MG TBL NOB 50</t>
  </si>
  <si>
    <t>C05BA01</t>
  </si>
  <si>
    <t>100304</t>
  </si>
  <si>
    <t>300MG/100G GEL 40G</t>
  </si>
  <si>
    <t>100308</t>
  </si>
  <si>
    <t>300MG/100G CRM 40G</t>
  </si>
  <si>
    <t>C07AB05</t>
  </si>
  <si>
    <t>49909</t>
  </si>
  <si>
    <t>LOKREN</t>
  </si>
  <si>
    <t>20MG TBL FLM 28</t>
  </si>
  <si>
    <t>C09AA04</t>
  </si>
  <si>
    <t>101211</t>
  </si>
  <si>
    <t>5MG TBL FLM 90(3X30)</t>
  </si>
  <si>
    <t>C09AA10</t>
  </si>
  <si>
    <t>234730</t>
  </si>
  <si>
    <t>GOPTEN</t>
  </si>
  <si>
    <t>2MG CPS DUR 98</t>
  </si>
  <si>
    <t>C09BB04</t>
  </si>
  <si>
    <t>124093</t>
  </si>
  <si>
    <t>PRESTANCE</t>
  </si>
  <si>
    <t>5MG/5MG TBL NOB 120(4X30)</t>
  </si>
  <si>
    <t>124129</t>
  </si>
  <si>
    <t>10MG/10MG TBL NOB 30</t>
  </si>
  <si>
    <t>187788</t>
  </si>
  <si>
    <t>TONARSSA</t>
  </si>
  <si>
    <t>4MG/5MG TBL NOB 30</t>
  </si>
  <si>
    <t>C09DB04</t>
  </si>
  <si>
    <t>167852</t>
  </si>
  <si>
    <t>TWYNSTA</t>
  </si>
  <si>
    <t>80MG/5MG TBL NOB 28</t>
  </si>
  <si>
    <t>167859</t>
  </si>
  <si>
    <t>80MG/10MG TBL NOB 28</t>
  </si>
  <si>
    <t>D01AC01</t>
  </si>
  <si>
    <t>13798</t>
  </si>
  <si>
    <t>CANESTEN</t>
  </si>
  <si>
    <t>10MG/G CRM 20G</t>
  </si>
  <si>
    <t>D06BB03</t>
  </si>
  <si>
    <t>155941</t>
  </si>
  <si>
    <t>50MG/G CRM 5G</t>
  </si>
  <si>
    <t>H02AB04</t>
  </si>
  <si>
    <t>158809</t>
  </si>
  <si>
    <t>METYPRED</t>
  </si>
  <si>
    <t>9709</t>
  </si>
  <si>
    <t>40MG/ML INJ PSO LQF 40MG+1ML</t>
  </si>
  <si>
    <t>H03AA01</t>
  </si>
  <si>
    <t>169714</t>
  </si>
  <si>
    <t>LETROX</t>
  </si>
  <si>
    <t>125MCG TBL NOB 100</t>
  </si>
  <si>
    <t>187427</t>
  </si>
  <si>
    <t>100MCG TBL NOB 100</t>
  </si>
  <si>
    <t>243130</t>
  </si>
  <si>
    <t>243131</t>
  </si>
  <si>
    <t>J01CA01</t>
  </si>
  <si>
    <t>246096</t>
  </si>
  <si>
    <t>AMPICILIN BBP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</si>
  <si>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</si>
  <si>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</si>
  <si>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</si>
  <si>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</si>
  <si>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</si>
  <si>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</si>
  <si>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</si>
  <si>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</si>
  <si>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</si>
  <si>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</si>
  <si>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</si>
  <si>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18547</t>
  </si>
  <si>
    <t>64831</t>
  </si>
  <si>
    <t>AXETINE</t>
  </si>
  <si>
    <t>1,5G INJ/INF PLV SOL 10</t>
  </si>
  <si>
    <t>J01DD01</t>
  </si>
  <si>
    <t>206563</t>
  </si>
  <si>
    <t>206566</t>
  </si>
  <si>
    <t>J01DH02</t>
  </si>
  <si>
    <t>173750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</si>
  <si>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</si>
  <si>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</si>
  <si>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</si>
  <si>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</si>
  <si>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</si>
  <si>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</si>
  <si>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J01MA02</t>
  </si>
  <si>
    <t>96039</t>
  </si>
  <si>
    <t>CIPRINOL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</si>
  <si>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</si>
  <si>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</si>
  <si>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</si>
  <si>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</si>
  <si>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</si>
  <si>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</si>
  <si>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</si>
  <si>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J01XX08</t>
  </si>
  <si>
    <t>216704</t>
  </si>
  <si>
    <t>3708</t>
  </si>
  <si>
    <t>2MG/ML INF SOL 10X300ML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</si>
  <si>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</si>
  <si>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</si>
  <si>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</si>
  <si>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</si>
  <si>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</si>
  <si>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</si>
  <si>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</si>
  <si>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J05AB01</t>
  </si>
  <si>
    <t>155936</t>
  </si>
  <si>
    <t>400MG TBL NOB 25</t>
  </si>
  <si>
    <t>155938</t>
  </si>
  <si>
    <t>200MG TBL NOB 25</t>
  </si>
  <si>
    <t>L02BG04</t>
  </si>
  <si>
    <t>138854</t>
  </si>
  <si>
    <t>TROZEL</t>
  </si>
  <si>
    <t>2,5MG TBL FLM 30</t>
  </si>
  <si>
    <t>L03AA02</t>
  </si>
  <si>
    <t>500566</t>
  </si>
  <si>
    <t>ZARZIO</t>
  </si>
  <si>
    <t>30MU/0,5ML INJ/INF SOL ISP 5X0,5ML I</t>
  </si>
  <si>
    <t>M01AC06</t>
  </si>
  <si>
    <t>112562</t>
  </si>
  <si>
    <t>RECOXA</t>
  </si>
  <si>
    <t>15MG TBL NOB 60</t>
  </si>
  <si>
    <t>M04AA01</t>
  </si>
  <si>
    <t>127263</t>
  </si>
  <si>
    <t>N02BB02</t>
  </si>
  <si>
    <t>55823</t>
  </si>
  <si>
    <t>55824</t>
  </si>
  <si>
    <t>500MG/ML INJ SOL 5X5ML</t>
  </si>
  <si>
    <t>N05AH04</t>
  </si>
  <si>
    <t>142865</t>
  </si>
  <si>
    <t>QUETIAPINE POLPHARMA</t>
  </si>
  <si>
    <t>25MG TBL FLM 30</t>
  </si>
  <si>
    <t>N05BA12</t>
  </si>
  <si>
    <t>91788</t>
  </si>
  <si>
    <t>NEUROL</t>
  </si>
  <si>
    <t>0,25MG TBL NOB 30</t>
  </si>
  <si>
    <t>N05CF02</t>
  </si>
  <si>
    <t>233360</t>
  </si>
  <si>
    <t>10MG TBL FLM 20</t>
  </si>
  <si>
    <t>233366</t>
  </si>
  <si>
    <t>10MG TBL FLM 50</t>
  </si>
  <si>
    <t>N06AB05</t>
  </si>
  <si>
    <t>107847</t>
  </si>
  <si>
    <t>20MG TBL FLM 30</t>
  </si>
  <si>
    <t>N06AB06</t>
  </si>
  <si>
    <t>53951</t>
  </si>
  <si>
    <t>ZOLOFT</t>
  </si>
  <si>
    <t>100MG TBL FLM 28</t>
  </si>
  <si>
    <t>N06DA02</t>
  </si>
  <si>
    <t>231007</t>
  </si>
  <si>
    <t>R03AC02</t>
  </si>
  <si>
    <t>231956</t>
  </si>
  <si>
    <t>R03AK07</t>
  </si>
  <si>
    <t>180087</t>
  </si>
  <si>
    <t>SYMBICORT TURBUHALER</t>
  </si>
  <si>
    <t>160MCG/4,5MCG INH PLV 1X120DÁV</t>
  </si>
  <si>
    <t>R05CB01</t>
  </si>
  <si>
    <t>57395</t>
  </si>
  <si>
    <t>600MG TBL EFF 10</t>
  </si>
  <si>
    <t>R05CB06</t>
  </si>
  <si>
    <t>223148</t>
  </si>
  <si>
    <t>R06AE07</t>
  </si>
  <si>
    <t>5496</t>
  </si>
  <si>
    <t>10MG TBL FLM 60</t>
  </si>
  <si>
    <t>66030</t>
  </si>
  <si>
    <t>99600</t>
  </si>
  <si>
    <t>10MG TBL FLM 90</t>
  </si>
  <si>
    <t>A02BC02</t>
  </si>
  <si>
    <t>214427</t>
  </si>
  <si>
    <t>CONTROLOC</t>
  </si>
  <si>
    <t>40MG INJ PLV SOL 1</t>
  </si>
  <si>
    <t>214433</t>
  </si>
  <si>
    <t>20MG TBL ENT 28 I</t>
  </si>
  <si>
    <t>17122</t>
  </si>
  <si>
    <t>30MG CPS DUR 56</t>
  </si>
  <si>
    <t>115402</t>
  </si>
  <si>
    <t>6000IU(60MG)/0,6ML INJ SOL ISP 10X0,6ML I</t>
  </si>
  <si>
    <t>115403</t>
  </si>
  <si>
    <t>8000IU(80MG)/0,8ML INJ SOL ISP 10X0,8ML I</t>
  </si>
  <si>
    <t>213482</t>
  </si>
  <si>
    <t>19000IU/ML INJ SOL ISP 10X0,8ML</t>
  </si>
  <si>
    <t>C07AB02</t>
  </si>
  <si>
    <t>231695</t>
  </si>
  <si>
    <t>200MG TBL PRO 30</t>
  </si>
  <si>
    <t>231696</t>
  </si>
  <si>
    <t>C07AB07</t>
  </si>
  <si>
    <t>233600</t>
  </si>
  <si>
    <t>C08CA01</t>
  </si>
  <si>
    <t>15378</t>
  </si>
  <si>
    <t>AGEN</t>
  </si>
  <si>
    <t>5MG TBL NOB 90</t>
  </si>
  <si>
    <t>C08CA13</t>
  </si>
  <si>
    <t>169623</t>
  </si>
  <si>
    <t>KAPIDIN</t>
  </si>
  <si>
    <t>10MG TBL FLM 30 II</t>
  </si>
  <si>
    <t>C09AA05</t>
  </si>
  <si>
    <t>56976</t>
  </si>
  <si>
    <t>TRITACE</t>
  </si>
  <si>
    <t>2,5MG TBL NOB 20</t>
  </si>
  <si>
    <t>C09CA01</t>
  </si>
  <si>
    <t>114067</t>
  </si>
  <si>
    <t>LOZAP</t>
  </si>
  <si>
    <t>50MG TBL FLM 90 II</t>
  </si>
  <si>
    <t>C09DA07</t>
  </si>
  <si>
    <t>189657</t>
  </si>
  <si>
    <t>TELMISARTAN/HYDROCHLOROTHIAZID SANDOZ</t>
  </si>
  <si>
    <t>80MG/12,5MG TBL FLM 30</t>
  </si>
  <si>
    <t>C10AA05</t>
  </si>
  <si>
    <t>50309</t>
  </si>
  <si>
    <t>TULIP</t>
  </si>
  <si>
    <t>10MG TBL FLM 30X1</t>
  </si>
  <si>
    <t>90044</t>
  </si>
  <si>
    <t>40MG/ML INJ SUS 1X1ML</t>
  </si>
  <si>
    <t>187425</t>
  </si>
  <si>
    <t>50MCG TBL NOB 100</t>
  </si>
  <si>
    <t>243138</t>
  </si>
  <si>
    <t>50MCG TBL NOB 100 II</t>
  </si>
  <si>
    <t>J01GB06</t>
  </si>
  <si>
    <t>243369</t>
  </si>
  <si>
    <t>AMIKACIN MEDOCHEMIE</t>
  </si>
  <si>
    <t>500MG/2ML INJ/INF SOL 10X2ML</t>
  </si>
  <si>
    <t>J05AX05</t>
  </si>
  <si>
    <t>107676</t>
  </si>
  <si>
    <t>500MG TBL NOB 50</t>
  </si>
  <si>
    <t>112561</t>
  </si>
  <si>
    <t>15MG TBL NOB 30</t>
  </si>
  <si>
    <t>N02BE01</t>
  </si>
  <si>
    <t>157875</t>
  </si>
  <si>
    <t>PARACETAMOL KABI</t>
  </si>
  <si>
    <t>10MG/ML INF SOL 10X100ML</t>
  </si>
  <si>
    <t>232609</t>
  </si>
  <si>
    <t>N03AX12</t>
  </si>
  <si>
    <t>84400</t>
  </si>
  <si>
    <t>NEURONTIN</t>
  </si>
  <si>
    <t>300MG CPS DUR 100</t>
  </si>
  <si>
    <t>N03AX16</t>
  </si>
  <si>
    <t>210546</t>
  </si>
  <si>
    <t>142866</t>
  </si>
  <si>
    <t>100MG TBL FLM 60</t>
  </si>
  <si>
    <t>N05AL01</t>
  </si>
  <si>
    <t>11468</t>
  </si>
  <si>
    <t>PROSULPIN</t>
  </si>
  <si>
    <t>50MG TBL NOB 60</t>
  </si>
  <si>
    <t>N05CD08</t>
  </si>
  <si>
    <t>239963</t>
  </si>
  <si>
    <t>MIDAZOLAM ACCORD</t>
  </si>
  <si>
    <t>1MG/ML INJ/INF SOL 10X5ML</t>
  </si>
  <si>
    <t>N06AB10</t>
  </si>
  <si>
    <t>134508</t>
  </si>
  <si>
    <t>ELICEA</t>
  </si>
  <si>
    <t>10MG TBL FLM 98</t>
  </si>
  <si>
    <t>N06BX18</t>
  </si>
  <si>
    <t>10252</t>
  </si>
  <si>
    <t>CAVINTON FORTE</t>
  </si>
  <si>
    <t>31934</t>
  </si>
  <si>
    <t>R03AC13</t>
  </si>
  <si>
    <t>243210</t>
  </si>
  <si>
    <t>FORMOVENT</t>
  </si>
  <si>
    <t>12MCG INH PLV CPS DUR 60+1 INH</t>
  </si>
  <si>
    <t>214435</t>
  </si>
  <si>
    <t>20MG TBL ENT 100</t>
  </si>
  <si>
    <t>237596</t>
  </si>
  <si>
    <t>A10AB05</t>
  </si>
  <si>
    <t>26786</t>
  </si>
  <si>
    <t>NOVORAPID</t>
  </si>
  <si>
    <t>100U/ML INJ SOL 1X10ML</t>
  </si>
  <si>
    <t>219054</t>
  </si>
  <si>
    <t>INHIXA</t>
  </si>
  <si>
    <t>238568</t>
  </si>
  <si>
    <t>12000IU(120MG)/0,8ML INJ SOL ISP 10X0,8ML I</t>
  </si>
  <si>
    <t>213477</t>
  </si>
  <si>
    <t>FRAXIPARIN MULTI</t>
  </si>
  <si>
    <t>9500IU/ML INJ SOL 10X5ML</t>
  </si>
  <si>
    <t>213490</t>
  </si>
  <si>
    <t>9500IU/ML INJ SOL ISP 10X1ML</t>
  </si>
  <si>
    <t>C02CA04</t>
  </si>
  <si>
    <t>107794</t>
  </si>
  <si>
    <t>ZOXON</t>
  </si>
  <si>
    <t>4MG TBL NOB 90</t>
  </si>
  <si>
    <t>239807</t>
  </si>
  <si>
    <t>56805</t>
  </si>
  <si>
    <t>40MG TBL NOB 100</t>
  </si>
  <si>
    <t>100306</t>
  </si>
  <si>
    <t>HIRUDOID FORTE</t>
  </si>
  <si>
    <t>445MG/100G GEL 40G</t>
  </si>
  <si>
    <t>100311</t>
  </si>
  <si>
    <t>445MG/100G CRM 40G</t>
  </si>
  <si>
    <t>214627</t>
  </si>
  <si>
    <t>VASOCARDIN 100</t>
  </si>
  <si>
    <t>100MG TBL NOB 50</t>
  </si>
  <si>
    <t>231697</t>
  </si>
  <si>
    <t>2954</t>
  </si>
  <si>
    <t>101205</t>
  </si>
  <si>
    <t>5MG TBL FLM 30</t>
  </si>
  <si>
    <t>114059</t>
  </si>
  <si>
    <t>12,5MG TBL FLM 30 II</t>
  </si>
  <si>
    <t>114065</t>
  </si>
  <si>
    <t>50MG TBL FLM 30 II</t>
  </si>
  <si>
    <t>C09DA01</t>
  </si>
  <si>
    <t>15316</t>
  </si>
  <si>
    <t>50MG/12,5MG TBL FLM 30</t>
  </si>
  <si>
    <t>G04CA02</t>
  </si>
  <si>
    <t>14439</t>
  </si>
  <si>
    <t>0,4MG CPS RDR 30</t>
  </si>
  <si>
    <t>184245</t>
  </si>
  <si>
    <t>75MCG TBL NOB 100</t>
  </si>
  <si>
    <t>J01AA12</t>
  </si>
  <si>
    <t>26127</t>
  </si>
  <si>
    <t>TYGACIL</t>
  </si>
  <si>
    <t>50MG INF PLV SOL 10</t>
  </si>
  <si>
    <t>141263</t>
  </si>
  <si>
    <t>4G/500MG INF PLV SOL 1</t>
  </si>
  <si>
    <t>201030</t>
  </si>
  <si>
    <t>SEFOTAK</t>
  </si>
  <si>
    <t>J01DE01</t>
  </si>
  <si>
    <t>223812</t>
  </si>
  <si>
    <t>156835</t>
  </si>
  <si>
    <t>MEROPENEM KABI</t>
  </si>
  <si>
    <t>195147</t>
  </si>
  <si>
    <t>AMIKACIN MEDOPHARM</t>
  </si>
  <si>
    <t>202910</t>
  </si>
  <si>
    <t>164407</t>
  </si>
  <si>
    <t>2MG/ML INF SOL 10X200ML</t>
  </si>
  <si>
    <t>N02AA05</t>
  </si>
  <si>
    <t>180349</t>
  </si>
  <si>
    <t>84398</t>
  </si>
  <si>
    <t>100MG CPS DUR 100</t>
  </si>
  <si>
    <t>84399</t>
  </si>
  <si>
    <t>300MG CPS DUR 50</t>
  </si>
  <si>
    <t>116099</t>
  </si>
  <si>
    <t>KETILEPT</t>
  </si>
  <si>
    <t>N06AX16</t>
  </si>
  <si>
    <t>233727</t>
  </si>
  <si>
    <t>VENLAFAXIN MYLAN</t>
  </si>
  <si>
    <t>N07CA01</t>
  </si>
  <si>
    <t>229648</t>
  </si>
  <si>
    <t>BETASERC</t>
  </si>
  <si>
    <t>R01AD09</t>
  </si>
  <si>
    <t>170760</t>
  </si>
  <si>
    <t>MOMMOX</t>
  </si>
  <si>
    <t>0,05MG/DÁV NAS SPR SUS 140DÁV</t>
  </si>
  <si>
    <t>40536</t>
  </si>
  <si>
    <t>40MG/ML INJ SUS 1X5ML</t>
  </si>
  <si>
    <t>A02BC05</t>
  </si>
  <si>
    <t>180050</t>
  </si>
  <si>
    <t>20MG CPS ETD 28</t>
  </si>
  <si>
    <t>213480</t>
  </si>
  <si>
    <t>19000IU/ML INJ SOL ISP 10X0,6ML</t>
  </si>
  <si>
    <t>107938</t>
  </si>
  <si>
    <t>150MG/3ML INJ SOL 6X3ML</t>
  </si>
  <si>
    <t>13768</t>
  </si>
  <si>
    <t>200MG TBL NOB 60</t>
  </si>
  <si>
    <t>C01CA03</t>
  </si>
  <si>
    <t>536</t>
  </si>
  <si>
    <t>NORADRENALIN LÉČIVA</t>
  </si>
  <si>
    <t>1MG/ML INF CNC SOL 5X1ML</t>
  </si>
  <si>
    <t>C02CA06</t>
  </si>
  <si>
    <t>215473</t>
  </si>
  <si>
    <t>EBRANTIL</t>
  </si>
  <si>
    <t>25MG INJ SOL 5X5ML</t>
  </si>
  <si>
    <t>215474</t>
  </si>
  <si>
    <t>50MG INJ SOL 5X10ML</t>
  </si>
  <si>
    <t>214036</t>
  </si>
  <si>
    <t>231689</t>
  </si>
  <si>
    <t>231703</t>
  </si>
  <si>
    <t>56972</t>
  </si>
  <si>
    <t>1,25MG TBL NOB 20</t>
  </si>
  <si>
    <t>C09AA09</t>
  </si>
  <si>
    <t>200207</t>
  </si>
  <si>
    <t>MONOPRIL</t>
  </si>
  <si>
    <t>20MG TBL NOB 28</t>
  </si>
  <si>
    <t>94882</t>
  </si>
  <si>
    <t>62,5MG/ML INJ PSO LQF 250MG+4ML</t>
  </si>
  <si>
    <t>9710</t>
  </si>
  <si>
    <t>62,5MG/ML INJ PSO LQF 125MG+2ML</t>
  </si>
  <si>
    <t>9711</t>
  </si>
  <si>
    <t>62,5MG/ML INJ PSO LQF 500MG+7,8ML</t>
  </si>
  <si>
    <t>J01FA10</t>
  </si>
  <si>
    <t>45010</t>
  </si>
  <si>
    <t>AZITROMYCIN SANDOZ</t>
  </si>
  <si>
    <t>500MG TBL FLM 3</t>
  </si>
  <si>
    <t>237620</t>
  </si>
  <si>
    <t>180367</t>
  </si>
  <si>
    <t>N02AB03</t>
  </si>
  <si>
    <t>59448</t>
  </si>
  <si>
    <t>DUROGESIC</t>
  </si>
  <si>
    <t>25MCG/H TDR EMP 5X4,2MG</t>
  </si>
  <si>
    <t>7981</t>
  </si>
  <si>
    <t>500MG/ML INJ SOL 10X2ML</t>
  </si>
  <si>
    <t>210570</t>
  </si>
  <si>
    <t>54432</t>
  </si>
  <si>
    <t>50MG TBL NOB 30</t>
  </si>
  <si>
    <t>6618</t>
  </si>
  <si>
    <t>0,5MG TBL NOB 30</t>
  </si>
  <si>
    <t>N05CM18</t>
  </si>
  <si>
    <t>136755</t>
  </si>
  <si>
    <t>DEXMEDETOMIDINE EVER PHARMA</t>
  </si>
  <si>
    <t>100MCG/ML INF CNC SOL 25X2ML</t>
  </si>
  <si>
    <t>233735</t>
  </si>
  <si>
    <t>215559</t>
  </si>
  <si>
    <t>R03AK06</t>
  </si>
  <si>
    <t>237704</t>
  </si>
  <si>
    <t>R06AX13</t>
  </si>
  <si>
    <t>53639</t>
  </si>
  <si>
    <t>V06XX</t>
  </si>
  <si>
    <t>217257</t>
  </si>
  <si>
    <t>217258</t>
  </si>
  <si>
    <t>217259</t>
  </si>
  <si>
    <t>33220</t>
  </si>
  <si>
    <t>POR SOL 1X225G</t>
  </si>
  <si>
    <t>33339</t>
  </si>
  <si>
    <t>33340</t>
  </si>
  <si>
    <t>33418</t>
  </si>
  <si>
    <t>33419</t>
  </si>
  <si>
    <t>33421</t>
  </si>
  <si>
    <t>33455</t>
  </si>
  <si>
    <t>33458</t>
  </si>
  <si>
    <t>33460</t>
  </si>
  <si>
    <t>33505</t>
  </si>
  <si>
    <t>RESOURCE 2.0 FIBRE MERUŇKOVÁ PŘÍCHUŤ</t>
  </si>
  <si>
    <t>33506</t>
  </si>
  <si>
    <t>RESOURCE 2.0 FIBRE VANILKOVÁ PŘÍCHUŤ</t>
  </si>
  <si>
    <t>33508</t>
  </si>
  <si>
    <t>RESOURCE 2.0 FIBRE PŘÍCHUŤ LESNÍ OVOCE</t>
  </si>
  <si>
    <t>33509</t>
  </si>
  <si>
    <t>RESOURCE 2.0 FIBRE KÁVOVÁ PŘÍCHUŤ</t>
  </si>
  <si>
    <t>33740</t>
  </si>
  <si>
    <t>33741</t>
  </si>
  <si>
    <t>33742</t>
  </si>
  <si>
    <t>33749</t>
  </si>
  <si>
    <t>33751</t>
  </si>
  <si>
    <t>33752</t>
  </si>
  <si>
    <t>NUTRIDRINK CREME S PŘÍCHUTÍ LESNÍHO OVOCE</t>
  </si>
  <si>
    <t>33820</t>
  </si>
  <si>
    <t>RESOURCE 2,0 KCAL FIBRE ČOKOLÁDOVÝ</t>
  </si>
  <si>
    <t>33833</t>
  </si>
  <si>
    <t>33848</t>
  </si>
  <si>
    <t>33852</t>
  </si>
  <si>
    <t>33856</t>
  </si>
  <si>
    <t>33857</t>
  </si>
  <si>
    <t>33858</t>
  </si>
  <si>
    <t>33859</t>
  </si>
  <si>
    <t>33865</t>
  </si>
  <si>
    <t>33866</t>
  </si>
  <si>
    <t>33897</t>
  </si>
  <si>
    <t>NUTRIDRINK COMPACT PROTEIN S PŘÍCHUTÍ BROSKEV A MANGO</t>
  </si>
  <si>
    <t>33914</t>
  </si>
  <si>
    <t>FORTICARE S PŘÍCHUTÍ CAPPUCCINO</t>
  </si>
  <si>
    <t>33915</t>
  </si>
  <si>
    <t>33916</t>
  </si>
  <si>
    <t>33934</t>
  </si>
  <si>
    <t>33951</t>
  </si>
  <si>
    <t>33952</t>
  </si>
  <si>
    <t>Přehled plnění pozitivního listu - spotřeba léčivých přípravků - orientační přehled</t>
  </si>
  <si>
    <t>11 - ORT: Ortopedická klinika</t>
  </si>
  <si>
    <t>Ortopedická klinika</t>
  </si>
  <si>
    <t>HVLP</t>
  </si>
  <si>
    <t>IPLP</t>
  </si>
  <si>
    <t>PZT</t>
  </si>
  <si>
    <t>89301111</t>
  </si>
  <si>
    <t>Standardní lůžková péče Celkem</t>
  </si>
  <si>
    <t>89301112</t>
  </si>
  <si>
    <t>Ambulance ortopedická Celkem</t>
  </si>
  <si>
    <t>Ortopedická klinika Celkem</t>
  </si>
  <si>
    <t>* Legenda</t>
  </si>
  <si>
    <t>DIAPZT = Pomůcky pro diabetiky, jejichž název začíná slovem "Pumpa"</t>
  </si>
  <si>
    <t>Baláž Ĺuboš</t>
  </si>
  <si>
    <t>Béreš Maroš</t>
  </si>
  <si>
    <t>Čech Libor</t>
  </si>
  <si>
    <t>Čechová Ivana</t>
  </si>
  <si>
    <t>Ditmar Rudolf</t>
  </si>
  <si>
    <t>Doležel Michal</t>
  </si>
  <si>
    <t>Doubek Tomáš</t>
  </si>
  <si>
    <t>Dygrýnová Martina</t>
  </si>
  <si>
    <t>Fidler Erik</t>
  </si>
  <si>
    <t>Gajdošík Martin</t>
  </si>
  <si>
    <t>Gallo Jiří</t>
  </si>
  <si>
    <t>Hobza Martin</t>
  </si>
  <si>
    <t>Holibka Radomír</t>
  </si>
  <si>
    <t>Jelínková Andrea</t>
  </si>
  <si>
    <t>Jochec Martin</t>
  </si>
  <si>
    <t>Kalina Radim</t>
  </si>
  <si>
    <t>Kamínek Petr</t>
  </si>
  <si>
    <t>Kopičár Martin</t>
  </si>
  <si>
    <t>Kufa Jiří</t>
  </si>
  <si>
    <t>Lemstrová Radmila</t>
  </si>
  <si>
    <t>Lošťák Jiří</t>
  </si>
  <si>
    <t>Melecký David</t>
  </si>
  <si>
    <t>Mitošinka Ján</t>
  </si>
  <si>
    <t>Musilová Nicole</t>
  </si>
  <si>
    <t>Není Určen</t>
  </si>
  <si>
    <t>Neoral Petr</t>
  </si>
  <si>
    <t>Nieslaniková Eva</t>
  </si>
  <si>
    <t>Obhlídal Martin</t>
  </si>
  <si>
    <t>Pach Miroslav</t>
  </si>
  <si>
    <t>Radiměřský Karel</t>
  </si>
  <si>
    <t>Ročák Karel</t>
  </si>
  <si>
    <t>Sloviak Matúš</t>
  </si>
  <si>
    <t>Smižanský Matej</t>
  </si>
  <si>
    <t>Spáčil Aleš</t>
  </si>
  <si>
    <t>Svoboda Michal</t>
  </si>
  <si>
    <t>Špatenková Veronika</t>
  </si>
  <si>
    <t>Špička Jan</t>
  </si>
  <si>
    <t>Štefančík Michal</t>
  </si>
  <si>
    <t>Uvízl Miroslav</t>
  </si>
  <si>
    <t>Večeřa Marek</t>
  </si>
  <si>
    <t>Voláková Eva</t>
  </si>
  <si>
    <t>Zerák Martin</t>
  </si>
  <si>
    <t>NADROPARIN</t>
  </si>
  <si>
    <t>SODNÁ SŮL METAMIZOLU</t>
  </si>
  <si>
    <t>JINÉ KAPILÁRY STABILIZUJÍCÍ LÁTKY</t>
  </si>
  <si>
    <t>202701</t>
  </si>
  <si>
    <t>AESCIN TEVA</t>
  </si>
  <si>
    <t>20MG TBL ENT 90</t>
  </si>
  <si>
    <t>Jiná</t>
  </si>
  <si>
    <t>5000053</t>
  </si>
  <si>
    <t>BANDÁŽ RAMENNÍ ZÁVĚSNÁ</t>
  </si>
  <si>
    <t>RB 037</t>
  </si>
  <si>
    <t>5003591</t>
  </si>
  <si>
    <t>BERLE FRANCOUZSKÁ MAGIC SOFT 105</t>
  </si>
  <si>
    <t>VYMĚKČENÁ RUKOJEŤ, NASTAVITELNÁ VÝŠKA 75 -98 CM, HMOTNOST PACIENTA MAX. 130 KG</t>
  </si>
  <si>
    <t>5006800</t>
  </si>
  <si>
    <t>BERLE PODPAŽNÍ THUASNE W2010</t>
  </si>
  <si>
    <t>KRÁTKÁ/STŘEDNÍ/DLOUHÁ, STAVITELNÁ 135 -195 CM, HMOTNOST PACIENTA MAX. 130 KG</t>
  </si>
  <si>
    <t>5007403</t>
  </si>
  <si>
    <t>ORTÉZA KOLENNÍ FIXAČNÍ S FLEXÍ 20. PANOPFLEX PAN 7</t>
  </si>
  <si>
    <t>ZADNÍ ANATOMICKY TVAROVANÁ ZADNÍ DLAHA A DVĚ BOČNÍ DLAHY VE 20.</t>
  </si>
  <si>
    <t>5007432</t>
  </si>
  <si>
    <t>ORTÉZA HLEZNA S TŘEMI DLAHAMI A FIXAČNÍM PÁSKEM PA</t>
  </si>
  <si>
    <t>FIXACE HLEZNA, JEDNA ZADNÍ A DVĚ BOČNÍ DLAHY, OSMIČKOVÝ TAH</t>
  </si>
  <si>
    <t>5007244</t>
  </si>
  <si>
    <t>ORTÉZA PRSTŮ RUKY PAN 5.04</t>
  </si>
  <si>
    <t>S DLAHOU, UNIVERZÁLNÍ PRO PRAVOU A LEVOU RUKU</t>
  </si>
  <si>
    <t>PANTOPRAZOL</t>
  </si>
  <si>
    <t>PREGABALIN</t>
  </si>
  <si>
    <t>VITAMIN B1 V KOMBINACI S VITAMINEM B6 A/NEBO B12</t>
  </si>
  <si>
    <t>42475</t>
  </si>
  <si>
    <t>50MG/250MCG TBL OBD 20</t>
  </si>
  <si>
    <t>CEFUROXIM</t>
  </si>
  <si>
    <t>221112</t>
  </si>
  <si>
    <t>KLARITHROMYCIN</t>
  </si>
  <si>
    <t>235808</t>
  </si>
  <si>
    <t>KODEIN</t>
  </si>
  <si>
    <t>56992</t>
  </si>
  <si>
    <t>5000058</t>
  </si>
  <si>
    <t>ORTÉZA KOLENNÍ RIGIDNÍ 0.</t>
  </si>
  <si>
    <t>KR 003</t>
  </si>
  <si>
    <t>5006048</t>
  </si>
  <si>
    <t>ORTÉZA RAMENNÍHO KLOUBU UNIFIX PAN 2.02</t>
  </si>
  <si>
    <t>UNIVERZÁLNÍ PRO PRAVÉ A LEVÉ RAMENO</t>
  </si>
  <si>
    <t>5000019</t>
  </si>
  <si>
    <t>ORTÉZA KOLENNÍ RIGIDNÍ, ÚHEL 20.</t>
  </si>
  <si>
    <t>KR 005</t>
  </si>
  <si>
    <t>5000033</t>
  </si>
  <si>
    <t>FIXACE ZÁPĚSTÍ BEZ FIXACE PALCE</t>
  </si>
  <si>
    <t>FZ 030</t>
  </si>
  <si>
    <t>METRONIDAZOL</t>
  </si>
  <si>
    <t>2427</t>
  </si>
  <si>
    <t>250MG TBL NOB 20</t>
  </si>
  <si>
    <t>AMOXICILIN A  INHIBITOR BETA-LAKTAMASY</t>
  </si>
  <si>
    <t>4000005</t>
  </si>
  <si>
    <t>ORTÉZA TRUPU INDIV. ZHOTOVENÁ</t>
  </si>
  <si>
    <t>OD 19 LET</t>
  </si>
  <si>
    <t>NIMESULID</t>
  </si>
  <si>
    <t>12892</t>
  </si>
  <si>
    <t>RIVAROXABAN</t>
  </si>
  <si>
    <t>500718</t>
  </si>
  <si>
    <t>XARELTO</t>
  </si>
  <si>
    <t>SULFAMETHOXAZOL A TRIMETHOPRIM</t>
  </si>
  <si>
    <t>6264</t>
  </si>
  <si>
    <t>400MG/80MG TBL NOB 20</t>
  </si>
  <si>
    <t>SPIRONOLAKTON</t>
  </si>
  <si>
    <t>30434</t>
  </si>
  <si>
    <t>25MG TBL NOB 100</t>
  </si>
  <si>
    <t>TIAPRID</t>
  </si>
  <si>
    <t>48578</t>
  </si>
  <si>
    <t>FENOTEROL A IPRATROPIUM-BROMID</t>
  </si>
  <si>
    <t>2679</t>
  </si>
  <si>
    <t>BERODUAL N</t>
  </si>
  <si>
    <t>0,02MG/0,05MG/DÁV INH SOL PSS 200DÁV</t>
  </si>
  <si>
    <t>5005059</t>
  </si>
  <si>
    <t>POOPERAČNÍ BOTA - GLOBOSAN</t>
  </si>
  <si>
    <t>5005667</t>
  </si>
  <si>
    <t>ZÁVĚS RAMENNÍ</t>
  </si>
  <si>
    <t>DISTANČNÍ PODLOŽKA</t>
  </si>
  <si>
    <t>DEXAMETHASON</t>
  </si>
  <si>
    <t>52334</t>
  </si>
  <si>
    <t>FORTECORTIN 4</t>
  </si>
  <si>
    <t>4MG TBL NOB 20</t>
  </si>
  <si>
    <t>DIKLOFENAK</t>
  </si>
  <si>
    <t>119672</t>
  </si>
  <si>
    <t>DICLOFENAC DUO PHARMASWISS</t>
  </si>
  <si>
    <t>75MG CPS RDR 30 I</t>
  </si>
  <si>
    <t>INDOMETACIN</t>
  </si>
  <si>
    <t>93724</t>
  </si>
  <si>
    <t>INDOMETACIN BERLIN-CHEMIE</t>
  </si>
  <si>
    <t>100MG SUP 10</t>
  </si>
  <si>
    <t>5000056</t>
  </si>
  <si>
    <t>ORTÉZA ZÁPĚSTÍ RIGIDNÍ S FIXACÍ PALCE</t>
  </si>
  <si>
    <t>FP 040</t>
  </si>
  <si>
    <t>5000697</t>
  </si>
  <si>
    <t>ORTEX 05 DLAHA KOLENNÍHO KLOUBU FIXAČNÍ S FLEXÍ 20</t>
  </si>
  <si>
    <t>XXS, XS, S, M, L</t>
  </si>
  <si>
    <t>CHLORID DRASELNÝ</t>
  </si>
  <si>
    <t>17189</t>
  </si>
  <si>
    <t>500MG TBL ENT 100</t>
  </si>
  <si>
    <t>216199</t>
  </si>
  <si>
    <t>KLINDAMYCIN</t>
  </si>
  <si>
    <t>100339</t>
  </si>
  <si>
    <t>DALACIN C</t>
  </si>
  <si>
    <t>300MG CPS DUR 16</t>
  </si>
  <si>
    <t>5000746</t>
  </si>
  <si>
    <t>ORTEX 028 ORTÉZA ZÁPĚSTÍ A PALCE RUKY FIXAČNÍ S DL</t>
  </si>
  <si>
    <t>I./R, I./L, II./R, II./L, III./R, III./L, IV./R, IV./L, V./R, V./L</t>
  </si>
  <si>
    <t>5000054</t>
  </si>
  <si>
    <t>FIXACE RAMENNÍHO PLETENCE</t>
  </si>
  <si>
    <t>FD 038</t>
  </si>
  <si>
    <t>5000357</t>
  </si>
  <si>
    <t>CHODÍTKO ČTYŘKOLOVÉ PŘEDLOKETNÍ AT51113</t>
  </si>
  <si>
    <t>ODLEHČENÉ,PŘEDLOKETNÍ OPĚRY,MULTIF.BRZDY,SEDÁTKO</t>
  </si>
  <si>
    <t>5008005</t>
  </si>
  <si>
    <t>P361 CR</t>
  </si>
  <si>
    <t>ANTIDEKUBITNÍ PODLOŽKA DO VOZÍKU VISCOFLEX AIR,PUR PĚNA S PAMĚTÍ,VZDUCHOVÉ JÁDRO</t>
  </si>
  <si>
    <t>BISOPROLOL</t>
  </si>
  <si>
    <t>233579</t>
  </si>
  <si>
    <t>CITALOPRAM</t>
  </si>
  <si>
    <t>230409</t>
  </si>
  <si>
    <t>FUROSEMID</t>
  </si>
  <si>
    <t>KLOPIDOGREL</t>
  </si>
  <si>
    <t>169251</t>
  </si>
  <si>
    <t>TROMBEX</t>
  </si>
  <si>
    <t>75MG TBL FLM 30</t>
  </si>
  <si>
    <t>56993</t>
  </si>
  <si>
    <t>30MG TBL NOB 10</t>
  </si>
  <si>
    <t>LÉČIVA K TERAPII ONEMOCNĚNÍ JATER</t>
  </si>
  <si>
    <t>181293</t>
  </si>
  <si>
    <t>214525</t>
  </si>
  <si>
    <t>40MG TBL ENT 28 I</t>
  </si>
  <si>
    <t>PERINDOPRIL A AMLODIPIN</t>
  </si>
  <si>
    <t>124087</t>
  </si>
  <si>
    <t>5MG/5MG TBL NOB 30</t>
  </si>
  <si>
    <t>TRIMETAZIDIN</t>
  </si>
  <si>
    <t>32917</t>
  </si>
  <si>
    <t>35MG TBL RET 60</t>
  </si>
  <si>
    <t>POTRAVINY PRO ZVLÁŠTNÍ LÉKAŘSKÉ ÚČELY (PZLÚ) (ČESKÁ ATC SKUP</t>
  </si>
  <si>
    <t>217160</t>
  </si>
  <si>
    <t>OMEPRAZOL</t>
  </si>
  <si>
    <t>25365</t>
  </si>
  <si>
    <t>HELICID</t>
  </si>
  <si>
    <t>20MG CPS ETD 28 I</t>
  </si>
  <si>
    <t>214526</t>
  </si>
  <si>
    <t>40MG TBL ENT 100 I</t>
  </si>
  <si>
    <t>PITOFENON A ANALGETIKA</t>
  </si>
  <si>
    <t>176954</t>
  </si>
  <si>
    <t>500MG/ML+5MG/ML POR GTT SOL 1X50ML</t>
  </si>
  <si>
    <t>203954</t>
  </si>
  <si>
    <t>BISEPTOL</t>
  </si>
  <si>
    <t>400MG/80MG TBL NOB 28</t>
  </si>
  <si>
    <t>TRAMADOL A PARACETAMOL</t>
  </si>
  <si>
    <t>132872</t>
  </si>
  <si>
    <t>37,5MG/325MG TBL FLM 30</t>
  </si>
  <si>
    <t>ACEKLOFENAK</t>
  </si>
  <si>
    <t>191730</t>
  </si>
  <si>
    <t>BIOFENAC</t>
  </si>
  <si>
    <t>ALOPURINOL</t>
  </si>
  <si>
    <t>107869</t>
  </si>
  <si>
    <t>APO-ALLOPURINOL</t>
  </si>
  <si>
    <t>136505</t>
  </si>
  <si>
    <t>ALLOPURINOL APOTEX</t>
  </si>
  <si>
    <t>AVOKÁDOVÝ A SÓJOVÝ OLEJ, NEZMÝDELNITELNÉ</t>
  </si>
  <si>
    <t>216478</t>
  </si>
  <si>
    <t>PIASCLEDINE 300</t>
  </si>
  <si>
    <t>CPS DUR 30</t>
  </si>
  <si>
    <t>18523</t>
  </si>
  <si>
    <t>250MG TBL FLM 10</t>
  </si>
  <si>
    <t>200901</t>
  </si>
  <si>
    <t>CETIRIZIN</t>
  </si>
  <si>
    <t>CIPROFLOXACIN</t>
  </si>
  <si>
    <t>15658</t>
  </si>
  <si>
    <t>CIPLOX</t>
  </si>
  <si>
    <t>15653</t>
  </si>
  <si>
    <t>DIAZEPAM</t>
  </si>
  <si>
    <t>2478</t>
  </si>
  <si>
    <t>10MG TBL NOB 20(2X10)</t>
  </si>
  <si>
    <t>107918</t>
  </si>
  <si>
    <t>APO-DICLO</t>
  </si>
  <si>
    <t>50MG TBL ENT 100</t>
  </si>
  <si>
    <t>125121</t>
  </si>
  <si>
    <t>APO-DICLO SR 100</t>
  </si>
  <si>
    <t>100MG TBL RET 30</t>
  </si>
  <si>
    <t>125122</t>
  </si>
  <si>
    <t>100MG TBL RET 100</t>
  </si>
  <si>
    <t>46621</t>
  </si>
  <si>
    <t>UNO</t>
  </si>
  <si>
    <t>150MG TBL PRO 20</t>
  </si>
  <si>
    <t>186189</t>
  </si>
  <si>
    <t>OLFEN SR</t>
  </si>
  <si>
    <t>100MG CPS PRO 20</t>
  </si>
  <si>
    <t>247409</t>
  </si>
  <si>
    <t>DIOSMIN, KOMBINACE</t>
  </si>
  <si>
    <t>14075</t>
  </si>
  <si>
    <t>500MG TBL FLM 60</t>
  </si>
  <si>
    <t>132634</t>
  </si>
  <si>
    <t>DOXYCYKLIN</t>
  </si>
  <si>
    <t>4013</t>
  </si>
  <si>
    <t>DOXYBENE</t>
  </si>
  <si>
    <t>200MG TBL NOB 10</t>
  </si>
  <si>
    <t>ERDOSTEIN</t>
  </si>
  <si>
    <t>199680</t>
  </si>
  <si>
    <t>300MG CPS DUR 60</t>
  </si>
  <si>
    <t>HYDROGENOVANÉ NÁMELOVÉ ALKALOIDY</t>
  </si>
  <si>
    <t>91032</t>
  </si>
  <si>
    <t>SECATOXIN FORTE</t>
  </si>
  <si>
    <t>2,5MG/ML POR GTT SOL 25ML</t>
  </si>
  <si>
    <t>CHONDROITIN-SULFÁT</t>
  </si>
  <si>
    <t>14821</t>
  </si>
  <si>
    <t>CONDROSULF</t>
  </si>
  <si>
    <t>800MG TBL FLM 30</t>
  </si>
  <si>
    <t>14823</t>
  </si>
  <si>
    <t>800MG POR GRA SOL 30</t>
  </si>
  <si>
    <t>93723</t>
  </si>
  <si>
    <t>50MG SUP 10</t>
  </si>
  <si>
    <t>KYSELINA ACETYLSALICYLOVÁ</t>
  </si>
  <si>
    <t>155782</t>
  </si>
  <si>
    <t>GODASAL</t>
  </si>
  <si>
    <t>100MG/50MG TBL NOB 100 II</t>
  </si>
  <si>
    <t>188850</t>
  </si>
  <si>
    <t>STACYL</t>
  </si>
  <si>
    <t>100MG TBL ENT 100</t>
  </si>
  <si>
    <t>87680</t>
  </si>
  <si>
    <t>ANOPYRIN</t>
  </si>
  <si>
    <t>400MG TBL NOB 10</t>
  </si>
  <si>
    <t>KYSELINA ALENDRONOVÁ A CHOLEKALCIFEROL</t>
  </si>
  <si>
    <t>29955</t>
  </si>
  <si>
    <t>FOSAVANCE</t>
  </si>
  <si>
    <t>70MG/5600IU TBL NOB 12</t>
  </si>
  <si>
    <t>LINEZOLID</t>
  </si>
  <si>
    <t>197699</t>
  </si>
  <si>
    <t>LINEZOLID SANDOZ</t>
  </si>
  <si>
    <t>600MG TBL FLM 10</t>
  </si>
  <si>
    <t>MAGNESIUM-LAKTÁT</t>
  </si>
  <si>
    <t>17992</t>
  </si>
  <si>
    <t>0,5G TBL NOB 100</t>
  </si>
  <si>
    <t>MELOXIKAM</t>
  </si>
  <si>
    <t>12895</t>
  </si>
  <si>
    <t>100MG POR GRA SUS 30 I</t>
  </si>
  <si>
    <t>17187</t>
  </si>
  <si>
    <t>100MG POR GRA SUS 30</t>
  </si>
  <si>
    <t>PARACETAMOL, KOMBINACE KROMĚ PSYCHOLEPTIK</t>
  </si>
  <si>
    <t>13802</t>
  </si>
  <si>
    <t>PANADOL EXTRA</t>
  </si>
  <si>
    <t>500MG/65MG TBL FLM 30</t>
  </si>
  <si>
    <t>88708</t>
  </si>
  <si>
    <t>ALGIFEN</t>
  </si>
  <si>
    <t>500MG/5,25MG/0,1MG TBL NOB 20</t>
  </si>
  <si>
    <t>SUMATRIPTAN</t>
  </si>
  <si>
    <t>234945</t>
  </si>
  <si>
    <t>SUMATRIPTAN MYLAN</t>
  </si>
  <si>
    <t>50MG TBL FLM 6</t>
  </si>
  <si>
    <t>TELMISARTAN</t>
  </si>
  <si>
    <t>169727</t>
  </si>
  <si>
    <t>TEZEO</t>
  </si>
  <si>
    <t>80MG TBL NOB 28</t>
  </si>
  <si>
    <t>TOLPERISON</t>
  </si>
  <si>
    <t>57525</t>
  </si>
  <si>
    <t>MYDOCALM</t>
  </si>
  <si>
    <t>150MG TBL FLM 30</t>
  </si>
  <si>
    <t>TRAMADOL</t>
  </si>
  <si>
    <t>201138</t>
  </si>
  <si>
    <t>TRAMAL RETARD</t>
  </si>
  <si>
    <t>100MG TBL PRO 30 II</t>
  </si>
  <si>
    <t>TRIAMCINOLON</t>
  </si>
  <si>
    <t>2828</t>
  </si>
  <si>
    <t>TRIAMCINOLON LÉČIVA</t>
  </si>
  <si>
    <t>1MG/G CRM 10G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</si>
  <si>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</si>
  <si>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</si>
  <si>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</si>
  <si>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</si>
  <si>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</si>
  <si>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</si>
  <si>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</si>
  <si>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189098</t>
  </si>
  <si>
    <t>1000MG/800IU TBL MND 60</t>
  </si>
  <si>
    <t>ZOLPIDEM</t>
  </si>
  <si>
    <t>179327</t>
  </si>
  <si>
    <t>DORETA</t>
  </si>
  <si>
    <t>75MG/650MG TBL FLM 30 I</t>
  </si>
  <si>
    <t>179333</t>
  </si>
  <si>
    <t>75MG/650MG TBL FLM 90 I</t>
  </si>
  <si>
    <t>201609</t>
  </si>
  <si>
    <t>197863</t>
  </si>
  <si>
    <t>PALGOTAL</t>
  </si>
  <si>
    <t>75MG/650MG TBL FLM 30</t>
  </si>
  <si>
    <t>Jiný</t>
  </si>
  <si>
    <t>132871</t>
  </si>
  <si>
    <t>37,5MG/325MG TBL FLM 10</t>
  </si>
  <si>
    <t>107806</t>
  </si>
  <si>
    <t>20MG TBL ENT 30</t>
  </si>
  <si>
    <t>HOŘČÍK (KOMBINACE RŮZNÝCH SOLÍ)</t>
  </si>
  <si>
    <t>215978</t>
  </si>
  <si>
    <t>4000052</t>
  </si>
  <si>
    <t>VLOŽKY ORTOPEDICKÉ SPECIÁLNÍ INDIV. ZHOTOVOVANÉ</t>
  </si>
  <si>
    <t>2 PÁRY / 1 ROK</t>
  </si>
  <si>
    <t>5007408</t>
  </si>
  <si>
    <t>ROZTOK ELASTOVISKÓZNÍ OPTIVISC SINGLE</t>
  </si>
  <si>
    <t>INJ.1X3ML (3% ROZTOK HYALURONÁTU SODNÉHO),HRAZENA 1 APLIKACE DO 1 KLOUBU/6 MĚS.</t>
  </si>
  <si>
    <t>5000617</t>
  </si>
  <si>
    <t>GENUMEDI PLUS</t>
  </si>
  <si>
    <t>KOLENNÍ BANDÁŽ SE SILIKONOVOU PELOTOU KOLEM ČÉŠKY S UPÍNACÍMI PÁSKY</t>
  </si>
  <si>
    <t>5000642</t>
  </si>
  <si>
    <t>GENUMEDI</t>
  </si>
  <si>
    <t>KOLENNÍ BANDÁŽ SE SILIKONOVOU PELOTOU KOLEM ČÉŠKY</t>
  </si>
  <si>
    <t>5000696</t>
  </si>
  <si>
    <t>ORTEX 04K AKTIVNÍ KOLENNÍ ÚPLETOVÁ BANDÁŽ</t>
  </si>
  <si>
    <t>XS, S, M, L, XL, XXL</t>
  </si>
  <si>
    <t>5001867</t>
  </si>
  <si>
    <t>ORTÉZA PALCE S VÝZTUHOU - TYP 305</t>
  </si>
  <si>
    <t>PRODYŠNÝ MATERIÁL,VÝZTUHA,ZAPÍNÁNÍ NA VELCRO</t>
  </si>
  <si>
    <t>5001908</t>
  </si>
  <si>
    <t>PÁSKA EPIKONDYLÁRNÍ - TYP 202</t>
  </si>
  <si>
    <t>5007739</t>
  </si>
  <si>
    <t>4964</t>
  </si>
  <si>
    <t>NÁSTAVEC NA WC PLASTOVÝ, VÝŠKA 10 CM, DVĚ FIXAČNÍ PATKY</t>
  </si>
  <si>
    <t>5000610</t>
  </si>
  <si>
    <t>PROTECT.LUMBOSTYLE</t>
  </si>
  <si>
    <t>BEDERNÍ ORTÉZA S PŘÍDATNÝMI UTAHOVACÍMI POPRUHY</t>
  </si>
  <si>
    <t>5008915</t>
  </si>
  <si>
    <t>100</t>
  </si>
  <si>
    <t>CHODÍTKO ČTYŘKOLOVÉ SKLÁDACÍ, BOVDENOVÉ BRZDY S ARETACÍ, SEDÁTKO, KOŠÍK, PODNOS</t>
  </si>
  <si>
    <t>5001520</t>
  </si>
  <si>
    <t>PROTECT.ST PIN</t>
  </si>
  <si>
    <t>KOLENNÍ ORTÉZA ROZEPÍNACÍ</t>
  </si>
  <si>
    <t>5002921</t>
  </si>
  <si>
    <t>ORTÉZA KOLENNÍ NEOPRÉNOVÁ ROZEPÍNACÍ SNÍŽEK 101C</t>
  </si>
  <si>
    <t>VEL.OBV.KOLENA S-35-36CM,M-37-38CM,L-39-40CM,XL-41-42CM,XXL-43-44CM</t>
  </si>
  <si>
    <t>5003299</t>
  </si>
  <si>
    <t>ORTÉZA KOLENNÍ - TYP 503</t>
  </si>
  <si>
    <t>DVOUOSÝ KOLENNÍ KLOUB KOVOVÝ, PRODYŠNÝ MATERIÁL</t>
  </si>
  <si>
    <t>5003903</t>
  </si>
  <si>
    <t>ROZTOK ELASTOVISKOZNÍ ORTHOVISC</t>
  </si>
  <si>
    <t>INJ.1X2ML,ROZ.NATRIUM HYALURONÁTU 30MG/2ML,HRAZENY 3 APLIKACE DO 1 KLOUBU/6 MĚS.</t>
  </si>
  <si>
    <t>5006963</t>
  </si>
  <si>
    <t>PUSH MED KNEE BRACE</t>
  </si>
  <si>
    <t>VEL.: 1 - 5</t>
  </si>
  <si>
    <t>5008870</t>
  </si>
  <si>
    <t>101</t>
  </si>
  <si>
    <t>CHODÍTKO ČTYŘKOLOVÉ SKLÁDACÍ ODLEHČENÉ,BOVDENOVÉ BRZDY S ARETACÍ,SEDÁTKO,BRAŠNA</t>
  </si>
  <si>
    <t>5009937</t>
  </si>
  <si>
    <t>KOMPRESY MEDICOMP STERILNÍ</t>
  </si>
  <si>
    <t>10X10CM,NETKANÝ TEXTIL,25X2KS</t>
  </si>
  <si>
    <t>5010074</t>
  </si>
  <si>
    <t>GENUTRAIN - BANDÁŽ KOLENE</t>
  </si>
  <si>
    <t>AKTIVNÍ KOLENNÍ BANDÁŽ</t>
  </si>
  <si>
    <t>5010065</t>
  </si>
  <si>
    <t>GENUTRAIN S - ORTÉZA KOLENNÍ S KLOUBEM</t>
  </si>
  <si>
    <t>GENUTRAIN-S, 7 VELIKOSTÍ, LEVÁ, PRAVÁ</t>
  </si>
  <si>
    <t>5006815</t>
  </si>
  <si>
    <t>BERLE FRANCOUZSKÁ GLOBETROTTER W2016</t>
  </si>
  <si>
    <t>PŘEDLOKETNÍ OPĚRKA, NASTAVITELNÁ VÝŠKA 77 -99 CM, HMOTNOST PACIENTA MAX. 150 KG</t>
  </si>
  <si>
    <t>5001519</t>
  </si>
  <si>
    <t>DĚTSKÁ ORTOPEDICKÁ OBUV S PEVNÝM VEDENÍM PATY</t>
  </si>
  <si>
    <t>LETNÍ SANDÁLOVÁ VYCHÁZKOVÁ 011V, VEL. 18-34</t>
  </si>
  <si>
    <t>5011341</t>
  </si>
  <si>
    <t>VLIWAZELL - NESTERILNÍ KOMPRESE, 10 CM X 20 CM</t>
  </si>
  <si>
    <t>KOMBINOVANÁ SAVÁ</t>
  </si>
  <si>
    <t>ATORVASTATIN</t>
  </si>
  <si>
    <t>166470</t>
  </si>
  <si>
    <t>ATORIS</t>
  </si>
  <si>
    <t>30MG TBL FLM 30</t>
  </si>
  <si>
    <t>BETAXOLOL</t>
  </si>
  <si>
    <t>49910</t>
  </si>
  <si>
    <t>20MG TBL FLM 98</t>
  </si>
  <si>
    <t>BROMAZEPAM</t>
  </si>
  <si>
    <t>88219</t>
  </si>
  <si>
    <t>LEXAURIN</t>
  </si>
  <si>
    <t>CELEKOXIB</t>
  </si>
  <si>
    <t>221054</t>
  </si>
  <si>
    <t>ACLEXA</t>
  </si>
  <si>
    <t>200MG CPS DUR 60</t>
  </si>
  <si>
    <t>132524</t>
  </si>
  <si>
    <t>132689</t>
  </si>
  <si>
    <t>CITALEC 20 ZENTIVA</t>
  </si>
  <si>
    <t>75633</t>
  </si>
  <si>
    <t>DICLOFENAC AL RETARD</t>
  </si>
  <si>
    <t>67550</t>
  </si>
  <si>
    <t>10MG/G GEL 250G</t>
  </si>
  <si>
    <t>230583</t>
  </si>
  <si>
    <t>500MG TBL FLM 180</t>
  </si>
  <si>
    <t>DROTAVERIN</t>
  </si>
  <si>
    <t>192729</t>
  </si>
  <si>
    <t>NO-SPA</t>
  </si>
  <si>
    <t>40MG TBL NOB 24</t>
  </si>
  <si>
    <t>GLUKOSAMIN</t>
  </si>
  <si>
    <t>169889</t>
  </si>
  <si>
    <t>BAYFLEX</t>
  </si>
  <si>
    <t>1178MG TBL FLM 90</t>
  </si>
  <si>
    <t>200935</t>
  </si>
  <si>
    <t>1G TBL PRO 30</t>
  </si>
  <si>
    <t>CHOLEKALCIFEROL</t>
  </si>
  <si>
    <t>132861</t>
  </si>
  <si>
    <t>0,5MG/ML POR GTT SOL 10ML</t>
  </si>
  <si>
    <t>IBUPROFEN</t>
  </si>
  <si>
    <t>11063</t>
  </si>
  <si>
    <t>IBALGIN 600</t>
  </si>
  <si>
    <t>600MG TBL FLM 30</t>
  </si>
  <si>
    <t>207900</t>
  </si>
  <si>
    <t>IBALGIN</t>
  </si>
  <si>
    <t>15486</t>
  </si>
  <si>
    <t>IBUMAX</t>
  </si>
  <si>
    <t>600MG TBL FLM 100</t>
  </si>
  <si>
    <t>INOSIN PRANOBEX</t>
  </si>
  <si>
    <t>162748</t>
  </si>
  <si>
    <t>500MG TBL NOB 100</t>
  </si>
  <si>
    <t>JINÁ ANTIBIOTIKA PRO LOKÁLNÍ APLIKACI</t>
  </si>
  <si>
    <t>1066</t>
  </si>
  <si>
    <t>250IU/G+5,2MG/G UNG 10G</t>
  </si>
  <si>
    <t>KETOPROFEN</t>
  </si>
  <si>
    <t>16287</t>
  </si>
  <si>
    <t>FASTUM</t>
  </si>
  <si>
    <t>25MG/G GEL 100G</t>
  </si>
  <si>
    <t>KVETIAPIN</t>
  </si>
  <si>
    <t>176128</t>
  </si>
  <si>
    <t>HEDONIN</t>
  </si>
  <si>
    <t>25MG TBL FLM 60</t>
  </si>
  <si>
    <t>188848</t>
  </si>
  <si>
    <t>100MG TBL ENT 60</t>
  </si>
  <si>
    <t>235897</t>
  </si>
  <si>
    <t>100MG TBL NOB 60(6X10)</t>
  </si>
  <si>
    <t>231738</t>
  </si>
  <si>
    <t>KYSELINA IBANDRONOVÁ</t>
  </si>
  <si>
    <t>25422</t>
  </si>
  <si>
    <t>BONVIVA</t>
  </si>
  <si>
    <t>150MG TBL FLM 3</t>
  </si>
  <si>
    <t>200685</t>
  </si>
  <si>
    <t>IKAMETIN</t>
  </si>
  <si>
    <t>150MG TBL FLM 3 II</t>
  </si>
  <si>
    <t>200684</t>
  </si>
  <si>
    <t>150MG TBL FLM 1 II</t>
  </si>
  <si>
    <t>LOSARTAN A DIURETIKA</t>
  </si>
  <si>
    <t>104712</t>
  </si>
  <si>
    <t>LORISTA H</t>
  </si>
  <si>
    <t>50MG/12,5MG TBL FLM 84</t>
  </si>
  <si>
    <t>MELPERON</t>
  </si>
  <si>
    <t>199466</t>
  </si>
  <si>
    <t>BURONIL</t>
  </si>
  <si>
    <t>25MG TBL FLM 50</t>
  </si>
  <si>
    <t>METHYLPREDNISOLON-ACEPONÁT</t>
  </si>
  <si>
    <t>202998</t>
  </si>
  <si>
    <t>ADVANTAN MLÉKO</t>
  </si>
  <si>
    <t>1MG/G DRM EML 1X20G</t>
  </si>
  <si>
    <t>247158</t>
  </si>
  <si>
    <t>12891</t>
  </si>
  <si>
    <t>100MG TBL NOB 15</t>
  </si>
  <si>
    <t>132723</t>
  </si>
  <si>
    <t>OXAZEPAM</t>
  </si>
  <si>
    <t>1940</t>
  </si>
  <si>
    <t>OXAZEPAM LÉČIVA</t>
  </si>
  <si>
    <t>10MG TBL NOB 20</t>
  </si>
  <si>
    <t>PRULIFLOXACIN</t>
  </si>
  <si>
    <t>226369</t>
  </si>
  <si>
    <t>UNIDROX</t>
  </si>
  <si>
    <t>600MG TBL FLM 1</t>
  </si>
  <si>
    <t>ROSUVASTATIN</t>
  </si>
  <si>
    <t>145558</t>
  </si>
  <si>
    <t>ROSUMOP</t>
  </si>
  <si>
    <t>10MG TBL FLM 100</t>
  </si>
  <si>
    <t>SILDENAFIL</t>
  </si>
  <si>
    <t>166801</t>
  </si>
  <si>
    <t>OLVION</t>
  </si>
  <si>
    <t>100MG TBL FLM 8</t>
  </si>
  <si>
    <t>SILYMARIN</t>
  </si>
  <si>
    <t>19571</t>
  </si>
  <si>
    <t>TBL OBD 100</t>
  </si>
  <si>
    <t>SÍRAN ŽELEZNATÝ</t>
  </si>
  <si>
    <t>14712</t>
  </si>
  <si>
    <t>80MG TBL RET 100 I</t>
  </si>
  <si>
    <t>146283</t>
  </si>
  <si>
    <t>TIZANIDIN</t>
  </si>
  <si>
    <t>16051</t>
  </si>
  <si>
    <t>SIRDALUD</t>
  </si>
  <si>
    <t>42477</t>
  </si>
  <si>
    <t>164890</t>
  </si>
  <si>
    <t>NEUROMULTIVIT</t>
  </si>
  <si>
    <t>100MG/200MG/0,2MG TBL FLM 20 I</t>
  </si>
  <si>
    <t>207808</t>
  </si>
  <si>
    <t>100MG/200MG/0,2MG TBL FLM 100 II</t>
  </si>
  <si>
    <t>198058</t>
  </si>
  <si>
    <t>SANVAL</t>
  </si>
  <si>
    <t>PERINDOPRIL, AMLODIPIN A INDAPAMID</t>
  </si>
  <si>
    <t>190960</t>
  </si>
  <si>
    <t>TRIPLIXAM</t>
  </si>
  <si>
    <t>5MG/1,25MG/5MG TBL FLM 90(3X30)</t>
  </si>
  <si>
    <t>138847</t>
  </si>
  <si>
    <t>37,5MG/325MG TBL FLM 90 I</t>
  </si>
  <si>
    <t>201613</t>
  </si>
  <si>
    <t>ZALDIAR EFFERVESCENS</t>
  </si>
  <si>
    <t>37,5MG/325MG TBL EFF 10</t>
  </si>
  <si>
    <t>233683</t>
  </si>
  <si>
    <t>TRAMYLPA</t>
  </si>
  <si>
    <t>37,5MG/325MG TBL FLM 30 I</t>
  </si>
  <si>
    <t>KODEIN A PARACETAMOL</t>
  </si>
  <si>
    <t>86016</t>
  </si>
  <si>
    <t>TALVOSILEN</t>
  </si>
  <si>
    <t>500MG/20MG TBL NOB 20</t>
  </si>
  <si>
    <t>LIDSKÝ INSULIN</t>
  </si>
  <si>
    <t>26486</t>
  </si>
  <si>
    <t>ACTRAPID PENFILL</t>
  </si>
  <si>
    <t>100IU/ML INJ SOL 5X3ML</t>
  </si>
  <si>
    <t>217108</t>
  </si>
  <si>
    <t>CUBITAN S PŘÍCHUTÍ ČOKOLÁDOVOU</t>
  </si>
  <si>
    <t>217110</t>
  </si>
  <si>
    <t>CUBITAN S PŘÍCHUTÍ VANILKOVOU</t>
  </si>
  <si>
    <t>4000022</t>
  </si>
  <si>
    <t>ORTÉZA DOLNÍ KONČETINY INDIV. UPRAVENÁ</t>
  </si>
  <si>
    <t>Z PREFABRIKÁTU NEBO STAVEBNICE S NUTNOSTÍ INDIVIDUÁLNÍ ÚPRAVY</t>
  </si>
  <si>
    <t>4000048</t>
  </si>
  <si>
    <t>OBUV ORTOPEDICKÁ STŘEDNĚ SLOŽITÁ INDIV. ZHOTOVENÁ</t>
  </si>
  <si>
    <t>OD 19 LET; 2 PÁRY / 3 ROKY</t>
  </si>
  <si>
    <t>5000577</t>
  </si>
  <si>
    <t>PROTECT.ST PRO</t>
  </si>
  <si>
    <t>KRÁTKÁ FUNKČNÍ SOFT ORTÉZA</t>
  </si>
  <si>
    <t>5000592</t>
  </si>
  <si>
    <t>STABIMED PRO</t>
  </si>
  <si>
    <t>5001887</t>
  </si>
  <si>
    <t>ORTÉZA PALCE DE QUERVAIN - TYP 316</t>
  </si>
  <si>
    <t>ORTÉZA PRO FIXACI PALCE</t>
  </si>
  <si>
    <t>5003310</t>
  </si>
  <si>
    <t>ORTÉZA - INFRAPATELÁRNÍ PÁSKA - TYP 510</t>
  </si>
  <si>
    <t>5005394</t>
  </si>
  <si>
    <t>ORTÉZA ZÁPĚSTÍ</t>
  </si>
  <si>
    <t>FIXACE PALCE, 2 DLAHY, T 25</t>
  </si>
  <si>
    <t>5008685</t>
  </si>
  <si>
    <t>PLAYMAKER XPERT SLEEVE</t>
  </si>
  <si>
    <t>ORTÉZA KOLENNÍ S POSTR. DLAHAMI PRO MÍRNÉ AŽ STŘEDNÍ INSTABILITY VAZŮ, NAVLÉKACÍ</t>
  </si>
  <si>
    <t>5005707</t>
  </si>
  <si>
    <t>DLAHA PRO FIXACI PRSTŮ RUKY TYP A</t>
  </si>
  <si>
    <t>VELIKOST A1</t>
  </si>
  <si>
    <t>5005716</t>
  </si>
  <si>
    <t>VELIKOST A2</t>
  </si>
  <si>
    <t>5005535</t>
  </si>
  <si>
    <t>ORTÉZA ZÁPĚSTÍ DYNASTAB DUAL 7040</t>
  </si>
  <si>
    <t>2 DLAHY, OBOUSTRANNÁ, 3 VELIKOSTI</t>
  </si>
  <si>
    <t>5000621</t>
  </si>
  <si>
    <t>PROTECT.ST</t>
  </si>
  <si>
    <t>KRÁTKÁ FUNKČNÍ SOFT ORTÉZA S VYMEZENÍM FLEXE A EXTENZE</t>
  </si>
  <si>
    <t>5007243</t>
  </si>
  <si>
    <t>ORTÉZA PALCE RUKY PAN 5.03</t>
  </si>
  <si>
    <t>S DLAHOU, UNIVERZÁLNÍ PRO PRAVÝ A LEVÝ PALEC</t>
  </si>
  <si>
    <t>5000861</t>
  </si>
  <si>
    <t>BERLE PŘEDLOKETNÍ SPECIÁLNÍ OPTI-COMFORT</t>
  </si>
  <si>
    <t>NASTAVITELNÁ VÝŠKA,VYMĚKČENÉ DRŽADLO A VYMĚKČ.LOKETNÍ OPĚRKA,NOSNOST DO 130KG</t>
  </si>
  <si>
    <t>5008923</t>
  </si>
  <si>
    <t>249 A</t>
  </si>
  <si>
    <t>CHODÍTKO ČTYŘKOLOVÉ SKLÁDACÍ ZESÍLENÉ,BOVDENOVÉ BRZDY S ARETACÍ,SEDÁTKO,BRAŠNA</t>
  </si>
  <si>
    <t>5007313</t>
  </si>
  <si>
    <t>BANDÁŽ ZÁPĚSTÍ PAN 5.08</t>
  </si>
  <si>
    <t>JEDNODÍLNÁ ELASTICKÁ BANDÁŽ, PRAVÁ A LEVÁ</t>
  </si>
  <si>
    <t>5004321</t>
  </si>
  <si>
    <t>ORTÉZA PRSTOVÁ DYNAMICKÁ EXTENČNÍ (PIP)</t>
  </si>
  <si>
    <t>PROVEDENÍ MĚKKÉ/TVRDÉ, VELIKOST 1 - 5</t>
  </si>
  <si>
    <t>5005550</t>
  </si>
  <si>
    <t>DLAHA PALCE LIGAFLEX RHIZO 7090</t>
  </si>
  <si>
    <t>1 DLAHA PALCE, PRAVÁ/LEVÁ, 2 VELIKOSTI</t>
  </si>
  <si>
    <t>5005872</t>
  </si>
  <si>
    <t>OR 20B LÍMEC FIXAČNÍ</t>
  </si>
  <si>
    <t>XS - XXL, BÍLÁ / MODRÁ</t>
  </si>
  <si>
    <t>4100006</t>
  </si>
  <si>
    <t>ÚPRAVA ORTOPEDICKÉ OBUVI INDIVIDUÁLNĚ ZHOTOVENÉ</t>
  </si>
  <si>
    <t>MAXIMÁLNĚ 2X ZA ROK</t>
  </si>
  <si>
    <t>5006080</t>
  </si>
  <si>
    <t>KOLENNÍ ORTÉZA 101C</t>
  </si>
  <si>
    <t>DĚLENÁ KOLENNÍ ORTÉZA (MOŽNÉ ROZEPNOUT) S 2 OSÝM KLOUBEM (DURAL NEBO PLAST).</t>
  </si>
  <si>
    <t>5003274</t>
  </si>
  <si>
    <t>BANDÁŽ ZÁPĚSTÍ NEOPRENOVÁ ZA - 2</t>
  </si>
  <si>
    <t>VEL. S, M, L, UNIVERZÁLNÍ PRO PRAVOU A LEVOU KONČETINU</t>
  </si>
  <si>
    <t>5006100</t>
  </si>
  <si>
    <t>ORTÉZA ZÁPĚSTÍ 045A</t>
  </si>
  <si>
    <t>ORTÉZA ZÁPĚSTÍ S DURALOVOU DLAHOU A MOŽNOSTÍ INDIVIDUÁLNÍHO DOTVAROVÁNÍ.</t>
  </si>
  <si>
    <t>127260</t>
  </si>
  <si>
    <t>BEMIPARIN</t>
  </si>
  <si>
    <t>30526</t>
  </si>
  <si>
    <t>ZIBOR</t>
  </si>
  <si>
    <t>3500IU INJ SOL ISP 10X0,2ML</t>
  </si>
  <si>
    <t>85026</t>
  </si>
  <si>
    <t>CELEBREX</t>
  </si>
  <si>
    <t>100MG CPS DUR 30 I</t>
  </si>
  <si>
    <t>97522</t>
  </si>
  <si>
    <t>500MG TBL FLM 30</t>
  </si>
  <si>
    <t>150080</t>
  </si>
  <si>
    <t>DONA</t>
  </si>
  <si>
    <t>1500MG POR PLV SOL 20</t>
  </si>
  <si>
    <t>LEVODROPROPIZIN</t>
  </si>
  <si>
    <t>107231</t>
  </si>
  <si>
    <t>LEVOPRONT</t>
  </si>
  <si>
    <t>6MG/ML SIR 1X120ML</t>
  </si>
  <si>
    <t>RŮZNÉ JINÉ KOMBINACE ŽELEZA</t>
  </si>
  <si>
    <t>119653</t>
  </si>
  <si>
    <t>320MG/60MG TBL RET 60</t>
  </si>
  <si>
    <t>TELMISARTAN A DIURETIKA</t>
  </si>
  <si>
    <t>THIETHYLPERAZIN</t>
  </si>
  <si>
    <t>9844</t>
  </si>
  <si>
    <t>6,5MG TBL OBD 50</t>
  </si>
  <si>
    <t>5000587</t>
  </si>
  <si>
    <t>GENUMEDI PRO</t>
  </si>
  <si>
    <t>ORTÉZA K ZAJIŠTĚNÍ FYZIOLOGICKÉHO POHYBU KOLENNÍHO KLOUBU</t>
  </si>
  <si>
    <t>5000647</t>
  </si>
  <si>
    <t>PROTECT.AIR WALKER BOOT</t>
  </si>
  <si>
    <t>FIXAČNÍ CHODICÍ ORTÉZA S PŘÍDATNOU MOŽNOSTÍ NAFOUKNUTÍ BOTY</t>
  </si>
  <si>
    <t>5007995</t>
  </si>
  <si>
    <t>P161 M-OP</t>
  </si>
  <si>
    <t>ANTIDEKUBITNÍ MATRACE VISCOFLEX, PUR PĚNA S PAMĚTÍ, VYMĚKČENÝ STŘED</t>
  </si>
  <si>
    <t>191729</t>
  </si>
  <si>
    <t>100MG TBL FLM 20</t>
  </si>
  <si>
    <t>AMBROXOL</t>
  </si>
  <si>
    <t>223157</t>
  </si>
  <si>
    <t>30MG TBL NOB 20</t>
  </si>
  <si>
    <t>47727</t>
  </si>
  <si>
    <t>ZINNAT</t>
  </si>
  <si>
    <t>85030</t>
  </si>
  <si>
    <t>200MG CPS DUR 30 I</t>
  </si>
  <si>
    <t>155683</t>
  </si>
  <si>
    <t>ZYRTEC</t>
  </si>
  <si>
    <t>DEXAMETHASON A ANTIINFEKTIVA</t>
  </si>
  <si>
    <t>225168</t>
  </si>
  <si>
    <t>MAXITROL</t>
  </si>
  <si>
    <t>OPH GTT SUS 1X5ML</t>
  </si>
  <si>
    <t>75632</t>
  </si>
  <si>
    <t>100MG TBL PRO 50</t>
  </si>
  <si>
    <t>173304</t>
  </si>
  <si>
    <t>20MG/G GEL 150G IA</t>
  </si>
  <si>
    <t>KOMPLEX ŽELEZA S ISOMALTOSOU</t>
  </si>
  <si>
    <t>16594</t>
  </si>
  <si>
    <t>MALTOFER TABLETY</t>
  </si>
  <si>
    <t>100MG TBL MND 30</t>
  </si>
  <si>
    <t>MEFENOXALON</t>
  </si>
  <si>
    <t>3645</t>
  </si>
  <si>
    <t>DIMEXOL</t>
  </si>
  <si>
    <t>85656</t>
  </si>
  <si>
    <t>MELATONIN</t>
  </si>
  <si>
    <t>29957</t>
  </si>
  <si>
    <t>CIRCADIN</t>
  </si>
  <si>
    <t>2MG TBL PRO 21</t>
  </si>
  <si>
    <t>13281</t>
  </si>
  <si>
    <t>15MG TBL NOB 20</t>
  </si>
  <si>
    <t>231069</t>
  </si>
  <si>
    <t>MELOXICAM MYLAN</t>
  </si>
  <si>
    <t>MOMETASON</t>
  </si>
  <si>
    <t>PREDNISON</t>
  </si>
  <si>
    <t>2963</t>
  </si>
  <si>
    <t>PREDNISON LÉČIVA</t>
  </si>
  <si>
    <t>20MG TBL NOB 20</t>
  </si>
  <si>
    <t>RIFAMPICIN</t>
  </si>
  <si>
    <t>93922</t>
  </si>
  <si>
    <t>BENEMICIN</t>
  </si>
  <si>
    <t>169673</t>
  </si>
  <si>
    <t>CALTRATE PLUS</t>
  </si>
  <si>
    <t>186538</t>
  </si>
  <si>
    <t>TBL FLM 90</t>
  </si>
  <si>
    <t>135422</t>
  </si>
  <si>
    <t>500MG/1000IU TBL MND 60</t>
  </si>
  <si>
    <t>135423</t>
  </si>
  <si>
    <t>500MG/1000IU TBL MND 90</t>
  </si>
  <si>
    <t>16286</t>
  </si>
  <si>
    <t>STILNOX</t>
  </si>
  <si>
    <t>198054</t>
  </si>
  <si>
    <t>132901</t>
  </si>
  <si>
    <t>94933</t>
  </si>
  <si>
    <t>AUGMENTIN 1 G</t>
  </si>
  <si>
    <t>875MG/125MG TBL FLM 14 II</t>
  </si>
  <si>
    <t>203097</t>
  </si>
  <si>
    <t>875MG/125MG TBL FLM 21</t>
  </si>
  <si>
    <t>234736</t>
  </si>
  <si>
    <t>4000051</t>
  </si>
  <si>
    <t>OBUV ORTOPEDICKÁ INDIV. ZHOTOVENÁ</t>
  </si>
  <si>
    <t>PŘÍMÁ SOUČÁST PROTETICKÉHO ZP NEBO OBUV NAHRAZUJÍCÍ PŘÍSTROJ; 2 PÁRY / 1 ROK</t>
  </si>
  <si>
    <t>4000011</t>
  </si>
  <si>
    <t>ORTÉZA HORNÍ KONČETINY INDIV. ZHOTOVENÁ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</si>
  <si>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</si>
  <si>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</si>
  <si>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</si>
  <si>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</si>
  <si>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</si>
  <si>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</si>
  <si>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BIMATOPROST</t>
  </si>
  <si>
    <t>27543</t>
  </si>
  <si>
    <t>LUMIGAN</t>
  </si>
  <si>
    <t>0,3MG/ML OPH GTT SOL 3X3ML</t>
  </si>
  <si>
    <t>47728</t>
  </si>
  <si>
    <t>169033</t>
  </si>
  <si>
    <t>500MG TBL FLM 16</t>
  </si>
  <si>
    <t>155686</t>
  </si>
  <si>
    <t>225172</t>
  </si>
  <si>
    <t>TOBRADEX</t>
  </si>
  <si>
    <t>3MG/ML+1MG/ML OPH GTT SUS 1X5ML</t>
  </si>
  <si>
    <t>208694</t>
  </si>
  <si>
    <t>5MG TBL NOB 20(1X20)</t>
  </si>
  <si>
    <t>221073</t>
  </si>
  <si>
    <t>5MG TBL NOB 20</t>
  </si>
  <si>
    <t>96610</t>
  </si>
  <si>
    <t>10MG/2ML INJ SOL 10X2ML</t>
  </si>
  <si>
    <t>173218</t>
  </si>
  <si>
    <t>10MG/G GEL 150G IIA</t>
  </si>
  <si>
    <t>132908</t>
  </si>
  <si>
    <t>500MG TBL FLM 120</t>
  </si>
  <si>
    <t>32954</t>
  </si>
  <si>
    <t>DOXYHEXAL</t>
  </si>
  <si>
    <t>100MG TBL NOB 20</t>
  </si>
  <si>
    <t>227417</t>
  </si>
  <si>
    <t>FUROSEMID XANTIS</t>
  </si>
  <si>
    <t>132984</t>
  </si>
  <si>
    <t>234203</t>
  </si>
  <si>
    <t>BRUFEN</t>
  </si>
  <si>
    <t>600MG GRA EFF 20</t>
  </si>
  <si>
    <t>66990</t>
  </si>
  <si>
    <t>800MG TBL FLM 20</t>
  </si>
  <si>
    <t>KLONAZEPAM</t>
  </si>
  <si>
    <t>14957</t>
  </si>
  <si>
    <t>RIVOTRIL</t>
  </si>
  <si>
    <t>0,5MG TBL NOB 50</t>
  </si>
  <si>
    <t>108690</t>
  </si>
  <si>
    <t>QUESTAX</t>
  </si>
  <si>
    <t>KYSELINA ALENDRONOVÁ</t>
  </si>
  <si>
    <t>112476</t>
  </si>
  <si>
    <t>ALENDRONAT SANDOZ</t>
  </si>
  <si>
    <t>70MG TBL NOB 12</t>
  </si>
  <si>
    <t>41671</t>
  </si>
  <si>
    <t>ALENDRONATE TEVA</t>
  </si>
  <si>
    <t>25416</t>
  </si>
  <si>
    <t>70MG/2800IU TBL NOB 12</t>
  </si>
  <si>
    <t>231737</t>
  </si>
  <si>
    <t>200688</t>
  </si>
  <si>
    <t>GEROUSIA</t>
  </si>
  <si>
    <t>171577</t>
  </si>
  <si>
    <t>MAGNESIUM LACTATE BIOMEDICA</t>
  </si>
  <si>
    <t>186334</t>
  </si>
  <si>
    <t>160704</t>
  </si>
  <si>
    <t>ORAMELLOX</t>
  </si>
  <si>
    <t>15MG POR TBL DIS 30</t>
  </si>
  <si>
    <t>12894</t>
  </si>
  <si>
    <t>100MG POR GRA SUS 15 I</t>
  </si>
  <si>
    <t>132853</t>
  </si>
  <si>
    <t>25366</t>
  </si>
  <si>
    <t>20MG CPS ETD 90 I</t>
  </si>
  <si>
    <t>164958</t>
  </si>
  <si>
    <t>OMEPRAZOL TEVA PHARMA</t>
  </si>
  <si>
    <t>10MG CPS ETD 28</t>
  </si>
  <si>
    <t>PROMETHAZIN</t>
  </si>
  <si>
    <t>172476</t>
  </si>
  <si>
    <t>PROTHAZIN</t>
  </si>
  <si>
    <t>25MG TBL FLM 20X1</t>
  </si>
  <si>
    <t>RABEPRAZOL</t>
  </si>
  <si>
    <t>157141</t>
  </si>
  <si>
    <t>ZULBEX</t>
  </si>
  <si>
    <t>20MG TBL ENT 56</t>
  </si>
  <si>
    <t>201133</t>
  </si>
  <si>
    <t>TRAMAL</t>
  </si>
  <si>
    <t>100MG/ML POR SOL 1X96ML+PUMPA</t>
  </si>
  <si>
    <t>48431</t>
  </si>
  <si>
    <t>MABRON RETARD</t>
  </si>
  <si>
    <t>200MG TBL PRO 30 I</t>
  </si>
  <si>
    <t>TRAZODON</t>
  </si>
  <si>
    <t>54094</t>
  </si>
  <si>
    <t>TRITTICO AC</t>
  </si>
  <si>
    <t>75MG TBL RET 30</t>
  </si>
  <si>
    <t>177606</t>
  </si>
  <si>
    <t>CALCIUM/VITAMIN D3 MEDA</t>
  </si>
  <si>
    <t>500MG/800IU TBL MND 30</t>
  </si>
  <si>
    <t>13818</t>
  </si>
  <si>
    <t>40MG/90MG/0,25MG CPS MOL 100</t>
  </si>
  <si>
    <t>218659</t>
  </si>
  <si>
    <t>ZOLPIDEM XANTIS</t>
  </si>
  <si>
    <t>ORFENADRIN, KOMBINACE</t>
  </si>
  <si>
    <t>230352</t>
  </si>
  <si>
    <t>75MG/30MG INF SOL 1X250ML</t>
  </si>
  <si>
    <t>192721</t>
  </si>
  <si>
    <t>87906</t>
  </si>
  <si>
    <t>KORYLAN</t>
  </si>
  <si>
    <t>325MG/28,73MG TBL NOB 10</t>
  </si>
  <si>
    <t>5003521</t>
  </si>
  <si>
    <t>BERLE FRANCOUZSKÁ DĚTSKÁ FUN-KIDS 122</t>
  </si>
  <si>
    <t>OBOUSTRANNĚ STAVITELNÁ,NASTAVITELNÁ VÝŠKA 50 -78 CM, HMOTNOST PACIENTA MAX. 100</t>
  </si>
  <si>
    <t>5003877</t>
  </si>
  <si>
    <t>ROZTOK ELASTOVISKOZNÍ MONOVISC</t>
  </si>
  <si>
    <t>INJ.1X4ML,ROZ.MODIFIKOVANÉ NAHA 25MG/1ML,HRAZENA 1 APLIKACE DO 1 KLOUBU/6 MĚS.</t>
  </si>
  <si>
    <t>5005625</t>
  </si>
  <si>
    <t>ORTÉZA LOKETNÍ</t>
  </si>
  <si>
    <t>PEVNÁ 90.</t>
  </si>
  <si>
    <t>5001256</t>
  </si>
  <si>
    <t>ROZTOK ELASTOVISKÓZNÍ SINOVIAL</t>
  </si>
  <si>
    <t>INJ. 1X2ML, HRAZENY 3 APLIKACE DO 1 KLOUBU/6 MĚS.</t>
  </si>
  <si>
    <t>5002908</t>
  </si>
  <si>
    <t>ORTÉZA RAMENNÍ 107A</t>
  </si>
  <si>
    <t>VEL.S-80-90CM,M-91-100CM,L-101-110CM,XL-111-120CM,XXL-121-130CM,PR/LE</t>
  </si>
  <si>
    <t>5008101</t>
  </si>
  <si>
    <t>LATERAL J PATELLA</t>
  </si>
  <si>
    <t>PODPORA KOLENNÍ S LATER. J VÝZTUHOU PATELY PŘI LATERÁLNÍ SUBLUXACI ČÉŠKY</t>
  </si>
  <si>
    <t>5008879</t>
  </si>
  <si>
    <t>PA 1500</t>
  </si>
  <si>
    <t>ANTIDEKUBITNÍ MATRACE AKTIVNÍ VZDUCHOVÁ S KOMPRESOREM, 15 CM VÁLCE, VOLBA MÓDU</t>
  </si>
  <si>
    <t>5010294</t>
  </si>
  <si>
    <t>DRYTEX HINGED KNEE</t>
  </si>
  <si>
    <t>KOLENNÍ ORTÉZA S DVOUOSÝM KLOUBEM A KOVOVÝMI DLAHAMI</t>
  </si>
  <si>
    <t>5005971</t>
  </si>
  <si>
    <t>FORMAT 3.940</t>
  </si>
  <si>
    <t>VOZÍK MECHANICKÝ ZÁKLADNÍ ODLEHČENÝ MEYRA</t>
  </si>
  <si>
    <t>DIHYDROKODEIN</t>
  </si>
  <si>
    <t>41826</t>
  </si>
  <si>
    <t>DHC CONTINUS</t>
  </si>
  <si>
    <t>90MG TBL RET 60</t>
  </si>
  <si>
    <t>ENOXAPARIN</t>
  </si>
  <si>
    <t>HYDROKORTISON-BUTYRÁT</t>
  </si>
  <si>
    <t>9310</t>
  </si>
  <si>
    <t>LOCOID 0,1%</t>
  </si>
  <si>
    <t>1MG/G UNG 30G</t>
  </si>
  <si>
    <t>PROPIVERIN</t>
  </si>
  <si>
    <t>66820</t>
  </si>
  <si>
    <t>MICTONETTEN</t>
  </si>
  <si>
    <t>5MG TBL OBD 100</t>
  </si>
  <si>
    <t>FOSFOMYCIN</t>
  </si>
  <si>
    <t>213944</t>
  </si>
  <si>
    <t>URIFOS</t>
  </si>
  <si>
    <t>3G POR GRA SOL 1</t>
  </si>
  <si>
    <t>4000053</t>
  </si>
  <si>
    <t>VLOŽKY ORTOPEDICKÉ INDIV. ZHOTOVOVANÉ</t>
  </si>
  <si>
    <t>DĚTSKÉ DO 18 LET VČETNĚ; 2 PÁRY / 1 ROK</t>
  </si>
  <si>
    <t>5000712</t>
  </si>
  <si>
    <t>ORTEX 07H ORTÉZA ZÁPĚSTÍ FIXAČNÍ - UNIVERZÁLNÍ</t>
  </si>
  <si>
    <t>I./22, II./22, I./28, II./28</t>
  </si>
  <si>
    <t>5005393</t>
  </si>
  <si>
    <t>DUROLANE</t>
  </si>
  <si>
    <t>ROZTOK ELASTOVISKÓZNÍ, INJ.1X3ML,PURIFIK.STABILIZOVANÁ NASHA</t>
  </si>
  <si>
    <t>4100004</t>
  </si>
  <si>
    <t>OPRAVA PROTÉZY INDIVIDUÁLNĚ ZHOTOVENÉ</t>
  </si>
  <si>
    <t>5000627</t>
  </si>
  <si>
    <t>MEDI EPIBRACE</t>
  </si>
  <si>
    <t>PÁSKA PROTI EPIKONDYLITIDĚ</t>
  </si>
  <si>
    <t>5007374</t>
  </si>
  <si>
    <t>ORTÉZA KOLENNÍHO KLOUBU S LIMITACÍ PAN 7.01</t>
  </si>
  <si>
    <t>FLEXE A EXTENZE PO 10 STUPNÍCH</t>
  </si>
  <si>
    <t>5010069</t>
  </si>
  <si>
    <t>GENUTRAIN P3 - BANDÁŽ KOLENE</t>
  </si>
  <si>
    <t>GENUTRAIN P 3,7 VEL.NA L NEBO P KOLENO, LUXACE PATELY</t>
  </si>
  <si>
    <t>83081</t>
  </si>
  <si>
    <t>SOUPRAVA GPS III JEDNOTLIVÁ</t>
  </si>
  <si>
    <t>800-0675A</t>
  </si>
  <si>
    <t>9000001</t>
  </si>
  <si>
    <t>5010084</t>
  </si>
  <si>
    <t>EPIPOINT - EPIKONDYLÁRNÍ PÁSKA</t>
  </si>
  <si>
    <t>UNIVERSÁLNÍ VELIKOST</t>
  </si>
  <si>
    <t>5001808</t>
  </si>
  <si>
    <t>ORTÉZA BEDERNÍ - TYP 405</t>
  </si>
  <si>
    <t>LEHKÝ BEDERNÍ PÁS SE ZDVOJENÝM TAHEM</t>
  </si>
  <si>
    <t>5001804</t>
  </si>
  <si>
    <t>PÁS BEDERNÍ NÍZKÝ - 401</t>
  </si>
  <si>
    <t>PRODYŠNÝ, VYSOCE ELASTICKÝ MATERIÁL, KŘÍŽOVÉ TAHY</t>
  </si>
  <si>
    <t>5001896</t>
  </si>
  <si>
    <t>ORTÉZA PRSTOVÁ S DLAHOU - TYP 317</t>
  </si>
  <si>
    <t>4000024</t>
  </si>
  <si>
    <t>PROTÉZA PRO TRANSTIBIÁLNÍ AMPUTACI A NÍŽE INDIV. Z</t>
  </si>
  <si>
    <t>STUPEŇ AKTIVITY I; OD 19 LET; MAXIMÁLNÍ DOPLATEK 3 000,35 KČ</t>
  </si>
  <si>
    <t>100014</t>
  </si>
  <si>
    <t>IBALGIN 200</t>
  </si>
  <si>
    <t>200MG TBL FLM 24</t>
  </si>
  <si>
    <t>107135</t>
  </si>
  <si>
    <t>150MG CPS DUR 16</t>
  </si>
  <si>
    <t>NYSTATIN</t>
  </si>
  <si>
    <t>1069</t>
  </si>
  <si>
    <t>FUNGICIDIN LÉČIVA</t>
  </si>
  <si>
    <t>100000IU/G UNG 10G</t>
  </si>
  <si>
    <t>PERINDOPRIL</t>
  </si>
  <si>
    <t>101233</t>
  </si>
  <si>
    <t>PRESTARIUM NEO FORTE</t>
  </si>
  <si>
    <t>10MG TBL FLM 90(3X30)</t>
  </si>
  <si>
    <t>FORMOTEROL A BUDESONID</t>
  </si>
  <si>
    <t>180089</t>
  </si>
  <si>
    <t>160MCG/4,5MCG INH PLV 3X120DÁV</t>
  </si>
  <si>
    <t>4000021</t>
  </si>
  <si>
    <t>ORTÉZA DOLNÍ KONČETINY INDIV. ZHOTOVENÁ</t>
  </si>
  <si>
    <t>DĚTSKÁ DO 18 LET VČETNĚ; 2 KS / 1 ROK</t>
  </si>
  <si>
    <t>4000020</t>
  </si>
  <si>
    <t>4100001</t>
  </si>
  <si>
    <t>ÚPRAVA ORTÉZY INDIVIDUÁLNĚ ZHOTOVENÉ</t>
  </si>
  <si>
    <t>5007754</t>
  </si>
  <si>
    <t>TŘMENY ABDUKČNÍ PAVLÍKOVY VZOR BRNO</t>
  </si>
  <si>
    <t>VEL. 0-2</t>
  </si>
  <si>
    <t>5001515</t>
  </si>
  <si>
    <t>LETNÍ SANDÁLOVÁ VYCHÁZKOVÁ 011N, VEL. 18-34</t>
  </si>
  <si>
    <t>5001615</t>
  </si>
  <si>
    <t>CELOROČNÍ VYCHÁZKOVÁ-CELOROČNÍ KOTNÍČKOVÁ 012, VEL.23-34</t>
  </si>
  <si>
    <t>4000047</t>
  </si>
  <si>
    <t>DO 18 LET VČETNĚ; 2 PÁRY / 1 ROK</t>
  </si>
  <si>
    <t>5001906</t>
  </si>
  <si>
    <t>ZIMNÍ VYCHÁZKOVÁ-ZIMNÍ KOTNÍČKOVÁ 015V, VEL. 35-41</t>
  </si>
  <si>
    <t>ALPRAZOLAM</t>
  </si>
  <si>
    <t>DESLORATADIN</t>
  </si>
  <si>
    <t>28814</t>
  </si>
  <si>
    <t>AERIUS</t>
  </si>
  <si>
    <t>5MG POR TBL DIS 60</t>
  </si>
  <si>
    <t>169567</t>
  </si>
  <si>
    <t>DIKY 4%</t>
  </si>
  <si>
    <t>40MG/G DRM SPR SOL 25G</t>
  </si>
  <si>
    <t>75631</t>
  </si>
  <si>
    <t>100MG TBL PRO 20</t>
  </si>
  <si>
    <t>89026</t>
  </si>
  <si>
    <t>DICLOFENAC AL</t>
  </si>
  <si>
    <t>132633</t>
  </si>
  <si>
    <t>LEVOCETIRIZIN</t>
  </si>
  <si>
    <t>62806</t>
  </si>
  <si>
    <t>0,5MG/ML POR SOL 1X200ML</t>
  </si>
  <si>
    <t>145185</t>
  </si>
  <si>
    <t>ZENARO</t>
  </si>
  <si>
    <t>5MG TBL FLM 90 III</t>
  </si>
  <si>
    <t>215606</t>
  </si>
  <si>
    <t>12473</t>
  </si>
  <si>
    <t>TRAMABENE</t>
  </si>
  <si>
    <t>100MG/ML POR SOL 1X100ML+PUMPA</t>
  </si>
  <si>
    <t>67569</t>
  </si>
  <si>
    <t>MABRON</t>
  </si>
  <si>
    <t>50MG CPS DUR 20</t>
  </si>
  <si>
    <t>203637</t>
  </si>
  <si>
    <t>TRISPAN</t>
  </si>
  <si>
    <t>20MG/ML INJ SUS 10X1ML</t>
  </si>
  <si>
    <t>193653</t>
  </si>
  <si>
    <t>IMPLANTÁT NÁHRADA PRO OBNOVU DEFEKTU KLOUBNÍ CHRUP</t>
  </si>
  <si>
    <t>144714F;BIOADHEZIVNÍ,BIODEGRADOVATELNÝ POLYMER VYROBENÝ Z HYAFF 20X20X2MM</t>
  </si>
  <si>
    <t>4000046</t>
  </si>
  <si>
    <t>OBUV ORTOPEDICKÁ JEDNODUCHÁ INDIV. ZHOTOVENÁ</t>
  </si>
  <si>
    <t>5000016</t>
  </si>
  <si>
    <t>ORTÉZA KOLENNÍ SE STAVITELNÝM KLOUBEM</t>
  </si>
  <si>
    <t>KK 001</t>
  </si>
  <si>
    <t>5008421</t>
  </si>
  <si>
    <t>BIOVISC ORTHO SINGLE</t>
  </si>
  <si>
    <t>ROZTOK ELASTOVISKÓZNÍ, INJ 1X3 ML/90 MG, 3% NATRIUM HYALURONÁT</t>
  </si>
  <si>
    <t>5000380</t>
  </si>
  <si>
    <t>BERLE PŘEDLOKETNÍ DURALOVÁ FD 93</t>
  </si>
  <si>
    <t>NOSNOST 150KG</t>
  </si>
  <si>
    <t>5008909</t>
  </si>
  <si>
    <t>105</t>
  </si>
  <si>
    <t>5000632</t>
  </si>
  <si>
    <t>PROTECT.PT SOFT</t>
  </si>
  <si>
    <t>MĚKKÁ ORTÉZA PRO KOREKCI POHYBU ČÉŠKY</t>
  </si>
  <si>
    <t>5003653</t>
  </si>
  <si>
    <t>ABRI FORM PREMIUM JUNIOR XS2</t>
  </si>
  <si>
    <t>KALHOTKY ABSORPČNÍ, PRODYŠNÉ, BOKY 50-60CM, 1500ML, 32KS</t>
  </si>
  <si>
    <t>30521</t>
  </si>
  <si>
    <t>2500IU INJ SOL ISP 10X0,2ML</t>
  </si>
  <si>
    <t>196149</t>
  </si>
  <si>
    <t>200MG CPS DUR 30</t>
  </si>
  <si>
    <t>238142</t>
  </si>
  <si>
    <t>14830</t>
  </si>
  <si>
    <t>FLECTOR EP TISSUGEL</t>
  </si>
  <si>
    <t>180MG TDR EMP 5</t>
  </si>
  <si>
    <t>DROPROPIZIN</t>
  </si>
  <si>
    <t>14723</t>
  </si>
  <si>
    <t>22MG/ML POR GTT SOL 1X25ML</t>
  </si>
  <si>
    <t>CHLORPROMAZIN</t>
  </si>
  <si>
    <t>560</t>
  </si>
  <si>
    <t>PLEGOMAZIN</t>
  </si>
  <si>
    <t>25MG/5ML INJ SOL 10X5ML</t>
  </si>
  <si>
    <t>999999</t>
  </si>
  <si>
    <t>KALCIPOTRIOL, KOMBINACE</t>
  </si>
  <si>
    <t>103789</t>
  </si>
  <si>
    <t>ENSTILAR</t>
  </si>
  <si>
    <t>50MCG/G+0,5MG/G DRM SPM 1X60G</t>
  </si>
  <si>
    <t>LEVOMEPROMAZIN</t>
  </si>
  <si>
    <t>2429</t>
  </si>
  <si>
    <t>TISERCIN</t>
  </si>
  <si>
    <t>METHYLPREDNISOLON</t>
  </si>
  <si>
    <t>207527</t>
  </si>
  <si>
    <t>MEDROL</t>
  </si>
  <si>
    <t>4MG TBL NOB 30 II</t>
  </si>
  <si>
    <t>MONTELUKAST</t>
  </si>
  <si>
    <t>125133</t>
  </si>
  <si>
    <t>SINGULAIR JUNIOR</t>
  </si>
  <si>
    <t>5MG TBL MND 98</t>
  </si>
  <si>
    <t>213484</t>
  </si>
  <si>
    <t>19000IU/ML INJ SOL ISP 10X1ML</t>
  </si>
  <si>
    <t>132650</t>
  </si>
  <si>
    <t>132721</t>
  </si>
  <si>
    <t>100MG POR GRA SUS 15</t>
  </si>
  <si>
    <t>28213</t>
  </si>
  <si>
    <t>LYRICA</t>
  </si>
  <si>
    <t>50MG CPS DUR 56</t>
  </si>
  <si>
    <t>207692</t>
  </si>
  <si>
    <t>25MG TBL FLM 20</t>
  </si>
  <si>
    <t>500719</t>
  </si>
  <si>
    <t>10MG TBL FLM 100X1 II</t>
  </si>
  <si>
    <t>207639</t>
  </si>
  <si>
    <t>100MG TBL PRO 30 I</t>
  </si>
  <si>
    <t>FLUTIKASON, KOMBINACE</t>
  </si>
  <si>
    <t>183553</t>
  </si>
  <si>
    <t>DYMISTIN</t>
  </si>
  <si>
    <t>137MCG/50MCG NAS SPR SUS 1X23G</t>
  </si>
  <si>
    <t>NATRIUM-PIKOSULFÁT, KOMBINACE</t>
  </si>
  <si>
    <t>160806</t>
  </si>
  <si>
    <t>PICOPREP</t>
  </si>
  <si>
    <t>10MG/3,5G/12G POR PLV SOL 2</t>
  </si>
  <si>
    <t>140258</t>
  </si>
  <si>
    <t>140257</t>
  </si>
  <si>
    <t>136194</t>
  </si>
  <si>
    <t>5003252</t>
  </si>
  <si>
    <t>ORTÉZA RAMENNÍ - TYP 204</t>
  </si>
  <si>
    <t>NEOPRENOVÁ RAMENNÍ ORTÉZA</t>
  </si>
  <si>
    <t>5008426</t>
  </si>
  <si>
    <t>BIOVISC ORTHO PLUS</t>
  </si>
  <si>
    <t>ROZTOK ELASTOVISKÓZNÍ, INJ 1X2 ML/40 MG, 2% NATRIUM HYALURONÁT</t>
  </si>
  <si>
    <t>4100015</t>
  </si>
  <si>
    <t>OPRAVY VOZÍKŮ ELEKTRICKÝCH</t>
  </si>
  <si>
    <t>PŘI POSKYTNUTÍ NOVÉHO CIRKULOVATELNÉHO VOZÍKU</t>
  </si>
  <si>
    <t>5010080</t>
  </si>
  <si>
    <t>EPITRAIN - BANDÁŽ LOKTE</t>
  </si>
  <si>
    <t>AKTIVNÍ BANDÁŽ LOKTE</t>
  </si>
  <si>
    <t>5008868</t>
  </si>
  <si>
    <t>PA 3500</t>
  </si>
  <si>
    <t>ANTIDEKUBITNÍ MATRACE AKTIVNÍ VZDUCHOVÁ S KOMPRESOREM, 20 CM VÁLCE, VOLBA MÓDU</t>
  </si>
  <si>
    <t>5007424</t>
  </si>
  <si>
    <t>ORTÉZA KOLENNÍHO KLOUBU KRÁTKÁ S PRUŽINOVÝMI VÝZTU</t>
  </si>
  <si>
    <t>NÁVLEKOVÁ, ÚPLETOVÁ S BOČNÍMI PRUŽINOVÝMI VÝZTUHAMI</t>
  </si>
  <si>
    <t>115413</t>
  </si>
  <si>
    <t>MATRICE VYZTUŽOVACÍ ARTHREX DX, HYDRATOVANÁ</t>
  </si>
  <si>
    <t>MATRICE DX PORCINNÍ,AR-30001 VEL 5X5 CM,AR-30002 VEL.6X8 CM</t>
  </si>
  <si>
    <t>196141</t>
  </si>
  <si>
    <t>100MG CPS DUR 30</t>
  </si>
  <si>
    <t>14831</t>
  </si>
  <si>
    <t>180MG TDR EMP 10</t>
  </si>
  <si>
    <t>67409</t>
  </si>
  <si>
    <t>INDOBENE</t>
  </si>
  <si>
    <t>10MG/G GEL 100G</t>
  </si>
  <si>
    <t>86393</t>
  </si>
  <si>
    <t>0,5G TBL NOB 50</t>
  </si>
  <si>
    <t>500717</t>
  </si>
  <si>
    <t>10MG TBL FLM 10 II</t>
  </si>
  <si>
    <t>225688</t>
  </si>
  <si>
    <t>16052</t>
  </si>
  <si>
    <t>201131</t>
  </si>
  <si>
    <t>100MG/ML POR SOL 1X10ML+KAPÁTKO</t>
  </si>
  <si>
    <t>42476</t>
  </si>
  <si>
    <t>50MG/250MCG TBL OBD 50</t>
  </si>
  <si>
    <t>138839</t>
  </si>
  <si>
    <t>37,5MG/325MG TBL FLM 10 I</t>
  </si>
  <si>
    <t>4000050</t>
  </si>
  <si>
    <t>OBUV ORTOPEDICKÁ VELMI SLOŽITÁ INDIV. ZHOTOVENÁ</t>
  </si>
  <si>
    <t>5000639</t>
  </si>
  <si>
    <t>ACHIMED + SILIKONOVÉ PODPATĚNKY</t>
  </si>
  <si>
    <t>BANDÁŽ S INTEGROVANÝM TVAROVANÝM SILIKONOVÝM POLŠTÁŘKEM PRO ACHILLOVU ŠLACHU</t>
  </si>
  <si>
    <t>5010057</t>
  </si>
  <si>
    <t>MALLEOTRAIN S - BANDÁŽ HLEZNA S OSMIČKOU</t>
  </si>
  <si>
    <t>MALLEOTRAIN S</t>
  </si>
  <si>
    <t>5000620</t>
  </si>
  <si>
    <t>PROTECT.CO</t>
  </si>
  <si>
    <t>DLOUHÁ FUNKČNÍ SOFT ORTÉZA S VYMEZENÍM FLEXE A EXTENZE</t>
  </si>
  <si>
    <t>5000634</t>
  </si>
  <si>
    <t>MEDI PATELLA TENDON SUPPORT</t>
  </si>
  <si>
    <t>INFRAPATELÁRNÍ BANDÁŽ</t>
  </si>
  <si>
    <t>5000606</t>
  </si>
  <si>
    <t>MANUMED T</t>
  </si>
  <si>
    <t>ZÁPĚSTNÍ ORTÉZA S FIXACÍ PALCE</t>
  </si>
  <si>
    <t>216479</t>
  </si>
  <si>
    <t>CPS DUR 15</t>
  </si>
  <si>
    <t>12023</t>
  </si>
  <si>
    <t>206529</t>
  </si>
  <si>
    <t>CALCICHEW D3 JAHODA</t>
  </si>
  <si>
    <t>138840</t>
  </si>
  <si>
    <t>37,5MG/325MG TBL FLM 20 I</t>
  </si>
  <si>
    <t>179326</t>
  </si>
  <si>
    <t>75MG/650MG TBL FLM 20 I</t>
  </si>
  <si>
    <t>201608</t>
  </si>
  <si>
    <t>37,5MG/325MG TBL FLM 20X1</t>
  </si>
  <si>
    <t>5006254</t>
  </si>
  <si>
    <t>222 KL-SC</t>
  </si>
  <si>
    <t>BERLE PŘEDLOKETNÍ BAREVNÁ, VYMĚKČENÉ DRŽADLO, NASTAVITELNÁ VÝŠKA</t>
  </si>
  <si>
    <t>5003211</t>
  </si>
  <si>
    <t>ORTÉZA KOLENE SOHATEX S 2-OSÝM KLOUBEM KO - 32</t>
  </si>
  <si>
    <t>VEL. S, M, L, XL, XXL, SOHATEX, 2 BOČNÍ DVOUOSÉ DLAHY, PELOTA, ROZEPINATELNÁ</t>
  </si>
  <si>
    <t>223151</t>
  </si>
  <si>
    <t>MUCOSOLVAN PRO DOSPĚLÉ</t>
  </si>
  <si>
    <t>30MG/5ML SIR 1X100ML</t>
  </si>
  <si>
    <t>225549</t>
  </si>
  <si>
    <t>500MG TBL FLM 180(2X90)</t>
  </si>
  <si>
    <t>132869</t>
  </si>
  <si>
    <t>METFORMIN</t>
  </si>
  <si>
    <t>113892</t>
  </si>
  <si>
    <t>METFORMIN TEVA</t>
  </si>
  <si>
    <t>1000MG TBL FLM 60</t>
  </si>
  <si>
    <t>226989</t>
  </si>
  <si>
    <t>METFORMIN TEVA XR</t>
  </si>
  <si>
    <t>1000MG TBL PRO 60</t>
  </si>
  <si>
    <t>169552</t>
  </si>
  <si>
    <t>METFORMIN MYLAN</t>
  </si>
  <si>
    <t>1000MG TBL FLM 120</t>
  </si>
  <si>
    <t>METOPROLOL</t>
  </si>
  <si>
    <t>231687</t>
  </si>
  <si>
    <t>BETALOC SR</t>
  </si>
  <si>
    <t>200MG TBL PRO 100</t>
  </si>
  <si>
    <t>PERINDOPRIL A DIURETIKA</t>
  </si>
  <si>
    <t>122690</t>
  </si>
  <si>
    <t>PRESTARIUM NEO COMBI</t>
  </si>
  <si>
    <t>5MG/1,25MG TBL FLM 90(3X30)</t>
  </si>
  <si>
    <t>3378</t>
  </si>
  <si>
    <t>100MG/20MG TBL NOB 20</t>
  </si>
  <si>
    <t>189688</t>
  </si>
  <si>
    <t>TEZEO HCT</t>
  </si>
  <si>
    <t>80MG/12,5MG TBL NOB 90</t>
  </si>
  <si>
    <t>201141</t>
  </si>
  <si>
    <t>TRAMAL RETARD TABLETY 150 MG</t>
  </si>
  <si>
    <t>150MG TBL PRO 30 I</t>
  </si>
  <si>
    <t>216863</t>
  </si>
  <si>
    <t>150MG TBL PRO 30 II</t>
  </si>
  <si>
    <t>216866</t>
  </si>
  <si>
    <t>150MG TBL PRO 30 III</t>
  </si>
  <si>
    <t>191728</t>
  </si>
  <si>
    <t>100MG POR PLV SUS 20</t>
  </si>
  <si>
    <t>196144</t>
  </si>
  <si>
    <t>100MG CPS DUR 60</t>
  </si>
  <si>
    <t>DIACEREIN</t>
  </si>
  <si>
    <t>21668</t>
  </si>
  <si>
    <t>ARTRODAR</t>
  </si>
  <si>
    <t>50MG CPS DUR 30</t>
  </si>
  <si>
    <t>21671</t>
  </si>
  <si>
    <t>50MG CPS DUR 50</t>
  </si>
  <si>
    <t>41824</t>
  </si>
  <si>
    <t>60MG TBL RET 60</t>
  </si>
  <si>
    <t>186187</t>
  </si>
  <si>
    <t>132647</t>
  </si>
  <si>
    <t>132907</t>
  </si>
  <si>
    <t>163749</t>
  </si>
  <si>
    <t>FLEXOVE</t>
  </si>
  <si>
    <t>625MG TBL NOB 60</t>
  </si>
  <si>
    <t>169888</t>
  </si>
  <si>
    <t>1178MG TBL FLM 30</t>
  </si>
  <si>
    <t>48261</t>
  </si>
  <si>
    <t>3300IU/G+250IU/G DRM PLV ADS 1X20G</t>
  </si>
  <si>
    <t>201970</t>
  </si>
  <si>
    <t>PAMYCON</t>
  </si>
  <si>
    <t>33000IU/2500IU DRM PLV SOL 1</t>
  </si>
  <si>
    <t>207939</t>
  </si>
  <si>
    <t>KYSELINA TIAPROFENOVÁ</t>
  </si>
  <si>
    <t>96484</t>
  </si>
  <si>
    <t>SURGAM LÉČIVA</t>
  </si>
  <si>
    <t>300MG TBL NOB 20</t>
  </si>
  <si>
    <t>192202</t>
  </si>
  <si>
    <t>1MG/G CRM 1X30G</t>
  </si>
  <si>
    <t>202855</t>
  </si>
  <si>
    <t>40MG CPS ETD 28 I</t>
  </si>
  <si>
    <t>215604</t>
  </si>
  <si>
    <t>20MG CPS ETD 14 I</t>
  </si>
  <si>
    <t>218168</t>
  </si>
  <si>
    <t>HELICID 10 ZENTIVA</t>
  </si>
  <si>
    <t>RIFAXIMIN</t>
  </si>
  <si>
    <t>202740</t>
  </si>
  <si>
    <t>NORMIX</t>
  </si>
  <si>
    <t>200MG TBL FLM 28</t>
  </si>
  <si>
    <t>SALBUTAMOL</t>
  </si>
  <si>
    <t>VENLAFAXIN</t>
  </si>
  <si>
    <t>115551</t>
  </si>
  <si>
    <t>SALMETEROL A FLUTIKASON</t>
  </si>
  <si>
    <t>205583</t>
  </si>
  <si>
    <t>AIRFLUSAN FORSPIRO</t>
  </si>
  <si>
    <t>50MCG/250MCG INH PLV DOS 1X60DÁV</t>
  </si>
  <si>
    <t>230353</t>
  </si>
  <si>
    <t>138841</t>
  </si>
  <si>
    <t>4000026</t>
  </si>
  <si>
    <t>STUPEŇ AKTIVITY III; OD 19 LET; MAXIMÁLNÍ DOPLATEK 3 000,35 KČ</t>
  </si>
  <si>
    <t>5003281</t>
  </si>
  <si>
    <t>KOMPAKTNÍ BEDERNÍ PÁS LOMBASKIN 0870</t>
  </si>
  <si>
    <t>ZADNÍ DLAHY, VÝŠKA 26 CM, 5 VELIKOSTÍ</t>
  </si>
  <si>
    <t>5000585</t>
  </si>
  <si>
    <t>LEVAMED ACTIVE</t>
  </si>
  <si>
    <t>HLEZENNÍ BANDÁŽ SE STABILIZAČNÍ SOUSTAVOU POPRUHŮ</t>
  </si>
  <si>
    <t>5005146</t>
  </si>
  <si>
    <t>BANDÁŽ KOLENE - GENUSAN</t>
  </si>
  <si>
    <t>PLETENINOVÁ BANDÁŽ, PATELÁRNÍ SILIKONOVÁ PELOTA</t>
  </si>
  <si>
    <t>5005720</t>
  </si>
  <si>
    <t>VELIKOST A3</t>
  </si>
  <si>
    <t>5000316</t>
  </si>
  <si>
    <t>BERLE PŘEDLOKETNÍ SPECIÁLNÍ DURALOVÁ VERA</t>
  </si>
  <si>
    <t>VYMĚKČENÁ RUKOJEŤ,NOSNOST 150KG</t>
  </si>
  <si>
    <t>5007779</t>
  </si>
  <si>
    <t>NÁSTAVEC NA WC W1840</t>
  </si>
  <si>
    <t>VÝŠKA 14 CM, S POKLOPEM NEBO BEZ POKLOPU, HMOTNOST PACIENTA MAX. 200 KG</t>
  </si>
  <si>
    <t>5006173</t>
  </si>
  <si>
    <t>ORTÉZA KOLENNÍ S DLAHAMI GENU DYNASTAB 2370</t>
  </si>
  <si>
    <t>DVOUOSÝ KLOUB,6 VELIKOSTÍ</t>
  </si>
  <si>
    <t>5000721</t>
  </si>
  <si>
    <t>ORTEX 010 POLOHOVATELNÁ ORTÉZA BÉRCE A STEHNA</t>
  </si>
  <si>
    <t>S, M, L</t>
  </si>
  <si>
    <t>5007993</t>
  </si>
  <si>
    <t>P102 M</t>
  </si>
  <si>
    <t>ANTIDEKUBITNÍ MATRACE POLYPLOT, PROŘEZÁVANÁ PUR PĚNA, OMYVATELNÝ POTAH</t>
  </si>
  <si>
    <t>5008880</t>
  </si>
  <si>
    <t>799</t>
  </si>
  <si>
    <t>HRAZDA S HRAZDIČKOU K LŮŽKU, ROZKLÁDACÍ KONSTRUKCE, NASTAVITELNÁ VÝŠKA</t>
  </si>
  <si>
    <t>5008886</t>
  </si>
  <si>
    <t>PB 331-4</t>
  </si>
  <si>
    <t>LŮŽKO POLOHOVACÍ ELEKTRICKÉ, ČTYŘDÍLNÝ ROŠT, POSTRANICE, HRAZDA S HRAZDIČKOU</t>
  </si>
  <si>
    <t>5000605</t>
  </si>
  <si>
    <t>MEDI WRIST SUPPORT</t>
  </si>
  <si>
    <t>ZÁPĚSTNÍ BANDÁŽ</t>
  </si>
  <si>
    <t>5007994</t>
  </si>
  <si>
    <t>P181 M</t>
  </si>
  <si>
    <t>ANTIDEKUBITNÍ MATRACE POLYMULTI VISCO, VYMĚKČENÉ ČÁSTI Z PUR PĚNY S PAMĚTÍ</t>
  </si>
  <si>
    <t>5001777</t>
  </si>
  <si>
    <t>LÍMEC KRČNÍ ANATOMICKÝ - TYP 101</t>
  </si>
  <si>
    <t>LÍMEC KRČNÍ, ANATOMICKY TVAROVANÝ</t>
  </si>
  <si>
    <t>5011338</t>
  </si>
  <si>
    <t>VLIWAZELL - STERILNÍ KOMPRESE, 10 CM X 20 CM</t>
  </si>
  <si>
    <t>5006166</t>
  </si>
  <si>
    <t>PÁSKA EPIKONDILÁRNÍ S PELOTOU, ELASTICKÁ</t>
  </si>
  <si>
    <t>EP 031B</t>
  </si>
  <si>
    <t>5011400</t>
  </si>
  <si>
    <t>CELLACARE MANUS CLASSIC VEL. 1,2,3,4 PRAVÁ + 1,2,3</t>
  </si>
  <si>
    <t>0</t>
  </si>
  <si>
    <t>BETAMETHASON</t>
  </si>
  <si>
    <t>17168</t>
  </si>
  <si>
    <t>BELOSALIC</t>
  </si>
  <si>
    <t>0,5MG/G+20MG/G DRM SOL 50ML</t>
  </si>
  <si>
    <t>84090</t>
  </si>
  <si>
    <t>8MG/2ML INJ SOL 10X2ML</t>
  </si>
  <si>
    <t>54539</t>
  </si>
  <si>
    <t>DOLMINA</t>
  </si>
  <si>
    <t>75MG/3ML INJ SOL 5X3ML</t>
  </si>
  <si>
    <t>12738</t>
  </si>
  <si>
    <t>200MG TBL NOB 20</t>
  </si>
  <si>
    <t>FENOFIBRÁT</t>
  </si>
  <si>
    <t>207100</t>
  </si>
  <si>
    <t>267MG CPS DUR 90</t>
  </si>
  <si>
    <t>FLUOCINOLON-ACETONID</t>
  </si>
  <si>
    <t>201703</t>
  </si>
  <si>
    <t>FLUCINAR</t>
  </si>
  <si>
    <t>0,25MG/G UNG 15G</t>
  </si>
  <si>
    <t>207893</t>
  </si>
  <si>
    <t>400MG TBL FLM 100</t>
  </si>
  <si>
    <t>216197</t>
  </si>
  <si>
    <t>KYSELINA RISEDRONOVÁ</t>
  </si>
  <si>
    <t>105178</t>
  </si>
  <si>
    <t>RISENDROS</t>
  </si>
  <si>
    <t>35MG TBL FLM 12</t>
  </si>
  <si>
    <t>187793</t>
  </si>
  <si>
    <t>4MG/5MG TBL NOB 90</t>
  </si>
  <si>
    <t>168903</t>
  </si>
  <si>
    <t>20MG TBL FLM 28 II</t>
  </si>
  <si>
    <t>168904</t>
  </si>
  <si>
    <t>20MG TBL FLM 98 II</t>
  </si>
  <si>
    <t>145574</t>
  </si>
  <si>
    <t>20MG TBL FLM 100</t>
  </si>
  <si>
    <t>SÍRAN HOŘEČNATÝ</t>
  </si>
  <si>
    <t>499</t>
  </si>
  <si>
    <t>MAGNESIUM SULFURICUM BIOTIKA</t>
  </si>
  <si>
    <t>200MG/ML INJ SOL 5X10ML</t>
  </si>
  <si>
    <t>201125</t>
  </si>
  <si>
    <t>50MG CPS DUR 20 I</t>
  </si>
  <si>
    <t>230438</t>
  </si>
  <si>
    <t>TRALGIT SR</t>
  </si>
  <si>
    <t>47515</t>
  </si>
  <si>
    <t>CALCICHEW D3</t>
  </si>
  <si>
    <t>500MG/200IU TBL MND 60</t>
  </si>
  <si>
    <t>NATRIUM-PIKOSULFÁT</t>
  </si>
  <si>
    <t>49018</t>
  </si>
  <si>
    <t>GUTTALAX</t>
  </si>
  <si>
    <t>7,5MG/ML POR GTT SOL 1X30ML</t>
  </si>
  <si>
    <t>4000023</t>
  </si>
  <si>
    <t>PRVOVYBAVENÍ; 1 KS / PO AMPUTACI; MAXIMÁLNÍ DOPLATEK 3 000,35 KČ</t>
  </si>
  <si>
    <t>5000649</t>
  </si>
  <si>
    <t>PROTECT.WALKER BOOT</t>
  </si>
  <si>
    <t>STATICKÁ POOPERAČNÍ A REHABILITAČNÍ ORTÉZA</t>
  </si>
  <si>
    <t>5006350</t>
  </si>
  <si>
    <t>BASIC LIGHT PLUS</t>
  </si>
  <si>
    <t>VOZÍK MECHANICKÝ ODLEHČENÝ VARIABILNÍ,ADAPTÉR TĚŽIŠTĚ,Š. 36,39,42,45,48,51,54 CM</t>
  </si>
  <si>
    <t>5001902</t>
  </si>
  <si>
    <t>ORTÉZA ZÁPĚSTÍ - MANUSAN</t>
  </si>
  <si>
    <t>ORTÉZA ZÁPĚSTÍ PLETENINOVÁ, PRODYŠNÁ, LEVÁ, PRAVÁ</t>
  </si>
  <si>
    <t>5003593</t>
  </si>
  <si>
    <t>BERLE FRANCOUZSKÁ COMBI-SOFT 109.</t>
  </si>
  <si>
    <t>VYMĚKČENÁ RUKOJEŤ, NASTAVITELNÁ VÝŠKA 75 -97 CM,HMOTNOST PACIENTA MAX. 130 KG</t>
  </si>
  <si>
    <t>5008372</t>
  </si>
  <si>
    <t>ORTIKA HOSPIT II.</t>
  </si>
  <si>
    <t>ANTIDEKUBITNÍ MATRACE OBOUSTRANNÁ, NOSNOST 140 KG, SAFR</t>
  </si>
  <si>
    <t>5010929</t>
  </si>
  <si>
    <t>EPIKONDYLÁRNÍ PÁSKA ELEMENTS EPI</t>
  </si>
  <si>
    <t>SUCHÝ ZIP</t>
  </si>
  <si>
    <t>4100011</t>
  </si>
  <si>
    <t>ÚPRAVY POLOHOVACÍCH LŮŽEK - PRODLOUŽENÍ</t>
  </si>
  <si>
    <t>5008377</t>
  </si>
  <si>
    <t>ORTIKA MATTRESS LONG</t>
  </si>
  <si>
    <t>ANTIDEKUBITNÍ MATRACE PRODLOUŽENÁ, ROZMĚR 220X90X14 CM, NOSNOST 180 KG, SAFR</t>
  </si>
  <si>
    <t>5006907</t>
  </si>
  <si>
    <t>VACOPED</t>
  </si>
  <si>
    <t>VAKUOVÝ FIXAČNÍ SYSTÉM STAVITELNÝ, VELIKOST S, M, L</t>
  </si>
  <si>
    <t>5009143</t>
  </si>
  <si>
    <t>ROZTOK ELASTOVISKÓZNÍ ARTHROVISC</t>
  </si>
  <si>
    <t>INJ.3X2 ML,2% ROZ.SODIUM HYALURONÁTU,HRAZENY 3 APLIKACE DO 1 KLOUBU/6 MĚS.</t>
  </si>
  <si>
    <t>5008949</t>
  </si>
  <si>
    <t>348-23</t>
  </si>
  <si>
    <t>VOZÍK MECHANICKÝ ODLEHČENÝ, ADAPTÉR TĚŽIŠTĚ, Š. 40,46,51 CM</t>
  </si>
  <si>
    <t>5006207</t>
  </si>
  <si>
    <t>ORTIKA BED COMFY</t>
  </si>
  <si>
    <t>LŮŽKO ELEKTRICKÉ POLOHOVACÍ, NOSNOST 185 KG, HRAZDA, HRAZDIČKA</t>
  </si>
  <si>
    <t>5001907</t>
  </si>
  <si>
    <t>BANDÁŽ LOKETNÍ - EPISAN</t>
  </si>
  <si>
    <t>SE SILIKONOVÝMI PELOTAMI</t>
  </si>
  <si>
    <t>5003590</t>
  </si>
  <si>
    <t>BERLE FRANCOUZSKÁ ECO 120 100.22</t>
  </si>
  <si>
    <t>NASTAVITELNÁ VÝŠKA 72 -95 CM, HMOTNOST PACIENTA MAX. 120 KG,</t>
  </si>
  <si>
    <t>5006056</t>
  </si>
  <si>
    <t>ARES NÁSTAVEC NA WC AR-14-PP</t>
  </si>
  <si>
    <t>VÝŠKA 14 CM, 2 UPEVŇOVACÍ ŠROUBY</t>
  </si>
  <si>
    <t>26330</t>
  </si>
  <si>
    <t>5MG TBL FLM 50</t>
  </si>
  <si>
    <t>178682</t>
  </si>
  <si>
    <t>JOVESTO</t>
  </si>
  <si>
    <t>5MG TBL FLM 30 I</t>
  </si>
  <si>
    <t>14826</t>
  </si>
  <si>
    <t>FLECTOR EP</t>
  </si>
  <si>
    <t>21731</t>
  </si>
  <si>
    <t>VERAL RETARD</t>
  </si>
  <si>
    <t>230738</t>
  </si>
  <si>
    <t>241549</t>
  </si>
  <si>
    <t>1500MG POR PLV SOL 30</t>
  </si>
  <si>
    <t>207723</t>
  </si>
  <si>
    <t>30000IU TBL FLM 1</t>
  </si>
  <si>
    <t>207725</t>
  </si>
  <si>
    <t>30000IU TBL FLM 3</t>
  </si>
  <si>
    <t>JINÁ IMUNOSTIMULANCIA</t>
  </si>
  <si>
    <t>17802</t>
  </si>
  <si>
    <t>BRONCHO-VAXOM PRO ADULTIS</t>
  </si>
  <si>
    <t>7MG CPS DUR 30</t>
  </si>
  <si>
    <t>192197</t>
  </si>
  <si>
    <t>1MG/G DRM SOL 1X30ML</t>
  </si>
  <si>
    <t>119115</t>
  </si>
  <si>
    <t>SUMATRIPTAN ACTAVIS</t>
  </si>
  <si>
    <t>50MG TBL OBD 6 I</t>
  </si>
  <si>
    <t>47514</t>
  </si>
  <si>
    <t>500MG/200IU TBL MND 20</t>
  </si>
  <si>
    <t>198059</t>
  </si>
  <si>
    <t>CALCIUM/VITAMIN D3 SANDOZ</t>
  </si>
  <si>
    <t>1000MG/880IU TBL MND 90(3X30)</t>
  </si>
  <si>
    <t>MAGNESIUM-OROTÁT</t>
  </si>
  <si>
    <t>32889</t>
  </si>
  <si>
    <t>MAGNEROT</t>
  </si>
  <si>
    <t>500MG TBL NOB 100 I</t>
  </si>
  <si>
    <t>5008854</t>
  </si>
  <si>
    <t>SPORTS HINGED KNEE/ECONOMY HINGED KNEE</t>
  </si>
  <si>
    <t>ORTÉZA KOLENNÍ S DVOUOSÝM KLOUBEM A KOVOVÝMI DLAHAMI</t>
  </si>
  <si>
    <t>5010705</t>
  </si>
  <si>
    <t>PLAYMAKER II SPACER</t>
  </si>
  <si>
    <t>ORTÉZA S DLOUHOU DRAHOU PRO PORANĚNÍ ACL, PCL, MCL, LCL</t>
  </si>
  <si>
    <t>5007767</t>
  </si>
  <si>
    <t>REHOTEC 9/7210 C</t>
  </si>
  <si>
    <t>NÁSTAVEC NA WC PLASTOVÝ, VÝŠKA 10 CM, DVA FIXAČNÍ ŠROUBY, POKLOP</t>
  </si>
  <si>
    <t>5004543</t>
  </si>
  <si>
    <t>NÁSTAVEC NA WC MOPEDIA 10 CM RP400-10</t>
  </si>
  <si>
    <t>HYGIENICKÝ VÝŘEZ, UPEVNĚNÍ POMOCÍ ŠROUBŮ, NOSNOST 136 KG</t>
  </si>
  <si>
    <t>4100003</t>
  </si>
  <si>
    <t>ÚPRAVA PROTÉZY INDIVIDUÁLNĚ ZHOTOVENÉ</t>
  </si>
  <si>
    <t>5000751</t>
  </si>
  <si>
    <t>ORTEX 032 ORTÉZA RAMENNÍ</t>
  </si>
  <si>
    <t>S, M, L, XL, XXL</t>
  </si>
  <si>
    <t>5001260</t>
  </si>
  <si>
    <t>ROZTOK ELASTOVISKÓZNÍ SINOVIAL ONE</t>
  </si>
  <si>
    <t>INJ.1X2,5ML, HRAZENA 1 APLIKACE DO 1 KLOUBU/6 MĚS.</t>
  </si>
  <si>
    <t>5006625</t>
  </si>
  <si>
    <t>ORTÉZA RAMENNÍHO KLOUBU PAN 2.06</t>
  </si>
  <si>
    <t>VELIKOST S,M,L,XL,XXL</t>
  </si>
  <si>
    <t>5000665</t>
  </si>
  <si>
    <t>NÁKRČNÍK REFLEXNÍ</t>
  </si>
  <si>
    <t>PLNĚNÝ PE KULIČKAMI, DÉLKA 45,50,55,60 CM,BÍLÝ,ŠEDÝ</t>
  </si>
  <si>
    <t>5002992</t>
  </si>
  <si>
    <t>GENUMEDI E+MOTION</t>
  </si>
  <si>
    <t>AKTIVNÍ KOLENNÍ BANDÁŽ SE SILIKONOVOU PELOTOU KOLEM ČÉŠKY</t>
  </si>
  <si>
    <t>5005821</t>
  </si>
  <si>
    <t>OR 2D ORTÉZA RAMENNÍHO KLOUBU STABILIZAČNÍ</t>
  </si>
  <si>
    <t>S - XXL, MODRÁ / ČERNÁ</t>
  </si>
  <si>
    <t>AMLODIPIN</t>
  </si>
  <si>
    <t>15379</t>
  </si>
  <si>
    <t>10MG TBL NOB 90</t>
  </si>
  <si>
    <t>15626</t>
  </si>
  <si>
    <t>VOLTAREN RETARD</t>
  </si>
  <si>
    <t>100MG TBL PRO 30X1</t>
  </si>
  <si>
    <t>INDAPAMID</t>
  </si>
  <si>
    <t>96696</t>
  </si>
  <si>
    <t>2,5MG CPS DUR 30</t>
  </si>
  <si>
    <t>JODOVANÝ POVIDON</t>
  </si>
  <si>
    <t>62320</t>
  </si>
  <si>
    <t>100MG/G UNG 20G</t>
  </si>
  <si>
    <t>125114</t>
  </si>
  <si>
    <t>100MG TBL NOB 60(3X20)</t>
  </si>
  <si>
    <t>132870</t>
  </si>
  <si>
    <t>TRAMAL KAPKY 100 MG/1 ML</t>
  </si>
  <si>
    <t>100MG/ML POR GTT SOL 1X96ML+PUMPA</t>
  </si>
  <si>
    <t>UHLIČITAN VÁPENATÝ</t>
  </si>
  <si>
    <t>137119</t>
  </si>
  <si>
    <t>CALCIUM PHARMAVIT</t>
  </si>
  <si>
    <t>5002990</t>
  </si>
  <si>
    <t>PROTECT.ROM TELESCOPIC</t>
  </si>
  <si>
    <t>UNIVERZÁLNÍ KOLENNÍ DLAHA S OMEZENÍM FLEXE/EXTENZE A TELESKOP. NASTAVENÍM DÉLKY</t>
  </si>
  <si>
    <t>5006171</t>
  </si>
  <si>
    <t>EP 031C</t>
  </si>
  <si>
    <t>5007413</t>
  </si>
  <si>
    <t>ORTÉZA KOLENNÍ KRÁTKÁ NÁVLEKOVÁ PAN 7.12</t>
  </si>
  <si>
    <t>S PRUŽNÝMI VÝZTUHAMI, ELASTICKÁ</t>
  </si>
  <si>
    <t>5005969</t>
  </si>
  <si>
    <t>NÁSTAVEC NA WC MOLETT 3011522</t>
  </si>
  <si>
    <t>NÁSTAVEC NA WC BEZ VÍKA, VÝŠKA 10 CM</t>
  </si>
  <si>
    <t>ACIKLOVIR</t>
  </si>
  <si>
    <t>13703</t>
  </si>
  <si>
    <t>CEFPROZIL</t>
  </si>
  <si>
    <t>199796</t>
  </si>
  <si>
    <t>CEFZIL</t>
  </si>
  <si>
    <t>196152</t>
  </si>
  <si>
    <t>221051</t>
  </si>
  <si>
    <t>66029</t>
  </si>
  <si>
    <t>10MG TBL FLM 10</t>
  </si>
  <si>
    <t>41822</t>
  </si>
  <si>
    <t>120MG TBL RET 60</t>
  </si>
  <si>
    <t>FENOXYMETHYLPENICILIN</t>
  </si>
  <si>
    <t>57778</t>
  </si>
  <si>
    <t>PENBENE</t>
  </si>
  <si>
    <t>1,5MIU TBL FLM 21</t>
  </si>
  <si>
    <t>16321</t>
  </si>
  <si>
    <t>BRAUNOVIDON</t>
  </si>
  <si>
    <t>100MG/G UNG 250G I</t>
  </si>
  <si>
    <t>203323</t>
  </si>
  <si>
    <t>100MG/G UNG 100G</t>
  </si>
  <si>
    <t>235797</t>
  </si>
  <si>
    <t>KLACID SR</t>
  </si>
  <si>
    <t>500MG TBL RET 7</t>
  </si>
  <si>
    <t>232415</t>
  </si>
  <si>
    <t>IBANDRONIC ACID AUROVITAS</t>
  </si>
  <si>
    <t>191929</t>
  </si>
  <si>
    <t>60MG/ML POR GTT SOL 15ML</t>
  </si>
  <si>
    <t>242357</t>
  </si>
  <si>
    <t>NIFUROXAZID</t>
  </si>
  <si>
    <t>214593</t>
  </si>
  <si>
    <t>ERCEFURYL</t>
  </si>
  <si>
    <t>200MG CPS DUR 14</t>
  </si>
  <si>
    <t>ORGANO-HEPARINOID</t>
  </si>
  <si>
    <t>PENTOXIFYLIN</t>
  </si>
  <si>
    <t>20028</t>
  </si>
  <si>
    <t>AGAPURIN SR 400</t>
  </si>
  <si>
    <t>400MG TBL PRO 100</t>
  </si>
  <si>
    <t>214618</t>
  </si>
  <si>
    <t>TRENTAL 400</t>
  </si>
  <si>
    <t>400MG TBL PRO 20</t>
  </si>
  <si>
    <t>230398</t>
  </si>
  <si>
    <t>AGAPURIN</t>
  </si>
  <si>
    <t>28216</t>
  </si>
  <si>
    <t>75MG CPS DUR 14</t>
  </si>
  <si>
    <t>119654</t>
  </si>
  <si>
    <t>320MG/60MG TBL RET 100</t>
  </si>
  <si>
    <t>75023</t>
  </si>
  <si>
    <t>COTRIMOXAZOL AL FORTE</t>
  </si>
  <si>
    <t>800MG/160MG TBL NOB 20</t>
  </si>
  <si>
    <t>SULTAMICILIN</t>
  </si>
  <si>
    <t>17149</t>
  </si>
  <si>
    <t>UNASYN</t>
  </si>
  <si>
    <t>375MG TBL FLM 12</t>
  </si>
  <si>
    <t>84795</t>
  </si>
  <si>
    <t>ZOLPIDEM RATIOPHARM</t>
  </si>
  <si>
    <t>BENZATHIN-BENZYLPENICILIN</t>
  </si>
  <si>
    <t>231726</t>
  </si>
  <si>
    <t>LENTOCILIN S 2400</t>
  </si>
  <si>
    <t>2,4MIU INJ PSU LQF 1+1</t>
  </si>
  <si>
    <t>109799</t>
  </si>
  <si>
    <t>ULTRACOD</t>
  </si>
  <si>
    <t>500MG/30MG TBL NOB 30</t>
  </si>
  <si>
    <t>109797</t>
  </si>
  <si>
    <t>500MG/30MG TBL NOB 10</t>
  </si>
  <si>
    <t>33855</t>
  </si>
  <si>
    <t>NUTRIDRINK BALÍČEK 5 + 1</t>
  </si>
  <si>
    <t>POR SOL 6X200ML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</si>
  <si>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</si>
  <si>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</si>
  <si>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</si>
  <si>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</si>
  <si>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</si>
  <si>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</si>
  <si>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5001114</t>
  </si>
  <si>
    <t>KOMPRESY KOMBINOVANÉ SAVÉ ZETUVIT</t>
  </si>
  <si>
    <t>STERILNÍ, 10X10CM 25X1KS</t>
  </si>
  <si>
    <t>5004822</t>
  </si>
  <si>
    <t>PRONTOSAN WOUND IRRIGATION SOLUTION</t>
  </si>
  <si>
    <t>ROZTOK NA AKTIVNÍ ODSTRANĚNÍ BIOFILMU,1000ML</t>
  </si>
  <si>
    <t>5000318</t>
  </si>
  <si>
    <t>BERLE PODPAŽNÍ DURALOVÁ DPB 10</t>
  </si>
  <si>
    <t>VELIKOST STŘEDNÍ,DLOUHÁ A DĚTSKÁ,130 KG VYMĚKČENÁ RUKOJEŤ A PODPAŽNÍ NÁVLEK</t>
  </si>
  <si>
    <t>5001875</t>
  </si>
  <si>
    <t>ORTÉZA PRSTOVÁ - TYP 309</t>
  </si>
  <si>
    <t>RIGIDNÍ PRSTOVÁ DLAHA</t>
  </si>
  <si>
    <t>5000743</t>
  </si>
  <si>
    <t>ORTEX 025 ORTÉZA PRO KOREKCI AC LUXACE</t>
  </si>
  <si>
    <t>I./R, I./L, II./R, II./L</t>
  </si>
  <si>
    <t>5005468</t>
  </si>
  <si>
    <t>ROZTOK ACTIMARIS SENSITIV NA RÁNY 1000ML</t>
  </si>
  <si>
    <t>NA CHRONICKÉ RÁNY A ZÁNĚTY. NA KŮŽI I SLIZNICE. I PROTI MRSA/VRE</t>
  </si>
  <si>
    <t>5009775</t>
  </si>
  <si>
    <t>MEPILEX TRANSFER AG</t>
  </si>
  <si>
    <t>7,5X8,5 CM, 10 KS, ANTIMIKROBIÁLNÍ PĚNOVÉ KRYTÍ SE SILIKONEM K ODVODU EXSUDÁTU</t>
  </si>
  <si>
    <t>5009936</t>
  </si>
  <si>
    <t>7,5X7,5CM,NETKANÝ TEXTIL,25X2KS</t>
  </si>
  <si>
    <t>5006096</t>
  </si>
  <si>
    <t>EPIKONDYLÁRNÍ PÁSKA 103</t>
  </si>
  <si>
    <t>VHODNÉ PŘI ZÁNĚTU SVALOVÉHO ÚPONU / TENISOVÝ LOKET.</t>
  </si>
  <si>
    <t>5006675</t>
  </si>
  <si>
    <t>PÁS BEDERNÍ S VÝZTUHAMI PAN 3.05</t>
  </si>
  <si>
    <t>VYSOKÝ S NASTAVENÍM TAHU</t>
  </si>
  <si>
    <t>5005834</t>
  </si>
  <si>
    <t>OR 6 ORTÉZA HLEZENNÍHO KLOUBU PROFYLAKTICKÁ</t>
  </si>
  <si>
    <t>XS - XXL, MODRÁ / ČERNÁ / ŽLUTÁ</t>
  </si>
  <si>
    <t>5006058</t>
  </si>
  <si>
    <t>ARES NÁSTAVEC NA WC AR-10-PP</t>
  </si>
  <si>
    <t>VÝŠKA 10 CM, 2 UPEVŇOVACÍ ŠROUBY</t>
  </si>
  <si>
    <t>5007233</t>
  </si>
  <si>
    <t>PÁSKA EPIKONDYLÁRNÍ PAN 4.03</t>
  </si>
  <si>
    <t>S PELOTOU, UNIVERZÁLNÍ PRO PRAVOU A LEVOU RUKU</t>
  </si>
  <si>
    <t>DOSULEPIN</t>
  </si>
  <si>
    <t>4207</t>
  </si>
  <si>
    <t>25MG TBL OBD 30</t>
  </si>
  <si>
    <t>47033</t>
  </si>
  <si>
    <t>35MG/ML POR PLV SUS 100ML</t>
  </si>
  <si>
    <t>FLUTRIMAZOL</t>
  </si>
  <si>
    <t>208276</t>
  </si>
  <si>
    <t>MICETAL</t>
  </si>
  <si>
    <t>10MG/ML DRM SPR SOL 1X30ML</t>
  </si>
  <si>
    <t>14958</t>
  </si>
  <si>
    <t>KYSELINA FUSIDOVÁ</t>
  </si>
  <si>
    <t>88746</t>
  </si>
  <si>
    <t>20MG/G UNG 1X15G</t>
  </si>
  <si>
    <t>NAPROXEN</t>
  </si>
  <si>
    <t>207253</t>
  </si>
  <si>
    <t>NALGESIN</t>
  </si>
  <si>
    <t>550MG TBL FLM 30</t>
  </si>
  <si>
    <t>122685</t>
  </si>
  <si>
    <t>5MG/1,25MG TBL FLM 30</t>
  </si>
  <si>
    <t>PIROXIKAM</t>
  </si>
  <si>
    <t>49503</t>
  </si>
  <si>
    <t>FLAMEXIN</t>
  </si>
  <si>
    <t>5000638</t>
  </si>
  <si>
    <t>LEVAMED</t>
  </si>
  <si>
    <t>BANDÁŽ HLEZENNÍHO KLOUBU SE SILIKONOVÝMI POLŠTÁŘKY</t>
  </si>
  <si>
    <t>5003290</t>
  </si>
  <si>
    <t>ORTÉZA KOLENNÍ - TYP 511</t>
  </si>
  <si>
    <t>ROZEPÍNACÍ,ČTYŘBODOVÉ KOLENNÍ DLAHY S MOŽNOSTÍ NASTAVENÍ FLEXE A EXTENZE</t>
  </si>
  <si>
    <t>3822</t>
  </si>
  <si>
    <t>28839</t>
  </si>
  <si>
    <t>0,5MG/ML POR SOL 120ML+LŽ</t>
  </si>
  <si>
    <t>46620</t>
  </si>
  <si>
    <t>150MG TBL PRO 10</t>
  </si>
  <si>
    <t>EKONAZOL</t>
  </si>
  <si>
    <t>59074</t>
  </si>
  <si>
    <t>PEVARYL</t>
  </si>
  <si>
    <t>10MG/G CRM 30G</t>
  </si>
  <si>
    <t>FLUKONAZOL</t>
  </si>
  <si>
    <t>64941</t>
  </si>
  <si>
    <t>150MG CPS DUR 1 I</t>
  </si>
  <si>
    <t>HEPARIN</t>
  </si>
  <si>
    <t>83106</t>
  </si>
  <si>
    <t>LIOTON</t>
  </si>
  <si>
    <t>1000IU/G GEL 50G</t>
  </si>
  <si>
    <t>215605</t>
  </si>
  <si>
    <t>5005649</t>
  </si>
  <si>
    <t>OPĚRNÝ ZÁDOVO-BEDERNÍ PÁS LOMBAX IMMO 0846</t>
  </si>
  <si>
    <t>VYSOKÝ PÁS, VÝŠKA 35 CM, 6 VELIKOSTI, PŘÍDAVNÉ TAHY A PELOTA</t>
  </si>
  <si>
    <t>5000616</t>
  </si>
  <si>
    <t>MANUMED ACTIVE</t>
  </si>
  <si>
    <t>BANDÁŽ ZÁPĚSTÍ SE STABILIZUJÍCÍ DLAHOU</t>
  </si>
  <si>
    <t>5000612</t>
  </si>
  <si>
    <t>PROTECT.DORSOFIX</t>
  </si>
  <si>
    <t>SEMIRIGIDNÍ THORAKOLUMBÁLNÍ KORZET</t>
  </si>
  <si>
    <t>5005698</t>
  </si>
  <si>
    <t>ORTÉZA TRUPOVÁ</t>
  </si>
  <si>
    <t>PEVNÉ DLAHY</t>
  </si>
  <si>
    <t>5000702</t>
  </si>
  <si>
    <t>ORTEX 06E BANDÁŽ HLEZENNÍHO KLOUBU ÚPLETOVÁ SE SIL</t>
  </si>
  <si>
    <t>XS/R, XS/L, S/R, S/L, M/R, M/L, L/R, L/L, XL/R, XL/L, XXL/R, XXL/L</t>
  </si>
  <si>
    <t>5010064</t>
  </si>
  <si>
    <t>MALLEOTRAIN - BANDÁŽ HLEZENNÍ</t>
  </si>
  <si>
    <t>AZITHROMYCIN</t>
  </si>
  <si>
    <t>CIKLOPIROX</t>
  </si>
  <si>
    <t>76150</t>
  </si>
  <si>
    <t>76152</t>
  </si>
  <si>
    <t>10MG/ML DRM SOL 20ML</t>
  </si>
  <si>
    <t>ETORIKOXIB</t>
  </si>
  <si>
    <t>99969</t>
  </si>
  <si>
    <t>ARCOXIA</t>
  </si>
  <si>
    <t>60MG TBL FLM 14</t>
  </si>
  <si>
    <t>243240</t>
  </si>
  <si>
    <t>84101</t>
  </si>
  <si>
    <t>LUIVAC</t>
  </si>
  <si>
    <t>3MG TBL NOB 28 KAL</t>
  </si>
  <si>
    <t>OFLOXACIN</t>
  </si>
  <si>
    <t>55636</t>
  </si>
  <si>
    <t>OFLOXIN</t>
  </si>
  <si>
    <t>200MG TBL FLM 10</t>
  </si>
  <si>
    <t>215607</t>
  </si>
  <si>
    <t>10MG CPS ETD 14 I</t>
  </si>
  <si>
    <t>216736</t>
  </si>
  <si>
    <t>METAMIZOL STADA</t>
  </si>
  <si>
    <t>500MG TBL NOB 60</t>
  </si>
  <si>
    <t>158198</t>
  </si>
  <si>
    <t>201607</t>
  </si>
  <si>
    <t>37,5MG/325MG TBL FLM 10X1</t>
  </si>
  <si>
    <t>HOŘČÍK</t>
  </si>
  <si>
    <t>96635</t>
  </si>
  <si>
    <t>470MG/5MG TBL OBD 50</t>
  </si>
  <si>
    <t>5005538</t>
  </si>
  <si>
    <t>ORTÉZA ZÁPĚSTÍ LIGAFLEX CLASSIC ZAVŘENÁ 2435</t>
  </si>
  <si>
    <t>1 DLAHA, PRAVÁ/LEVÁ, 4 VELIKOSTI</t>
  </si>
  <si>
    <t>5008787</t>
  </si>
  <si>
    <t>DOUBLE STRAP ANKLE SUPPORT</t>
  </si>
  <si>
    <t>OSMIČKOVÁ HLEZENNÍ BANDÁŽ STAHOVACÍ</t>
  </si>
  <si>
    <t>5006140</t>
  </si>
  <si>
    <t>INFRAPATELÁRNÍ PÁSKA 102</t>
  </si>
  <si>
    <t>INFRAPATELÁRNÍ PÁSKA S PLASTOVÝM DÍLEM.</t>
  </si>
  <si>
    <t>5008835</t>
  </si>
  <si>
    <t>VELOCITY</t>
  </si>
  <si>
    <t>HLEZENNÍ ORTÉZA PRO KONTROLU INVERZE/EVERZE</t>
  </si>
  <si>
    <t>5008919</t>
  </si>
  <si>
    <t>102</t>
  </si>
  <si>
    <t>5000643</t>
  </si>
  <si>
    <t>STABIMED</t>
  </si>
  <si>
    <t>5003263</t>
  </si>
  <si>
    <t>BANDÁŽ HLEZNA - MALLEOSAN</t>
  </si>
  <si>
    <t>PLETENINOVÁ BANDÁŽ, SILIKONOVÉ PELOTY</t>
  </si>
  <si>
    <t>5008547</t>
  </si>
  <si>
    <t>VCBK222TR</t>
  </si>
  <si>
    <t>CHODÍTKO ČTYŘKOLOVÉ SE STUPAČKOU</t>
  </si>
  <si>
    <t>5009121</t>
  </si>
  <si>
    <t>AIRSPORT BRACE/AIRGO</t>
  </si>
  <si>
    <t>ORTÉZA HLEZENNÍ S PNEUMATICKÝM VYPODLOŽENÍM V OBLASTI PELOT</t>
  </si>
  <si>
    <t>5002209</t>
  </si>
  <si>
    <t>BREEZY BASIX2</t>
  </si>
  <si>
    <t>MECHANICKÝ VOZÍK ODLEHČENÝ, Č. VARIABILNÍ, Š.S. 40,5-52CM PO 2,5CM,NOSNOST 125KG</t>
  </si>
  <si>
    <t>135072</t>
  </si>
  <si>
    <t>77047</t>
  </si>
  <si>
    <t>5000648</t>
  </si>
  <si>
    <t>PROTECT.ROM WALKER</t>
  </si>
  <si>
    <t>CHODICÍ ORTÉZA S OMEZENÍM ROZSAHU POHYBU A FIXAČNÍ ORTÉZA</t>
  </si>
  <si>
    <t>221053</t>
  </si>
  <si>
    <t>16320</t>
  </si>
  <si>
    <t>100MG/G UNG 100G I</t>
  </si>
  <si>
    <t>216186</t>
  </si>
  <si>
    <t>500MG TBL RET 14</t>
  </si>
  <si>
    <t>213488</t>
  </si>
  <si>
    <t>9500IU/ML INJ SOL ISP 2X0,6ML</t>
  </si>
  <si>
    <t>229811</t>
  </si>
  <si>
    <t>PARALEN PLUS</t>
  </si>
  <si>
    <t>*3999</t>
  </si>
  <si>
    <t>BIOADHEZIVNÍ,BIODEGRADOVATELNÝ POLYMER VYROBENÝ Z HYAFF 20X20X2MM</t>
  </si>
  <si>
    <t>4000003</t>
  </si>
  <si>
    <t>ORTÉZA KRANIÁLNÍ REMODELAČNÍ INDIV. ZHOTOVENÁ</t>
  </si>
  <si>
    <t>DĚTI DO 1 ROKU VČETNĚ</t>
  </si>
  <si>
    <t>5000381</t>
  </si>
  <si>
    <t>BERLE FRANCOUZSKÁ DURALOVÁ DĚTSKÁ MĚKČENÁ - ELLA</t>
  </si>
  <si>
    <t>5000588</t>
  </si>
  <si>
    <t>GENUMEDI PT</t>
  </si>
  <si>
    <t>KOLENNÍ BANDÁŽ PODPORUJÍCÍ SVALOVOU ROVNOVÁHU PŘI LATERALIZACI ČÉŠKY</t>
  </si>
  <si>
    <t>5005694</t>
  </si>
  <si>
    <t>ORTÉZA KOTNÍKU S PÁSKY LIGASTRAP MALLEO 2180</t>
  </si>
  <si>
    <t>STRAPOVACÍ, 5 VELIKOSTÍ</t>
  </si>
  <si>
    <t>5000572</t>
  </si>
  <si>
    <t>VOZÍK MECHANICKÝ NIKOL 2</t>
  </si>
  <si>
    <t>LEHKÝ SKLÁDACÍ, ZÁKLADNÍ PROVEDENÍ Š=30-42 H=28-36 POLOH. ODNÍMATELNÁ STUPAČKA</t>
  </si>
  <si>
    <t>5002994</t>
  </si>
  <si>
    <t>GENUMEDI PSS</t>
  </si>
  <si>
    <t>GENUMEDI PSS JE KOLENNÍ BANDÁŽ K ODLEHČENÍ ŠLACHOVÝCH ÚPONŮ ČÉŠKY</t>
  </si>
  <si>
    <t>5006196</t>
  </si>
  <si>
    <t>PROTECT.4 EVO</t>
  </si>
  <si>
    <t>4-BODOVÁ KOLENNÍ ORTÉZA PRO REGULACI PŘEDNÍHO A ZADNÍHO POSUNU HOLENNÍ KOSTI</t>
  </si>
  <si>
    <t>5000614</t>
  </si>
  <si>
    <t>PROTECT.COLLAR SOFT</t>
  </si>
  <si>
    <t>IMOBILIZAČNÍ KRČNÍ LÍMEC</t>
  </si>
  <si>
    <t>5005968</t>
  </si>
  <si>
    <t>TRILETT 2 3011492</t>
  </si>
  <si>
    <t>NÁSTAVEC NA WC S ODKLOPNÝMI MADLY, NASTAVITELNÁ VÝŠKA 8, 11  NEBO 14 CM</t>
  </si>
  <si>
    <t>13704</t>
  </si>
  <si>
    <t>400MG TBL NOB 70</t>
  </si>
  <si>
    <t>13705</t>
  </si>
  <si>
    <t>800MG TBL NOB 35</t>
  </si>
  <si>
    <t>AMIDY, KOMBINACE</t>
  </si>
  <si>
    <t>225888</t>
  </si>
  <si>
    <t>EMLA</t>
  </si>
  <si>
    <t>25MG/G+25MG/G CRM 1X30G</t>
  </si>
  <si>
    <t>BETAHISTIN</t>
  </si>
  <si>
    <t>215708</t>
  </si>
  <si>
    <t>BETAMETHASON A ANTIBIOTIKA</t>
  </si>
  <si>
    <t>17171</t>
  </si>
  <si>
    <t>BELOGENT</t>
  </si>
  <si>
    <t>0,5MG/G+1MG/G UNG 30G</t>
  </si>
  <si>
    <t>88217</t>
  </si>
  <si>
    <t>1,5MG TBL NOB 30</t>
  </si>
  <si>
    <t>45996</t>
  </si>
  <si>
    <t>OSPEN</t>
  </si>
  <si>
    <t>0,5MIU TBL FLM 30</t>
  </si>
  <si>
    <t>JINÁ ANTIHISTAMINIKA PRO SYSTÉMOVOU APLIKACI</t>
  </si>
  <si>
    <t>2479</t>
  </si>
  <si>
    <t>2MG TBL NOB 20</t>
  </si>
  <si>
    <t>235805</t>
  </si>
  <si>
    <t>250MG TBL FLM 14</t>
  </si>
  <si>
    <t>KOMBINACE RŮZNÝCH ANTIBIOTIK</t>
  </si>
  <si>
    <t>1076</t>
  </si>
  <si>
    <t>OPH UNG 5G</t>
  </si>
  <si>
    <t>174753</t>
  </si>
  <si>
    <t>QUETIAPIN TEVA RETARD</t>
  </si>
  <si>
    <t>230759</t>
  </si>
  <si>
    <t>224853</t>
  </si>
  <si>
    <t>25MG TBL FLM 90</t>
  </si>
  <si>
    <t>LEVONORGESTREL A ETHINYLESTRADIOL</t>
  </si>
  <si>
    <t>206116</t>
  </si>
  <si>
    <t>EBELYA</t>
  </si>
  <si>
    <t>150MCG/30MCG TBL OBD 3X21</t>
  </si>
  <si>
    <t>206261</t>
  </si>
  <si>
    <t>LINEZOLID  ACCORD</t>
  </si>
  <si>
    <t>58038</t>
  </si>
  <si>
    <t>50MG TBL PRO 100</t>
  </si>
  <si>
    <t>231702</t>
  </si>
  <si>
    <t>NITROFURANTOIN</t>
  </si>
  <si>
    <t>207280</t>
  </si>
  <si>
    <t>FUROLIN</t>
  </si>
  <si>
    <t>PERMETHRIN</t>
  </si>
  <si>
    <t>85346</t>
  </si>
  <si>
    <t>INFECTOSCAB 5% KRÉM</t>
  </si>
  <si>
    <t>50MG/G CRM 30G</t>
  </si>
  <si>
    <t>247210</t>
  </si>
  <si>
    <t>PREDNISON AVMC</t>
  </si>
  <si>
    <t>5MG TBL NOB 40</t>
  </si>
  <si>
    <t>SACCHAROMYCES BOULARDII</t>
  </si>
  <si>
    <t>10502</t>
  </si>
  <si>
    <t>ENTEROL</t>
  </si>
  <si>
    <t>250MG CPS DUR 10</t>
  </si>
  <si>
    <t>3377</t>
  </si>
  <si>
    <t>241307</t>
  </si>
  <si>
    <t>TERBINAFIN</t>
  </si>
  <si>
    <t>102518</t>
  </si>
  <si>
    <t>TERBINAFIN ACTAVIS</t>
  </si>
  <si>
    <t>250MG TBL NOB 28</t>
  </si>
  <si>
    <t>225265</t>
  </si>
  <si>
    <t>201128</t>
  </si>
  <si>
    <t>100MG SUP 5</t>
  </si>
  <si>
    <t>230437</t>
  </si>
  <si>
    <t>100MG TBL PRO 30</t>
  </si>
  <si>
    <t>TROXERUTIN, KOMBINACE</t>
  </si>
  <si>
    <t>208592</t>
  </si>
  <si>
    <t>GINKOR FORT</t>
  </si>
  <si>
    <t>14MG/300MG/300MG CPS DUR 30 I</t>
  </si>
  <si>
    <t>DIENOGEST A ETHINYLESTRADIOL</t>
  </si>
  <si>
    <t>132915</t>
  </si>
  <si>
    <t>MISTRA</t>
  </si>
  <si>
    <t>2MG/0,03MG TBL FLM 3X21</t>
  </si>
  <si>
    <t>ITOPRIDUM</t>
  </si>
  <si>
    <t>EPINEFRIN</t>
  </si>
  <si>
    <t>192337</t>
  </si>
  <si>
    <t>EPIPEN</t>
  </si>
  <si>
    <t>300MCG INJ SOL PEP 2X0,3ML</t>
  </si>
  <si>
    <t>217109</t>
  </si>
  <si>
    <t>CUBITAN S PŘÍCHUTÍ JAHODOVOU</t>
  </si>
  <si>
    <t>GUAIFENESIN</t>
  </si>
  <si>
    <t>94234</t>
  </si>
  <si>
    <t>GUAJACURAN</t>
  </si>
  <si>
    <t>200MG TBL OBD 30</t>
  </si>
  <si>
    <t>172961</t>
  </si>
  <si>
    <t>GEL ACTIMARIS NA HOJENÍ RAN 20G</t>
  </si>
  <si>
    <t>NA KŮŽI I SLIZNICI ÚST,NOSU,GENITÁLIÍ.PROTI MRSA/VRE</t>
  </si>
  <si>
    <t>5009946</t>
  </si>
  <si>
    <t>KOMPRESY MEDICOMP NESTERILNÍ</t>
  </si>
  <si>
    <t>10X10CM,NETKANÝ TEXTIL,100KS</t>
  </si>
  <si>
    <t>172964</t>
  </si>
  <si>
    <t>ROZTOK ACTIMARIS SENSITIV NA HOJENÍ RAN 300ML</t>
  </si>
  <si>
    <t>NA KŮŽI I SLIZNICI ÚST,NOSU,GENITÁLIÍ.I PRO DĚTI A KOJENCE.PROTI MRSA/VRE</t>
  </si>
  <si>
    <t>5002988</t>
  </si>
  <si>
    <t>PROTECT.CAT WALKER</t>
  </si>
  <si>
    <t>POHODLNÁ CHODICÍ ORTÉZA NA PORANĚNÍ HLEZNA A NOHY - LEHKÁ SKOŘEPINOVÁ KONSTRUKCE</t>
  </si>
  <si>
    <t>5008917</t>
  </si>
  <si>
    <t>103</t>
  </si>
  <si>
    <t>5006660</t>
  </si>
  <si>
    <t>PÁS BEDERNÍ S VÝZTUHAMI A PODPŮRNÝM TAHEM PAN 3.03</t>
  </si>
  <si>
    <t>ELASTICKÝ SE ČTYŘMI DLAHAMI</t>
  </si>
  <si>
    <t>5008907</t>
  </si>
  <si>
    <t>203 A</t>
  </si>
  <si>
    <t>CHODÍTKO ČTYŘKOLOVÉ ODELHČENÉ S PODPŮRNOU DESKOU, PEVNÝ RÁM, NASTAVITELNÁ VÝŠKA</t>
  </si>
  <si>
    <t>172962</t>
  </si>
  <si>
    <t>ROZTOK ACTIMARIS FORTE NA ČIŠTĚNÍ A HOJENÍ RAN 300</t>
  </si>
  <si>
    <t>NA CHRONICKÉ RÁNY A ZÁNĚTY.PROTI REZISTENTNÍM PATOGENŮM.NA KŮŽI I SLIZNICI.</t>
  </si>
  <si>
    <t>5009736</t>
  </si>
  <si>
    <t>MEPILEX</t>
  </si>
  <si>
    <t>10X10CM, 5KS, ABSORPČNÍ PĚNOVÉ KRYTÍ SE SILIKONOVOU VRSTVOU, SAFETAC TECHNOLOGIE</t>
  </si>
  <si>
    <t>5012384</t>
  </si>
  <si>
    <t>GRANUDACYN WOUND IRRIGATION SOLUTION</t>
  </si>
  <si>
    <t>1000 ML, ČISTÍCÍ A OPLACHOVÝ ROZTOK NA RÁNY</t>
  </si>
  <si>
    <t>127272</t>
  </si>
  <si>
    <t>300MG TBL NOB 30</t>
  </si>
  <si>
    <t>FORMOTEROL</t>
  </si>
  <si>
    <t>19147</t>
  </si>
  <si>
    <t>125753</t>
  </si>
  <si>
    <t>ESSENTIALE</t>
  </si>
  <si>
    <t>84700</t>
  </si>
  <si>
    <t>OTOBACID N</t>
  </si>
  <si>
    <t>0,2MG/G+5MG/G+479,8MG/G AUR GTT SOL 1X5ML</t>
  </si>
  <si>
    <t>115404</t>
  </si>
  <si>
    <t>10000IU(100MG)/1ML INJ SOL ISP 10X1ML I</t>
  </si>
  <si>
    <t>*1005</t>
  </si>
  <si>
    <t>5000691</t>
  </si>
  <si>
    <t>ORTEX 04C ORTÉZA KOLENNÍHO KLOUBU LÉČEBNÁ, KRÁTKÁ,</t>
  </si>
  <si>
    <t>5000626</t>
  </si>
  <si>
    <t>PROTECT.LEVA STRAP</t>
  </si>
  <si>
    <t>ELASTICKÁ KOTNÍKOVÁ BANDÁŽ S ELASTICKÝM PÁSEM</t>
  </si>
  <si>
    <t>5003282</t>
  </si>
  <si>
    <t>CHODÍTKO ČTYŘKOLOVÉ</t>
  </si>
  <si>
    <t>SKLÁDACÍ, NASTAV.VÝŠKA, BRZDY, OTOČ.KOLEČKA, KOŠÍK,ODKL. TÁCEK, VAR. 906104</t>
  </si>
  <si>
    <t>208357</t>
  </si>
  <si>
    <t>53913</t>
  </si>
  <si>
    <t>250MG TBL FLM 6</t>
  </si>
  <si>
    <t>83973</t>
  </si>
  <si>
    <t>FUCICORT</t>
  </si>
  <si>
    <t>20MG/G+1MG/G CRM 15G</t>
  </si>
  <si>
    <t>HYDROKORTISON</t>
  </si>
  <si>
    <t>858</t>
  </si>
  <si>
    <t>HYDROCORTISON LÉČIVA</t>
  </si>
  <si>
    <t>10MG/G UNG 10G</t>
  </si>
  <si>
    <t>119940</t>
  </si>
  <si>
    <t>PRONTOFLEX 10%</t>
  </si>
  <si>
    <t>100MG/ML DRM SPR SOL 25ML</t>
  </si>
  <si>
    <t>246262</t>
  </si>
  <si>
    <t>144708</t>
  </si>
  <si>
    <t>CASTISPIR</t>
  </si>
  <si>
    <t>5MG TBL MND 28 I</t>
  </si>
  <si>
    <t>RUPATADIN</t>
  </si>
  <si>
    <t>114302</t>
  </si>
  <si>
    <t>TAMALIS</t>
  </si>
  <si>
    <t>5000296</t>
  </si>
  <si>
    <t>OBINADLO ELASTICKÉ LENKIDEAL</t>
  </si>
  <si>
    <t>12CMX5M,V NATAŽENÉM STAVU,KRÁTKÝ TAH,1KS</t>
  </si>
  <si>
    <t>5003277</t>
  </si>
  <si>
    <t>CHODÍTKO ČTYŘBODOVÉ</t>
  </si>
  <si>
    <t>SKLÁDACÍ, DURALOVÉ, NASTAVITELNÁ VÝŠKA, PRO NÁCVIK CHŮZE, VAR. 901060RG</t>
  </si>
  <si>
    <t>221158</t>
  </si>
  <si>
    <t>213481</t>
  </si>
  <si>
    <t>19000IU/ML INJ SOL ISP 2X0,8ML</t>
  </si>
  <si>
    <t>196018</t>
  </si>
  <si>
    <t>500MG/ML POR GTT SOL 1X100ML</t>
  </si>
  <si>
    <t>TOBRAMYCIN</t>
  </si>
  <si>
    <t>86264</t>
  </si>
  <si>
    <t>3MG/ML OPH GTT SOL 1X5ML</t>
  </si>
  <si>
    <t>93207</t>
  </si>
  <si>
    <t>3MG/G OPH UNG 3,5G</t>
  </si>
  <si>
    <t>133321</t>
  </si>
  <si>
    <t>TRAMADOL AUROVITAS</t>
  </si>
  <si>
    <t>4000006</t>
  </si>
  <si>
    <t>5005837</t>
  </si>
  <si>
    <t>OR 6C ORTÉZA HLEZENNÍHO KLOUBU S DLAHAMI</t>
  </si>
  <si>
    <t>XS - XXXL, MODRÁ / ČERNÁ / ŽLUTÁ</t>
  </si>
  <si>
    <t>4000012</t>
  </si>
  <si>
    <t>5010071</t>
  </si>
  <si>
    <t>GENUTRAIN A3 - BANDÁŽ KOLENNÍHO KLOUBU</t>
  </si>
  <si>
    <t>4000045</t>
  </si>
  <si>
    <t>5001767</t>
  </si>
  <si>
    <t>CELOROČNÍ VYCHÁZKOVÁ-CELOROČNÍ KOTNÍČKOVÁ 019TV, VEL. 23-34</t>
  </si>
  <si>
    <t>14828</t>
  </si>
  <si>
    <t>FLECTOR EP RAPID</t>
  </si>
  <si>
    <t>50MG POR GRA SOL SCC 20</t>
  </si>
  <si>
    <t>5005545</t>
  </si>
  <si>
    <t>ORTÉZA ZÁPĚSTÍ A PALCE LIGAFLEX MANU 2430</t>
  </si>
  <si>
    <t>1 DLAHA, PRAVÁ/ LEVÁ, 4 VELIKOSTI</t>
  </si>
  <si>
    <t>5000052</t>
  </si>
  <si>
    <t>OBAL PAŽE ZÁVĚSNÝ S ELASTICKOU FIXACÍ</t>
  </si>
  <si>
    <t>ZO 036</t>
  </si>
  <si>
    <t>5000598</t>
  </si>
  <si>
    <t>MEDI ARM FIX</t>
  </si>
  <si>
    <t>PODPORA VNITŘNÍ ROTACE</t>
  </si>
  <si>
    <t>5000051</t>
  </si>
  <si>
    <t>BANDÁŽ LOKETNÍ S NASTAVITELNÝM KLOUBEM</t>
  </si>
  <si>
    <t>LK 035</t>
  </si>
  <si>
    <t>221074</t>
  </si>
  <si>
    <t>202790</t>
  </si>
  <si>
    <t>VERAL</t>
  </si>
  <si>
    <t>10MG/G GEL 100G II</t>
  </si>
  <si>
    <t>FLUTIKASON-FUROÁT</t>
  </si>
  <si>
    <t>29816</t>
  </si>
  <si>
    <t>AVAMYS</t>
  </si>
  <si>
    <t>27,5MCG/VSTŘIK NAS SPR SUS 1X120DÁV</t>
  </si>
  <si>
    <t>14817</t>
  </si>
  <si>
    <t>400MG CPS DUR 60</t>
  </si>
  <si>
    <t>KYSELINA HYALURONOVÁ</t>
  </si>
  <si>
    <t>59840</t>
  </si>
  <si>
    <t>HYALGAN</t>
  </si>
  <si>
    <t>20MG/2ML INJ SOL 1X2ML</t>
  </si>
  <si>
    <t>PAROXETIN</t>
  </si>
  <si>
    <t>107848</t>
  </si>
  <si>
    <t>42780</t>
  </si>
  <si>
    <t>TRALGIT SR 200</t>
  </si>
  <si>
    <t>230441</t>
  </si>
  <si>
    <t>150MG TBL PRO 30</t>
  </si>
  <si>
    <t>4000049</t>
  </si>
  <si>
    <t>5009945</t>
  </si>
  <si>
    <t>GÁZA SKLÁDANÁ KOMPRESY STERILNÍ STERILUX</t>
  </si>
  <si>
    <t>10X10CM,8 VRSTEV,25X2KS</t>
  </si>
  <si>
    <t>5000640</t>
  </si>
  <si>
    <t>EPICOMED</t>
  </si>
  <si>
    <t>BANDÁŽ LOKTE SE SILIKONOVÝMI PELOTAMI A EPIKONDYLÁRNÍ PÁSKOU</t>
  </si>
  <si>
    <t>5006192</t>
  </si>
  <si>
    <t>ORTÉZA KOLENNÍ S KLOUBEM PATELLA RELIEVER 2348</t>
  </si>
  <si>
    <t>PATELÁRNÍ, PRAVÁ, LEVÁ, 6 VELIKOSTÍ</t>
  </si>
  <si>
    <t>4000010</t>
  </si>
  <si>
    <t>BANDÁŽ TRUPU INDIV. ZHOTOVENÁ</t>
  </si>
  <si>
    <t>5002149</t>
  </si>
  <si>
    <t>JAY LITE</t>
  </si>
  <si>
    <t>SEDACÍ POLŠTÁŘ PRO VYSOKÉ RIZIKO VZNIKU DEKUBITŮ</t>
  </si>
  <si>
    <t>5002248</t>
  </si>
  <si>
    <t>OPĚRKA ZAD ŘEMÍNKOVÁ - VYPÍNATELNÁ (RC)</t>
  </si>
  <si>
    <t>PŘÍSLUŠENSTVÍ K VOZÍKU MECH. SMD QUICKIE</t>
  </si>
  <si>
    <t>5002302</t>
  </si>
  <si>
    <t>ZIPPIE YOUNGSTER3</t>
  </si>
  <si>
    <t>DĚTSKÝ MECHANICKÝ VOZÍK AKTIVNÍ, SKLÁDACÍ RÁM, Š.S 22-40 CM PO 2 CM,NOSNOST 85KG</t>
  </si>
  <si>
    <t>5006199</t>
  </si>
  <si>
    <t>KR 003B</t>
  </si>
  <si>
    <t>5010054</t>
  </si>
  <si>
    <t>MALLEOLOC - ORTÉZA HLEZENNÍHO KLOUBU</t>
  </si>
  <si>
    <t>2 VELIKOSTI, NA LEVÉ A PRAVÉ HLEZNO</t>
  </si>
  <si>
    <t>132824</t>
  </si>
  <si>
    <t>BONADEA</t>
  </si>
  <si>
    <t>58425</t>
  </si>
  <si>
    <t>50MG TBL FLM 30</t>
  </si>
  <si>
    <t>Standardní lůžková péče</t>
  </si>
  <si>
    <t>Ambulance ortopedická</t>
  </si>
  <si>
    <t>Preskripce a záchyt receptů a poukazů - orientační přehled</t>
  </si>
  <si>
    <t>Přehled plnění pozitivního listu (PL) - 
   preskripce léčivých přípravků dle objemu Kč mimo PL</t>
  </si>
  <si>
    <t>N02AJ13 - TRAMADOL A PARACETAMOL</t>
  </si>
  <si>
    <t>M05BA06 - KYSELINA IBANDRONOVÁ</t>
  </si>
  <si>
    <t>R03DC03 - MONTELUKAST</t>
  </si>
  <si>
    <t>A10BA02 - METFORMIN</t>
  </si>
  <si>
    <t>M05BA04 - KYSELINA ALENDRONOVÁ</t>
  </si>
  <si>
    <t>R06AX27 - DESLORATADIN</t>
  </si>
  <si>
    <t>N02CC01 - SUMATRIPTAN</t>
  </si>
  <si>
    <t>N06AB04 - CITALOPRAM</t>
  </si>
  <si>
    <t>N02AJ06 - KODEIN A PARACETAMOL</t>
  </si>
  <si>
    <t>A10AB01 - LIDSKÝ INSULIN</t>
  </si>
  <si>
    <t>C10AB05 - FENOFIBRÁT</t>
  </si>
  <si>
    <t>M05BA07 - KYSELINA RISEDRONOVÁ</t>
  </si>
  <si>
    <t>N02AJ13</t>
  </si>
  <si>
    <t>A10AB01</t>
  </si>
  <si>
    <t>M05BA06</t>
  </si>
  <si>
    <t>N02CC01</t>
  </si>
  <si>
    <t>N06AB04</t>
  </si>
  <si>
    <t>N02AJ06</t>
  </si>
  <si>
    <t>M05BA04</t>
  </si>
  <si>
    <t>R03DC03</t>
  </si>
  <si>
    <t>A10BA02</t>
  </si>
  <si>
    <t>C10AB05</t>
  </si>
  <si>
    <t>M05BA07</t>
  </si>
  <si>
    <t>R06AX27</t>
  </si>
  <si>
    <t>Přehled plnění PL - Preskripce léčivých přípravků - orientační přehled</t>
  </si>
  <si>
    <t>50115003 - TEP (Z518)</t>
  </si>
  <si>
    <t>50115004 - IUTN - kovové (Z506)</t>
  </si>
  <si>
    <t>50115011 - IUTN - ostat.nákl.PZT (Z515)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</si>
  <si>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</si>
  <si>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</si>
  <si>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</si>
  <si>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</si>
  <si>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</si>
  <si>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</si>
  <si>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</si>
  <si>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</si>
  <si>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</si>
  <si>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</si>
  <si>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</si>
  <si>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</si>
  <si>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50115080 - ZPr - staplery, extraktory, endoskop.mat. (Z523)</t>
  </si>
  <si>
    <t>50115020</t>
  </si>
  <si>
    <t>laboratorní diagnostika-LEK (Z501)</t>
  </si>
  <si>
    <t>DG395</t>
  </si>
  <si>
    <t>DiagnostickĂˇ souprava AB0 set monoklonĂˇlnĂ­ na 30</t>
  </si>
  <si>
    <t>DG127</t>
  </si>
  <si>
    <t>NefroPhan Leuco</t>
  </si>
  <si>
    <t>50115050</t>
  </si>
  <si>
    <t>obvazový materiál (Z502)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</si>
  <si>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</si>
  <si>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</si>
  <si>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</si>
  <si>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</si>
  <si>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</si>
  <si>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</si>
  <si>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</si>
  <si>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</si>
  <si>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</si>
  <si>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ZA498</t>
  </si>
  <si>
    <t>KrytĂ­ bactigras 10 x 10 cm bal. Ăˇ 10 ks 7457</t>
  </si>
  <si>
    <t>ZA564</t>
  </si>
  <si>
    <t>KrytĂ­ curagard SP fixace kanyl pro dospÄ›lĂ© tvar omega sterilnĂ­ 6,5 x 7,5 cm bal. Ăˇ 100 ks (nĂˇhrada za Tegaderm i. v.) 30117</t>
  </si>
  <si>
    <t>ZD482</t>
  </si>
  <si>
    <t>KrytĂ­ filmovĂ© transparentnĂ­ Opsite spray 240 ml bal. Ăˇ 12 ks 66004980</t>
  </si>
  <si>
    <t>ZN814</t>
  </si>
  <si>
    <t>KrytĂ­ gelovĂ© na rĂˇny ActiMaris bal. Ăˇ 20g 3097749</t>
  </si>
  <si>
    <t>ZA544</t>
  </si>
  <si>
    <t>KrytĂ­ inadine nepĹ™ilnavĂ© 5,0 x 5,0 cm 1/10 SYS01481EE</t>
  </si>
  <si>
    <t>ZA547</t>
  </si>
  <si>
    <t>KrytĂ­ inadine nepĹ™ilnavĂ© 9,5 x 9,5 cm 1/10 SYS01512EE</t>
  </si>
  <si>
    <t>ZM334</t>
  </si>
  <si>
    <t>KrytĂ­ pooperaÄŤnĂ­ a fixaÄŤnĂ­ s absorpÄŤnĂ­ pÄ›nou OPSITE Post-Op Visible omyvatelnĂ© prĹŻhlednĂ© vel. 20 x 10 cm bal. Ăˇ 20 ks 66800138</t>
  </si>
  <si>
    <t>ZM335</t>
  </si>
  <si>
    <t>KrytĂ­ pooperaÄŤnĂ­ a fixaÄŤnĂ­ s absorpÄŤnĂ­ pÄ›nou OPSITE Post-Op Visible omyvatelnĂ© prĹŻhlednĂ© vel. 25 x 10 cm bal. Ăˇ 20 ks 66800139</t>
  </si>
  <si>
    <t>ZK404</t>
  </si>
  <si>
    <t>KrytĂ­ prontosan roztok 350 ml 400416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</si>
  <si>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</si>
  <si>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</si>
  <si>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</si>
  <si>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</si>
  <si>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ZN201</t>
  </si>
  <si>
    <t>KrytĂ­ silikonovĂ© pÄ›novĂ© mepilex border heel 18,5 x 24,5 cm bal. Ăˇ 5 ks 283250 - jiĹľ se nevyrĂˇbĂ­</t>
  </si>
  <si>
    <t>ZQ513</t>
  </si>
  <si>
    <t>KrytĂ­ silikonovĂ© pÄ›novĂ© mepilex border heel 22 x 23 cm bal. Ăˇ 6 ks 282750</t>
  </si>
  <si>
    <t>ZE486</t>
  </si>
  <si>
    <t>KrytĂ­ silikonovĂ© pÄ›novĂ© mepilex border lite 4 x 5 cm bal. Ăˇ 10 ks 281000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</si>
  <si>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</si>
  <si>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</si>
  <si>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</si>
  <si>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</si>
  <si>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ZQ511</t>
  </si>
  <si>
    <t>KrytĂ­ silikonovĂ© pÄ›novĂ© mepilex border sacrum 22 x 25 cm bal. Ăˇ 5 ks 282450</t>
  </si>
  <si>
    <t>ZD634</t>
  </si>
  <si>
    <t>KrytĂ­ silikonovĂ© pÄ›novĂ© mepilex border sacrum 23 x 23 cm bal. Ăˇ 5 ks 282400-01 - jiĹľ se nevyrĂˇbĂ­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</si>
  <si>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</si>
  <si>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</si>
  <si>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</si>
  <si>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</si>
  <si>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</si>
  <si>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</si>
  <si>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ZA451</t>
  </si>
  <si>
    <t>NĂˇplast omniplast 5,0 cm x 9,2 m 9004540 (900429)</t>
  </si>
  <si>
    <t>ZL668</t>
  </si>
  <si>
    <t>NĂˇplast silikon tape 2,5 cm x 5 m bal. Ăˇ 12 ks 2770-1</t>
  </si>
  <si>
    <t>ZB084</t>
  </si>
  <si>
    <t>NĂˇplast transpore 2,50 cm x 9,14 m 1527-1 - nahrazeno ZQ117</t>
  </si>
  <si>
    <t>ZN477</t>
  </si>
  <si>
    <t>Obinadlo elastickĂ©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</si>
  <si>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</si>
  <si>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</si>
  <si>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</si>
  <si>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</si>
  <si>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</si>
  <si>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</si>
  <si>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ZA339</t>
  </si>
  <si>
    <t>Obinadlo hydrofilnĂ­   8 cm x   5 m 13006</t>
  </si>
  <si>
    <t>ZL996</t>
  </si>
  <si>
    <t>Obinadlo hyrofilnĂ­ sterilnĂ­  8 cm x 5 m  004310182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</si>
  <si>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</si>
  <si>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</si>
  <si>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</si>
  <si>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</si>
  <si>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</si>
  <si>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</si>
  <si>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</si>
  <si>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</si>
  <si>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ZA589</t>
  </si>
  <si>
    <t>Tampon sterilnĂ­ stĂˇÄŤenĂ˝ 30 x 30 cm / 5 ks karton Ăˇ 1500 ks 28007</t>
  </si>
  <si>
    <t>ZA090</t>
  </si>
  <si>
    <t>Vata buniÄŤitĂˇ pĹ™Ă­Ĺ™ezy 37 x 57 cm 2730152</t>
  </si>
  <si>
    <t>Vata buniÄŤitĂˇ pĹ™Ă­Ĺ™ezy 37 x 57 cm 9130670</t>
  </si>
  <si>
    <t>50115060</t>
  </si>
  <si>
    <t>ZPr - ostatní (Z503)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</si>
  <si>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</si>
  <si>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</si>
  <si>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</si>
  <si>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</si>
  <si>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</si>
  <si>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</si>
  <si>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ZA738</t>
  </si>
  <si>
    <t>Filtr mini spike zelenĂ˝ 4550242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</si>
  <si>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</si>
  <si>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</si>
  <si>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</si>
  <si>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</si>
  <si>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</si>
  <si>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</si>
  <si>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</si>
  <si>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</si>
  <si>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</si>
  <si>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</si>
  <si>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</si>
  <si>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</si>
  <si>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</si>
  <si>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</si>
  <si>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</si>
  <si>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</si>
  <si>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ZC743</t>
  </si>
  <si>
    <t>Katetr moÄŤovĂ˝ tiemann 14Ch s balonkem bal. Ăˇ 12 ks 9814-02</t>
  </si>
  <si>
    <t>ZO372</t>
  </si>
  <si>
    <t>Konektor bezjehlovĂ˝ OptiSyte JIM:JSM4001</t>
  </si>
  <si>
    <t>ZP078</t>
  </si>
  <si>
    <t>Kontejner 25 ml PP ĹˇroubovĂ˝ sterilnĂ­ uzĂˇvÄ›r 2680/EST/SG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</si>
  <si>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</si>
  <si>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</si>
  <si>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ZP300</t>
  </si>
  <si>
    <t>Ĺ krtidlo se sponou pro dospÄ›lĂ© bez latexu modrĂ© dĂ©lka 400 mm 09820-B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</si>
  <si>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</si>
  <si>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</si>
  <si>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</si>
  <si>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</si>
  <si>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ZF159</t>
  </si>
  <si>
    <t>NĂˇdoba na kontaminovanĂ˝ odpad 1 l 15-0002</t>
  </si>
  <si>
    <t>NĂˇdoba na kontaminovanĂ˝ odpad 1 l 15-0002/2</t>
  </si>
  <si>
    <t>ZF192</t>
  </si>
  <si>
    <t>NĂˇdoba na kontaminovanĂ˝ odpad 4 l 15-0004</t>
  </si>
  <si>
    <t>ZA897</t>
  </si>
  <si>
    <t>NĹŻĹľ na stehy sterilnĂ­  krĂˇtkĂ˝ bal. Ăˇ 100 ks 11.000.00.010</t>
  </si>
  <si>
    <t>ZB439</t>
  </si>
  <si>
    <t>OdstraĹovaÄŤ nĂˇplastĂ­ Convacare Ăˇ 100 ks 0011279 37443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</si>
  <si>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</si>
  <si>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</si>
  <si>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</si>
  <si>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</si>
  <si>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</si>
  <si>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</si>
  <si>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</si>
  <si>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</si>
  <si>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</si>
  <si>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</si>
  <si>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</si>
  <si>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</si>
  <si>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ZB488</t>
  </si>
  <si>
    <t>Sprej cavilon 28 ml bal. Ăˇ 12 ks 3346E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</si>
  <si>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</si>
  <si>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</si>
  <si>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</si>
  <si>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</si>
  <si>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</si>
  <si>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</si>
  <si>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</si>
  <si>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</si>
  <si>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</si>
  <si>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</si>
  <si>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ZB395</t>
  </si>
  <si>
    <t>Tampon odbÄ›rovĂ˝ transystem Amies pĹŻda plastovĂˇ tyÄŤinka 48 hod. mikrobiologickĂ© vyĹˇetĹ™enĂ­ 1601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</si>
  <si>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</si>
  <si>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</si>
  <si>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</si>
  <si>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</si>
  <si>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</si>
  <si>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</si>
  <si>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ZB777</t>
  </si>
  <si>
    <t>Zkumavka ÄŤervenĂˇ 3,5 ml gel 454071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</si>
  <si>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</si>
  <si>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</si>
  <si>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</si>
  <si>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</si>
  <si>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Zkumavka odbÄ›rovĂˇ Vacuette ÄŤervenĂˇ 3,5 ml gel 454071</t>
  </si>
  <si>
    <t>Zkumavka odbÄ›rovĂˇ Vacuette fialovĂˇ 3 ml K3 edta 454086</t>
  </si>
  <si>
    <t>Zkumavka odbÄ›rovĂˇ Vacuette fialovĂˇ 6 ml K3 edta 456036</t>
  </si>
  <si>
    <t>Zkumavka odbÄ›rovĂˇ Vacuette koagulace modrĂˇ Quick 4,5 ml modrĂˇ 454329 - jiĹľ se nevyrĂˇbĂ­, nahrazeno ZT285</t>
  </si>
  <si>
    <t>ZI179</t>
  </si>
  <si>
    <t>Zkumavka s mediem + flovakovanĂ˝ tampon eSwab rĹŻĹľovĂ˝ (nos,krk,vagina,koneÄŤnĂ­k,rĂˇny,fekĂˇlnĂ­ vzo) 490CE.A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</si>
  <si>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</si>
  <si>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</si>
  <si>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</si>
  <si>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</si>
  <si>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</si>
  <si>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ZB742</t>
  </si>
  <si>
    <t>Set transfĂşznĂ­ pro pĹ™etlakovou transfuzi bez vzduĹˇnĂ©ho filtru KD301N</t>
  </si>
  <si>
    <t>50115065</t>
  </si>
  <si>
    <t>ZPr - vpichovací materiál (Z530)</t>
  </si>
  <si>
    <t>ZA834</t>
  </si>
  <si>
    <t>Jehla injekÄŤnĂ­ 0,7 x 40 mm ÄŤernĂˇ 4660021</t>
  </si>
  <si>
    <t>ZA833</t>
  </si>
  <si>
    <t>Jehla injekÄŤnĂ­ 0,8 x 40 mm zelenĂˇ 4657527</t>
  </si>
  <si>
    <t>ZA836</t>
  </si>
  <si>
    <t>Jehla injekÄŤnĂ­ 0,9 x 70 mm ĹľlutĂˇ 4665791</t>
  </si>
  <si>
    <t>ZB556</t>
  </si>
  <si>
    <t>Jehla injekÄŤnĂ­ 1,2 x 40 mm rĹŻĹľovĂˇ 4665120</t>
  </si>
  <si>
    <t>ZK649</t>
  </si>
  <si>
    <t>Jehla inzulĂ­novĂˇ BD 30 G x 8 mm Micro-Fine plus bal. Ăˇ 100 ks 320214</t>
  </si>
  <si>
    <t>ZB768</t>
  </si>
  <si>
    <t>Jehla vakuovĂˇ 216/38 mm zelenĂˇ 450076</t>
  </si>
  <si>
    <t>Jehla vakuovĂˇ Vacuette 216/38 mm zelenĂˇ 450076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</si>
  <si>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</si>
  <si>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</si>
  <si>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</si>
  <si>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</si>
  <si>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</si>
  <si>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</si>
  <si>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ZP949</t>
  </si>
  <si>
    <t>Rukavice vyĹˇetĹ™ovacĂ­ nitril basic bez pudru modrĂ© XL bal. Ăˇ 170 ks 44753</t>
  </si>
  <si>
    <t>ZT036</t>
  </si>
  <si>
    <t>Rukavice vyĹˇetĹ™ovacĂ­ nitril nesterilnĂ­  bez pudru L bal. Ăˇ 100 ks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</si>
  <si>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</si>
  <si>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</si>
  <si>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ZT229</t>
  </si>
  <si>
    <t>Rukavice vyĹˇetĹ™ovacĂ­ nitril nesterilnĂ­ bez pudru NYTRYLEX PF modrĂ© L bal. Ăˇ 200 ks RD30096004</t>
  </si>
  <si>
    <t>ZT081</t>
  </si>
  <si>
    <t>Rukavice vyĹˇetĹ™ovacĂ­ nitril nesterilnĂ­ modrĂ© M bal. Ăˇ 100 ks SM-M-nitril-VGlove</t>
  </si>
  <si>
    <t>ZT084</t>
  </si>
  <si>
    <t>Rukavice vyĹˇetĹ™ovacĂ­ nitril nesterilnĂ­ modrĂ© PerfectBlue Soft M bal. Ăˇ 200 ks N17855-b-M</t>
  </si>
  <si>
    <t>50115079</t>
  </si>
  <si>
    <t>ZPr - internzivní péče (Z542)</t>
  </si>
  <si>
    <t>ZB669</t>
  </si>
  <si>
    <t>Hadice odsĂˇvacĂ­ 2 kohouty 7/11, dĂ©lka 180 cm Softub TA 7181</t>
  </si>
  <si>
    <t>ZN624</t>
  </si>
  <si>
    <t>Kohout trojcestnĂ˝ modrĂ˝ bal. Ăˇ 50 ks E0502(773475M)</t>
  </si>
  <si>
    <t>DH759</t>
  </si>
  <si>
    <t>Bactec Lytic/ 10 Anaerobic- plastic</t>
  </si>
  <si>
    <t>DH758</t>
  </si>
  <si>
    <t>Bactec Plus Aerobic-plastic</t>
  </si>
  <si>
    <t>DF434</t>
  </si>
  <si>
    <t>Panbio Covid-19 AG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</si>
  <si>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</si>
  <si>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</si>
  <si>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</si>
  <si>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</si>
  <si>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</si>
  <si>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</si>
  <si>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ZC795</t>
  </si>
  <si>
    <t>Zkumavka s mediem + flovakovanĂ˝ tampon eSwab virologickĂ© (odbÄ›rovĂ˝ set zkumavka + nylonovĂ˝ nasofaryngeĂˇlnĂ­ tampon bal. v krabiÄŤce Ăˇ 36 ks P042T0020100</t>
  </si>
  <si>
    <t>ZD829</t>
  </si>
  <si>
    <t>BandĂˇĹľ evelĂ­na pod sĂˇdru 10 cm x 20 m 1321303125 - vĂ˝padek do 1/2021</t>
  </si>
  <si>
    <t>BandĂˇĹľ evelĂ­na pod sĂˇdru 1321303125</t>
  </si>
  <si>
    <t>ZR390</t>
  </si>
  <si>
    <t>Fixace k CVC a PICC kateru Main Lock 1 3,1 x 7 cm NKS:90-60-81</t>
  </si>
  <si>
    <t>ZC846</t>
  </si>
  <si>
    <t>Kompresa AB 15 x 25 cm/1 ks sterilnĂ­ NT savĂˇ (1230114031) 1327114031</t>
  </si>
  <si>
    <t>ZH403</t>
  </si>
  <si>
    <t>KrytĂ­ excilon 5 x 5 cm NT i.v. s nĂˇstĹ™ihem do kĹ™Ă­Ĺľe antiseptickĂ˝ bal. Ăˇ 70 ks 7089</t>
  </si>
  <si>
    <t>ZE505</t>
  </si>
  <si>
    <t>KrytĂ­ hydrofilm 12 x 25 cm, Ăˇ 25 ks 6857640</t>
  </si>
  <si>
    <t>ZE090</t>
  </si>
  <si>
    <t>KrytĂ­ sterilnĂ­ VECA-C na perif.kanyly trans.okĂ©nko stĹ™Ă­bro bal. Ăˇ 50 ks BED:392020</t>
  </si>
  <si>
    <t>ZL669</t>
  </si>
  <si>
    <t>KrytĂ­ tegaderm diamond 10,0 cm x 12,0 cm bal. Ăˇ 50 ks 1686</t>
  </si>
  <si>
    <t>ZA443</t>
  </si>
  <si>
    <t>Ĺ Ăˇtek trojcĂ­pĂ˝ NT 136 x 96 x 96 cm 20002</t>
  </si>
  <si>
    <t>ZI600</t>
  </si>
  <si>
    <t>NĂˇplast curapor 10 x 15 cm 32914 ( nĂˇhrada za cosmopor )</t>
  </si>
  <si>
    <t>ZI601</t>
  </si>
  <si>
    <t>NĂˇplast curapor 10 x 20 cm 32915 ( nĂˇhrada za cosmopor )</t>
  </si>
  <si>
    <t>ZA319</t>
  </si>
  <si>
    <t>NĂˇplast durapore 2,50 cm x 9,14 m bal. Ăˇ 12 ks 1538-1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</si>
  <si>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</si>
  <si>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</si>
  <si>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</si>
  <si>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</si>
  <si>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ZF450</t>
  </si>
  <si>
    <t>Obinadlo elastickĂ© lenkideal krĂˇtkotaĹľnĂ© 10 cm x 5 m bal. Ăˇ 10 ks 19583</t>
  </si>
  <si>
    <t>ZF454</t>
  </si>
  <si>
    <t>Obinadlo elastickĂ© lenkideal krĂˇtkotaĹľnĂ© 12 cm x 5 m bal. Ăˇ 10 ks 19584</t>
  </si>
  <si>
    <t>ZN475</t>
  </si>
  <si>
    <t>Obinadlo elastickĂ© universal   8 cm x 5 m 1323100312</t>
  </si>
  <si>
    <t>ZA338</t>
  </si>
  <si>
    <t>Obinadlo hydrofilnĂ­   6 cm x   5 m 13005</t>
  </si>
  <si>
    <t>ZA425</t>
  </si>
  <si>
    <t>Obinadlo hydrofilnĂ­ 10 cm x   5 m 13007</t>
  </si>
  <si>
    <t>ZA340</t>
  </si>
  <si>
    <t>Obinadlo hydrofilnĂ­ 12 cm x   5 m 13008</t>
  </si>
  <si>
    <t>ZL995</t>
  </si>
  <si>
    <t>Obinadlo hyrofilnĂ­ sterilnĂ­  6 cm x 5 m  004310190</t>
  </si>
  <si>
    <t>ZA431</t>
  </si>
  <si>
    <t>Obvaz sĂˇdrovĂ˝ safix plus 12 cm x 3 m bal. Ăˇ 20 ks 3327420</t>
  </si>
  <si>
    <t>ZL973</t>
  </si>
  <si>
    <t>PÄ›na renasys-F stĹ™ednĂ­ set (M) pro podtlakovou terapii 66800795</t>
  </si>
  <si>
    <t>ZA441</t>
  </si>
  <si>
    <t>Steh nĂˇplasĹĄovĂ˝ Steri-strip 6 x 38 mm bal. Ăˇ 50 ks R1542</t>
  </si>
  <si>
    <t>ZQ569</t>
  </si>
  <si>
    <t>Vata buniÄŤitĂˇ dÄ›lenĂˇ cellin 2 role / 500 ks 40 x 50 mm 1230206310</t>
  </si>
  <si>
    <t>ZC129</t>
  </si>
  <si>
    <t>Elektroda defibrilaÄŤnĂ­ pro dospÄ›lĂ© EDGE s konektorem QUIK-COMBO k defibrilĂˇtorĹŻm LIFEPAK 11996-000091</t>
  </si>
  <si>
    <t>ZQ487</t>
  </si>
  <si>
    <t>Filtr antibakteriĂˇlnĂ­ hydrofobnĂ­ k odsĂˇvaÄŤce HOSPIVAC350 a NEW ASKIR C30, prĹŻm. 64 mm, konektor 8 mm SP 0121</t>
  </si>
  <si>
    <t>ZB320</t>
  </si>
  <si>
    <t>IrigĂˇtor z PVC kompl</t>
  </si>
  <si>
    <t>ZC994</t>
  </si>
  <si>
    <t>LĂˇhev nĂˇhradnĂ­ hi-vac 400 ml 05.000.22.802</t>
  </si>
  <si>
    <t>ZN947</t>
  </si>
  <si>
    <t>NĹŻĹľky pĹ™evazovĂ© lister 180 mm lomenĂ© PL827-106</t>
  </si>
  <si>
    <t>ZR395</t>
  </si>
  <si>
    <t>StĹ™Ă­kaÄŤka injekÄŤnĂ­ 2-dĂ­lnĂˇ 2 ml L DISCARDIT LC 300928</t>
  </si>
  <si>
    <t>ZR290</t>
  </si>
  <si>
    <t>TyÄŤinka vatovĂˇ zvlhÄŤujĂ­cĂ­ na hygienu dutiny ĂşstnĂ­ 10 cm dlouhĂˇ bal. Ăˇ 75 ks 32.000.00.020</t>
  </si>
  <si>
    <t>ZB763</t>
  </si>
  <si>
    <t>Zkumavka ÄŤervenĂˇ 9 ml 455092</t>
  </si>
  <si>
    <t>Zkumavka odbÄ›rovĂˇ Vacuette ÄŤernĂˇ 2 ml sedimentace polouzavĹ™enĂˇ 454073</t>
  </si>
  <si>
    <t>ZS137</t>
  </si>
  <si>
    <t>Zkumavka s mediem 8110131+ flovakovanĂ˝ tampon 550040, virologickĂ© transportnĂ­ mĂ©dium VPM 3 ml (eSwab) 8110131+550040</t>
  </si>
  <si>
    <t>ZB766</t>
  </si>
  <si>
    <t>Zkumavka zelenĂˇ 9 ml Lith.-hepar. 455084</t>
  </si>
  <si>
    <t>ZP946</t>
  </si>
  <si>
    <t>Rukavice vyĹˇetĹ™ovacĂ­ nitril basic bez pudru modrĂ© S bal. Ăˇ 200 ks 44750</t>
  </si>
  <si>
    <t>ZC923</t>
  </si>
  <si>
    <t>Rukavice vyĹˇetĹ™ovacĂ­ nitril bez pudru nesterilnĂ­ sempercare L bal. Ăˇ 200 ks 106404</t>
  </si>
  <si>
    <t>Rukavice vyĹˇetĹ™ovacĂ­ nitril nesterilnĂ­ basic bez pudru modrĂ© S bal. Ăˇ 200 ks 44750</t>
  </si>
  <si>
    <t>ZA465</t>
  </si>
  <si>
    <t>FĂłlie inciznĂ­ raucodrape sterilnĂ­ 45 x 50 cm 25445</t>
  </si>
  <si>
    <t>ZQ990</t>
  </si>
  <si>
    <t>Fixace k CVC a PICC kateru Main Lock 2 4 x 9 cm NKS:90-60-82</t>
  </si>
  <si>
    <t>ZS170</t>
  </si>
  <si>
    <t>Fixace k CVC a PICC, TIDI GRIP-LOK, vhodnĂ© pro PU a silikon, univerzĂˇlnĂ­, uĹľĹˇĂ­, dĂ©lka 25,4 mm, sterilnĂ­ 3300MWA</t>
  </si>
  <si>
    <t>ZQ421</t>
  </si>
  <si>
    <t>Houba V.A.C. Veraflo Dressing Kit vel. M pro podtlakovou terapii na kusy ULTVFL05MD/1</t>
  </si>
  <si>
    <t>ZL978</t>
  </si>
  <si>
    <t>Kanystr renasys GO 300 ml pro podtlakovou terapii 66800914</t>
  </si>
  <si>
    <t>ZL977</t>
  </si>
  <si>
    <t>Kanystr renasys GO 750 ml pro podtlakovou terapii 66800916</t>
  </si>
  <si>
    <t>ZP178</t>
  </si>
  <si>
    <t>Kanystr s gelem V.A.C. Ulta INFO 1000 ml bal. Ăˇ 5 ks pro podtlakovou terapii M8275093/5</t>
  </si>
  <si>
    <t>ZL802</t>
  </si>
  <si>
    <t>Kazeta V.A.C. Veralink Cassette pro podtlakovou terapii ,bal.Ăˇ 5 ks, ULTLNK0500/1</t>
  </si>
  <si>
    <t>Kazeta V.A.C. Veralink Cassette pro podtlakovou terapii ULTLNK0500/1</t>
  </si>
  <si>
    <t>ZA561</t>
  </si>
  <si>
    <t>Kompresa AB 20 x 40 cm/1 ks sterilnĂ­ NT savĂˇ (1230114051) 1327114051</t>
  </si>
  <si>
    <t>ZA478</t>
  </si>
  <si>
    <t>KrytĂ­ actisorb plus 10,5 x 10,5 cm bal. Ăˇ 10 ks s aktivnĂ­m uhlĂ­m SYSMAP105EE</t>
  </si>
  <si>
    <t>ZD599</t>
  </si>
  <si>
    <t>KrytĂ­ atrauman 7,5 x 10 cm bal. Ăˇ 10 ks 499513</t>
  </si>
  <si>
    <t>ZS244</t>
  </si>
  <si>
    <t>KrytĂ­ Exufiber Ag+ 10 x10 cm absorpÄŤnĂ­ hydrovlĂˇknovĂ© antimikrobiĂˇlnĂ­, bal. Ăˇ 10 ks 603402</t>
  </si>
  <si>
    <t>ZA545</t>
  </si>
  <si>
    <t>KrytĂ­ hydrogelovĂ© nu-gel s algin. 15 g bal. Ăˇ 10 ks SYSMNG415EE</t>
  </si>
  <si>
    <t>ZE396</t>
  </si>
  <si>
    <t>KrytĂ­ mastnĂ˝ tyl grassolind 7,5 x 10 cm bal. Ăˇ 10 ks 499313</t>
  </si>
  <si>
    <t>ZB571</t>
  </si>
  <si>
    <t>KrytĂ­ melgisorb Ag alginĂˇtovĂ© 5 x 5 cm bal. Ăˇ 10 ks 256055</t>
  </si>
  <si>
    <t>ZG612</t>
  </si>
  <si>
    <t>KrytĂ­ mepilex 10 x 10 cm bal. Ăˇ 5 ks 294100</t>
  </si>
  <si>
    <t>ZA475</t>
  </si>
  <si>
    <t>KrytĂ­ mepilex 7,5 x 7,5 cm bal. Ăˇ 5 ks 295200</t>
  </si>
  <si>
    <t>ZA537</t>
  </si>
  <si>
    <t>KrytĂ­ mepilex heel 13 x 20 cm bal. Ăˇ 5 ks 288100-01</t>
  </si>
  <si>
    <t>ZF108</t>
  </si>
  <si>
    <t>KrytĂ­ mepilex lite 6 x  8,5 cm bal. Ăˇ 5 ks 284000-01</t>
  </si>
  <si>
    <t>ZE894</t>
  </si>
  <si>
    <t>KrytĂ­ mepilex transfer Ag 7,5 x 8,5 cm bal. Ăˇ 10 ks 394000</t>
  </si>
  <si>
    <t>ZG614</t>
  </si>
  <si>
    <t>KrytĂ­ mepitel one 12 x 15 cm bal. Ăˇ 5 ks 289400</t>
  </si>
  <si>
    <t>ZG613</t>
  </si>
  <si>
    <t>KrytĂ­ mepitel one 8 x 10 cm  bal. Ăˇ 5 ks 289200-00</t>
  </si>
  <si>
    <t>ZS266</t>
  </si>
  <si>
    <t>KrytĂ­ roztok Granudacin oplachovĂ˝ roztok 1000 ml  bal. Ăˇ 6 ks 360102-01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</si>
  <si>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</si>
  <si>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</si>
  <si>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</si>
  <si>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</si>
  <si>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ZA513</t>
  </si>
  <si>
    <t>KrytĂ­ s mastĂ­ atrauman AG 10 x 10 cm bal. Ăˇ 10 ks 499573</t>
  </si>
  <si>
    <t>ZS162</t>
  </si>
  <si>
    <t>KrytĂ­ silikonovĂ© pÄ›novĂ© mepilex border flex 13 x 16 cm oval bal. Ăˇ 5 ks 583300</t>
  </si>
  <si>
    <t>ZP973</t>
  </si>
  <si>
    <t>KrytĂ­ sorelex 10 x 10 cm s kys. hyaluronovou a octenidinem bal. Ăˇ 10 ks (150011) 3901</t>
  </si>
  <si>
    <t>ZI602</t>
  </si>
  <si>
    <t>NĂˇplast curapor 10 x 34 cm 32918 ( nĂˇhrada za cosmopor )</t>
  </si>
  <si>
    <t>ZC885</t>
  </si>
  <si>
    <t>NĂˇplast omnifix E 10 cm x 10 m 900650</t>
  </si>
  <si>
    <t>ZA540</t>
  </si>
  <si>
    <t>NĂˇplast omnifix E 15 cm x 10 m 9006513</t>
  </si>
  <si>
    <t>ZD111</t>
  </si>
  <si>
    <t>NĂˇplast omnifix E 5 cm x 10 m 9006493</t>
  </si>
  <si>
    <t>ZA427</t>
  </si>
  <si>
    <t>Obinadlo hydrofilnĂ­ 14 cm x   5 m 13009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</si>
  <si>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</si>
  <si>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</si>
  <si>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</si>
  <si>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</si>
  <si>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ZL975</t>
  </si>
  <si>
    <t>PÄ›na renasys-F malĂ˝ set (S) pro podtlakovou terapii 66800794</t>
  </si>
  <si>
    <t>ZA446</t>
  </si>
  <si>
    <t>Vata buniÄŤitĂˇ pĹ™Ă­Ĺ™ezy 20 x 30 cm 1230200129</t>
  </si>
  <si>
    <t>ZN472</t>
  </si>
  <si>
    <t>Vata obvazovĂˇ 1000 g vinutĂˇ nest. 100% ba. 1321901305</t>
  </si>
  <si>
    <t>ZB772</t>
  </si>
  <si>
    <t>AdaptĂ©r pĹ™echodka luer 450070</t>
  </si>
  <si>
    <t>ZQ250</t>
  </si>
  <si>
    <t>HadiÄŤka spojovacĂ­ HS 1,8 x 450 mm UNIV DEPH free 2201 045ND</t>
  </si>
  <si>
    <t>ZJ310</t>
  </si>
  <si>
    <t>Katetr moÄŤovĂ˝ foley CH12 180605-000120</t>
  </si>
  <si>
    <t>ZC744</t>
  </si>
  <si>
    <t>Katetr moÄŤovĂ˝ tiemann 16Ch s balonkem 5/10 ml bal. Ăˇ 12 ks 9816-02</t>
  </si>
  <si>
    <t>ZD903</t>
  </si>
  <si>
    <t>Kontejner+ lopatka 30 ml nesterilnĂ­ FLME25133</t>
  </si>
  <si>
    <t>ZE159</t>
  </si>
  <si>
    <t>NĂˇdoba na kontaminovanĂ˝ odpad 2 l 15-0003</t>
  </si>
  <si>
    <t>ZQ138</t>
  </si>
  <si>
    <t>NĹŻĹľky chirurgickĂ© rovnĂ© hrotnatĂ© 150 mm TK-AJ 025-15</t>
  </si>
  <si>
    <t>ZA884</t>
  </si>
  <si>
    <t>Rourka rektĂˇlnĂ­ CH22 dĂ©lka 40 cm 19-22.100</t>
  </si>
  <si>
    <t>ZB755</t>
  </si>
  <si>
    <t>Zkumavka 1,0 ml K3 edta fialovĂˇ 454034</t>
  </si>
  <si>
    <t>ZP077</t>
  </si>
  <si>
    <t>Zkumavka 15 ml PP 101/16,5 mm bĂ­lĂ˝ ĹˇroubovĂ˝ uzĂˇvÄ›r sterilnĂ­ jednotlivÄ› balenĂˇ, tekutĂ˝ materiĂˇl na bakteriolog. vyĹˇetĹ™enĂ­ 10362/MO/SG/CS</t>
  </si>
  <si>
    <t>ZB761</t>
  </si>
  <si>
    <t>Zkumavka ÄŤervenĂˇ 4 ml 454092</t>
  </si>
  <si>
    <t>ZB762</t>
  </si>
  <si>
    <t>Zkumavka ÄŤervenĂˇ 6 ml 456092</t>
  </si>
  <si>
    <t>ZB985</t>
  </si>
  <si>
    <t>Zkumavka moÄŤovĂˇ urin-monovette s pĂ­stem 10 ml sterilnĂ­ bal. Ăˇ 100 ks 10.252.020</t>
  </si>
  <si>
    <t>ZG708</t>
  </si>
  <si>
    <t>BandĂˇĹľ evelĂ­na pod sĂˇdru 1321303123</t>
  </si>
  <si>
    <t>BandĂˇĹľ evelĂ­na pod sĂˇdru 6 cm x 20 m 1321303123</t>
  </si>
  <si>
    <t>ZQ732</t>
  </si>
  <si>
    <t>BandĂˇĹľ trakÄŤnĂ­ Tensoplast STK Adhesive dÄ›tskĂˇ 6 x 2,7 cm bal. Ăˇ 12 ks 66000457</t>
  </si>
  <si>
    <t>ZA627</t>
  </si>
  <si>
    <t>KrytĂ­ granuflex extra thin 5 x 10 cm Ăˇ 10 ks 0021661 187959</t>
  </si>
  <si>
    <t>ZQ965</t>
  </si>
  <si>
    <t>KrytĂ­ octenilin gel na rĂˇny 20 ml 121602</t>
  </si>
  <si>
    <t>ZQ966</t>
  </si>
  <si>
    <t>KrytĂ­ octenilin roztok oplachovĂ˝ na rĂˇny 350 ml 121701</t>
  </si>
  <si>
    <t>ZA064</t>
  </si>
  <si>
    <t>KrytĂ­ sorbalgon 5 x  5 cm  bal. Ăˇ 10  ks 999598</t>
  </si>
  <si>
    <t>ZD934</t>
  </si>
  <si>
    <t>Obinadlo elastickĂ© idealflex krĂˇtkotaĹľnĂ© 12 cm x 5 m 931324</t>
  </si>
  <si>
    <t>ZA601</t>
  </si>
  <si>
    <t>Obinadlo fixa crep 12 cm x 4 m 1323100105</t>
  </si>
  <si>
    <t>ZA426</t>
  </si>
  <si>
    <t>Obinadlo hydrofilnĂ­ 16 cm x 10 m 13014</t>
  </si>
  <si>
    <t>ZL997</t>
  </si>
  <si>
    <t>Obinadlo hyrofilnĂ­ sterilnĂ­ 10 cm x 5 m  004310174</t>
  </si>
  <si>
    <t>ZA538</t>
  </si>
  <si>
    <t>Obinadlo sĂˇdrovĂ© gipsan 12 cm x 3 m bal. Ăˇ 48 ks 1321701104 - vĂ˝padek do 4/2020</t>
  </si>
  <si>
    <t>ZA555</t>
  </si>
  <si>
    <t>Obinadlo sĂˇdrovĂ© gipsan 14 cm x 3 m bal. Ăˇ 40 ks 1321701105 - vĂ˝padek do 4/2020</t>
  </si>
  <si>
    <t>ZA433</t>
  </si>
  <si>
    <t>Obinadlo sĂˇdrovĂ© gipsan 8 cm x 3 m bal. Ăˇ 72 ks 1321701102 - vĂ˝padek do 4/2020</t>
  </si>
  <si>
    <t>ZC725</t>
  </si>
  <si>
    <t>Obvaz ortho-pad 15 cm x 3 m pod sĂˇdru Ăˇ 6 ks 1320105005</t>
  </si>
  <si>
    <t>ZB068</t>
  </si>
  <si>
    <t>Obvaz ortho-pad 5 cm x 3 m 1320105001</t>
  </si>
  <si>
    <t>ZA590</t>
  </si>
  <si>
    <t>Obvaz sĂˇdrovĂ˝ safix plus   6 cm x 2 m bal.Ăˇ 56 ks 3327300</t>
  </si>
  <si>
    <t>ZA592</t>
  </si>
  <si>
    <t>Obvaz sĂˇdrovĂ˝ safix plus   8 cm x 3 m bal. Ăˇ 30 ks 3327400</t>
  </si>
  <si>
    <t>ZA432</t>
  </si>
  <si>
    <t>Obvaz sĂˇdrovĂ˝ safix plus 14 cm x 3 m bal. Ăˇ 20 ks 3327430</t>
  </si>
  <si>
    <t>ZQ800</t>
  </si>
  <si>
    <t>PĂˇska tejpovacĂ­ Temtex 5 cm x 5 m, modrĂˇ barva TA172</t>
  </si>
  <si>
    <t>ZQ799</t>
  </si>
  <si>
    <t>PĂˇska tejpovacĂ­ Temtex 5 cm x 5 m, rĹŻĹľovĂˇ barva TA172</t>
  </si>
  <si>
    <t>ZA789</t>
  </si>
  <si>
    <t>StĹ™Ă­kaÄŤka injekÄŤnĂ­ 2-dĂ­lnĂˇ 2 ml L Inject Solo 4606027V - povoleno pouze pro KNM, pro lĂ©kĂˇrnu 4842</t>
  </si>
  <si>
    <t>ZB758</t>
  </si>
  <si>
    <t>Zkumavka 9 ml K3 edta NR 455036</t>
  </si>
  <si>
    <t>ZB759</t>
  </si>
  <si>
    <t>Zkumavka ÄŤervenĂˇ 8 ml gel 455071</t>
  </si>
  <si>
    <t>ZA835</t>
  </si>
  <si>
    <t>Jehla injekÄŤnĂ­ 0,6 x 25 mm modrĂˇ 4657667</t>
  </si>
  <si>
    <t>ZA832</t>
  </si>
  <si>
    <t>Jehla injekÄŤnĂ­ 0,9 x 40 mm ĹľlutĂˇ 4657519</t>
  </si>
  <si>
    <t>ZD833</t>
  </si>
  <si>
    <t>Jehla vakuovĂˇ 25 mm zelenĂˇ 450072</t>
  </si>
  <si>
    <t>Jehla vakuovĂˇ Vacuette 25 mm zelenĂˇ 450072</t>
  </si>
  <si>
    <t>ZT080</t>
  </si>
  <si>
    <t>Rukavice vyĹˇetĹ™ovacĂ­ nitril nesterilnĂ­ modrĂ© L bal. Ăˇ 100 ks Renmed06</t>
  </si>
  <si>
    <t>50115021</t>
  </si>
  <si>
    <t>laboratorní diagnostika-skl.ZPr (Z501)</t>
  </si>
  <si>
    <t>ZE864</t>
  </si>
  <si>
    <t>Roztok Uro-Tainer Suby G , bal. Ăˇ 10 ks,FB99839</t>
  </si>
  <si>
    <t>ZL410</t>
  </si>
  <si>
    <t>KrytĂ­ gelovĂ© Hemagel 100 g A2681147</t>
  </si>
  <si>
    <t>ZA664</t>
  </si>
  <si>
    <t>KrytĂ­ gelovĂ© hydrokoloidnĂ­ Flamigel 250 ml FLAM250</t>
  </si>
  <si>
    <t>ZO863</t>
  </si>
  <si>
    <t>KrytĂ­ silikonovĂ© pÄ›novĂ© mepilex border flex 13,5 x 16,5 cm bal. Ăˇ 5 ks 283370 - jiĹľ firma nevyrĂˇbĂ­</t>
  </si>
  <si>
    <t>ZR301</t>
  </si>
  <si>
    <t>KrytĂ­ silikonovĂ© pÄ›novĂ© mepilex border flex 7,5  cm sterilnĂ­ bal.Ăˇ 5 ks 595200</t>
  </si>
  <si>
    <t>ZM951</t>
  </si>
  <si>
    <t>KrytĂ­ silikonovĂ© pÄ›novĂ© mepilex border post-op sterilnĂ­ 6 x 8 cm bal. Ăˇ 10 ks 496100</t>
  </si>
  <si>
    <t>ZM952</t>
  </si>
  <si>
    <t>KrytĂ­ silikonovĂ© pÄ›novĂ© mepilex border post-op sterilnĂ­ 9 x 15 cm bal. Ăˇ 10 ks 495300</t>
  </si>
  <si>
    <t>ZN984</t>
  </si>
  <si>
    <t>KrytĂ­ tegaderm advanced na epidurĂˇlnĂ­ katĂ©tr bal. Ăˇ 50 ks 10 x 12 cm 1688</t>
  </si>
  <si>
    <t>ZP802</t>
  </si>
  <si>
    <t>KrytĂ­ tegaderm i.v. advaced pro katetry Aiic.v.Cs P.I.C.C 8,5 cm x 11,5 cm bal. Ăˇ 50 ks 1685</t>
  </si>
  <si>
    <t>ZN090</t>
  </si>
  <si>
    <t>Obvaz elastickĂ˝ sĂ­ĹĄovĂ˝ CareFix Tube k zajiĹˇtÄ›nĂ­ a ochranÄ› fixace IV kanyl vel. S bal. Ăˇ 15 ks 0151 S</t>
  </si>
  <si>
    <t>ZA527</t>
  </si>
  <si>
    <t>Set na malĂ© zĂˇkroky sterilnĂ­ pro malĂ© chir.vĂ˝kony Mediset 4709673</t>
  </si>
  <si>
    <t>ZA467</t>
  </si>
  <si>
    <t>TyÄŤinka vatovĂˇ nesterilnĂ­ 15 cm bal. Ăˇ 100 ks 9679369</t>
  </si>
  <si>
    <t>ZD650</t>
  </si>
  <si>
    <t>Aquapak - sterilnĂ­ voda 340 ml s adaptĂ©rem bal. Ăˇ 20 ks 400340</t>
  </si>
  <si>
    <t>ZC757</t>
  </si>
  <si>
    <t>ÄŚepelka skalpelovĂˇ 24 BB524</t>
  </si>
  <si>
    <t>DrĹľĂˇk jehly Vacuette zĂˇkladnĂ­ 450201</t>
  </si>
  <si>
    <t>ZN250</t>
  </si>
  <si>
    <t>DrĹľĂˇk skalpelovĂ˝ch ÄŤepelek ÄŤ. 4 PL87-104</t>
  </si>
  <si>
    <t>ZE841</t>
  </si>
  <si>
    <t>Elektroda defibrilaÄŤnĂ­ pro dospÄ›lĂ© multifun. stat - padz 8900-4003/4004-Ks</t>
  </si>
  <si>
    <t>ZQ490</t>
  </si>
  <si>
    <t>Elektroda EKG pÄ›novĂˇ pr. 48 mm pro dospÄ›lĂ© pro dlouhodobĂ© pouĹľitĂ­ (ES GS48) H-108003</t>
  </si>
  <si>
    <t>ZB253</t>
  </si>
  <si>
    <t>Filtr iso-gard bakteriĂˇlnĂ­ virovĂ˝ ÄŤistĂ˝ bal. Ăˇ 25 ks 19212</t>
  </si>
  <si>
    <t>ZD839</t>
  </si>
  <si>
    <t>Fonendoskop jednostrannĂ˝ Typ - SCHWESTERN, zelenĂ˝ 76.001.00.002</t>
  </si>
  <si>
    <t>ZB972</t>
  </si>
  <si>
    <t>Fonendoskop oboustrannĂ˝ Typ - PANASCOPE, ÄŤernĂ˝ 76.001.00.004</t>
  </si>
  <si>
    <t>ZQ249</t>
  </si>
  <si>
    <t>HadiÄŤka spojovacĂ­ HS 1,8 x 1800 mm LL DEPH free 2200 180 ND</t>
  </si>
  <si>
    <t>ZB908</t>
  </si>
  <si>
    <t>HadiÄŤka spojovacĂ­ ĹľlutĂˇ 1 mm x 1500 mm pro svÄ›tlocitlivĂ© lĂ©ky bal. Ăˇ 20 ks 1100 1150ND</t>
  </si>
  <si>
    <t>ZK884</t>
  </si>
  <si>
    <t>Kohout trojcestnĂ˝ discofix modrĂ˝ 4095111</t>
  </si>
  <si>
    <t>ZS199</t>
  </si>
  <si>
    <t>Ĺ krtidlo jednorĂˇzovĂ© bal. Ăˇ 200 ks 95.1006</t>
  </si>
  <si>
    <t>ZN206</t>
  </si>
  <si>
    <t>Lopatka ĂşstnĂ­ dĹ™evÄ›nĂˇ lĂ©kaĹ™skĂˇ sterilnĂ­ 150 x 17 mm bal. Ăˇ 5 x 100 ks 4002/SG/CS/L</t>
  </si>
  <si>
    <t>ZQ918</t>
  </si>
  <si>
    <t>ManĹľeta pĹ™etlakovĂˇ 1000 ml pro podĂˇvĂˇnĂ­ infuznĂ­ch roztokĹŻ INFU-SURG 4010</t>
  </si>
  <si>
    <t>ZQ917</t>
  </si>
  <si>
    <t>ManĹľeta pĹ™etlakovĂˇ 500 ml pro podĂˇvĂˇnĂ­ infuznĂ­ch roztokĹŻ INFU-SURG 4005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</si>
  <si>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</si>
  <si>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</si>
  <si>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</si>
  <si>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</si>
  <si>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ZA894</t>
  </si>
  <si>
    <t>MikronebulizĂˇtor + maska (GL) bal. Ăˇ 20 ks P01069</t>
  </si>
  <si>
    <t>ZB647</t>
  </si>
  <si>
    <t>Minitrach seldinger kit 100/461/000</t>
  </si>
  <si>
    <t>ZI155</t>
  </si>
  <si>
    <t>PodloĹľka antidekubitnĂ­ polĹˇtĂˇĹ™ anatomickĂ˝ 10 x 29 x 50 cm SlĂˇva 20 210-S20-V</t>
  </si>
  <si>
    <t>ZD010</t>
  </si>
  <si>
    <t>Set na malĂ© zĂˇkroky sterilnĂ­ pro ĹľilnĂ­ katetrizaci Mediset 4752004</t>
  </si>
  <si>
    <t>ZB890</t>
  </si>
  <si>
    <t>Souprava pro mÄ›Ĺ™enĂ­ CVP dĂ©lka hadiÄŤky 150 cm bal. Ăˇ 30 ks MP 100</t>
  </si>
  <si>
    <t>ZI954</t>
  </si>
  <si>
    <t>Spojka k monitoru Philips k TK manĹľetĂˇm  - NIBP konektor - HP, SIE, SPA ĹľeleznĂˇ BP12-S</t>
  </si>
  <si>
    <t>ZA749</t>
  </si>
  <si>
    <t>StĹ™Ă­kaÄŤka injekÄŤnĂ­ 3-dĂ­lnĂˇ 50 ml LL Omnifix Solo 4617509F</t>
  </si>
  <si>
    <t>ZN854</t>
  </si>
  <si>
    <t>StĹ™Ă­kaÄŤka injekÄŤnĂ­ arteriĂˇlnĂ­ 3 ml bez jehly s heparinem bal. Ăˇ 100 ks safePICO Aspirator 956-622</t>
  </si>
  <si>
    <t>ZA791</t>
  </si>
  <si>
    <t>StĹ™Ă­kaÄŤka janett 3-dĂ­lnĂˇ 150 ml sterilnĂ­ vyplachovacĂ­ KDM870822</t>
  </si>
  <si>
    <t>ZL435</t>
  </si>
  <si>
    <t>Trokar hrudnĂ­ CH20 dĂ©lka 40 cm vnÄ›jĹˇĂ­ pr. 6,6 mm bal. Ăˇ 10 ks 02.000.30.020</t>
  </si>
  <si>
    <t>ZL436</t>
  </si>
  <si>
    <t>Trokar hrudnĂ­ CH24 dĂ©lka 40 cm vnÄ›jĹˇĂ­ pr. 8,0 mm bal. Ăˇ 10 ks 02.000.30.024</t>
  </si>
  <si>
    <t>ZI931</t>
  </si>
  <si>
    <t>UzĂˇvÄ›r dezinfekÄŤnĂ­ k bezjehlovĂ©mu vstupu se 70% IPA  bal. 250 ks NCF-004</t>
  </si>
  <si>
    <t>ZK799</t>
  </si>
  <si>
    <t>ZĂˇtka combi ÄŤervenĂˇ 4495101</t>
  </si>
  <si>
    <t>ZK798</t>
  </si>
  <si>
    <t>ZĂˇtka combi modrĂˇ 4495152</t>
  </si>
  <si>
    <t>ZR764</t>
  </si>
  <si>
    <t>ZavadÄ›ÄŤ ETK  Intersurgical vel. 10 Fr vnÄ›jĹˇĂ­ prĹŻmÄ›r 3,3 mm dĂ©lka 340 mm bal. Ăˇ 10 ks 8080010</t>
  </si>
  <si>
    <t>Zkumavka odbÄ›rovĂˇ Vacuette ÄŤervenĂˇ 6 ml sĂ©rum 456092</t>
  </si>
  <si>
    <t>Zkumavka odbÄ›rovĂˇ Vacuette ÄŤervenĂˇ 9 ml sĂ©rum  455092</t>
  </si>
  <si>
    <t>Zkumavka odbÄ›rovĂˇ Vacuette fialovĂˇ 1,0 ml K3 edta 454034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</si>
  <si>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</si>
  <si>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</si>
  <si>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ZT121</t>
  </si>
  <si>
    <t>Rukavice vyĹˇetĹ™ovacĂ­ nitril bezpraĹˇnĂ© ONE PLUS vel. S bal. Ăˇ 100 ks 9450-012.04</t>
  </si>
  <si>
    <t>50115070</t>
  </si>
  <si>
    <t>ZPr - katetry ostatní (Z513)</t>
  </si>
  <si>
    <t>ZD848</t>
  </si>
  <si>
    <t>Katetr CVC 2 lumen 7 Fr x 30 cm certofix duo ECO 730 Ăˇ 10 ks 4162307E-07</t>
  </si>
  <si>
    <t>ZC588</t>
  </si>
  <si>
    <t>Katetr CVC 2 lumen 7 Fr x 30 cm certofix duo Protekt V730 s antibakt. Ăşpravou bal. Ăˇ 10 ks 4161319P</t>
  </si>
  <si>
    <t>ZB232</t>
  </si>
  <si>
    <t>Maska anesteziologickĂˇ ÄŤ.4 EcoMask ( s prouĹľky ) 7094 (7294000)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</si>
  <si>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</si>
  <si>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</si>
  <si>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</si>
  <si>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</si>
  <si>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50115003</t>
  </si>
  <si>
    <t>TEP (Z518)</t>
  </si>
  <si>
    <t>KA489</t>
  </si>
  <si>
    <t>dlaha burch-schneider 50L 01.00191.150</t>
  </si>
  <si>
    <t>KA488</t>
  </si>
  <si>
    <t>dlaha burch-schneider 50P 01.00191.250</t>
  </si>
  <si>
    <t>KB897</t>
  </si>
  <si>
    <t>dlaha burch-schneider 56P 01.00191.256</t>
  </si>
  <si>
    <t>KF819</t>
  </si>
  <si>
    <t>dlaha burch-schneider 62L 01.00191.162</t>
  </si>
  <si>
    <t>KH159</t>
  </si>
  <si>
    <t>dĹ™Ă­k  CKP monoblok 1.36.480</t>
  </si>
  <si>
    <t>KA780</t>
  </si>
  <si>
    <t>dĹ™Ă­k centram aesculap 12L NK085K</t>
  </si>
  <si>
    <t>KH035</t>
  </si>
  <si>
    <t>end cerviko CKP58 1.36.479</t>
  </si>
  <si>
    <t>KA916</t>
  </si>
  <si>
    <t>end.cerviko CKP 44 315200</t>
  </si>
  <si>
    <t>KA917</t>
  </si>
  <si>
    <t>end.cerviko CKP 46 315300</t>
  </si>
  <si>
    <t>KA919</t>
  </si>
  <si>
    <t>end.cerviko CKP 48 315400</t>
  </si>
  <si>
    <t>KA920</t>
  </si>
  <si>
    <t>end.cerviko CKP 50 315500</t>
  </si>
  <si>
    <t>KA927</t>
  </si>
  <si>
    <t>end.cerviko CKP 52 315600</t>
  </si>
  <si>
    <t>KA925</t>
  </si>
  <si>
    <t>end.cerviko CKP 54 315700</t>
  </si>
  <si>
    <t>KA924</t>
  </si>
  <si>
    <t>end.cerviko CKP 56 315800</t>
  </si>
  <si>
    <t>KK593</t>
  </si>
  <si>
    <t>hlavice oxi fem 12/14 36 mm +12 71343612</t>
  </si>
  <si>
    <t>KH693</t>
  </si>
  <si>
    <t>jamka cementovanĂˇ durasul 42/28mm 01.00284.042</t>
  </si>
  <si>
    <t>KI271</t>
  </si>
  <si>
    <t>krouĹľek duraloc dynamic 50mm 1249-50-000</t>
  </si>
  <si>
    <t>KM294</t>
  </si>
  <si>
    <t>nĂˇhrada hlezna HINTEGRA plato 1/6 mm 300106ND</t>
  </si>
  <si>
    <t>KI502</t>
  </si>
  <si>
    <t>nĂˇhrada hlezna HINTEGRA plato 2/5mm 300205ND</t>
  </si>
  <si>
    <t>KI501</t>
  </si>
  <si>
    <t>nĂˇhrada hlezna HINTEGRA talĂˇrnĂ­ komponenta levĂˇ S2 302112ND</t>
  </si>
  <si>
    <t>KM293</t>
  </si>
  <si>
    <t>nĂˇhrada hlezna HINTEGRA talĂˇrnĂ­ komponenta pravĂˇ S1 301111ND</t>
  </si>
  <si>
    <t>KK343</t>
  </si>
  <si>
    <t>nĂˇhrada hlezna HINTEGRA talĂˇrnĂ­ komponenta pravĂˇ S3 301203ND</t>
  </si>
  <si>
    <t>KM262</t>
  </si>
  <si>
    <t>nĂˇhrada hlezna HINTEGRA tibiĂˇlnĂ­ komponenta levĂˇ S2 302202ND</t>
  </si>
  <si>
    <t>ZS115</t>
  </si>
  <si>
    <t>NĂˇhrada kloubu palce ruky TMCI dĹ™Ă­k necementovanĂ˝ T/II(TI+HA)2 413002</t>
  </si>
  <si>
    <t>ZS116</t>
  </si>
  <si>
    <t>NĂˇhrada kloubu palce ruky TMCI krÄŤek valgĂłznĂ­ 15Â°, T/II,5/12S 413077</t>
  </si>
  <si>
    <t>ZS323</t>
  </si>
  <si>
    <t>NĂˇhrada kloubu palce ruky TMCI krÄŤek valgĂłznĂ­ 15Â°, T/II,5/14M; 413078</t>
  </si>
  <si>
    <t>ZS114</t>
  </si>
  <si>
    <t>NĂˇhrada kloubu palce ruky TMCI plĂˇĹˇĹĄ jamky necementovanĂ˝ T/III D9 413171</t>
  </si>
  <si>
    <t>ZS113</t>
  </si>
  <si>
    <t>NĂˇhrada kloubu palce ruky TMCI vloĹľka T/III pro hlaviÄŤku D5 413175</t>
  </si>
  <si>
    <t>ZS674</t>
  </si>
  <si>
    <t>NĂˇhrada kloubu palce ruky TMCJ dĹ™Ă­k necementovanĂ˝ T vel. 1 413001</t>
  </si>
  <si>
    <t>ZS673</t>
  </si>
  <si>
    <t>NĂˇhrada kloubu palce ruky TMCJ dĹ™Ă­k necementovanĂ˝ T vel. 3 413003</t>
  </si>
  <si>
    <t>ZS912</t>
  </si>
  <si>
    <t>NĂˇhrada kloubu palce ruky TMCJ dĹ™Ă­k necementovanĂ˝ T/II (TI+HA) vel. 1 413011</t>
  </si>
  <si>
    <t>ZS322</t>
  </si>
  <si>
    <t>NĂˇhrada kloubu palce ruky TMCJ dĹ™Ă­k necementovanĂ˝ typ T vel. 2(TI+HA)4; 413004</t>
  </si>
  <si>
    <t>KE028</t>
  </si>
  <si>
    <t>nĂˇhrada kolennĂ­ho kloubu femorĂˇlnĂ­ komponenta levĂˇ vel. 3 96-0003  PRIMO</t>
  </si>
  <si>
    <t>KE030</t>
  </si>
  <si>
    <t>nĂˇhrada kolennĂ­ho kloubu femorĂˇlnĂ­ komponenta levĂˇ vel. 5 96-0005 PRIMO</t>
  </si>
  <si>
    <t>KE024</t>
  </si>
  <si>
    <t>nĂˇhrada kolennĂ­ho kloubu femorĂˇlnĂ­ komponenta pravĂˇ vel. 3 96-0013  PRIMO</t>
  </si>
  <si>
    <t>KE671</t>
  </si>
  <si>
    <t>nĂˇhrada kolennĂ­ho kloubu femur 62-3401R  REVIZE</t>
  </si>
  <si>
    <t>KG951</t>
  </si>
  <si>
    <t>nĂˇhrada kolennĂ­ho kloubu femur reviznĂ­ 62-3401L REVIZE</t>
  </si>
  <si>
    <t>KE025</t>
  </si>
  <si>
    <t>nĂˇhrada kolennĂ­ho kloubu koleno prim.femur.kom.pravĂˇ 4 96-0014 PRIMO</t>
  </si>
  <si>
    <t>KI595</t>
  </si>
  <si>
    <t>nĂˇhrada kolennĂ­ho kloubu LPS insert tibiĂˇlnĂ­  medium 16 mm 1987-27-316 REVIZE</t>
  </si>
  <si>
    <t>KI195</t>
  </si>
  <si>
    <t>nĂˇhrada kolennĂ­ho kloubu NEXGEN dĹ™Ă­k reviznĂ­ MBT sleeve por 37mm 1294-54-100 REVIZE</t>
  </si>
  <si>
    <t>KJ636</t>
  </si>
  <si>
    <t>nĂˇhrada kolennĂ­ho kloubu NEXGEN komponenta femorĂˇlnĂ­ levĂˇ vel. D 90-5966-14-01</t>
  </si>
  <si>
    <t>KJ397</t>
  </si>
  <si>
    <t>nĂˇhrada kolennĂ­ho kloubu NEXGEN komponenta femorĂˇlnĂ­ levĂˇ vel. E 90-5966-15-01</t>
  </si>
  <si>
    <t>KJ533</t>
  </si>
  <si>
    <t>nĂˇhrada kolennĂ­ho kloubu NEXGEN komponenta femorĂˇlnĂ­ levĂˇ vel. F 90-5966-16-01</t>
  </si>
  <si>
    <t>KJ534</t>
  </si>
  <si>
    <t>nĂˇhrada kolennĂ­ho kloubu NEXGEN komponenta femorĂˇlnĂ­ levĂˇ vel. G 90-5966-17-01</t>
  </si>
  <si>
    <t>KJ531</t>
  </si>
  <si>
    <t>nĂˇhrada kolennĂ­ho kloubu NEXGEN komponenta femorĂˇlnĂ­ levĂˇ vel. H 90-5970-18-01</t>
  </si>
  <si>
    <t>KJ991</t>
  </si>
  <si>
    <t>nĂˇhrada kolennĂ­ho kloubu NEXGEN komponenta femorĂˇlnĂ­ levĂˇ vel.C 90-5966-13-01</t>
  </si>
  <si>
    <t>KD079</t>
  </si>
  <si>
    <t>nĂˇhrada kolennĂ­ho kloubu NEXGEN komponenta femorĂˇlnĂ­ LPS levĂˇ stabilizovanĂˇ D 5996-14-01</t>
  </si>
  <si>
    <t>KJ571</t>
  </si>
  <si>
    <t>nĂˇhrada kolennĂ­ho kloubu NEXGEN komponenta femorĂˇlnĂ­ LPS levĂˇ stabilizovanĂˇ vel. E 90-5996-15-01</t>
  </si>
  <si>
    <t>KJ971</t>
  </si>
  <si>
    <t>nĂˇhrada kolennĂ­ho kloubu NEXGEN komponenta femorĂˇlnĂ­ LPS levĂˇ stabilizovanaĂˇ vel. F 90-5996-16-01</t>
  </si>
  <si>
    <t>KM048</t>
  </si>
  <si>
    <t>nĂˇhrada kolennĂ­ho kloubu NEXGEN komponenta femorĂˇlnĂ­ LPS pravĂˇ stabilizovanĂˇ C 5996-13-02</t>
  </si>
  <si>
    <t>KD076</t>
  </si>
  <si>
    <t>nĂˇhrada kolennĂ­ho kloubu NEXGEN komponenta femorĂˇlnĂ­ LPS pravĂˇ stabilizovanĂˇ F 5996-16-02</t>
  </si>
  <si>
    <t>KJ642</t>
  </si>
  <si>
    <t>nĂˇhrada kolennĂ­ho kloubu NEXGEN komponenta femorĂˇlnĂ­ LPS pravĂˇ stabilizovanĂˇ vel. D 90-5996-14-02</t>
  </si>
  <si>
    <t>KJ637</t>
  </si>
  <si>
    <t>nĂˇhrada kolennĂ­ho kloubu NEXGEN komponenta femorĂˇlnĂ­ LPS pravĂˇ stabilizovanĂˇ vel. E 90-5996-15-02</t>
  </si>
  <si>
    <t>KK681</t>
  </si>
  <si>
    <t>nĂˇhrada kolennĂ­ho kloubu NEXGEN komponenta femorĂˇlnĂ­ LPS pravĂˇ stabilizovanĂˇ vel. G 90-5996-17-02</t>
  </si>
  <si>
    <t>KA789</t>
  </si>
  <si>
    <t>nĂˇhrada kolennĂ­ho kloubu NEXGEN komponenta femorĂˇlnĂ­ pravĂˇ C</t>
  </si>
  <si>
    <t>KI188</t>
  </si>
  <si>
    <t>nĂˇhrada kolennĂ­ho kloubu NEXGEN komponenta femorĂˇlnĂ­ pravĂˇ D 00-5966- 014-02</t>
  </si>
  <si>
    <t>KI189</t>
  </si>
  <si>
    <t>nĂˇhrada kolennĂ­ho kloubu NEXGEN komponenta femorĂˇlnĂ­ pravĂˇ E 5966-15-02</t>
  </si>
  <si>
    <t>KI187</t>
  </si>
  <si>
    <t>nĂˇhrada kolennĂ­ho kloubu NEXGEN komponenta femorĂˇlnĂ­ pravĂˇ F 5966-16-02</t>
  </si>
  <si>
    <t>KJ414</t>
  </si>
  <si>
    <t>nĂˇhrada kolennĂ­ho kloubu NEXGEN komponenta femorĂˇlnĂ­ pravĂˇ vel. G 90-5966-17-02</t>
  </si>
  <si>
    <t>KJ561</t>
  </si>
  <si>
    <t>nĂˇhrada kolennĂ­ho kloubu NexGen komponenta femorĂˇlnĂ­ pravĂˇ vel. H 90-5970-18-02</t>
  </si>
  <si>
    <t>KM327</t>
  </si>
  <si>
    <t>nĂˇhrada kolennĂ­ho kloubu NEXGEN komponenta tibiĂˇlnĂ­ precoat vel. 10 90-5980-57-04; kĂłd VZP nĂˇhrada kolennĂ­ho kloubu NEXGEN komponenta tibiĂˇlnĂ­ precoat vel. 10; kat.ÄŤ.  90-5980-57-04</t>
  </si>
  <si>
    <t>KJ992</t>
  </si>
  <si>
    <t>nĂˇhrada kolennĂ­ho kloubu NEXGEN komponenta tibiĂˇlnĂ­ precoat vel. 2 90-5980-27-02</t>
  </si>
  <si>
    <t>KJ395</t>
  </si>
  <si>
    <t>nĂˇhrada kolennĂ­ho kloubu NEXGEN komponenta tibiĂˇlnĂ­ precoat vel. 3 90-5980-37-01</t>
  </si>
  <si>
    <t>KI190</t>
  </si>
  <si>
    <t>nĂˇhrada kolennĂ­ho kloubu NEXGEN komponenta tibiĂˇlnĂ­ precoat vel. 5 5980-047-01</t>
  </si>
  <si>
    <t>KJ412</t>
  </si>
  <si>
    <t>nĂˇhrada kolennĂ­ho kloubu NEXGEN komponenta tibiĂˇlnĂ­ precoat vel. 6 90-5980-47-02</t>
  </si>
  <si>
    <t>KI192</t>
  </si>
  <si>
    <t>nĂˇhrada kolennĂ­ho kloubu NEXGEN komponenta tibiĂˇlnĂ­ precoat vel. 7 5980-57-01</t>
  </si>
  <si>
    <t>KJ532</t>
  </si>
  <si>
    <t>nĂˇhrada kolennĂ­ho kloubu NEXGEN komponenta tibiĂˇlnĂ­ precoat vel. 8 90-5980-57-02</t>
  </si>
  <si>
    <t>KJ563</t>
  </si>
  <si>
    <t>nĂˇhrada kolennĂ­ho kloubu NexGen komponenta tibiĂˇlnĂ­ precoat vel. 9 90-5980-57-03</t>
  </si>
  <si>
    <t>KH877</t>
  </si>
  <si>
    <t>nĂˇhrada kolennĂ­ho kloubu NEXGEN komponenta tibiĂˇlnĂ­ precoat vel.4 5980-37-02</t>
  </si>
  <si>
    <t>KM408</t>
  </si>
  <si>
    <t>nĂˇhrada kolennĂ­ho kloubu NEXGEN LCCK augmentace tibiĂˇlnĂ­ 3, 5, mm 2 poloviÄŤnĂ­  00-5988-03-26</t>
  </si>
  <si>
    <t>KM323</t>
  </si>
  <si>
    <t>nĂˇhrada kolennĂ­ho kloubu NEXGEN LCCK augmentace tibiĂˇlnĂ­ 4 - 10,0 mm 00-5988-04-27</t>
  </si>
  <si>
    <t>KL699</t>
  </si>
  <si>
    <t>nĂˇhrada kolennĂ­ho kloubu NEXGEN LCCK augmentace tibiĂˇlnĂ­ 5 - 5,00 mm poloviÄŤnĂ­ 00-5988-05-26</t>
  </si>
  <si>
    <t>KM035</t>
  </si>
  <si>
    <t>nĂˇhrada kolennĂ­ho kloubu NEXGEN LCCK augmentace tibiĂˇlnĂ­ 6, 20,0 mm poloviÄŤnĂ­ Left lateral/right medial  00-5988-06-39</t>
  </si>
  <si>
    <t>KM414</t>
  </si>
  <si>
    <t>nĂˇhrada kolennĂ­ho kloubu NEXGEN LCCK dĹ™Ă­k prodlouĹľenĂ˝ 11 x 100 mm s ofsetem necementovanĂ˝ 00-5988-20-11</t>
  </si>
  <si>
    <t>KL700</t>
  </si>
  <si>
    <t>nĂˇhrada kolennĂ­ho kloubu NEXGEN LCCK dĹ™Ă­k prodlouĹľenĂ˝ 14 x 145 mm s ofsetem necementovanĂ˝ 00-5988-20-14</t>
  </si>
  <si>
    <t>KL951</t>
  </si>
  <si>
    <t>nĂˇhrada kolennĂ­ho kloubu NEXGEN LCCK dĹ™Ă­k prodlouĹľenĂ˝ s ofsetem 12 x100 mm reviznĂ­ 00-5988-020-12</t>
  </si>
  <si>
    <t>KL583</t>
  </si>
  <si>
    <t>nĂˇhrada kolennĂ­ho kloubu NEXGEN LCCK dĹ™Ă­k prodlouĹľenĂ˝ s ofsetem 13 x100 mm reviznĂ­ 00-5988-020-13</t>
  </si>
  <si>
    <t>KL952</t>
  </si>
  <si>
    <t>nĂˇhrada kolennĂ­ho kloubu NEXGEN LCCK dĹ™Ă­k prodlouĹľenĂ˝ s ofsetem 15 x100 mm reviznĂ­ 00-5988-020-15</t>
  </si>
  <si>
    <t>KL574</t>
  </si>
  <si>
    <t>nĂˇhrada kolennĂ­ho kloubu NEXGEN LCCK dĹ™Ă­k prodlouĹľenĂ˝ s ofsetem 16 x145 mm reviznĂ­ 00-5988-020-16</t>
  </si>
  <si>
    <t>KM399</t>
  </si>
  <si>
    <t>nĂˇhrada kolennĂ­ho kloubu NEXGEN LCCK dĹ™Ă­k prodlouĹľenĂ˝ s ofsetem 18 x 100 mm reviznĂ­ 00-5988-020-18</t>
  </si>
  <si>
    <t>KL676</t>
  </si>
  <si>
    <t>nĂˇhrada kolennĂ­ho kloubu NEXGEN LCCK dĹ™Ă­k rovnĂ˝ prodlouĹľenĂ˝  15 x75 mm reviznĂ­ 00-5988-012-15</t>
  </si>
  <si>
    <t>KM466</t>
  </si>
  <si>
    <t>nĂˇhrada kolennĂ­ho kloubu NEXGEN LCCK dĹ™Ă­k rovnĂ˝ proudloĹľenĂ˝ 10 x 100 mm reviznĂ­ necementovanĂ˝ 00-5988-10-10</t>
  </si>
  <si>
    <t>KL945</t>
  </si>
  <si>
    <t>nĂˇhrada kolennĂ­ho kloubu NEXGEN LCCK dĹ™Ă­k rovnĂ˝ proudloĹľenĂ˝ 20 x 100 mm reviznĂ­ necementovanĂ˝ 00-5988-10-20</t>
  </si>
  <si>
    <t>KM415</t>
  </si>
  <si>
    <t>nĂˇhrada kolennĂ­ho kloubu NEXGEN LCCK komponenta femorĂˇlnĂ­ vel. D  pravĂˇ reviznĂ­ cement 00-5994-014-92</t>
  </si>
  <si>
    <t>KL575</t>
  </si>
  <si>
    <t>nĂˇhrada kolennĂ­ho kloubu NEXGEN LCCK komponenta femorĂˇlnĂ­ vel. E  pravĂˇ reviznĂ­ cement 00-5994-015-92</t>
  </si>
  <si>
    <t>KM413</t>
  </si>
  <si>
    <t>nĂˇhrada kolennĂ­ho kloubu NEXGEN LCCK vloĹľka tibiĂˇlnĂ­ PE C,D 12 mm reviznĂ­ (00-5994-32-10)  00-5994-030-12</t>
  </si>
  <si>
    <t>KM345</t>
  </si>
  <si>
    <t>nĂˇhrada kolennĂ­ho kloubu NEXGEN LCCK vloĹľka tibiĂˇlnĂ­ PE EF14 mm reviznĂ­ 00-5994-040-14</t>
  </si>
  <si>
    <t>KL576</t>
  </si>
  <si>
    <t>nĂˇhrada kolennĂ­ho kloubu NEXGEN LCCK vloĹľka tibiĂˇlnĂ­ PE EF56 12 mm reviznĂ­ 00-5994-040-12</t>
  </si>
  <si>
    <t>KM103</t>
  </si>
  <si>
    <t>nĂˇhrada kolennĂ­ho kloubu NEXGEN patella All Poly Standard vel.29 8.0 mm 5972-65-29</t>
  </si>
  <si>
    <t>KM102</t>
  </si>
  <si>
    <t>nĂˇhrada kolennĂ­ho kloubu NEXGEN patella All Poly Standard vel.35 9.0 mm 5972-65-35</t>
  </si>
  <si>
    <t>KM219</t>
  </si>
  <si>
    <t>nĂˇhrada kolennĂ­ho kloubu NEXGEN plato tibiĂˇln ProlongĂ­ LPS-Flex Fixed 17 mm 00-5962-040-17</t>
  </si>
  <si>
    <t>KL022</t>
  </si>
  <si>
    <t>nĂˇhrada kolennĂ­ho kloubu NEXGEN plato tibiĂˇlnĂ­ LPS - Flex vel. E, F 10 mm 90-5964-32-10</t>
  </si>
  <si>
    <t>KK677</t>
  </si>
  <si>
    <t>nĂˇhrada kolennĂ­ho kloubu NEXGEN plato tibiĂˇlnĂ­ LPS - Flex vel. E, F 10 mm 90-5964-40-10</t>
  </si>
  <si>
    <t>KK583</t>
  </si>
  <si>
    <t>nĂˇhrada kolennĂ­ho kloubu NEXGEN plato tibiĂˇlnĂ­ LPS - Flex vel. E, F 20 mm 90-5964-30-10</t>
  </si>
  <si>
    <t>KJ840</t>
  </si>
  <si>
    <t>nĂˇhrada kolennĂ­ho kloubu NEXGEN plato tibiĂˇlnĂ­ LPS - Flex vel. E, F12 mm 90-5964-40-12</t>
  </si>
  <si>
    <t>KI193</t>
  </si>
  <si>
    <t>nĂˇhrada kolennĂ­ho kloubu NEXGEN plato tibiĂˇlnĂ­ modrĂ©10mm 90-5970-50-10 REVIZE</t>
  </si>
  <si>
    <t>KL051</t>
  </si>
  <si>
    <t>nĂˇhrada kolennĂ­ho kloubu NEXGEN plato tibiĂˇlnĂ­ Prolonf rĹŻĹľovĂ©  C- H 1,2 x 10 mm 90-5970-21-10 REVIZE</t>
  </si>
  <si>
    <t>KJ536</t>
  </si>
  <si>
    <t>nĂˇhrada kolennĂ­ho kloubu NEXGEN plato tibiĂˇlnĂ­ Prolong ĹľlutĂ© 3,4 x 10 mm 90-5952-30-10</t>
  </si>
  <si>
    <t>KJ535</t>
  </si>
  <si>
    <t>nĂˇhrada kolennĂ­ho kloubu NEXGEN plato tibiĂˇlnĂ­ Prolong ĹľlutĂ© 3,4 x 12 mm 90-5952-30-12</t>
  </si>
  <si>
    <t>KJ654</t>
  </si>
  <si>
    <t>nĂˇhrada kolennĂ­ho kloubu NexGen plato tibiĂˇlnĂ­ Prolong ĹľlutĂ© 3,4 x 14 ĹľlutĂ© 90-5952-30-14</t>
  </si>
  <si>
    <t>KK833</t>
  </si>
  <si>
    <t>nĂˇhrada kolennĂ­ho kloubu NEXGEN plato tibiĂˇlnĂ­ Prolong LPS - Flex vel. C, D 12 mm 90-5964-30-12</t>
  </si>
  <si>
    <t>KJ643</t>
  </si>
  <si>
    <t>nĂˇhrada kolennĂ­ho kloubu NEXGEN plato tibiĂˇlnĂ­ Prolong LPS - Flex vel. C, D 14 mm 90-5964-30-14</t>
  </si>
  <si>
    <t>KJ843</t>
  </si>
  <si>
    <t>nĂˇhrada kolennĂ­ho kloubu NEXGEN plato tibiĂˇlnĂ­ Prolong LPS - Flex vel. C,H 14 mm 90-5952-50-14</t>
  </si>
  <si>
    <t>KJ639</t>
  </si>
  <si>
    <t>nĂˇhrada kolennĂ­ho kloubu NEXGEN plato tibiĂˇlnĂ­ Prolong LPS - Flex vel. E, F 14 mm 90-5964-40-14</t>
  </si>
  <si>
    <t>KH879</t>
  </si>
  <si>
    <t>nĂˇhrada kolennĂ­ho kloubu NEXGEN plato tibiĂˇlnĂ­ Prolong LPS EF 10 mm 5962-32-10</t>
  </si>
  <si>
    <t>KL050</t>
  </si>
  <si>
    <t>nĂˇhrada kolennĂ­ho kloubu NEXGEN plato tibiĂˇlnĂ­ Prolong LPS EF 3,4 x 14 mm 5962-32-14</t>
  </si>
  <si>
    <t>KJ410</t>
  </si>
  <si>
    <t>nĂˇhrada kolennĂ­ho kloubu NEXGEN plato tibiĂˇlnĂ­ Prolong LPS ĹľlutĂ© 3,4 x 17 mm 90-5952-30-17</t>
  </si>
  <si>
    <t>KJ413</t>
  </si>
  <si>
    <t>nĂˇhrada kolennĂ­ho kloubu NEXGEN plato tibiĂˇlnĂ­ Prolong LPS modrĂ© 7 x 10 mm 5952-50-10</t>
  </si>
  <si>
    <t>KM212</t>
  </si>
  <si>
    <t>nĂˇhrada kolennĂ­ho kloubu NEXGEN plato tibiĂˇlnĂ­ Prolong LPS-Flex  C,D 3,4 12 mm 00-5962-030-12</t>
  </si>
  <si>
    <t>KM216</t>
  </si>
  <si>
    <t>nĂˇhrada kolennĂ­ho kloubu NEXGEN plato tibiĂˇlnĂ­ Prolong LPS-Flex E,F 3,4 12 mm 00-5962-032-12</t>
  </si>
  <si>
    <t>KM236</t>
  </si>
  <si>
    <t>nĂˇhrada kolennĂ­ho kloubu NEXGEN plato tibiĂˇlnĂ­ Prolong LPS-Flex E,F, 12 mm 00-5962-051-12</t>
  </si>
  <si>
    <t>KM215</t>
  </si>
  <si>
    <t>nĂˇhrada kolennĂ­ho kloubu NEXGEN plato tibiĂˇlnĂ­ Prolong LPS-Flex Fixed 20 mm 00-5962-030-20</t>
  </si>
  <si>
    <t>KM238</t>
  </si>
  <si>
    <t>nĂˇhrada kolennĂ­ho kloubu NEXGEN plato tibiĂˇlnĂ­ Prolong LPS-Flex Fixed 20 mm 00-5962-051-20</t>
  </si>
  <si>
    <t>KM232</t>
  </si>
  <si>
    <t>nĂˇhrada kolennĂ­ho kloubu NEXGEN plato tibiĂˇlnĂ­ Prolong LPS-Flex G,H 7,14 mm 00-5962-050-14</t>
  </si>
  <si>
    <t>KM218</t>
  </si>
  <si>
    <t>nĂˇhrada kolennĂ­ho kloubu NEXGEN plato tibiĂˇlnĂ­ Prolong LPS-Flex Prolong E,F 5,6  12 mm 00-5962-040-12</t>
  </si>
  <si>
    <t>KM134</t>
  </si>
  <si>
    <t>nĂˇhrada kolennĂ­ho kloubu NEXGEN plato tibiĂˇlnĂ­ Prolong LPS-Flex vel. C,D 3,4 10 mm 00-5962-030-10</t>
  </si>
  <si>
    <t>KM062</t>
  </si>
  <si>
    <t>nĂˇhrada kolennĂ­ho kloubu NEXGEN plato tibiĂˇlnĂ­ Prolong LPS-Flex vel. E,F 14 mm 00-5962-051-14</t>
  </si>
  <si>
    <t>KM063</t>
  </si>
  <si>
    <t>nĂˇhrada kolennĂ­ho kloubu NEXGEN plato tibiĂˇlnĂ­ Prolong LPS-Flex vel. E,F 5,6 10 mm 00-5962-040-10</t>
  </si>
  <si>
    <t>KM135</t>
  </si>
  <si>
    <t>nĂˇhrada kolennĂ­ho kloubu NEXGEN plato tibiĂˇlnĂ­ Prolong LPS-Flex vel. E,F 5,6 14 mm 00-5962-040-14</t>
  </si>
  <si>
    <t>KM137</t>
  </si>
  <si>
    <t>nĂˇhrada kolennĂ­ho kloubu NEXGEN plato tibiĂˇlnĂ­ Prolong LPS-Flex vel. G,H 7 12 mm 00-5962-050-12</t>
  </si>
  <si>
    <t>KJ560</t>
  </si>
  <si>
    <t>nĂˇhrada kolennĂ­ho kloubu NexGen plato tibiĂˇlnĂ­ Prolong modrĂ© 50 x 12 mm 90-5952-50-12</t>
  </si>
  <si>
    <t>KJ993</t>
  </si>
  <si>
    <t>nĂˇhrada kolennĂ­ho kloubu NEXGEN plato tibiĂˇlnĂ­ Prolong rĹŻĹľovĂ© 2,1 x 12 mm 90-5970-21-12 REVIZE</t>
  </si>
  <si>
    <t>KJ559</t>
  </si>
  <si>
    <t>nĂˇhrada kolennĂ­ho kloubu NexGen plato tibiĂˇlnĂ­ Prolong zelenĂ© 10 mm 90-5952-40-10</t>
  </si>
  <si>
    <t>KJ549</t>
  </si>
  <si>
    <t>nĂˇhrada kolennĂ­ho kloubu NEXGEN plato tibiĂˇlnĂ­ Prolong zelenĂ© 5,6 x 12 mm 90-5952-40-12</t>
  </si>
  <si>
    <t>KJ537</t>
  </si>
  <si>
    <t>nĂˇhrada kolennĂ­ho kloubu NEXGEN plato tibiĂˇlnĂ­ Prolong zelenĂ© 5,6 x 14 mm 90-5952-40-14</t>
  </si>
  <si>
    <t>ZO194</t>
  </si>
  <si>
    <t>NĂˇhrada kolennĂ­ho kloubu OXFORD unikompartmentĂˇlnĂ­ komponenta femorĂˇlnĂ­ vel. Large 166943</t>
  </si>
  <si>
    <t>ZO890</t>
  </si>
  <si>
    <t>NĂˇhrada kolennĂ­ho kloubu OXFORD unikompartmentĂˇlnĂ­ komponenta femorĂˇlnĂ­ vel. medium 166942</t>
  </si>
  <si>
    <t>ZO852</t>
  </si>
  <si>
    <t>NĂˇhrada kolennĂ­ho kloubu OXFORD unikompartmentĂˇlnĂ­ komponenta femorĂˇlnĂ­ vel. Small 166941</t>
  </si>
  <si>
    <t>ZQ186</t>
  </si>
  <si>
    <t>NĂˇhrada kolennĂ­ho kloubu OXFORD unikompartmentĂˇlnĂ­ tibiĂˇlnĂ­ komponenta anatomickĂˇ pravĂˇ mediĂˇlnĂ­ velikost E 154727</t>
  </si>
  <si>
    <t>ZO950</t>
  </si>
  <si>
    <t>NĂˇhrada kolennĂ­ho kloubu OXFORD unikompartmentĂˇlnĂ­ tibiĂˇlnĂ­ komponenta pravĂˇ mediĂˇlnĂ­ 154723</t>
  </si>
  <si>
    <t>ZP104</t>
  </si>
  <si>
    <t>NĂˇhrada kolennĂ­ho kloubu OXFORD unikompartmentĂˇlnĂ­ tibiĂˇlnĂ­ komponenta pravĂˇ mediĂˇlnĂ­ B 154721</t>
  </si>
  <si>
    <t>ZR957</t>
  </si>
  <si>
    <t>NĂˇhrada kolennĂ­ho kloubu OXFORD unikompartmentĂˇlnĂ­ tibiĂˇlnĂ­ komponenta pravĂˇ mediĂˇlnĂ­ vel. A 154719</t>
  </si>
  <si>
    <t>ZS326</t>
  </si>
  <si>
    <t>NĂˇhrada kolennĂ­ho kloubu OXFORD unikompartmentĂˇlnĂ­ vloĹľka meniskeĂˇlnĂ­ anatomickĂˇ  pravĂˇ mediĂˇlnĂ­ 5 mm 159577</t>
  </si>
  <si>
    <t>ZI984</t>
  </si>
  <si>
    <t>NĂˇhrada kolennĂ­ho kloubu OXFORD unikompartmentĂˇlnĂ­ vloĹľka meniskeĂˇlnĂ­ anatomickĂˇ medium 159576</t>
  </si>
  <si>
    <t>ZO951</t>
  </si>
  <si>
    <t>NĂˇhrada kolennĂ­ho kloubu OXFORD unikompartmentĂˇlnĂ­ vloĹľka meniskeĂˇlnĂ­ anatomickĂˇ pravĂˇ mediĂˇlnĂ­ 159575</t>
  </si>
  <si>
    <t>ZS839</t>
  </si>
  <si>
    <t>NĂˇhrada kolennĂ­ho kloubu OXFORD unikompartmentĂˇlnĂ­ vloĹľka meniskeĂˇlnĂ­ anatomickĂˇ pravĂˇ mediĂˇlnĂ­ 6 mm 159585</t>
  </si>
  <si>
    <t>ZP146</t>
  </si>
  <si>
    <t>NĂˇhrada kolennĂ­ho kloubu OXFORD unikompartmentĂˇlnĂ­ vloĹľka meniskeĂˇlnĂ­ anatomickĂˇ pravĂˇ mediĂˇlnĂ­ Large 159582</t>
  </si>
  <si>
    <t>ZP210</t>
  </si>
  <si>
    <t>NĂˇhrada kolennĂ­ho kloubu OXFORD unikompartmentĂˇlnĂ­ vloĹľka meniskeĂˇlnĂ­ anatomickĂˇ pravĂˇ mediĂˇlnĂ­ Large 159584</t>
  </si>
  <si>
    <t>ZO853</t>
  </si>
  <si>
    <t>NĂˇhrada kolennĂ­ho kloubu OXFORD unikompartmentĂˇlnĂ­ vloĹľka meniskeĂˇlnĂ­ anatomickĂˇ pravĂˇ mediĂˇlnĂ­ RM -3 mm 159568</t>
  </si>
  <si>
    <t>ZK753</t>
  </si>
  <si>
    <t>NĂˇhrada kolennĂ­ho kloubu OXFORD unikompartmentĂˇlnĂ­ vloĹľka meniskeĂˇlnĂ­ anatomickĂˇ small 159569</t>
  </si>
  <si>
    <t>ZO193</t>
  </si>
  <si>
    <t>NĂˇhrada kolennĂ­ho kloubu OXFORD unikompertmentĂˇlnĂ­ tibiĂˇlnĂ­ komponenta laterĂˇlnĂ­ pravĂˇ vel. D 154725</t>
  </si>
  <si>
    <t>KF783</t>
  </si>
  <si>
    <t>nĂˇhrada kolennĂ­ho kloubu P.F.C. adaptĂ©r femorĂˇlnĂ­ 5 96-0781 REVIZE</t>
  </si>
  <si>
    <t>KI055</t>
  </si>
  <si>
    <t>nĂˇhrada kolennĂ­ho kloubu P.F.C. femorĂˇlnĂ­ +2/-2 96-0784 REVIZE</t>
  </si>
  <si>
    <t>KH597</t>
  </si>
  <si>
    <t>nĂˇhrada kolennĂ­ho kloubu P.F.C. komponenta tibiĂˇlnĂ­ 29mm 1294-54-000 REVIZE</t>
  </si>
  <si>
    <t>ZN344</t>
  </si>
  <si>
    <t>NĂˇhrada kolennĂ­ho kloubu ProSpon komponenta femorĂˇlnĂ­ 3R Z01170-0300-65044</t>
  </si>
  <si>
    <t>ZN334</t>
  </si>
  <si>
    <t>NĂˇhrada kolennĂ­ho kloubu ProSpon komponenta femorĂˇlnĂ­ vektor 3L Z01180-0300-65044</t>
  </si>
  <si>
    <t>ZO263</t>
  </si>
  <si>
    <t>NĂˇhrada kolennĂ­ho kloubu ProSpon komponenta femorĂˇlnĂ­ vektor 4+ R Z01170-0400-73046</t>
  </si>
  <si>
    <t>ZN341</t>
  </si>
  <si>
    <t>NĂˇhrada kolennĂ­ho kloubu ProSpon komponenta femorĂˇlnĂ­ vektor 4L Z01180-0400-67046</t>
  </si>
  <si>
    <t>ZN345</t>
  </si>
  <si>
    <t>NĂˇhrada kolennĂ­ho kloubu ProSpon komponenta femorĂˇlnĂ­ vektor 4R Z01170-0400-67046</t>
  </si>
  <si>
    <t>ZN340</t>
  </si>
  <si>
    <t>NĂˇhrada kolennĂ­ho kloubu ProSpon komponenta femorĂˇlnĂ­ vektor 5+R Z01170-0500-76050</t>
  </si>
  <si>
    <t>ZN331</t>
  </si>
  <si>
    <t>NĂˇhrada kolennĂ­ho kloubu ProSpon komponenta femorĂˇlnĂ­ vektor 5L Z01180-0500-76050</t>
  </si>
  <si>
    <t>ZO105</t>
  </si>
  <si>
    <t>NĂˇhrada kolennĂ­ho kloubu ProSpon komponenta femorĂˇlnĂ­ vektor 6 R Z01170-0600-80054</t>
  </si>
  <si>
    <t>ZN333</t>
  </si>
  <si>
    <t>NĂˇhrada kolennĂ­ho kloubu ProSpon plato tibiĂˇlnĂ­ vektor 3 Z01240-0300-64044</t>
  </si>
  <si>
    <t>ZN336</t>
  </si>
  <si>
    <t>NĂˇhrada kolennĂ­ho kloubu ProSpon plato tibiĂˇlnĂ­ vektor 3+ Z01240-0300-69046</t>
  </si>
  <si>
    <t>ZN342</t>
  </si>
  <si>
    <t>NĂˇhrada kolennĂ­ho kloubu ProSpon plato tibiĂˇlnĂ­ vektor 4+ Z01240-0400-72048</t>
  </si>
  <si>
    <t>ZN339</t>
  </si>
  <si>
    <t>NĂˇhrada kolennĂ­ho kloubu ProSpon plato tibiĂˇlnĂ­ vektor 5+ Z01240-0500-75051</t>
  </si>
  <si>
    <t>ZN329</t>
  </si>
  <si>
    <t>NĂˇhrada kolennĂ­ho kloubu ProSpon plato tibiĂˇlnĂ­ vektor 5+ Z01240-0500-79053</t>
  </si>
  <si>
    <t>ZO103</t>
  </si>
  <si>
    <t>NĂˇhrada kolennĂ­ho kloubu ProSpon plato tibiĂˇlnĂ­ vektor 6 Z01240-0600-79053</t>
  </si>
  <si>
    <t>ZO268</t>
  </si>
  <si>
    <t>NĂˇhrada kolennĂ­ho kloubu ProSpon vloĹľka tibiĂˇlnĂ­ 3/10R Z01240-0332-64010</t>
  </si>
  <si>
    <t>ZN330</t>
  </si>
  <si>
    <t>NĂˇhrada kolennĂ­ho kloubu ProSpon vloĹľka tibiĂˇlnĂ­ 5/10L Z01240-0533-75010</t>
  </si>
  <si>
    <t>ZN338</t>
  </si>
  <si>
    <t>NĂˇhrada kolennĂ­ho kloubu ProSpon vloĹľka tibiĂˇlnĂ­ 5/10R Z01240-0532-75010</t>
  </si>
  <si>
    <t>ZO106</t>
  </si>
  <si>
    <t>NĂˇhrada kolennĂ­ho kloubu ProSpon vloĹľka tibiĂˇlnĂ­ vektor 3/10L Z01240-0333-64010</t>
  </si>
  <si>
    <t>ZO417</t>
  </si>
  <si>
    <t>NĂˇhrada kolennĂ­ho kloubu ProSpon vloĹľka tibiĂˇlnĂ­ vektor 4/10L Z01240-0433-66010</t>
  </si>
  <si>
    <t>ZO253</t>
  </si>
  <si>
    <t>NĂˇhrada kolennĂ­ho kloubu ProSpon vloĹľka tibiĂˇlnĂ­ vektor 4/10R Z01240-0432-66010</t>
  </si>
  <si>
    <t>ZO262</t>
  </si>
  <si>
    <t>NĂˇhrada kolennĂ­ho kloubu ProSpon vloĹľka tibiĂˇlnĂ­ vektor 4/10R Z01240-0432-72010</t>
  </si>
  <si>
    <t>ZO104</t>
  </si>
  <si>
    <t>NĂˇhrada kolennĂ­ho kloubu ProSpon vloĹľka tibiĂˇlnĂ­ vektor 6/10R Z01240-0632-79010</t>
  </si>
  <si>
    <t>KF590</t>
  </si>
  <si>
    <t>nĂˇhrada kolennĂ­ho kloubu reviznĂ­ S-ROM femorĂˇlnĂ­ komponenta levĂˇ rotaÄŤnĂ­  small 62-3411L  REVIZE</t>
  </si>
  <si>
    <t>KK236</t>
  </si>
  <si>
    <t>nĂˇhrada kolennĂ­ho kloubu reviznĂ­ zĂˇvÄ›snĂˇ rotaÄŤnĂ­ S-ROM femorĂˇlnĂ­ komponenta pravĂˇ Himge PinS 66 x 62 mm 62-3411R  REVIZE</t>
  </si>
  <si>
    <t>KL023</t>
  </si>
  <si>
    <t>nĂˇhrada kolennĂ­ho kloubu SIGMA  P.F.C. komponenta femorĂˇlnĂ­ univerzĂˇlnĂ­ rukĂˇvec 46 mm 1294-53-245 REVIZE</t>
  </si>
  <si>
    <t>KH681</t>
  </si>
  <si>
    <t>nĂˇhrada kolennĂ­ho kloubu SIGMA dĹ™Ă­k universĂˇlnĂ­ 75mmx18mm 86-7418   REVIZE</t>
  </si>
  <si>
    <t>KM290</t>
  </si>
  <si>
    <t>nĂˇhrada kolennĂ­ho kloubu SIGMA dĹ™Ă­k univerzĂˇlnĂ­ 75 x14 mm 86-7414</t>
  </si>
  <si>
    <t>KH868</t>
  </si>
  <si>
    <t>nĂˇhrada kolennĂ­ho kloubu SIGMA dĹ™Ă­k univerzĂˇlnĂ­ 75mmx14mm 867414   REVIZE</t>
  </si>
  <si>
    <t>KH698</t>
  </si>
  <si>
    <t>nĂˇhrada kolennĂ­ho kloubu SIGMA dĹ™Ă­k univerzĂˇlnĂ­ 75x16mm 86-7416    REVIZE</t>
  </si>
  <si>
    <t>KH582</t>
  </si>
  <si>
    <t>nĂˇhrada kolennĂ­ho kloubu SIGMA dĹ™Ă­k univerzĂˇlnĂ­ 75x20mm 86-7419   REVIZE</t>
  </si>
  <si>
    <t>KH873</t>
  </si>
  <si>
    <t>nĂˇhrada kolennĂ­ho kloubu SIGMA femorĂˇlnĂ­ sleev 40mm 1294-53-235 REVIZE</t>
  </si>
  <si>
    <t>KI054</t>
  </si>
  <si>
    <t>nĂˇhrada kolennĂ­ho kloubu SIGMA komponenta femorĂˇlnĂ­ levĂˇ  vel 4 1960-40-400  REVIZE</t>
  </si>
  <si>
    <t>KJ288</t>
  </si>
  <si>
    <t>nĂˇhrada kolennĂ­ho kloubu Sigma komponenta femorĂˇlnĂ­ PS levĂˇ vel. 5 reviznĂ­, stabilizovanĂˇ 1960-40-500  REVIZE</t>
  </si>
  <si>
    <t>KM468</t>
  </si>
  <si>
    <t>nĂˇhrada kolennĂ­ho kloubu Sigma komponenta femorĂˇlnĂ­ PS pravĂˇ vel. 5 reviznĂ­, stabilizovanĂˇ 1960-50-500</t>
  </si>
  <si>
    <t>KL961</t>
  </si>
  <si>
    <t>nĂˇhrada kolennĂ­ho kloubu SIGMA komponenta femorĂˇlnĂ­ PS stabilizovanĂˇ levĂˇ vel.2 reviznĂ­ 1960-40-200</t>
  </si>
  <si>
    <t>KI661</t>
  </si>
  <si>
    <t>nĂˇhrada kolennĂ­ho kloubu SIGMA komponenta tibiĂˇlnĂ­ cementovanĂˇ vel. 2,5 1581-25-000  PRIMO</t>
  </si>
  <si>
    <t>KI174</t>
  </si>
  <si>
    <t>nĂˇhrada kolennĂ­ho kloubu SIGMA komponenta tibiĂˇlnĂ­ cementovanĂˇ vel. 3 1581-30-000  PRIMO</t>
  </si>
  <si>
    <t>KI110</t>
  </si>
  <si>
    <t>nĂˇhrada kolennĂ­ho kloubu SIGMA komponenta tibiĂˇlnĂ­ cementovanĂˇ vel. 4 1581-40-000  PRIMO</t>
  </si>
  <si>
    <t>KJ547</t>
  </si>
  <si>
    <t>nĂˇhrada kolennĂ­ho kloubu Sigma LPS dĹ™Ă­k komponenta tibiĂˇlnĂ­ zĂˇvÄ›snĂˇ M 12 mm reviznĂ­ 1987-27-312 REVIZE</t>
  </si>
  <si>
    <t>KL400</t>
  </si>
  <si>
    <t>nĂˇhrada kolennĂ­ho kloubu Sigma P.F.C.  patella - oval cementovanĂˇ 35 mm 96-0101</t>
  </si>
  <si>
    <t>KM101</t>
  </si>
  <si>
    <t>nĂˇhrada kolennĂ­ho kloubu Sigma P.F.C.  patella - oval cementovanĂˇ 38 mm 96-0102</t>
  </si>
  <si>
    <t>KJ680</t>
  </si>
  <si>
    <t>nĂˇhrada kolennĂ­ho kloubu Sigma P.F.C.  patella - oval cementovanĂˇ 41 mm 960103</t>
  </si>
  <si>
    <t>KH679</t>
  </si>
  <si>
    <t>nĂˇhrada kolennĂ­ho kloubu SIGMA P.F.C. adapter femorĂˇlnĂ­ 96-0783 REVIZE</t>
  </si>
  <si>
    <t>KM433</t>
  </si>
  <si>
    <t>nĂˇhrada kolennĂ­ho kloubu SIGMA P.F.C. augmentace tibiĂˇlnĂ­ 2,0 x 15 mm 1294-56-122</t>
  </si>
  <si>
    <t>KJ548</t>
  </si>
  <si>
    <t>nĂˇhrada kolennĂ­ho kloubu Sigma P.F.C. komponenta tibiĂˇlnĂ­ necementovanĂˇ 53 mm reviznĂ­ 1294-54-120 REVIZE</t>
  </si>
  <si>
    <t>KG601</t>
  </si>
  <si>
    <t>nĂˇhrada kolennĂ­ho kloubu SIGMA P.F.C. komponenta tibiĂˇlnĂ­ reviznĂ­ ÄŤ. 3 129435130 REVIZE</t>
  </si>
  <si>
    <t>KE672</t>
  </si>
  <si>
    <t>nĂˇhrada kolennĂ­ho kloubu SIGMA P.F.C. komponenta tibiĂˇlnĂ­ reviznĂ­ ÄŤ. 4 129435140, 5125 REVIZE</t>
  </si>
  <si>
    <t>KI569</t>
  </si>
  <si>
    <t>nĂˇhrada kolennĂ­ho kloubu SIGMA P.F.C. komponenta tibiĂˇlnĂ­ reviznĂ­ rotaÄŤnĂ­ SZ 5 1294-35-150 REVIZE</t>
  </si>
  <si>
    <t>KH175</t>
  </si>
  <si>
    <t>nĂˇhrada kolennĂ­ho kloubu SIGMA P.F.C. komponenta tibiĂˇlnĂ­ reviznĂ­ velikost 2,5 1294-35-125 REVIZE</t>
  </si>
  <si>
    <t>KI874</t>
  </si>
  <si>
    <t>nĂˇhrada kolennĂ­ho kloubu SIGMA P.F.C. nĂˇstavec tibiĂˇlnĂ­ s drĂˇĹľkami 1 vel. 115x18mm 86-7432   REVIZE</t>
  </si>
  <si>
    <t>KI986</t>
  </si>
  <si>
    <t>nĂˇhrada kolennĂ­ho kloubu SIGMA P.F.C. nĂˇstavec tibiĂˇlnĂ­ s drĂˇĹľkami vel. 75 x 12 mm 86-7412   REVIZE</t>
  </si>
  <si>
    <t>KM434</t>
  </si>
  <si>
    <t>nĂˇhrada kolennĂ­ho kloubu SIGMA P.F.C. vloĹľka tibiĂˇlnĂ­ PE rotaÄŤnĂ­ stabilizaÄŤnĂ­ vel. 2 x 10 mm reviznĂ­ 96-2111</t>
  </si>
  <si>
    <t>KM467</t>
  </si>
  <si>
    <t>nĂˇhrada kolennĂ­ho kloubu SIGMA P.F.C. vloĹľka tibiĂˇlnĂ­ PE rotaÄŤnĂ­ stabilizaÄŤnĂ­ vel. 5 x 10 mm reviznĂ­ 96-2151</t>
  </si>
  <si>
    <t>KM461</t>
  </si>
  <si>
    <t>nĂˇhrada kolennĂ­ho kloubu SIGMA P.F.C. vloĹľka tibiĂˇlnĂ­ PE stabilizaÄŤnĂ­  vel. 3 x 10,0 mm 1581-23-1110</t>
  </si>
  <si>
    <t>KM261</t>
  </si>
  <si>
    <t>nĂˇhrada kolennĂ­ho kloubu SIGMA P.F.C. vloĹľka tibiĂˇlnĂ­ PE stabilizaÄŤnĂ­  vel. 3 x 10,0 mm 1581-23-112</t>
  </si>
  <si>
    <t>KL567</t>
  </si>
  <si>
    <t>nĂˇhrada kolennĂ­ho kloubu SIGMA P.F.C. vloĹľka tibiĂˇlnĂ­ PE stabilizaÄŤnĂ­  vel. 3 x 12,5 mm 158123112</t>
  </si>
  <si>
    <t>KL962</t>
  </si>
  <si>
    <t>nĂˇhrada kolennĂ­ho kloubu Sigma P.F.C. vloĹľka tibiĂˇlnĂ­ rotaÄŤnĂ­ stabilizaÄŤnĂ­ vel. 2 x 12,5 mm reviznĂ­ 96-2112</t>
  </si>
  <si>
    <t>KI594</t>
  </si>
  <si>
    <t>nĂˇhrada kolennĂ­ho kloubu SIGMA sleev femorĂˇlnĂ­ distal. 31 mm 1294-53-215 REVIZE</t>
  </si>
  <si>
    <t>KL859</t>
  </si>
  <si>
    <t>nĂˇhrada kolennĂ­ho kloubu SIGMA vloĹľka tibiĂˇlnĂ­ stabilizaÄŤnĂ­  vel.4,10 mm 1581-24-110</t>
  </si>
  <si>
    <t>KI668</t>
  </si>
  <si>
    <t>nĂˇhrada kolennĂ­ho kloubu SIGMA vloĹľka tibiĂˇlnĂ­ XLK 10 mm 4 1581-14-110  PRIMO</t>
  </si>
  <si>
    <t>KI665</t>
  </si>
  <si>
    <t>nĂˇhrada kolennĂ­ho kloubu SIGMA vloĹľka tibiĂˇlnĂ­ XLK 12,5 mm 3 1581-13-112  PRIMO</t>
  </si>
  <si>
    <t>KI860</t>
  </si>
  <si>
    <t>nĂˇhrada kolennĂ­ho kloubu SIGMA vloĹľka tibiĂˇlnĂ­ XLK vel.2,5 12,5 mm 1581-12-112  PRIMO</t>
  </si>
  <si>
    <t>KI859</t>
  </si>
  <si>
    <t>nĂˇhrada kolennĂ­ho kloubu SIGMA vloĹľka tibiĂˇlnĂ­ XLK vel.4 12,5 mm 1581-14-112  PRIMO</t>
  </si>
  <si>
    <t>KI954</t>
  </si>
  <si>
    <t>nĂˇhrada kolennĂ­ho kloubu Sigma vloĹľka tibiĂˇlnĂ­ XLK vel.5 12,5mm 158115112  PRIMO</t>
  </si>
  <si>
    <t>ZS889</t>
  </si>
  <si>
    <t>NĂˇhrada kolennĂ­ho kloubu spacer Vancogenx extra velkĂ˝ tibiĂˇlnĂ­+femorĂˇlnĂ­, reviznĂ­, doÄŤasnĂˇ SPK0330</t>
  </si>
  <si>
    <t>ZS670</t>
  </si>
  <si>
    <t>NĂˇhrada kolennĂ­ho kloubu spacer Vancogenx tibiĂˇlnĂ­+femorĂˇlnĂ­, reviznĂ­, doÄŤasnĂˇ vel.7064 SPK0130</t>
  </si>
  <si>
    <t>KG968</t>
  </si>
  <si>
    <t>nĂˇhrada kolennĂ­ho kloubu tibie rotaÄŤnĂ­ 2 129435120 REVIZE</t>
  </si>
  <si>
    <t>KM416</t>
  </si>
  <si>
    <t>nĂˇhrada kolennĂ­ho kloubu TMARS tibiĂˇlnĂ­ augmentace 52/15 mm 00-5450-052-01</t>
  </si>
  <si>
    <t>KF782</t>
  </si>
  <si>
    <t>nĂˇhrada kolennĂ­ho koubu tibie sleeve 45 mm M/L 129454110  REVIZE</t>
  </si>
  <si>
    <t>KM018</t>
  </si>
  <si>
    <t>nĂˇhrada kyÄŤelnĂ­ho kloubu  TMARS reviznĂ­ jamka 58 mm 00-7000-058-20</t>
  </si>
  <si>
    <t>KH558</t>
  </si>
  <si>
    <t>nĂˇhrada kyÄŤelnĂ­ho kloubu Alloclassic dĹ™Ă­k s offsetem SLO 0  REF:01.00121.000</t>
  </si>
  <si>
    <t>KH346</t>
  </si>
  <si>
    <t>nĂˇhrada kyÄŤelnĂ­ho kloubu Alloclassic dĹ™Ă­k s offsetem SLO-2 01.00121.020</t>
  </si>
  <si>
    <t>KH347</t>
  </si>
  <si>
    <t>nĂˇhrada kyÄŤelnĂ­ho kloubu Alloclassic dĹ™Ă­k s offsetem SLO-3 01.00121.030</t>
  </si>
  <si>
    <t>KH348</t>
  </si>
  <si>
    <t>nĂˇhrada kyÄŤelnĂ­ho kloubu Alloclassic dĹ™Ă­k s offsetem SLO-4 01.00121.040</t>
  </si>
  <si>
    <t>KH349</t>
  </si>
  <si>
    <t>nĂˇhrada kyÄŤelnĂ­ho kloubu Alloclassic dĹ™Ă­k s offsetem SLO-5 01.00121.050</t>
  </si>
  <si>
    <t>KH350</t>
  </si>
  <si>
    <t>nĂˇhrada kyÄŤelnĂ­ho kloubu Alloclassic dĹ™Ă­k s offsetem SLO-6 01.00121.060</t>
  </si>
  <si>
    <t>KH351</t>
  </si>
  <si>
    <t>nĂˇhrada kyÄŤelnĂ­ho kloubu Alloclassic dĹ™Ă­k s offsetem SLO-7 01.00121.070</t>
  </si>
  <si>
    <t>KH352</t>
  </si>
  <si>
    <t>nĂˇhrada kyÄŤelnĂ­ho kloubu Alloclassic dĹ™Ă­k s offsetem SLO-8 01.00121.080</t>
  </si>
  <si>
    <t>KB844</t>
  </si>
  <si>
    <t>nĂˇhrada kyÄŤelnĂ­ho kloubu Alloclassic hlaviÄŤka durasul 28/M12/14 14.28.06-20</t>
  </si>
  <si>
    <t>KE049</t>
  </si>
  <si>
    <t>nĂˇhrada kyÄŤelnĂ­ho kloubu Alloclassic hlaviÄŤka durasul L 36/+4 01.01012.367</t>
  </si>
  <si>
    <t>KE002</t>
  </si>
  <si>
    <t>nĂˇhrada kyÄŤelnĂ­ho kloubu Alloclassic hlaviÄŤka durasul L/28/+4 14.28.07-20</t>
  </si>
  <si>
    <t>KE038</t>
  </si>
  <si>
    <t>nĂˇhrada kyÄŤelnĂ­ho kloubu Alloclassic hlaviÄŤka durasul M/36 01.01012.366</t>
  </si>
  <si>
    <t>KE001</t>
  </si>
  <si>
    <t>nĂˇhrada kyÄŤelnĂ­ho kloubu Alloclassic hlaviÄŤka durasul S/28/-4 14.28.05-20</t>
  </si>
  <si>
    <t>KE050</t>
  </si>
  <si>
    <t>nĂˇhrada kyÄŤelnĂ­ho kloubu Alloclassic hlaviÄŤka durasul XL 36/+8XL 01.01012.368</t>
  </si>
  <si>
    <t>KE003</t>
  </si>
  <si>
    <t>nĂˇhrada kyÄŤelnĂ­ho kloubu Alloclassic hlaviÄŤka durasul XL/28/+8 01.01012.288</t>
  </si>
  <si>
    <t>KJ968</t>
  </si>
  <si>
    <t>nĂˇhrada kyÄŤelnĂ­ho kloubu Alloclassic hlaviÄŤka durasul XL/32 mm + 8 01.01012.328</t>
  </si>
  <si>
    <t>KC060</t>
  </si>
  <si>
    <t>nĂˇhrada kyÄŤelnĂ­ho kloubu Alloclassic vloĹľka CSF durasul 52/28 126.452</t>
  </si>
  <si>
    <t>KC153</t>
  </si>
  <si>
    <t>nĂˇhrada kyÄŤelnĂ­ho kloubu Alloclassic vloĹľka CSF durasul 55/28 01.00126.455</t>
  </si>
  <si>
    <t>KC154</t>
  </si>
  <si>
    <t>nĂˇhrada kyÄŤelnĂ­ho kloubu Alloclassic vloĹľka CSF durasul 58/28 01.00126.458</t>
  </si>
  <si>
    <t>KK880</t>
  </si>
  <si>
    <t>nĂˇhrada kyÄŤelnĂ­ho kloubu Alloclassic vloĹľka CSF durasul 58/32 mm 01.00126.658</t>
  </si>
  <si>
    <t>KC311</t>
  </si>
  <si>
    <t>nĂˇhrada kyÄŤelnĂ­ho kloubu Alloclassic vloĹľka CSF durasul 61/28 7350100126461</t>
  </si>
  <si>
    <t>KK881</t>
  </si>
  <si>
    <t>nĂˇhrada kyÄŤelnĂ­ho kloubu Alloclassic vloĹľka CSF durasul 61/32 mm 01.00126.661</t>
  </si>
  <si>
    <t>KK882</t>
  </si>
  <si>
    <t>nĂˇhrada kyÄŤelnĂ­ho kloubu Alloclassic vloĹľka CSF durasul 64/32 mm 01.00126.664</t>
  </si>
  <si>
    <t>KK883</t>
  </si>
  <si>
    <t>nĂˇhrada kyÄŤelnĂ­ho kloubu Alloclassic vloĹľka CSF durasul 68/32 mm 01.00126.668</t>
  </si>
  <si>
    <t>KA512</t>
  </si>
  <si>
    <t>nĂˇhrada kyÄŤelnĂ­ho kloubu Alloclassic vloĹľka PE jamky Zweymuller 52 3532</t>
  </si>
  <si>
    <t>KA513</t>
  </si>
  <si>
    <t>nĂˇhrada kyÄŤelnĂ­ho kloubu Alloclassic vloĹľka PE jamky Zweymuller 55 3533</t>
  </si>
  <si>
    <t>KA514</t>
  </si>
  <si>
    <t>nĂˇhrada kyÄŤelnĂ­ho kloubu Alloclassic vloĹľka PE jamky Zweymuller 58 3534</t>
  </si>
  <si>
    <t>KA515</t>
  </si>
  <si>
    <t>nĂˇhrada kyÄŤelnĂ­ho kloubu Alloclassic vloĹľka PE jamky Zweymuller 61 3535</t>
  </si>
  <si>
    <t>KA516</t>
  </si>
  <si>
    <t>nĂˇhrada kyÄŤelnĂ­ho kloubu Alloclassic vloĹľka PE jamky Zweymuller 64 3536</t>
  </si>
  <si>
    <t>KA517</t>
  </si>
  <si>
    <t>nĂˇhrada kyÄŤelnĂ­ho kloubu Alloclassic vloĹľka PE jamky Zweymuller 68 3538</t>
  </si>
  <si>
    <t>KA521</t>
  </si>
  <si>
    <t>nĂˇhrada kyÄŤelnĂ­ho kloubu Alloclassic vloĹľka PE jamky Zweymuller st.55/28 3503</t>
  </si>
  <si>
    <t>KK875</t>
  </si>
  <si>
    <t>nĂˇhrada kyÄŤelnĂ­ho kloubu Alloclassic vloĹľka PE jamky Zweymuller st.58/32 mm 3524</t>
  </si>
  <si>
    <t>KA523</t>
  </si>
  <si>
    <t>nĂˇhrada kyÄŤelnĂ­ho kloubu Alloclassic vloĹľka PE jamky Zweymuller st.61/28 3505</t>
  </si>
  <si>
    <t>KK876</t>
  </si>
  <si>
    <t>nĂˇhrada kyÄŤelnĂ­ho kloubu Alloclassic vloĹľka PE jamky Zweymuller st.61/32 mm 3525</t>
  </si>
  <si>
    <t>KA524</t>
  </si>
  <si>
    <t>nĂˇhrada kyÄŤelnĂ­ho kloubu Alloclassic vloĹľka PE jamky Zweymuller st.64/28 3506</t>
  </si>
  <si>
    <t>KK877</t>
  </si>
  <si>
    <t>nĂˇhrada kyÄŤelnĂ­ho kloubu Alloclassic vloĹľka PE jamky Zweymuller st.64/32 mm 3526</t>
  </si>
  <si>
    <t>KK878</t>
  </si>
  <si>
    <t>nĂˇhrada kyÄŤelnĂ­ho kloubu Alloclassic vloĹľka PE jamky Zweymuller st.68/32 mm 3528</t>
  </si>
  <si>
    <t>KJ380</t>
  </si>
  <si>
    <t>nĂˇhrada kyÄŤelnĂ­ho kloubu ALLOFIT hlaviÄŤka BIOLOX DELTA keramika 32/+ 3,5 mm 00-8775-032-03</t>
  </si>
  <si>
    <t>KJ401</t>
  </si>
  <si>
    <t>nĂˇhrada kyÄŤelnĂ­ho kloubu Allofit IT pouzdro jamky 48/GG 00-8755-048-00</t>
  </si>
  <si>
    <t>KI798</t>
  </si>
  <si>
    <t>nĂˇhrada kyÄŤelnĂ­ho kloubu Allofit IT pouzdro jamky 50/HH 00-8755-050-00</t>
  </si>
  <si>
    <t>KI808</t>
  </si>
  <si>
    <t>nĂˇhrada kyÄŤelnĂ­ho kloubu Allofit IT pouzdro jamky 52/II 00-8755-052-00</t>
  </si>
  <si>
    <t>KI819</t>
  </si>
  <si>
    <t>nĂˇhrada kyÄŤelnĂ­ho kloubu Allofit IT pouzdro jamky 54/ JJ 00-8755-054-00</t>
  </si>
  <si>
    <t>KI060</t>
  </si>
  <si>
    <t>nĂˇhrada kyÄŤelnĂ­ho kloubu Allofit IT pouzdro jamky 56/KK 00-8755-056-00</t>
  </si>
  <si>
    <t>KK329</t>
  </si>
  <si>
    <t>nĂˇhrada kyÄŤelnĂ­ho kloubu Allofit IT pouzdro jamky 58/LL 00-8755-058-00</t>
  </si>
  <si>
    <t>KK477</t>
  </si>
  <si>
    <t>nĂˇhrada kyÄŤelnĂ­ho kloubu Allofit IT vloĹľka keramickĂˇ biolog delta GG/28 00-8775-008-28</t>
  </si>
  <si>
    <t>KI896</t>
  </si>
  <si>
    <t>nĂˇhrada kyÄŤelnĂ­ho kloubu Allofit IT vloĹľka keramickĂˇ biolog delta HH 28/JJ 00-8775-009-28</t>
  </si>
  <si>
    <t>KJ644</t>
  </si>
  <si>
    <t>nĂˇhrada kyÄŤelnĂ­ho kloubu Allofit IT vloĹľka keramickĂˇ biolog delta HH/32 mm 00-8775-009-32</t>
  </si>
  <si>
    <t>KK977</t>
  </si>
  <si>
    <t>nĂˇhrada kyÄŤelnĂ­ho kloubu Allofit IT vloĹľka keramickĂˇ biolog delta II/32 mm 00-8775-010-32</t>
  </si>
  <si>
    <t>KL458</t>
  </si>
  <si>
    <t>nĂˇhrada kyÄŤelnĂ­ho kloubu Allofit IT vloĹľka keramickĂˇ biolog delta II/36 mm 00-8775-010-36</t>
  </si>
  <si>
    <t>KJ379</t>
  </si>
  <si>
    <t>nĂˇhrada kyÄŤelnĂ­ho kloubu Allofit IT vloĹľka keramickĂˇ biolog delta JJ/32 mm 00-8775-011-32</t>
  </si>
  <si>
    <t>KI061</t>
  </si>
  <si>
    <t>nĂˇhrada kyÄŤelnĂ­ho kloubu Allofit IT vloĹľka keramickĂˇ biolog delta KK/36 mm 00-8775-012-36</t>
  </si>
  <si>
    <t>KM292</t>
  </si>
  <si>
    <t>nĂˇhrada kyÄŤelnĂ­ho kloubu Allofit IT vloĹľka s vitamĂ­nem E antilux JJ/32 mm 00-8852-011-32</t>
  </si>
  <si>
    <t>KJ576</t>
  </si>
  <si>
    <t>nĂˇhrada kyÄŤelnĂ­ho kloubu Allofit IT vloĹľka s vitamĂ­nem E neutral HH 28 mm 00-8851-009-28</t>
  </si>
  <si>
    <t>KI797</t>
  </si>
  <si>
    <t>nĂˇhrada kyÄŤelnĂ­ho kloubu Allofit IT vloĹľka s vitamĂ­nem E neutral KK 36 00-8851-012-36</t>
  </si>
  <si>
    <t>KK330</t>
  </si>
  <si>
    <t>nĂˇhrada kyÄŤelnĂ­ho kloubu Allofit IT vloĹľka s vitamĂ­nem E neutral LL/36 mm 00-8851-013-36</t>
  </si>
  <si>
    <t>KA536</t>
  </si>
  <si>
    <t>nĂˇhrada kyÄŤelnĂ­ho kloubu Allofit pouzdro jamky 46/FF 4242</t>
  </si>
  <si>
    <t>KA537</t>
  </si>
  <si>
    <t>nĂˇhrada kyÄŤelnĂ­ho kloubu Allofit pouzdro jamky 48/GG 4243</t>
  </si>
  <si>
    <t>KA538</t>
  </si>
  <si>
    <t>nĂˇhrada kyÄŤelnĂ­ho kloubu Allofit pouzdro jamky 50/HH 4244</t>
  </si>
  <si>
    <t>KA540</t>
  </si>
  <si>
    <t>nĂˇhrada kyÄŤelnĂ­ho kloubu Allofit pouzdro jamky 52/II 4245</t>
  </si>
  <si>
    <t>KA539</t>
  </si>
  <si>
    <t>nĂˇhrada kyÄŤelnĂ­ho kloubu Allofit pouzdro jamky 54/JJ 4246</t>
  </si>
  <si>
    <t>KA541</t>
  </si>
  <si>
    <t>nĂˇhrada kyÄŤelnĂ­ho kloubu Allofit pouzdro jamky 56/KK 4247</t>
  </si>
  <si>
    <t>KA542</t>
  </si>
  <si>
    <t>nĂˇhrada kyÄŤelnĂ­ho kloubu Allofit pouzdro jamky 58/LL 4248</t>
  </si>
  <si>
    <t>KA543</t>
  </si>
  <si>
    <t>nĂˇhrada kyÄŤelnĂ­ho kloubu Allofit pouzdro jamky 60/MM 4249</t>
  </si>
  <si>
    <t>KA544</t>
  </si>
  <si>
    <t>nĂˇhrada kyÄŤelnĂ­ho kloubu Allofit pouzdro jamky 62/NN 4250</t>
  </si>
  <si>
    <t>KM031</t>
  </si>
  <si>
    <t>nĂˇhrada kyÄŤelnĂ­ho kloubu Allofit vloĹľka BIOLOX Delta keramika GG/32 mm 00-8775-008-32</t>
  </si>
  <si>
    <t>KA546</t>
  </si>
  <si>
    <t>nĂˇhrada kyÄŤelnĂ­ho kloubu Allofit vloĹľka PE SGG/28 01.00010.207</t>
  </si>
  <si>
    <t>KA549</t>
  </si>
  <si>
    <t>nĂˇhrada kyÄŤelnĂ­ho kloubu Allofit vloĹľka PE SJJ/28 01.00010.210</t>
  </si>
  <si>
    <t>KA550</t>
  </si>
  <si>
    <t>nĂˇhrada kyÄŤelnĂ­ho kloubu Allofit vloĹľka PE SKK/28 01.00010.211</t>
  </si>
  <si>
    <t>KA551</t>
  </si>
  <si>
    <t>nĂˇhrada kyÄŤelnĂ­ho kloubu Allofit vloĹľka PE SLL/28 01.00010.212</t>
  </si>
  <si>
    <t>KA547</t>
  </si>
  <si>
    <t>nĂˇhrada kyÄŤelnĂ­ho kloubu Allofit vloĹľka SHH/28 01.00010.208</t>
  </si>
  <si>
    <t>KA548</t>
  </si>
  <si>
    <t>nĂˇhrada kyÄŤelnĂ­ho kloubu Allofit vloĹľka SII/28 01.00010.209</t>
  </si>
  <si>
    <t>KH342</t>
  </si>
  <si>
    <t>nĂˇhrada kyÄŤelnĂ­ho kloubu Alpha vloĹľka durasul FF/28 neutr. 01.00013.206</t>
  </si>
  <si>
    <t>KH343</t>
  </si>
  <si>
    <t>nĂˇhrada kyÄŤelnĂ­ho kloubu Alpha vloĹľka durasul GG/28 neutr. 01.00013.207</t>
  </si>
  <si>
    <t>KH421</t>
  </si>
  <si>
    <t>nĂˇhrada kyÄŤelnĂ­ho kloubu Alpha vloĹľka durasul GG/32 01.00013.407</t>
  </si>
  <si>
    <t>KH344</t>
  </si>
  <si>
    <t>nĂˇhrada kyÄŤelnĂ­ho kloubu Alpha vloĹľka durasul HH/28neutr. 01.00013.208</t>
  </si>
  <si>
    <t>KH428</t>
  </si>
  <si>
    <t>nĂˇhrada kyÄŤelnĂ­ho kloubu Alpha vloĹľka durasul HH/32 01.00013.408</t>
  </si>
  <si>
    <t>KH371</t>
  </si>
  <si>
    <t>nĂˇhrada kyÄŤelnĂ­ho kloubu Alpha vloĹľka durasul II/28 01.00013.209</t>
  </si>
  <si>
    <t>KH429</t>
  </si>
  <si>
    <t>nĂˇhrada kyÄŤelnĂ­ho kloubu Alpha vloĹľka durasul II/32 01.00013.409</t>
  </si>
  <si>
    <t>KH372</t>
  </si>
  <si>
    <t>nĂˇhrada kyÄŤelnĂ­ho kloubu Alpha vloĹľka durasul JJ/28 01.00013.210</t>
  </si>
  <si>
    <t>KH430</t>
  </si>
  <si>
    <t>nĂˇhrada kyÄŤelnĂ­ho kloubu Alpha vloĹľka durasul JJ/32 01.00013.410</t>
  </si>
  <si>
    <t>KH431</t>
  </si>
  <si>
    <t>nĂˇhrada kyÄŤelnĂ­ho kloubu Alpha vloĹľka durasul KK/32 01.00013.411</t>
  </si>
  <si>
    <t>KE044</t>
  </si>
  <si>
    <t>nĂˇhrada kyÄŤelnĂ­ho kloubu Alpha vloĹľka durasul KK/36 01.00013.711</t>
  </si>
  <si>
    <t>KH432</t>
  </si>
  <si>
    <t>nĂˇhrada kyÄŤelnĂ­ho kloubu Alpha vloĹľka durasul LL/32 01.00013.412</t>
  </si>
  <si>
    <t>KE045</t>
  </si>
  <si>
    <t>nĂˇhrada kyÄŤelnĂ­ho kloubu Alpha vloĹľka durasul LL/36 01.00013.712</t>
  </si>
  <si>
    <t>KH433</t>
  </si>
  <si>
    <t>nĂˇhrada kyÄŤelnĂ­ho kloubu Alpha vloĹľka durasul MM/32 01.00013.413</t>
  </si>
  <si>
    <t>KE046</t>
  </si>
  <si>
    <t>nĂˇhrada kyÄŤelnĂ­ho kloubu Alpha vloĹľka durasul MM/36 01.00013.713</t>
  </si>
  <si>
    <t>KH434</t>
  </si>
  <si>
    <t>nĂˇhrada kyÄŤelnĂ­ho kloubu Alpha vloĹľka durasul NN/32 01.00013.414</t>
  </si>
  <si>
    <t>KM326</t>
  </si>
  <si>
    <t>nĂˇhrada kyÄŤelnĂ­ho kloubu Avantage jamka cementovanĂˇ 46 P04603046</t>
  </si>
  <si>
    <t>KJ583</t>
  </si>
  <si>
    <t>nĂˇhrada kyÄŤelnĂ­ho kloubu Avantage jamka cementovanĂˇ 50 P0463050</t>
  </si>
  <si>
    <t>KK577</t>
  </si>
  <si>
    <t>nĂˇhrada kyÄŤelnĂ­ho kloubu Avantage jamka necementovanĂˇ 52  P0460P52</t>
  </si>
  <si>
    <t>KM325</t>
  </si>
  <si>
    <t>nĂˇhrada kyÄŤelnĂ­ho kloubu Avantage vloĹľka E-Poly 22,2 mm 46 P0560E46</t>
  </si>
  <si>
    <t>KL302</t>
  </si>
  <si>
    <t>nĂˇhrada kyÄŤelnĂ­ho kloubu Avantage vloĹľka E-Poly 28 mm 52  P0561E52</t>
  </si>
  <si>
    <t>KM636</t>
  </si>
  <si>
    <t>nĂˇhrada kyÄŤelnĂ­ho kloubu Avantage vloĹľka PE 22,2 mm 46 P0560046</t>
  </si>
  <si>
    <t>KJ584</t>
  </si>
  <si>
    <t>nĂˇhrada kyÄŤelnĂ­ho kloubu Avantage vloĹľka PE 28 mm 50 P0561050</t>
  </si>
  <si>
    <t>KM324</t>
  </si>
  <si>
    <t>nĂˇhrada kyÄŤelnĂ­ho kloubu BI Metric hlaviÄŤka femorĂˇlnĂ­ D 22,2/0 12/14 P0206M22</t>
  </si>
  <si>
    <t>KA572</t>
  </si>
  <si>
    <t>nĂˇhrada kyÄŤelnĂ­ho kloubu centralizer MS-30 distĂˇlnĂ­ 10/12 01.00351.012</t>
  </si>
  <si>
    <t>KA573</t>
  </si>
  <si>
    <t>nĂˇhrada kyÄŤelnĂ­ho kloubu centralizer MS-30 distĂˇlnĂ­ 12/14 01.00351.214</t>
  </si>
  <si>
    <t>KA574</t>
  </si>
  <si>
    <t>nĂˇhrada kyÄŤelnĂ­ho kloubu centralizer MS-30 distĂˇlnĂ­ 14/16 01.00351.416</t>
  </si>
  <si>
    <t>KA575</t>
  </si>
  <si>
    <t>nĂˇhrada kyÄŤelnĂ­ho kloubu centralizer MS-30 distĂˇlnĂ­ 16/18 01.00351.618</t>
  </si>
  <si>
    <t>KA570</t>
  </si>
  <si>
    <t>nĂˇhrada kyÄŤelnĂ­ho kloubu centralizer MS-30 distĂˇlnĂ­ 6/8 01.00356.008</t>
  </si>
  <si>
    <t>KA571</t>
  </si>
  <si>
    <t>nĂˇhrada kyÄŤelnĂ­ho kloubu centralizer MS-30 distĂˇlnĂ­ 8/10 01.00358.010</t>
  </si>
  <si>
    <t>KM195</t>
  </si>
  <si>
    <t>nĂˇhrada kyÄŤelnĂ­ho kloubu dĹ™Ă­k METHACAP monoblok 12/14 130'/0' velikost 4 necementovanĂ˝ NC274T</t>
  </si>
  <si>
    <t>KM196</t>
  </si>
  <si>
    <t>nĂˇhrada kyÄŤelnĂ­ho kloubu dĹ™Ă­k METHACAP monoblok 12/14 130'/0' velikost 5 necementovanĂ˝ NC275T</t>
  </si>
  <si>
    <t>KM197</t>
  </si>
  <si>
    <t>nĂˇhrada kyÄŤelnĂ­ho kloubu dĹ™Ă­k METHACAP monoblok 12/14 130'/0' velikost 6 necementovanĂ˝ NC276T</t>
  </si>
  <si>
    <t>KM198</t>
  </si>
  <si>
    <t>nĂˇhrada kyÄŤelnĂ­ho kloubu dĹ™Ă­k METHACAP monoblok 12/14 130'/0' velikost 7 necementovanĂ˝ NC277T</t>
  </si>
  <si>
    <t>KH695</t>
  </si>
  <si>
    <t>nĂˇhrada kyÄŤelnĂ­ho kloubu Durasul jamka Mueller cementovanĂˇ  46/32mm 01.00324.046</t>
  </si>
  <si>
    <t>KF034</t>
  </si>
  <si>
    <t>nĂˇhrada kyÄŤelnĂ­ho kloubu Durasul jamka Mueller cementovanĂˇ  48/36 05.95001.050</t>
  </si>
  <si>
    <t>KF040</t>
  </si>
  <si>
    <t>nĂˇhrada kyÄŤelnĂ­ho kloubu Durasul jamka Mueller cementovanĂˇ  60/36 05.95001.056</t>
  </si>
  <si>
    <t>KH368</t>
  </si>
  <si>
    <t>nĂˇhrada kyÄŤelnĂ­ho kloubu FITMORE dĹ™Ă­k femorĂˇlnĂ­ necementovanĂ˝ s ofsetem B 8 01.00551.308</t>
  </si>
  <si>
    <t>KH043</t>
  </si>
  <si>
    <t>nĂˇhrada kyÄŤelnĂ­ho kloubu FITMORE dĹ™Ă­k femorĂˇlnĂ­ necementovanĂ˝ s ofsetem B/4 01.00551.304</t>
  </si>
  <si>
    <t>KE166</t>
  </si>
  <si>
    <t>nĂˇhrada kyÄŤelnĂ­ho kloubu FITMORE dĹ™Ă­k femorĂˇlnĂ­ necementovanĂ˝ s ofsetem B/5  01.00551.305</t>
  </si>
  <si>
    <t>KI456</t>
  </si>
  <si>
    <t>nĂˇhrada kyÄŤelnĂ­ho kloubu FITMORE dĹ™Ă­k femorĂˇlnĂ­ necementovanĂ˝ s ofsetem B/7 12/14 01.00551.307</t>
  </si>
  <si>
    <t>KK657</t>
  </si>
  <si>
    <t>nĂˇhrada kyÄŤelnĂ­ho kloubu hlaviÄŤka  femorĂˇlnĂ­ oxinium 12/14 28 mm +  4 71342804</t>
  </si>
  <si>
    <t>KK658</t>
  </si>
  <si>
    <t>nĂˇhrada kyÄŤelnĂ­ho kloubu hlaviÄŤka  femorĂˇlnĂ­ oxinium 12/14 28 mm +  8 71342808</t>
  </si>
  <si>
    <t>KK659</t>
  </si>
  <si>
    <t>nĂˇhrada kyÄŤelnĂ­ho kloubu hlaviÄŤka  femorĂˇlnĂ­ oxinium 12/14 28 mm +12 71342812</t>
  </si>
  <si>
    <t>KK660</t>
  </si>
  <si>
    <t>nĂˇhrada kyÄŤelnĂ­ho kloubu hlaviÄŤka  femorĂˇlnĂ­ oxinium 12/14 28 mm +16 71342816</t>
  </si>
  <si>
    <t>KK665</t>
  </si>
  <si>
    <t>nĂˇhrada kyÄŤelnĂ­ho kloubu hlaviÄŤka  femorĂˇlnĂ­ oxinium 12/14 32 mm +12 71343212</t>
  </si>
  <si>
    <t>KK664</t>
  </si>
  <si>
    <t>nĂˇhrada kyÄŤelnĂ­ho kloubu hlaviÄŤka  femorĂˇlnĂ­ oxinium 12/14 32 mm +8 71343208</t>
  </si>
  <si>
    <t>KL477</t>
  </si>
  <si>
    <t>nĂˇhrada kyÄŤelnĂ­ho kloubu hlaviÄŤka keramickĂˇ ceramix 32 mm/ +4 76539161</t>
  </si>
  <si>
    <t>KK774</t>
  </si>
  <si>
    <t>nĂˇhrada kyÄŤelnĂ­ho kloubu hlaviÄŤka keramickĂˇ ceramix 32 S/ +0 76539160</t>
  </si>
  <si>
    <t>KH377</t>
  </si>
  <si>
    <t>nĂˇhrada kyÄŤelnĂ­ho kloubu hlavice kovovĂˇ 10,5x32mm 00-8018-032-05</t>
  </si>
  <si>
    <t>KH378</t>
  </si>
  <si>
    <t>nĂˇhrada kyÄŤelnĂ­ho kloubu hlavice kovovĂˇ 7x32mm  00-8018-032-14</t>
  </si>
  <si>
    <t>KE654</t>
  </si>
  <si>
    <t>nĂˇhrada kyÄŤelnĂ­ho kloubu hlavice kovovĂˇ S30/L32 00-8018-032-03</t>
  </si>
  <si>
    <t>KE511</t>
  </si>
  <si>
    <t>nĂˇhrada kyÄŤelnĂ­ho kloubu hlavice kovovĂˇ S30/M28 00-8018-028-02</t>
  </si>
  <si>
    <t>KE510</t>
  </si>
  <si>
    <t>nĂˇhrada kyÄŤelnĂ­ho kloubu hlavice kovovĂˇ S30/S28 00-8018-028-01</t>
  </si>
  <si>
    <t>KK635</t>
  </si>
  <si>
    <t>nĂˇhrada kyÄŤelnĂ­ho kloubu jamka bicon plus porose ÄŤ.3 75003776,1351</t>
  </si>
  <si>
    <t>KK636</t>
  </si>
  <si>
    <t>nĂˇhrada kyÄŤelnĂ­ho kloubu jamka bicon plus porose ÄŤ.4 75003777,14312</t>
  </si>
  <si>
    <t>KK738</t>
  </si>
  <si>
    <t>nĂˇhrada kyÄŤelnĂ­ho kloubu jamka bicon plus standardnĂ­ necementovanĂˇ ÄŤ.4 75003741,14212</t>
  </si>
  <si>
    <t>KE644</t>
  </si>
  <si>
    <t>nĂˇhrada kyÄŤelnĂ­ho kloubu jamka s nĂ­zkĂ˝m profilem muller cementovanĂˇ 46/28 63.28.46</t>
  </si>
  <si>
    <t>KM482</t>
  </si>
  <si>
    <t>nĂˇhrada kyÄŤelnĂ­ho kloubu krĂˇtkĂ˝ necementovanĂ˝ dĹ™Ă­k Taperloc Microplasty Lateral vel.13,5 mm 650-0977</t>
  </si>
  <si>
    <t>KM483</t>
  </si>
  <si>
    <t>nĂˇhrada kyÄŤelnĂ­ho kloubu krĂˇtkĂ˝ necementovanĂ˝ dĹ™Ă­k Taperloc Microplasty Lateral vel.15 mm 650-0978</t>
  </si>
  <si>
    <t>KM481</t>
  </si>
  <si>
    <t>nĂˇhrada kyÄŤelnĂ­ho kloubu krĂˇtkĂ˝ necementovanĂ˝ dĹ™Ă­k Taperloc Microplasty Lateral vel.6 mm 650-0971</t>
  </si>
  <si>
    <t>KM480</t>
  </si>
  <si>
    <t>nĂˇhrada kyÄŤelnĂ­ho kloubu krĂˇtkĂ˝ necementovanĂ˝ dĹ™Ă­k Taperloc Microplasty Standard vel.15 mm 650-0958</t>
  </si>
  <si>
    <t>KM479</t>
  </si>
  <si>
    <t>nĂˇhrada kyÄŤelnĂ­ho kloubu krĂˇtkĂ˝ necementovanĂ˝ dĹ™Ă­k Taperloc Microplasty Standard vel.9 mm  650-0953</t>
  </si>
  <si>
    <t>KM291</t>
  </si>
  <si>
    <t>nĂˇhrada kyÄŤelnĂ­ho kloubu Ĺˇroub fixaÄŤnĂ­ jamky TRILOGY 6,5 mm x 35 mm 6250-65-35</t>
  </si>
  <si>
    <t>KM019</t>
  </si>
  <si>
    <t>nĂˇhrada kyÄŤelnĂ­ho kloubu Ĺˇroub fixaÄŤnĂ­ jamky TRILOGY 6,5 x 20 mm 6624-65-20</t>
  </si>
  <si>
    <t>KK921</t>
  </si>
  <si>
    <t>nĂˇhrada kyÄŤelnĂ­ho kloubu Ĺˇroub fixaÄŤnĂ­ jamky TRILOGY 6,5 x 25 mm 6624-65-25</t>
  </si>
  <si>
    <t>KI520</t>
  </si>
  <si>
    <t>nĂˇhrada kyÄŤelnĂ­ho kloubu Ĺˇroub fixaÄŤnĂ­ jamky TRILOGY 6,5 x 30mm 6624-65-30</t>
  </si>
  <si>
    <t>KL057</t>
  </si>
  <si>
    <t>nĂˇhrada kyÄŤelnĂ­ho kloubu Ĺˇroub fixaÄŤnĂ­ jamky TRILOGY 6,5 x 35 mm 6624-65-35</t>
  </si>
  <si>
    <t>KH757</t>
  </si>
  <si>
    <t>nĂˇhrada kyÄŤelnĂ­ho kloubu Ĺˇroub fixaÄŤnĂ­ jamky TRILOGY 6,5 x 40 mm 6624-65-40</t>
  </si>
  <si>
    <t>KH758</t>
  </si>
  <si>
    <t>nĂˇhrada kyÄŤelnĂ­ho kloubu Ĺˇroub fixaÄŤnĂ­ jamky TRILOGY 6,5 x 50mm 6624-65-50</t>
  </si>
  <si>
    <t>KK922</t>
  </si>
  <si>
    <t>nĂˇhrada kyÄŤelnĂ­ho kloubu Ĺˇroub fixaÄŤnĂ­ jamky TRILOGY 6,5 x 60 mm 6624-65-60</t>
  </si>
  <si>
    <t>KH016</t>
  </si>
  <si>
    <t>nĂˇhrada kyÄŤelnĂ­ho kloubu Ĺˇroub kostnĂ­  6,5 mm dĂ©lka 20 mm 842015010</t>
  </si>
  <si>
    <t>KG787</t>
  </si>
  <si>
    <t>nĂˇhrada kyÄŤelnĂ­ho kloubu Ĺˇroub kostnĂ­ 6,5 mm dĂ©lka 25 mm 842015020</t>
  </si>
  <si>
    <t>KG788</t>
  </si>
  <si>
    <t>nĂˇhrada kyÄŤelnĂ­ho kloubu Ĺˇroub kostnĂ­ 6,5 mm dĂ©lka 30 mm 842015030</t>
  </si>
  <si>
    <t>KG792</t>
  </si>
  <si>
    <t>nĂˇhrada kyÄŤelnĂ­ho kloubu Ĺˇroub kostnĂ­ 6,5 x 35 mm 842015040</t>
  </si>
  <si>
    <t>KA566</t>
  </si>
  <si>
    <t>nĂˇhrada kyÄŤelnĂ­ho kloubu MS-30 dĹ™Ă­k cementovanĂ˝ 10 30.00.49-100</t>
  </si>
  <si>
    <t>KA567</t>
  </si>
  <si>
    <t>nĂˇhrada kyÄŤelnĂ­ho kloubu MS-30 dĹ™Ă­k cementovanĂ˝ 12 30.00.49-120</t>
  </si>
  <si>
    <t>KA568</t>
  </si>
  <si>
    <t>nĂˇhrada kyÄŤelnĂ­ho kloubu MS-30 dĹ™Ă­k cementovanĂ˝ 14 30.00.49-140</t>
  </si>
  <si>
    <t>KA569</t>
  </si>
  <si>
    <t>nĂˇhrada kyÄŤelnĂ­ho kloubu MS-30 dĹ™Ă­k cementovanĂ˝ 16 30.00.49-160</t>
  </si>
  <si>
    <t>KA564</t>
  </si>
  <si>
    <t>nĂˇhrada kyÄŤelnĂ­ho kloubu MS-30 dĹ™Ă­k cementovanĂ˝ 6 30.00.49-060</t>
  </si>
  <si>
    <t>KA565</t>
  </si>
  <si>
    <t>nĂˇhrada kyÄŤelnĂ­ho kloubu MS-30 dĹ™Ă­k cementovanĂ˝ 8 30.00.49-080</t>
  </si>
  <si>
    <t>KM417</t>
  </si>
  <si>
    <t>nĂˇhrada kyÄŤelnĂ­ho kloubu Pedestal Alpha vloĹľka durasul  s pĹ™esahem KK/32  01.00013.511</t>
  </si>
  <si>
    <t>KM400</t>
  </si>
  <si>
    <t>nĂˇhrada kyÄŤelnĂ­ho kloubu Pedestal Alpha vloĹľka durasul s pĹ™esahem JJ/32 011.00013.510</t>
  </si>
  <si>
    <t>KI902</t>
  </si>
  <si>
    <t>nĂˇhrada kyÄŤelnĂ­ho kloubu PINNACLE vloĹľka Duraloc marathon 10Â° LIP 28 mm ID 50 mm 1220-28-150</t>
  </si>
  <si>
    <t>KJ943</t>
  </si>
  <si>
    <t>nĂˇhrada kyÄŤelnĂ­ho kloubu reviznĂ­ ALLOFIT hlaviÄŤka BIOLOX OPTION keramika XL32/+7 mm 00-8777-032-04</t>
  </si>
  <si>
    <t>KA497</t>
  </si>
  <si>
    <t>nĂˇhrada kyÄŤelnĂ­ho kloubu SL dĹ™Ă­k Wagner 14/225 mm 01.00102.214</t>
  </si>
  <si>
    <t>KA499</t>
  </si>
  <si>
    <t>nĂˇhrada kyÄŤelnĂ­ho kloubu SL dĹ™Ă­k Wagner 14/265 mm 01.00102.614</t>
  </si>
  <si>
    <t>KA498</t>
  </si>
  <si>
    <t>nĂˇhrada kyÄŤelnĂ­ho kloubu SL dĹ™Ă­k Wagner 15/225 mm 01.00102.215</t>
  </si>
  <si>
    <t>KM050</t>
  </si>
  <si>
    <t>nĂˇhrada kyÄŤelnĂ­ho kloubu SL dĹ™Ă­k Wagner 17/190 mm 01.00101.917</t>
  </si>
  <si>
    <t>KA509</t>
  </si>
  <si>
    <t>nĂˇhrada kyÄŤelnĂ­ho kloubu SL dĹ™Ă­k Wagner 17/225 mm 01.00102.217</t>
  </si>
  <si>
    <t>KA502</t>
  </si>
  <si>
    <t>nĂˇhrada kyÄŤelnĂ­ho kloubu SL dĹ™Ă­k Wagner 17/265 mm 01.00102.617</t>
  </si>
  <si>
    <t>KL463</t>
  </si>
  <si>
    <t>nĂˇhrada kyÄŤelnĂ­ho kloubu SL dĹ™Ă­k Wagner 18/190 mm 01.00101.918</t>
  </si>
  <si>
    <t>KA504</t>
  </si>
  <si>
    <t>nĂˇhrada kyÄŤelnĂ­ho kloubu SL dĹ™Ă­k Wagner 19/265 mm 01.00102.619</t>
  </si>
  <si>
    <t>KA501</t>
  </si>
  <si>
    <t>nĂˇhrada kyÄŤelnĂ­ho kloubu SL dĹ™Ă­k Wagner reviznĂ­ 16/265 01.00102.616</t>
  </si>
  <si>
    <t>KA510</t>
  </si>
  <si>
    <t>nĂˇhrada kyÄŤelnĂ­ho kloubu SL dĹ™Ă­k Wagner reviznĂ­ 18/225 01.00102.218</t>
  </si>
  <si>
    <t>KA505</t>
  </si>
  <si>
    <t>nĂˇhrada kyÄŤelnĂ­ho kloubu SL dĹ™Ă­k Wagner reviznĂ­ 20/265 01.00102.620</t>
  </si>
  <si>
    <t>KH220</t>
  </si>
  <si>
    <t>nĂˇhrada kyÄŤelnĂ­ho kloubu SL dĹ™Ă­k Wagner reviznĂ­ 20/305 mm 01.00103.020</t>
  </si>
  <si>
    <t>KA471</t>
  </si>
  <si>
    <t>nĂˇhrada kyÄŤelnĂ­ho kloubu SL dĹ™Ă­k Zweymuller necementovanĂ˝ 1 2841</t>
  </si>
  <si>
    <t>KA473</t>
  </si>
  <si>
    <t>nĂˇhrada kyÄŤelnĂ­ho kloubu SL dĹ™Ă­k Zweymuller necementovanĂ˝ 2 2842</t>
  </si>
  <si>
    <t>KA474</t>
  </si>
  <si>
    <t>nĂˇhrada kyÄŤelnĂ­ho kloubu SL dĹ™Ă­k Zweymuller necementovanĂ˝ 3 2843</t>
  </si>
  <si>
    <t>KA475</t>
  </si>
  <si>
    <t>nĂˇhrada kyÄŤelnĂ­ho kloubu SL dĹ™Ă­k Zweymuller necementovanĂ˝ 4 2844</t>
  </si>
  <si>
    <t>KA476</t>
  </si>
  <si>
    <t>nĂˇhrada kyÄŤelnĂ­ho kloubu SL dĹ™Ă­k Zweymuller necementovanĂ˝ 5 2845</t>
  </si>
  <si>
    <t>KA477</t>
  </si>
  <si>
    <t>nĂˇhrada kyÄŤelnĂ­ho kloubu SL dĹ™Ă­k Zweymuller necementovanĂ˝ 6 2846</t>
  </si>
  <si>
    <t>KA478</t>
  </si>
  <si>
    <t>nĂˇhrada kyÄŤelnĂ­ho kloubu SL dĹ™Ă­k Zweymuller necementovanĂ˝ 7 2847</t>
  </si>
  <si>
    <t>KA479</t>
  </si>
  <si>
    <t>nĂˇhrada kyÄŤelnĂ­ho kloubu SL dĹ™Ă­k Zweymuller necementovanĂ˝ 8 2848</t>
  </si>
  <si>
    <t>KI973</t>
  </si>
  <si>
    <t>nĂˇhrada kyÄŤelnĂ­ho kloubu Spotorno dĹ™Ă­k CLS necementovanĂ˝ 135Â° C 12/14 vel. 10 29.00.39-100</t>
  </si>
  <si>
    <t>KI974</t>
  </si>
  <si>
    <t>nĂˇhrada kyÄŤelnĂ­ho kloubu Spotorno dĹ™Ă­k CLS necementovanĂ˝ 135Â° C 12/14 vel. 11,25 29.00.39-112</t>
  </si>
  <si>
    <t>KI976</t>
  </si>
  <si>
    <t>nĂˇhrada kyÄŤelnĂ­ho kloubu Spotorno dĹ™Ă­k CLS necementovanĂ˝ 135Â° C 12/14 vel. 13,75 29.00.39-137</t>
  </si>
  <si>
    <t>KI959</t>
  </si>
  <si>
    <t>nĂˇhrada kyÄŤelnĂ­ho kloubu Spotorno dĹ™Ă­k CLS necementovanĂ˝ 135Â° C 12/14 vel. 16.25 29.00.39-162</t>
  </si>
  <si>
    <t>KI972</t>
  </si>
  <si>
    <t>nĂˇhrada kyÄŤelnĂ­ho kloubu Spotorno dĹ™Ă­k CLS necementovanĂ˝ 135Â° C 12/14 vel. 8 29.00.39-080</t>
  </si>
  <si>
    <t>KI958</t>
  </si>
  <si>
    <t>nĂˇhrada kyÄŤelnĂ­ho kloubu Spotorno dĹ™Ă­k CLS necementovanĂ˝ 135Â° C 12/14 vel. 9 29.00.39-090</t>
  </si>
  <si>
    <t>KH437</t>
  </si>
  <si>
    <t>nĂˇhrada kyÄŤelnĂ­ho kloubu systĂ©m COCR HEAD hlavice durasul kov.L/32 14.32.07-20</t>
  </si>
  <si>
    <t>KH436</t>
  </si>
  <si>
    <t>nĂˇhrada kyÄŤelnĂ­ho kloubu systĂ©m COCR HEAD hlavice durasul kov.M/32 14.32.06-20</t>
  </si>
  <si>
    <t>KH435</t>
  </si>
  <si>
    <t>nĂˇhrada kyÄŤelnĂ­ho kloubu systĂ©m COCR HEAD hlavice durasul kov.S/32 14.32.05-20</t>
  </si>
  <si>
    <t>KM021</t>
  </si>
  <si>
    <t>nĂˇhrada kyÄŤelnĂ­ho kloubu systĂ©m TMARS reviznĂ­ augmentace 3M SHIM 5 00-4894-001-05</t>
  </si>
  <si>
    <t>KM300</t>
  </si>
  <si>
    <t>nĂˇhrada kyÄŤelnĂ­ho kloubu systĂ©m TMARS reviznĂ­ vloĹľka Longevity XLPE neutrĂˇlnĂ­ antiluxaÄŤnĂ­ 32/56 mm 7110-56-32</t>
  </si>
  <si>
    <t>KI057</t>
  </si>
  <si>
    <t>nĂˇhrada kyÄŤelnĂ­ho kloubu TMARS reviznĂ­ augmentace acetabulĂˇrbĂ­ vel. 50/10 mm 00-4894-050-10</t>
  </si>
  <si>
    <t>KI519</t>
  </si>
  <si>
    <t>nĂˇhrada kyÄŤelnĂ­ho kloubu TMARS reviznĂ­ augmentace acetabulĂˇrnĂ­  00-4894-054-10</t>
  </si>
  <si>
    <t>KL674</t>
  </si>
  <si>
    <t>nĂˇhrada kyÄŤelnĂ­ho kloubu TMARS reviznĂ­ jamka 52 mm 00-7000-052-20</t>
  </si>
  <si>
    <t>KI521</t>
  </si>
  <si>
    <t>nĂˇhrada kyÄŤelnĂ­ho kloubu TMARS reviznĂ­ jamka 56mm 00-7000-056-20</t>
  </si>
  <si>
    <t>KM051</t>
  </si>
  <si>
    <t>nĂˇhrada kyÄŤelnĂ­ho kloubu TMARS reviznĂ­ jamka 70 mm 00-7000-070-20</t>
  </si>
  <si>
    <t>KM464</t>
  </si>
  <si>
    <t>nĂˇhrada kyÄŤelnĂ­ho kloubu TMARS reviznĂ­ jamka 74 mm 00-7000-074-70</t>
  </si>
  <si>
    <t>KM029</t>
  </si>
  <si>
    <t>nĂˇhrada kyÄŤelnĂ­ho kloubu TMARS reviznĂ­ jamka 80 mm 00-7000-080-70</t>
  </si>
  <si>
    <t>KK924</t>
  </si>
  <si>
    <t>nĂˇhrada kyÄŤelnĂ­ho kloubu TMARS reviznĂ­ klec levĂˇ, krĂˇtkĂˇ pĹ™Ă­ruba s pouzdry 66/68/70 00-7124-066-58</t>
  </si>
  <si>
    <t>KM022</t>
  </si>
  <si>
    <t>nĂˇhrada kyÄŤelnĂ­ho kloubu TMARS reviznĂ­ sloupec podpĹŻrnĂ˝ pravĂ˝ 00-4894-400-00</t>
  </si>
  <si>
    <t>KM028</t>
  </si>
  <si>
    <t>nĂˇhrada kyÄŤelnĂ­ho kloubu TMARS reviznĂ­ vloĹľka acetabulĂˇrnĂ­ 76/78/80m/36 mm 00-7105-76-36</t>
  </si>
  <si>
    <t>KM465</t>
  </si>
  <si>
    <t>nĂˇhrada kyÄŤelnĂ­ho kloubu TMARS reviznĂ­ vloĹľka acetabulĂˇrnĂ­ Longevity 72/74/36 mm 00-7105-72-36</t>
  </si>
  <si>
    <t>KI522</t>
  </si>
  <si>
    <t>nĂˇhrada kyÄŤelnĂ­ho kloubu TMARS reviznĂ­ vloĹľka Longevity 28/48 mm 00-7105-048-28</t>
  </si>
  <si>
    <t>KL789</t>
  </si>
  <si>
    <t>nĂˇhrada kyÄŤelnĂ­ho kloubu TMARS reviznĂ­ vloĹľka Longevity XLPE neutrĂˇlnĂ­ 36/60 mm 7105-60-36</t>
  </si>
  <si>
    <t>KL354</t>
  </si>
  <si>
    <t>nĂˇhrada kyÄŤelnĂ­ho kloubu TMARS reviznĂ­ vloĹľka Longevity XLPE neutrĂˇlnĂ­ 36/66 mm 7105-66-36</t>
  </si>
  <si>
    <t>KM020</t>
  </si>
  <si>
    <t>nĂˇhrada kyÄŤelnĂ­ho kloubu TMARS reviznĂ­ vloĹľka Longevity XLPE neutrĂˇlnĂ­ antiluxaÄŤnĂ­ 28/52 mm 7110-52-28</t>
  </si>
  <si>
    <t>KI867</t>
  </si>
  <si>
    <t>nĂˇhrada kyÄŤelnĂ­ho kloubu VERSYS hlavice femorĂˇlnĂ­ kovovĂˇ 28 mm x 10,5 mm 8018-028-05</t>
  </si>
  <si>
    <t>KE512</t>
  </si>
  <si>
    <t>nĂˇhrada kyÄŤelnĂ­ho kloubu VERSYS hlavice femorĂˇlnĂ­ kovovĂˇ 3,5 x 28 mm 00-8018-028-03</t>
  </si>
  <si>
    <t>KA563</t>
  </si>
  <si>
    <t>nĂˇhrada kyÄŤelnĂ­ho kloubu VERSYS hlavice femorĂˇlnĂ­ kovovĂˇ NON-SK 7 x 28 00-8018-028-14</t>
  </si>
  <si>
    <t>KE653</t>
  </si>
  <si>
    <t>nĂˇhrada kyÄŤelnĂ­ho kloubu VERSYS hlavice femorĂˇlnĂ­ kovovĂˇ S30/M32 00-8018-032-02</t>
  </si>
  <si>
    <t>KM637</t>
  </si>
  <si>
    <t>nĂˇhrada kyÄŤelnĂ­ho kloubu Versys hlavice kovovĂˇ +3 mm length/22 mm prĹŻm. 8018-22-30</t>
  </si>
  <si>
    <t>KL029</t>
  </si>
  <si>
    <t>nĂˇhrada kyÄŤelnĂ­ho kloubu vloĹľka bicon plus rexpol insert standard necementovanĂˇ 5/32 75101931</t>
  </si>
  <si>
    <t>KK649</t>
  </si>
  <si>
    <t>nĂˇhrada kyÄŤelnĂ­ho kloubu vloĹľka bicon plus-ceramic insert standard 3/32 75000136</t>
  </si>
  <si>
    <t>KK650</t>
  </si>
  <si>
    <t>nĂˇhrada kyÄŤelnĂ­ho kloubu vloĹľka bicon plus-ceramic insert standard 4/32 75000137</t>
  </si>
  <si>
    <t>KM432</t>
  </si>
  <si>
    <t>nĂˇhrada kyÄŤelnĂ­ho kloubu vloĹľka bicon plus-rexpol insert antilux necementovanĂˇ 5/32 75101956</t>
  </si>
  <si>
    <t>KK643</t>
  </si>
  <si>
    <t>nĂˇhrada kyÄŤelnĂ­ho kloubu vloĹľka bicon plus-rexpol insert necementovanĂˇ  4/28 (75003750) 75101925</t>
  </si>
  <si>
    <t>KK644</t>
  </si>
  <si>
    <t>nĂˇhrada kyÄŤelnĂ­ho kloubu vloĹľka bicon plus-rexpol insert necementovanĂˇ 3/32 75101929</t>
  </si>
  <si>
    <t>KL960</t>
  </si>
  <si>
    <t>nĂˇhrada kyÄŤelnĂ­ho kloubu vloĹľka bicon plus-rexpol insert standard necementovanĂˇ 7/36 75101938</t>
  </si>
  <si>
    <t>KE655</t>
  </si>
  <si>
    <t>nĂˇhrada kyÄŤelnĂ­ho kloubu ZCA jamka PE Neutral ÄŤ.32/49 00-8005-546-32</t>
  </si>
  <si>
    <t>KE656</t>
  </si>
  <si>
    <t>nĂˇhrada kyÄŤelnĂ­ho kloubu ZCA jamka PE Neutral ÄŤ.32/51 00-8005-548-32</t>
  </si>
  <si>
    <t>KE657</t>
  </si>
  <si>
    <t>nĂˇhrada kyÄŤelnĂ­ho kloubu ZCA jamka PE Neutral ÄŤ.32/53 00-8005-550-32</t>
  </si>
  <si>
    <t>KE658</t>
  </si>
  <si>
    <t>nĂˇhrada kyÄŤelnĂ­ho kloubu ZCA jamka PE Neutral ÄŤ.32/55 00-8005-552-32</t>
  </si>
  <si>
    <t>KE659</t>
  </si>
  <si>
    <t>nĂˇhrada kyÄŤelnĂ­ho kloubu ZCA jamka PE Neutral ÄŤ.32/57 00-8005-554-32</t>
  </si>
  <si>
    <t>KE660</t>
  </si>
  <si>
    <t>nĂˇhrada kyÄŤelnĂ­ho kloubu ZCA jamka PE Neutral ÄŤ.32/59 00-8005-556-32</t>
  </si>
  <si>
    <t>KA580</t>
  </si>
  <si>
    <t>nĂˇhrada kyÄŤelnĂ­ho kloubu ZCA jamka PE Neutral ÄŤ.47 00-8005-544-28</t>
  </si>
  <si>
    <t>KA581</t>
  </si>
  <si>
    <t>nĂˇhrada kyÄŤelnĂ­ho kloubu ZCA jamka PE Neutral ÄŤ.49 00-8005-546-28</t>
  </si>
  <si>
    <t>KA582</t>
  </si>
  <si>
    <t>nĂˇhrada kyÄŤelnĂ­ho kloubu ZCA jamka PE Neutral ÄŤ.51 00-8005-548-28</t>
  </si>
  <si>
    <t>KA583</t>
  </si>
  <si>
    <t>nĂˇhrada kyÄŤelnĂ­ho kloubu ZCA jamka PE Neutral ÄŤ.53 00-8005-550-28</t>
  </si>
  <si>
    <t>KA584</t>
  </si>
  <si>
    <t>nĂˇhrada kyÄŤelnĂ­ho kloubu ZCA jamka PE Neutral ÄŤ.55 00-8005-552-28</t>
  </si>
  <si>
    <t>KI960</t>
  </si>
  <si>
    <t>nĂˇhrada kyÄŤelnĂ­ho koubu ALLOFIT hlaviÄŤka BIOLOX DELTA keramika 28 mm+ 3,5 mm 00-8775-028-03</t>
  </si>
  <si>
    <t>KK524</t>
  </si>
  <si>
    <t>nĂˇhrada kyÄŤelnĂ­ho koubu ALLOFIT hlaviÄŤka BIOLOX DELTA keramika 28/- 3,5 mm 00-8775-028-01</t>
  </si>
  <si>
    <t>KJ186</t>
  </si>
  <si>
    <t>nĂˇhrada kyÄŤelnĂ­ho koubu ALLOFIT hlaviÄŤka BIOLOX DELTA keramika 28+0 M 00-8775-028-02</t>
  </si>
  <si>
    <t>KL407</t>
  </si>
  <si>
    <t>nĂˇhrada kyÄŤelnĂ­ho koubu ALLOFIT hlaviÄŤka BIOLOX DELTA keramika 32/+7XL mm 00-8775-032-04</t>
  </si>
  <si>
    <t>KJ645</t>
  </si>
  <si>
    <t>nĂˇhrada kyÄŤelnĂ­ho koubu ALLOFIT hlaviÄŤka BIOLOX DELTA keramika 32/0 mm 00-8775-032-02</t>
  </si>
  <si>
    <t>KI108</t>
  </si>
  <si>
    <t>nĂˇhrada kyÄŤelnĂ­ho koubu ALLOFIT hlaviÄŤka BIOLOX DELTA keramika 36 mm vel.L 00-8775-036-03</t>
  </si>
  <si>
    <t>KH255</t>
  </si>
  <si>
    <t>nĂˇhrada kyÄŤelnĂ­ho koubu ALLOFIT hlaviÄŤka BIOLOX DELTA keramika 36/0mm 00-8775-036-02</t>
  </si>
  <si>
    <t>KM301</t>
  </si>
  <si>
    <t>nĂˇhrada kyÄŤelnĂ­ho koubu ALLOFIT hlaviÄŤka BIOLOX DELTA keramika 36/-3,5 mm 00-8775-036-01</t>
  </si>
  <si>
    <t>KK916</t>
  </si>
  <si>
    <t>nĂˇhrada kyÄŤelnĂ­ho koubu ALLOFIT hlaviÄŤka BIOLOX DELTA keramika JJ/36 mm 00-8775-011-36</t>
  </si>
  <si>
    <t>KJ720</t>
  </si>
  <si>
    <t>nĂˇhrada kyÄŤelnĂ­ho koubu ALLOFIT hlaviÄŤka BIOLOX DELTA keramika S32/-3,5 mm 00-8775-032-01</t>
  </si>
  <si>
    <t>KL212</t>
  </si>
  <si>
    <t>nĂˇhrada kyÄŤelnnĂ­ho kloubu Continuum jamka multi 54/JJ 00-8757-054-02</t>
  </si>
  <si>
    <t>KH155</t>
  </si>
  <si>
    <t>nĂˇhrada ramennĂ­ho kloubu Ĺˇroub small + connector 137415310</t>
  </si>
  <si>
    <t>KG997</t>
  </si>
  <si>
    <t>nĂˇhrada ramennĂ­ho kloubu Ĺˇroub small-r + konektor 137415305</t>
  </si>
  <si>
    <t>KH744</t>
  </si>
  <si>
    <t>nĂˇhrada ramennĂ­ho kloubu SMR adaptĂ©r neutrĂˇlnĂ­ 1330.15.270</t>
  </si>
  <si>
    <t>KL860</t>
  </si>
  <si>
    <t>nĂˇhrada ramennĂ­ho kloubu SMR AXIOMA glenoid Small-R reviznĂ­ necementovanĂ˝ 1375.15.650</t>
  </si>
  <si>
    <t>KM295</t>
  </si>
  <si>
    <t>nĂˇhrada ramennĂ­ho kloubu SMR AXIOMA glenoid Small-R-Long reviznĂ­ necementovanĂ˝ 1375.14.653</t>
  </si>
  <si>
    <t>KI793</t>
  </si>
  <si>
    <t>nĂˇhrada ramennĂ­ho kloubu SMR bezdĹ™Ă­kovĂ˝ systĂ©m glenoid vel. Small â€“ R 1375.20.005</t>
  </si>
  <si>
    <t>KK335</t>
  </si>
  <si>
    <t>nĂˇhrada ramennĂ­ho kloubu SMR bezdĹ™Ă­kovĂ˝ systĂ©m spojka se Ĺˇroubem vel. Small - R 1374.15.305</t>
  </si>
  <si>
    <t>KH367</t>
  </si>
  <si>
    <t>nĂˇhrada ramennĂ­ho kloubu SMR dĹ™Ă­k 1304.15.160</t>
  </si>
  <si>
    <t>KH745</t>
  </si>
  <si>
    <t>nĂˇhrada ramennĂ­ho kloubu SMR dĹ™Ă­k kĂłnickĂ˝ necementovanĂ˝ prĹŻm. 14 mm dĂ©lka 80 mm 1304.15.140</t>
  </si>
  <si>
    <t>KH513</t>
  </si>
  <si>
    <t>nĂˇhrada ramennĂ­ho kloubu SMR dĹ™Ă­k kĂłnickĂ˝ necementovanĂ˝ prĹŻm. 18 mm dĂ©lka 80 mm 1304.15.180</t>
  </si>
  <si>
    <t>KH821</t>
  </si>
  <si>
    <t>nĂˇhrada ramennĂ­ho kloubu SMR dĹ™Ă­k kĂłnickĂ˝ necementovanĂ˝ prĹŻm. 19 mm dĂ©lka 80 mm 1304.15.190</t>
  </si>
  <si>
    <t>KH883</t>
  </si>
  <si>
    <t>nĂˇhrada ramennĂ­ho kloubu SMR dĹ™Ă­k kĂłnickĂ˝ necementovanĂ˝ prĹŻm. 20 mm dĂ©lka 80 mm 1304.15.200</t>
  </si>
  <si>
    <t>KJ663</t>
  </si>
  <si>
    <t>nĂˇhrada ramennĂ­ho kloubu SMR dĹ™Ă­k kĂłnickĂ˝ necementovanĂ˝ prĹŻm. 21 mm dĂ©lka 80 mm 1304.15.210</t>
  </si>
  <si>
    <t>KH442</t>
  </si>
  <si>
    <t>nĂˇhrada ramennĂ­ho kloubu SMR dĹ™Ă­k velikost 17 1304.15.170</t>
  </si>
  <si>
    <t>KJ137</t>
  </si>
  <si>
    <t>nĂˇhrada ramennĂ­ho kloubu SMR glenoid necementovanĂ˝ 1375.20.010</t>
  </si>
  <si>
    <t>KI424</t>
  </si>
  <si>
    <t>nĂˇhrada ramennĂ­ho kloubu SMR glenosfĂ©ra 40mm 1374.50.400</t>
  </si>
  <si>
    <t>KH010</t>
  </si>
  <si>
    <t>nĂˇhrada ramennĂ­ho kloubu SMR glenosfera 44 mm 137450444</t>
  </si>
  <si>
    <t>KH655</t>
  </si>
  <si>
    <t>nĂˇhrada ramennĂ­ho kloubu SMR hlavice humerĂˇlnĂ­ 48mm 1322.09.480</t>
  </si>
  <si>
    <t>KI500</t>
  </si>
  <si>
    <t>nĂˇhrada ramennĂ­ho kloubu SMR lateralizovanĂˇ vloĹľka long dia 44mm  1362.09.120</t>
  </si>
  <si>
    <t>KH017</t>
  </si>
  <si>
    <t>nĂˇhrada ramennĂ­ho kloubu SMR tÄ›lo humerĂˇlnĂ­ 1352.15.050</t>
  </si>
  <si>
    <t>KH654</t>
  </si>
  <si>
    <t>nĂˇhrada ramennĂ­ho kloubu SMR tÄ›lo humerĂˇlnĂ­ medium 1350.15.010</t>
  </si>
  <si>
    <t>KG789</t>
  </si>
  <si>
    <t>nĂˇhrada ramennĂ­ho kloubu SMR tÄ›lo humerĂˇlnĂ­ reverznĂ­ 1352.20.010</t>
  </si>
  <si>
    <t>KH020</t>
  </si>
  <si>
    <t>nĂˇhrada ramennĂ­ho kloubu SMR tÄ›lo reverznĂ­ humerĂˇlnĂ­ 1352.15.001</t>
  </si>
  <si>
    <t>KI821</t>
  </si>
  <si>
    <t>nĂˇhrada ramennĂ­ho kloubu SMR vloĹľka do glenosfĂ©ry medium 40 mm 1365.09.015</t>
  </si>
  <si>
    <t>KG995</t>
  </si>
  <si>
    <t>nĂˇhrada ramennĂ­ho kloubu SMR vloĹľka long 44 mm 1362.09.020</t>
  </si>
  <si>
    <t>KH151</t>
  </si>
  <si>
    <t>nĂˇhrada ramennĂ­ho kloubu SMR vloĹľka medium 44 136209015</t>
  </si>
  <si>
    <t>KH514</t>
  </si>
  <si>
    <t>nĂˇhrada ramennĂ­ho kloubu SMR vloĹľkac krĂˇtkĂˇ 44mm 1362.09.010</t>
  </si>
  <si>
    <t>ZR981</t>
  </si>
  <si>
    <t>NĂˇhrada TMC kloubu palce ruky silikonovĂˇ vel. 3 Z06120-000-14031</t>
  </si>
  <si>
    <t>KH253</t>
  </si>
  <si>
    <t>plato reviznĂ­ 12mm 1987-27-212</t>
  </si>
  <si>
    <t>KH385</t>
  </si>
  <si>
    <t>tibie levĂˇ 4 302204 ND</t>
  </si>
  <si>
    <t>KJ579</t>
  </si>
  <si>
    <t>ucpĂˇvka dĹ™eĹovĂ© dutiny intramedulĂˇrnĂ­ vstĹ™ebatelnĂˇ REX D 10,0 mm 0709-10</t>
  </si>
  <si>
    <t>KJ580</t>
  </si>
  <si>
    <t>ucpĂˇvka dĹ™eĹovĂ© dutiny intramedulĂˇrnĂ­ vstĹ™ebatelnĂˇ REX D 11,5 mm 0709-11,5</t>
  </si>
  <si>
    <t>KJ581</t>
  </si>
  <si>
    <t>ucpĂˇvka dĹ™eĹovĂ© dutiny intramedulĂˇrnĂ­ vstĹ™ebatelnĂˇ REX D 13,5 mm 0709-13,5</t>
  </si>
  <si>
    <t>KJ582</t>
  </si>
  <si>
    <t>ucpĂˇvka dĹ™eĹovĂ© dutiny intramedulĂˇrnĂ­ vstĹ™ebatelnĂˇ REX D 16,0 mm 0709-16</t>
  </si>
  <si>
    <t>KJ578</t>
  </si>
  <si>
    <t>ucpĂˇvka dĹ™eĹovĂ© dutiny intramedulĂˇrnĂ­ vstĹ™ebatelnĂˇ REX D 9,0 mm 0709-9</t>
  </si>
  <si>
    <t>50115004</t>
  </si>
  <si>
    <t>IUTN - kovové (Z506)</t>
  </si>
  <si>
    <t>KE456</t>
  </si>
  <si>
    <t>dlaha HTO levĂˇ 10CF NWDPOMG</t>
  </si>
  <si>
    <t>ZJ236</t>
  </si>
  <si>
    <t>Dlaha kyÄŤelnĂ­ dÄ›tskĂˇ 4,5 100Â° polomÄ›r oblouku 8 mm 235.390</t>
  </si>
  <si>
    <t>KG771</t>
  </si>
  <si>
    <t>dlaha LCP 3,5 6 otvorovĂˇ levĂˇ 04.112.027</t>
  </si>
  <si>
    <t>ZS065</t>
  </si>
  <si>
    <t>Dlaha LCP kyÄŤelnĂ­ pediatrickĂˇ 3,5 100Â°, ĹˇĂ­Ĺ™ka 19 mm dĂ©lka 73 mm, ocel 02.108.310</t>
  </si>
  <si>
    <t>ZS066</t>
  </si>
  <si>
    <t>Dlaha LCP kyÄŤelnĂ­ pediatrickĂˇ 3,5 110Â°, ĹˇĂ­Ĺ™ka 19 mm dĂ©lka 73 mm, ocel 02.108.311</t>
  </si>
  <si>
    <t>ZS669</t>
  </si>
  <si>
    <t>Dlaha LCP kyÄŤelnĂ­ pediatrickĂˇ 5,0 110Â°, ĹˇĂ­Ĺ™ka 23 mm dĂ©lka 90 mm, ocel 02.108.321</t>
  </si>
  <si>
    <t>ZR992</t>
  </si>
  <si>
    <t>Dlaha LCP kyÄŤelnĂ­ pediatrickĂˇ 5,0, ĹˇĂ­Ĺ™ka 23 mm dĂ©lka 95 mm 120Â° ocel 02.108.323</t>
  </si>
  <si>
    <t>KM469</t>
  </si>
  <si>
    <t>dlaha LCP rovnĂˇ velkĂ˝ fragment 4.5/5.0 mm ĹˇirokĂˇ zahnutĂˇ 18 otvorĹŻ dĂ©lka 336 mm, titan 426.682</t>
  </si>
  <si>
    <t>KF465</t>
  </si>
  <si>
    <t>dlaha LCP uzamykatelnĂˇ X 2,4 / 2,7 stĹ™ednĂ­, 24 x 14 mm 447.704</t>
  </si>
  <si>
    <t>KH607</t>
  </si>
  <si>
    <t>dlaha LCP_DF4,5/5,0 pravĂˇ 7 otvorĹŻ, dĂ©lka 196 mm 422.252</t>
  </si>
  <si>
    <t>ZS647</t>
  </si>
  <si>
    <t>Dlaha metakarpĂˇlnĂ­ a falangeĂˇlnĂ­ mini LCP polyaxiĂˇlnĂ­ ĂşhlovÄ› stabilnĂ­, uzamykatelnĂˇ VA 2.0,12 otv. rovnĂˇ, tl. 1,3 mm, d. 71 mm, titan 04.130.351</t>
  </si>
  <si>
    <t>ZS646</t>
  </si>
  <si>
    <t>Dlaha metakarpĂˇlnĂ­ a falangeĂˇlnĂ­ mini LCP polyaxiĂˇlnĂ­ ĂşhlovÄ› stabilnĂ­, uzamykatelnĂˇ, tvar Y VA 1,5, hlava 3 otvory, dĹ™Ă­k 7 otvorĹŻ, tl. 1,0 mm, d. 42 mm, titan 04.130.253</t>
  </si>
  <si>
    <t>ZO415</t>
  </si>
  <si>
    <t>Dlaha na dĂ©zu zĂˇpÄ›stĂ­ 2,5 mm rovnĂˇ A-4760.11</t>
  </si>
  <si>
    <t>KF612</t>
  </si>
  <si>
    <t>dlaha na distĂˇlnĂ­ radius ĹˇikmĂˇ LCP-T 3.5, pravĂˇ, dĹ™Ă­k 3 ot., hlava 3 otvory, dĂ©l. 52 mm 441.031</t>
  </si>
  <si>
    <t>KF616</t>
  </si>
  <si>
    <t>dlaha na distĂˇlnĂ­ radius LCP-T 3.5, pravoĂşhlĂˇ, dĹ™Ă­k 3 otvory, hlava 3 otvory, dĂ©lka 50 mm 441.131</t>
  </si>
  <si>
    <t>KH060</t>
  </si>
  <si>
    <t>dlaha NCB PP pro diafĂ˝zu 10 02.03265.010</t>
  </si>
  <si>
    <t>KH061</t>
  </si>
  <si>
    <t>dlaha NCB PP pro diafĂ˝zu 12 02.03265.012</t>
  </si>
  <si>
    <t>KH053</t>
  </si>
  <si>
    <t>dlaha NCB PP pro distĂˇlnĂ­ femur 12 pravĂ˝ 02.03264.012</t>
  </si>
  <si>
    <t>KH058</t>
  </si>
  <si>
    <t>dlaha NCB PP pro distĂˇlnĂ­ femur 15 levĂ˝ 02.03264.115</t>
  </si>
  <si>
    <t>KH054</t>
  </si>
  <si>
    <t>dlaha NCB PP pro distĂˇlnĂ­ femur 15 pravĂ˝ 02.03264.015</t>
  </si>
  <si>
    <t>KH059</t>
  </si>
  <si>
    <t>dlaha NCB PP pro distĂˇlnĂ­ femur 18 levĂ˝ 02.03264.118</t>
  </si>
  <si>
    <t>KH050</t>
  </si>
  <si>
    <t>dlaha NCB PP proximĂˇlnĂ­ femur 15 levĂ˝ 02.03263.115</t>
  </si>
  <si>
    <t>KH046</t>
  </si>
  <si>
    <t>dlaha NCB PP proximĂˇlnĂ­ femur 15 pravĂ˝ 02.03263.015</t>
  </si>
  <si>
    <t>KH051</t>
  </si>
  <si>
    <t>dlaha NCB PP proximĂˇlnĂ­ femur 18 levĂ˝ 02.03263.118</t>
  </si>
  <si>
    <t>KH047</t>
  </si>
  <si>
    <t>dlaha NCB PP proximĂˇlnĂ­ femur 18 pravĂ˝ 02.03263.018</t>
  </si>
  <si>
    <t>KF620</t>
  </si>
  <si>
    <t>dlaha philos na proximĂˇlnĂ­ humerus 3.5, 3 otvory 441.903</t>
  </si>
  <si>
    <t>ZK690</t>
  </si>
  <si>
    <t>Dlaha pĹ™Ă­mĂˇ 3 HA 3,5 mm 397129770550</t>
  </si>
  <si>
    <t>KB380</t>
  </si>
  <si>
    <t>dlaha pĹ™Ă­mĂˇ LCP 3.5   5 otvorĹŻ 423.551</t>
  </si>
  <si>
    <t>KF594</t>
  </si>
  <si>
    <t>dlaha pĹ™Ă­mĂˇ LCP 3.5   6 otvorĹŻ 423.561</t>
  </si>
  <si>
    <t>KF595</t>
  </si>
  <si>
    <t>dlaha pĹ™Ă­mĂˇ LCP 3.5   7 otvorĹŻ 423.571</t>
  </si>
  <si>
    <t>KF599</t>
  </si>
  <si>
    <t>dlaha pĹ™Ă­mĂˇ LCP 3.5 11 otvorĹŻ 423.611</t>
  </si>
  <si>
    <t>KL450</t>
  </si>
  <si>
    <t>dlaha pro chdidlo HALLUX  C velilst 1 pravĂˇ NWD117340</t>
  </si>
  <si>
    <t>KL475</t>
  </si>
  <si>
    <t>dlaha pro chodidlo HALLUX  C velilst 1 levĂˇ NWD117440</t>
  </si>
  <si>
    <t>ZJ226</t>
  </si>
  <si>
    <t>Dlaha targon FN dlaha 130Â° KO802T</t>
  </si>
  <si>
    <t>KK386</t>
  </si>
  <si>
    <t>dlaha tibiĂˇlnĂ­ ke korekÄŤnĂ­ osteotomii PEEK POWER AR-13401L</t>
  </si>
  <si>
    <t>KL856</t>
  </si>
  <si>
    <t>dlaha tibiĂˇlnĂ­ proximĂˇlnĂ­ laterĂˇlnĂ­ LCP TOMOFIX pro hlavu tibie levĂˇ 3 otvory titan 440.853s</t>
  </si>
  <si>
    <t>KM053</t>
  </si>
  <si>
    <t>dlaha tibiĂˇlnĂ­ proximĂˇlnĂ­ mediĂˇlnĂ­ LCP TOMOFIX pro hlavu tibie  4 otvory titan 440.834s</t>
  </si>
  <si>
    <t>KL685</t>
  </si>
  <si>
    <t>dlaha TOMIFIX ,femorĂˇlnĂ­ , mediĂˇlnĂ­ distĂˇlnĂ­, 4 otvory levĂˇ 04.120.551</t>
  </si>
  <si>
    <t>KL787</t>
  </si>
  <si>
    <t>dlaha TOMIFIX femorĂˇlnĂ­ mediĂˇlnĂ­ distĂˇlnĂ­ 4 otvory pravĂˇ 04.120.550S</t>
  </si>
  <si>
    <t>ZR287</t>
  </si>
  <si>
    <t>Dlaha uzamykatelnĂˇ Y 1.5, dĹ™Ă­k 8 otvorĹŻ,hlava 3 otvory, nerezovĂˇ ocel 02.114.013</t>
  </si>
  <si>
    <t>ZA069</t>
  </si>
  <si>
    <t>DrĂˇt extenÄŤnĂ­ 1,0 x 160 mm 397129093140</t>
  </si>
  <si>
    <t>ZC891</t>
  </si>
  <si>
    <t>DrĂˇt extenÄŤnĂ­ 1,2 x 160 mm 397129093070</t>
  </si>
  <si>
    <t>ZF597</t>
  </si>
  <si>
    <t>DrĂˇt extenÄŤnĂ­ 2,0 x 300 mm 397129093030</t>
  </si>
  <si>
    <t>ZF661</t>
  </si>
  <si>
    <t>DrĂˇt extenÄŤnĂ­ 2,5 x 300 mm 397129093050</t>
  </si>
  <si>
    <t>ZR217</t>
  </si>
  <si>
    <t>DrĂˇt extenÄŤnĂ­ Kirschner 1,5 x 300 mm 397129093000</t>
  </si>
  <si>
    <t>KL680</t>
  </si>
  <si>
    <t>drĂˇt K Arthrex sterilnĂ­ 2,4 x 216 mm AR-13303-2,4-1S</t>
  </si>
  <si>
    <t>ZP519</t>
  </si>
  <si>
    <t>DrĂˇt K k miniinvazivnĂ­m operacĂ­m hlezna MICA 0,9 x 150 mm DSDS1009 (22.28.009)</t>
  </si>
  <si>
    <t>ZP520</t>
  </si>
  <si>
    <t>DrĂˇt K k miniinvazivnĂ­m operacĂ­m hlezna MICA 1,4 x 150 mm DSDS1014</t>
  </si>
  <si>
    <t>KM246</t>
  </si>
  <si>
    <t>drĂˇt K prĹŻmÄ›r 1,6 mm dĂ©lka 150 mm NWD115116</t>
  </si>
  <si>
    <t>KI900</t>
  </si>
  <si>
    <t>drĂˇt K vodĂ­cĂ­ 3,2 mm x L400MM NWD519032</t>
  </si>
  <si>
    <t>ZG307</t>
  </si>
  <si>
    <t>DrĂˇt KirschnerĹŻv 1.60 mm Ăˇ 10 ks 292.160.10</t>
  </si>
  <si>
    <t>ZG065</t>
  </si>
  <si>
    <t>DrĂˇt KirschnerĹŻv 2.00 mm Ăˇ 10 ks 292.200.10</t>
  </si>
  <si>
    <t>ZF529</t>
  </si>
  <si>
    <t>DrĂˇt K-Wire 1.80 mm Ăˇ 10 ks 292.170.10</t>
  </si>
  <si>
    <t>ZD050</t>
  </si>
  <si>
    <t>DrĂˇt vodĂ­cĂ­ 3.20 mm 357.399</t>
  </si>
  <si>
    <t>KF573</t>
  </si>
  <si>
    <t>drĂˇt-K 160 mm, dĂ©lka 150 NWD115216</t>
  </si>
  <si>
    <t>KE537</t>
  </si>
  <si>
    <t>drĂˇt-K wire 100 NWD115100</t>
  </si>
  <si>
    <t>KJ963</t>
  </si>
  <si>
    <t>drĂˇt-K wire prĹŻmÄ›r 0,8 mm dĂ©lka 70 mm NWD115008s</t>
  </si>
  <si>
    <t>ZR704</t>
  </si>
  <si>
    <t>FrĂ©za k shaveru kostnĂ­ mÄ›kkotkĂˇĹovĂˇ Arthrex Torpedo, chrupavka, meniskus, 4 mm x 13 cm, bal. Ăˇ 5 ks AR-8400TD</t>
  </si>
  <si>
    <t>ZR689</t>
  </si>
  <si>
    <t>FrĂ©za k shaveru kostnĂ­ ovĂˇlnĂˇ Arthrex 4 mm bal. Ăˇ 5 ks AR-8400OBE</t>
  </si>
  <si>
    <t>ZR703</t>
  </si>
  <si>
    <t>FrĂ©za k shaveru mÄ›kkotkĂˇĹovĂˇ Arthrex  ÄŤepel Excalibur 4 mm x 13 cm, bal. Ăˇ 5 ks AR-8400EX</t>
  </si>
  <si>
    <t>ZP337</t>
  </si>
  <si>
    <t>HĹ™eb ALTERNA pro artrodĂ©zu kolennĂ­ho kloubu cementovanĂ˝ 16 x 150 mm I0400016</t>
  </si>
  <si>
    <t>ZP250</t>
  </si>
  <si>
    <t>HĹ™eb ALTERNA pro artrodĂ©zu kolennĂ­ho kloubu cementovanĂ˝ 20 x 150 mm I0400020</t>
  </si>
  <si>
    <t>ZS052</t>
  </si>
  <si>
    <t>HĹ™eb ALTERNA pro artrodĂ©zu kolennĂ­ho kloubu, cementovanĂ˝, tÄ›lo hĹ™ebu pravĂ© 60 I0400022</t>
  </si>
  <si>
    <t>ZM330</t>
  </si>
  <si>
    <t>HĹ™eb expert TN femorĂˇlnĂ­ laterĂˇlnĂ­ 12.0 mm 04.003.552</t>
  </si>
  <si>
    <t>KI426</t>
  </si>
  <si>
    <t>hĹ™eb kotnĂ­ku panta 12 mm dĂ©lka 150 mm NWD 500250</t>
  </si>
  <si>
    <t>KF222</t>
  </si>
  <si>
    <t>hĹ™eb kotnĂ­ku panta 150 NWD500150</t>
  </si>
  <si>
    <t>KF223</t>
  </si>
  <si>
    <t>hĹ™eb kotnĂ­ku panta 75 mm NWD501075</t>
  </si>
  <si>
    <t>KF071</t>
  </si>
  <si>
    <t>hĹ™eb kotnĂ­ku panta D10/L150 NWD500050</t>
  </si>
  <si>
    <t>KM317</t>
  </si>
  <si>
    <t>hĹ™eb kotnĂ­ku panta prĹŻmÄ›r 13 mm L - 150 mm NWD500350</t>
  </si>
  <si>
    <t>ZS278</t>
  </si>
  <si>
    <t>HĹ™eb tibiĂˇlnĂ­ teleskopickĂ˝ Fassier- Duval, prĹŻm. 4,0 mm, dĂ©lka 333 mm, FD-040/SPS/-SSFD-040(SPS)-SS</t>
  </si>
  <si>
    <t>ZS711</t>
  </si>
  <si>
    <t>HĹ™eb tibiĂˇlnĂ­ teleskopickĂ˝ Fassier- Duval, prĹŻm. 4,8 mm, dĂ©lka 404 mm, FD-048/SPS/-SSFD-048(SPS)-SS</t>
  </si>
  <si>
    <t>KL067</t>
  </si>
  <si>
    <t>implantĂˇt ramennĂ­ nĂˇhrada rotĂˇtorovĂ© manĹľety Arthrex DX Reinforcement Matrix 6 x 8 cm, Thick, Hydrated  ABS-30002</t>
  </si>
  <si>
    <t>ZR928</t>
  </si>
  <si>
    <t>Kirschner drĂˇt extenÄŤnĂ­; 1,8Ă—300 mm 397129093010</t>
  </si>
  <si>
    <t>KF076</t>
  </si>
  <si>
    <t>kotva lupine loop rapid 210712</t>
  </si>
  <si>
    <t>KE396</t>
  </si>
  <si>
    <t>kotva lupine loop+ancho 210709</t>
  </si>
  <si>
    <t>KM254</t>
  </si>
  <si>
    <t>kotva meniskovĂˇ CROSSFIX nevstĹ™ebatelnĂˇ s rovnĂ˝m aplikĂˇtorem CM-8001</t>
  </si>
  <si>
    <t>KL912</t>
  </si>
  <si>
    <t>kotva pro operaci nohy JuggerKnot krĂˇtkĂ˝ rigidnĂ­  1,4 mm 1/1 110005307</t>
  </si>
  <si>
    <t>KM412</t>
  </si>
  <si>
    <t>kotva pro operaci ruky JuggerKnot MINI 1 mm 2-0 s jehlou 912076</t>
  </si>
  <si>
    <t>KJ255</t>
  </si>
  <si>
    <t>kotva ramennĂ­ FASTak s drĹľadlem Suture Anchor 2,8 a 11,7 mm AR-1324HF</t>
  </si>
  <si>
    <t>KL941</t>
  </si>
  <si>
    <t>kotva ramennĂ­ Quattro Link SP neuzlĂ­cĂ­, nevstĹ™ebatelnĂˇ, s kovovĂ˝m hrotem 4,5 mm CM-9145SP</t>
  </si>
  <si>
    <t>KK918</t>
  </si>
  <si>
    <t>kotva Truespan na meniscus 0Â° souprava steh, mÄ›rka, 2 kotvy a aplikĂˇtor 228150</t>
  </si>
  <si>
    <t>KK919</t>
  </si>
  <si>
    <t>kotva Truespan na meniscus 12Â° souprava steh, mÄ›rka, 2 kotvy a aplikĂˇtor 228151</t>
  </si>
  <si>
    <t>KA692</t>
  </si>
  <si>
    <t>kotviÄŤka mitek easy titanovĂˇ pro stabilizaci ramene s nĂˇvlekem GII 212450</t>
  </si>
  <si>
    <t>KA696</t>
  </si>
  <si>
    <t>kotviÄŤka mitek easy titanovĂˇ pro suturu ramennĂ­ho kloubu 212310</t>
  </si>
  <si>
    <t>KA688</t>
  </si>
  <si>
    <t>kotviÄŤka mitek titanovĂˇ pro stabilizaci ramene GII 210493</t>
  </si>
  <si>
    <t>KM052</t>
  </si>
  <si>
    <t>kotviÄŤka mitek titanovĂˇ pro stabilizaci ramene GII s nĂˇvlekem Quickanchor plus 222983</t>
  </si>
  <si>
    <t>KA695</t>
  </si>
  <si>
    <t>kotviÄŤka mitek titanovĂˇ pro suturu ramennĂ­ho kloubu GII 210310</t>
  </si>
  <si>
    <t>KM402</t>
  </si>
  <si>
    <t>kotviÄŤka mitek titanovĂˇmini anchor s nĂˇvlekem Orthocord 212038</t>
  </si>
  <si>
    <t>KM401</t>
  </si>
  <si>
    <t>kotviÄŤka mitek vstĹ™ebatelnĂˇ Minilok QA s nĂˇvlekem Panacryl 2/0 212852</t>
  </si>
  <si>
    <t>KI244</t>
  </si>
  <si>
    <t>kotviÄŤka nevstĹ™ebatelnĂˇ Healix (peek) s nĂˇvlekem 3,4 mm 222339</t>
  </si>
  <si>
    <t>KI898</t>
  </si>
  <si>
    <t>kotviÄŤka nevstĹ™ebatelnĂˇ Healix (peek) s nĂˇvlekem 3,4 mm 222344</t>
  </si>
  <si>
    <t>KI838</t>
  </si>
  <si>
    <t>kotviÄŤka nevstĹ™ebatelnĂˇ Healix 5,5mm 222209</t>
  </si>
  <si>
    <t>KI837</t>
  </si>
  <si>
    <t>kotviÄŤka nevstĹ™ebatelnĂˇ Healix 6,5mm 222335</t>
  </si>
  <si>
    <t>KI642</t>
  </si>
  <si>
    <t>kotviÄŤka nevstĹ™ebatelnĂˇ Healix advance 5,5mm 222334</t>
  </si>
  <si>
    <t>KJ070</t>
  </si>
  <si>
    <t>kotviÄŤka vstĹ™ebatelnĂˇ Healix ADR.BR s nĂˇvlekem 6,5 mm 222332</t>
  </si>
  <si>
    <t>ZQ866</t>
  </si>
  <si>
    <t>Ĺ ipka pro fixaci defektu chrupavek vstĹ™ebatelnĂˇ Chondral Draft prĹŻm. 1,3 mm dĂ©lka 18 mm AR-4005B-18</t>
  </si>
  <si>
    <t>ZR953</t>
  </si>
  <si>
    <t>Ĺ roub Charlotte k miniinvazivnĂ­m operacĂ­m hlezna MICA kanylovanĂ˝ fixaÄŤnĂ­ 3,0 x 40 mm sterilnĂ­ 57S13040</t>
  </si>
  <si>
    <t>ZS906</t>
  </si>
  <si>
    <t>Ĺ roub Charlotte k miniinvazivnĂ­m operacĂ­m hlezna MICA kanylovanĂ˝ fixaÄŤnĂ­ 3,0 x 42 mm sterilnĂ­  WGSMI5401</t>
  </si>
  <si>
    <t>ZS023</t>
  </si>
  <si>
    <t>Ĺ roub Charlotte k miniinvazivnĂ­m operacĂ­m hlezna MICA kanylovanĂ˝ fixaÄŤnĂ­ 4,0 x 56 mm sterilnĂ­ 57S34056</t>
  </si>
  <si>
    <t>ZR022</t>
  </si>
  <si>
    <t>Ĺ roub k miniinvazivnĂ­m operacĂ­m hlezna MICA 3,0 x 34 mm sterilnĂ­ 57S13034 (WGSMI5341)</t>
  </si>
  <si>
    <t>ZP514</t>
  </si>
  <si>
    <t>Ĺ roub k miniinvazivnĂ­m operacĂ­m hlezna MICA 4,0 x 40 mm sterilnĂ­ 57S34040</t>
  </si>
  <si>
    <t>ZP893</t>
  </si>
  <si>
    <t>Ĺ roub k miniinvazivnĂ­m operacĂ­m hlezna MICA 4,0 x 44 mm sterilnĂ­ 57S34044</t>
  </si>
  <si>
    <t>ZP718</t>
  </si>
  <si>
    <t>Ĺ roub k miniinvazivnĂ­m operacĂ­m hlezna MICA 4,0 x 48 mm sterilnĂ­ 57S34048</t>
  </si>
  <si>
    <t>ZQ556</t>
  </si>
  <si>
    <t>Ĺ roub k miniinvazivnĂ­m operacĂ­m hlezna MICA kanylovanĂ˝ fixaÄŤnĂ­ 3,0 x 36 mm sterilnĂ­ WGSMI5361</t>
  </si>
  <si>
    <t>ZP719</t>
  </si>
  <si>
    <t>Ĺ roub k miniinvazivnĂ­m operacĂ­m hlezna MICA kanylovanĂ˝ fixaÄŤnĂ­ 3,0 x 38 mm sterilnĂ­ WGSMI5381</t>
  </si>
  <si>
    <t>ZQ169</t>
  </si>
  <si>
    <t>Ĺ roub k miniinvazivnĂ­m operacĂ­m hlezna MICA kanylovanĂ˝ fixaÄŤnĂ­ 3,0 x 42 mm sterilnĂ­ WGSMI5421</t>
  </si>
  <si>
    <t>ZP851</t>
  </si>
  <si>
    <t>Ĺ roub k miniinvazivnĂ­m operacĂ­m hlezna MICA kanylovanĂ˝ fixaÄŤnĂ­ 3,0 x 46 mm sterilnĂ­ WGSMI5461</t>
  </si>
  <si>
    <t>ZN729</t>
  </si>
  <si>
    <t>Ĺ roub kanylovanĂ˝ kostnĂ­ spongiĂłznĂ­ HB 7/1,8 x 35 x 16 mm 397129798010</t>
  </si>
  <si>
    <t>ZO357</t>
  </si>
  <si>
    <t>Ĺ roub kompresnĂ­ DartFire 2,5 mm x 12 mm D2N250-12</t>
  </si>
  <si>
    <t>ZS644</t>
  </si>
  <si>
    <t>Ĺ roub kompresnĂ­ DartFire 3,0 mm x 18 mm D2N300-18</t>
  </si>
  <si>
    <t>ZP852</t>
  </si>
  <si>
    <t>Ĺ roub kompresnĂ­ DartFire 3,0 mm x 20 mm D2N300-20</t>
  </si>
  <si>
    <t>ZP613</t>
  </si>
  <si>
    <t>Ĺ roub kompresnĂ­ DartFire 3,0 mm x 22 mm D2N300-22</t>
  </si>
  <si>
    <t>ZO773</t>
  </si>
  <si>
    <t>Ĺ roub kompresnĂ­ DartFire 3,0 mm x 24 mm D2N300-24</t>
  </si>
  <si>
    <t>ZA409</t>
  </si>
  <si>
    <t>Ĺ roub kompresnĂ­ DartFire 3,0 mm x 26 mm D2N300-26</t>
  </si>
  <si>
    <t>ZA214</t>
  </si>
  <si>
    <t>Ĺ roub kompresnĂ­ DartFire 3,0 mm x 28 mm D2N300-28</t>
  </si>
  <si>
    <t>ZR347</t>
  </si>
  <si>
    <t>Ĺ roub kompresnĂ­ DartFire 3,0 mm x 34 mm D2N300-34</t>
  </si>
  <si>
    <t>ZP971</t>
  </si>
  <si>
    <t>Ĺ roub kompresnĂ­ DartFire 3,0 mm x 36 mm D2N300-36</t>
  </si>
  <si>
    <t>ZP818</t>
  </si>
  <si>
    <t>Ĺ roub kompresnĂ­ DartFire small 3,0 mm x 40 mm D2N300-40</t>
  </si>
  <si>
    <t>ZS220</t>
  </si>
  <si>
    <t>Ĺ roub kompresnĂ­ Charlotte 7,0 mm 45 mm x 16 mm 44174516</t>
  </si>
  <si>
    <t>ZN286</t>
  </si>
  <si>
    <t>Ĺ roub kompresnĂ­ Charlotte 7,0 mm 50 mm x 16 mm 44175016</t>
  </si>
  <si>
    <t>ZP333</t>
  </si>
  <si>
    <t>Ĺ roub kompresnĂ­ Charlotte 7,0 mm 60 mm x 16 mm 44176016</t>
  </si>
  <si>
    <t>ZP334</t>
  </si>
  <si>
    <t>Ĺ roub kompresnĂ­ Charlotte 7,0 mm 65 mm x 16 mm 44176516</t>
  </si>
  <si>
    <t>ZQ200</t>
  </si>
  <si>
    <t>Ĺ roub kompresnĂ­ Charlotte k miniinvazivnĂ­m operacĂ­m hlezna MICA kanylovanĂ˝ fixaÄŤnĂ­ 3,0 x 32 mm sterilnĂ­ WGSMI5321</t>
  </si>
  <si>
    <t>ZC208</t>
  </si>
  <si>
    <t>Ĺ roub kortikĂˇlnĂ­ 1.5 mm 200.811</t>
  </si>
  <si>
    <t>ZA016</t>
  </si>
  <si>
    <t>Ĺ roub kortikĂˇlnĂ­ 1.5 mm 200.812</t>
  </si>
  <si>
    <t>ZC207</t>
  </si>
  <si>
    <t>Ĺ roub kortikĂˇlnĂ­ 1.5 mm 200.813</t>
  </si>
  <si>
    <t>ZA017</t>
  </si>
  <si>
    <t>Ĺ roub kortikĂˇlnĂ­ 1.5 mm 200.816</t>
  </si>
  <si>
    <t>ZA018</t>
  </si>
  <si>
    <t>Ĺ roub kortikĂˇlnĂ­ 1.5 mm 200.818</t>
  </si>
  <si>
    <t>ZC274</t>
  </si>
  <si>
    <t>Ĺ roub kortikĂˇlnĂ­ 1.5 mm 200.820</t>
  </si>
  <si>
    <t>ZA732</t>
  </si>
  <si>
    <t>Ĺ roub kortikĂˇlnĂ­ 3.5 mm 204.814</t>
  </si>
  <si>
    <t>ZB397</t>
  </si>
  <si>
    <t>Ĺ roub kortikĂˇlnĂ­ 3.5 mm 204.816</t>
  </si>
  <si>
    <t>ZH179</t>
  </si>
  <si>
    <t>Ĺ roub kortikĂˇlnĂ­ 4.5 mm 214.828</t>
  </si>
  <si>
    <t>ZG238</t>
  </si>
  <si>
    <t>Ĺ roub kortikĂˇlnĂ­ 4.5 mm 214.834</t>
  </si>
  <si>
    <t>ZH847</t>
  </si>
  <si>
    <t>Ĺ roub kortikĂˇlnĂ­ HD7 2,5 x 16 mm A-5700.16/1</t>
  </si>
  <si>
    <t>ZG379</t>
  </si>
  <si>
    <t>Ĺ roub kortikĂˇlnĂ­ samoĹ™eznĂ˝ HA 3,5 x 40 mm 397129795361</t>
  </si>
  <si>
    <t>KF380</t>
  </si>
  <si>
    <t>Ĺ roub kortikĂˇlnĂ­ samoĹ™eznĂ˝ HA 4,5 x 44 397129799521</t>
  </si>
  <si>
    <t>ZS069</t>
  </si>
  <si>
    <t>Ĺ roub kortikĂˇlnĂ­ stardrive 2,0 mm 401.360</t>
  </si>
  <si>
    <t>ZH250</t>
  </si>
  <si>
    <t>Ĺ roub kortikĂˇlnĂ­ stardrive 2,0 mm 401.361</t>
  </si>
  <si>
    <t>ZG333</t>
  </si>
  <si>
    <t>Ĺ roub kortikĂˇlnĂ­ stardrive 2,0 mm 401.362</t>
  </si>
  <si>
    <t>ZG810</t>
  </si>
  <si>
    <t>Ĺ roub kortikĂˇlnĂ­ stardrive 2,0 mm 401.366</t>
  </si>
  <si>
    <t>ZS649</t>
  </si>
  <si>
    <t>Ĺ roub kortikĂˇlnĂ­ Stardrive prĹŻmÄ›r 1,5 mm, dĂ©lka 8,0 mm samoĹ™eznĂ˝ 04.214.108</t>
  </si>
  <si>
    <t>ZS303</t>
  </si>
  <si>
    <t>Ĺ roub kortikĂˇlnĂ­ VA compact hand 1,5, dĂ©lka 10 mm 04.214.110</t>
  </si>
  <si>
    <t>ZO499</t>
  </si>
  <si>
    <t>Ĺ roub kostnĂ­ spongiĂłznĂ­ HB 7/1,8 x 30/16 mm 397129798000</t>
  </si>
  <si>
    <t>ZL557</t>
  </si>
  <si>
    <t>Ĺ roub kostnĂ­ spongiĂłznĂ­ HB 7/1,8 x 60/16 mm 397129798060</t>
  </si>
  <si>
    <t>ZS931</t>
  </si>
  <si>
    <t>Ĺ roub kyÄŤelnĂ­ stardrive pr. 6.5 mm pro Expert LFN 60 mm  04.003.022</t>
  </si>
  <si>
    <t>ZR020</t>
  </si>
  <si>
    <t>Ĺ roub MAGNEZIX CS kompresnĂ­ kanylovanĂ˝ pro osteosyntĂ©zu vstĹ™ebatelnĂ˝ 2,7 x 28 mm 1027.028</t>
  </si>
  <si>
    <t>ZL127</t>
  </si>
  <si>
    <t>Ĺ roub teleskopickĂ˝ targon FN 100 mm KO826T</t>
  </si>
  <si>
    <t>ZC240</t>
  </si>
  <si>
    <t>Ĺ roub zajiĹˇĹĄovacĂ­ 4,5 mm Targon KB336T</t>
  </si>
  <si>
    <t>ZA132</t>
  </si>
  <si>
    <t>Ĺ roub zajiĹˇĹĄovacĂ­ stardrive 5.0 mm 212.210</t>
  </si>
  <si>
    <t>ZA137</t>
  </si>
  <si>
    <t>Ĺ roub zajiĹˇĹĄovacĂ­ stardrive 5.0 mm 212.216</t>
  </si>
  <si>
    <t>ZA138</t>
  </si>
  <si>
    <t>Ĺ roub zajiĹˇĹĄovacĂ­ stardrive 5.0 mm 212.219</t>
  </si>
  <si>
    <t>ZA056</t>
  </si>
  <si>
    <t>Ĺ roub zajiĹˇĹĄovacĂ­ stardrive 5.0 mm 212.221</t>
  </si>
  <si>
    <t>ZA057</t>
  </si>
  <si>
    <t>Ĺ roub zajiĹˇĹĄovacĂ­ stardrive 5.0 mm 212.222</t>
  </si>
  <si>
    <t>ZA139</t>
  </si>
  <si>
    <t>Ĺ roub zajiĹˇĹĄovacĂ­ stardrive 5.0 mm 212.223</t>
  </si>
  <si>
    <t>ZG588</t>
  </si>
  <si>
    <t>Ĺ roub zajiĹˇĹĄovacĂ­ stardrive PFNA pr. 5,0 mm 04.005.532</t>
  </si>
  <si>
    <t>ZF623</t>
  </si>
  <si>
    <t>Ĺ roub zajiĹˇĹĄovacĂ­ stardrive PFNA pr. 5,0 mm 04.005.544</t>
  </si>
  <si>
    <t>ZG808</t>
  </si>
  <si>
    <t>Ĺ roub zajiĹˇĹĄovacĂ­ stardrive PFNA pr. 5,0 mm 04.005.546</t>
  </si>
  <si>
    <t>ZH016</t>
  </si>
  <si>
    <t>Ĺ roub zajiĹˇĹĄovacĂ­ stardrive PFNA pr. 5,0 mm 04.005.548</t>
  </si>
  <si>
    <t>ZE186</t>
  </si>
  <si>
    <t>Ĺ roub zajiĹˇĹĄovacĂ­ stardrive PFNA pr. 5,0 mm 04.005.552</t>
  </si>
  <si>
    <t>ZS650</t>
  </si>
  <si>
    <t>Ĺ roub zajiĹˇĹĄovacĂ­ Stardrive prĹŻmÄ›r 1,5 mm, dĂ©lka 10,0 mm samoĹ™eznĂ˝ 04.130.210</t>
  </si>
  <si>
    <t>ZS651</t>
  </si>
  <si>
    <t>Ĺ roub zajiĹˇĹĄovacĂ­ Stardrive prĹŻmÄ›r 2,0 mm, dĂ©lka 12,0 mm samoĹ™eznĂ˝ 04.130.312</t>
  </si>
  <si>
    <t>ZS652</t>
  </si>
  <si>
    <t>Ĺ roub zajiĹˇĹĄovacĂ­ Stardrive prĹŻmÄ›r 2,0 mm, dĂ©lka 13,0 mm samoĹ™eznĂ˝ 04.130.313</t>
  </si>
  <si>
    <t>ZA045</t>
  </si>
  <si>
    <t>Ĺ roub zajiĹˇĹĄovacĂ­ VA stardrive 3.5 mm 213.026</t>
  </si>
  <si>
    <t>ZA049</t>
  </si>
  <si>
    <t>Ĺ roub zajiĹˇĹĄovacĂ­ VA stardrive 3.5 mm 213.040</t>
  </si>
  <si>
    <t>ZJ772</t>
  </si>
  <si>
    <t>Ĺ roub zamykacĂ­ HD7 2,5 x 12 mm A-5750.12/1</t>
  </si>
  <si>
    <t>ZH779</t>
  </si>
  <si>
    <t>Ĺ roub zamykacĂ­ HD7 2,5 x 14 mm A-5750.14/1</t>
  </si>
  <si>
    <t>ZH780</t>
  </si>
  <si>
    <t>Ĺ roub zamykacĂ­ HD7 2,5 x 16 mm A-5750.16/1</t>
  </si>
  <si>
    <t>ZH781</t>
  </si>
  <si>
    <t>Ĺ roub zamykacĂ­ HD7 2,5 x 18 mm A-5750.18/1</t>
  </si>
  <si>
    <t>ZH849</t>
  </si>
  <si>
    <t>Ĺ roub zamykacĂ­ HD7 2,5 x 20 mm A-5750.20/1</t>
  </si>
  <si>
    <t>KE015</t>
  </si>
  <si>
    <t>Ĺˇroub 5,5 mm healix 222209</t>
  </si>
  <si>
    <t>KI094</t>
  </si>
  <si>
    <t>Ĺˇroub bio-tenodĂ©sis ramennĂ­ho kloubu 5,5 x 15 AR-2323BSLC</t>
  </si>
  <si>
    <t>KL826</t>
  </si>
  <si>
    <t>Ĺˇroub bio-tenodĂ©sis ramennĂ­ho kloubu 5,5 x 15, AR-2323 BCC</t>
  </si>
  <si>
    <t>KH416</t>
  </si>
  <si>
    <t>Ĺˇroub kort. samiĹ™ez. 4,5mm dĂ©lka 44mm 414.844</t>
  </si>
  <si>
    <t>KH208</t>
  </si>
  <si>
    <t>Ĺˇroub kort. samoĹ™ez.4,5mm,dĂ©lka 50 mm 414.850</t>
  </si>
  <si>
    <t>KH415</t>
  </si>
  <si>
    <t>Ĺˇroub kort.samoĹ™ez. 4,5mm dĂ©lka 42mm 414.842</t>
  </si>
  <si>
    <t>KF657</t>
  </si>
  <si>
    <t>Ĺˇroub kortikĂˇlnĂ­ 3.5 mm 404.812</t>
  </si>
  <si>
    <t>KF668</t>
  </si>
  <si>
    <t>Ĺˇroub kortikĂˇlnĂ­ 3.5 mm 404.836</t>
  </si>
  <si>
    <t>KF669</t>
  </si>
  <si>
    <t>Ĺˇroub kortikĂˇlnĂ­ 3.5 mm 404.838</t>
  </si>
  <si>
    <t>KH274</t>
  </si>
  <si>
    <t>Ĺˇroub kortikĂˇlnĂ­ 4,5 mm dĂ©lka 40mm 414.840</t>
  </si>
  <si>
    <t>KG851</t>
  </si>
  <si>
    <t>Ĺˇroub kortikĂˇlnĂ­ 4,5 mm, dĂ©lka 36 mm 414.836</t>
  </si>
  <si>
    <t>KJ967</t>
  </si>
  <si>
    <t>Ĺˇroub kortikĂˇlnĂ­ kompresnĂ­ bold 2,5 mm x 10 mm NWD200010</t>
  </si>
  <si>
    <t>KI794</t>
  </si>
  <si>
    <t>Ĺˇroub kortikĂˇlnĂ­ kompresnĂ­ bold 2,5 mm x 14 mm NWD200014</t>
  </si>
  <si>
    <t>KM065</t>
  </si>
  <si>
    <t>Ĺˇroub kortikĂˇlnĂ­ kompresnĂ­ bold 2,5 mm x 20 mm NWD200020</t>
  </si>
  <si>
    <t>KE515</t>
  </si>
  <si>
    <t>Ĺˇroub kortikĂˇlnĂ­ kompresnĂ­ bold 3,0 mm x 14 mm NWD111014</t>
  </si>
  <si>
    <t>KE518</t>
  </si>
  <si>
    <t>Ĺˇroub kortikĂˇlnĂ­ kompresnĂ­ bold 3,0 mm x 20 mm NWD111020</t>
  </si>
  <si>
    <t>KE519</t>
  </si>
  <si>
    <t>Ĺˇroub kortikĂˇlnĂ­ kompresnĂ­ bold 3,0 mm x 22 mm NWD111022</t>
  </si>
  <si>
    <t>KE520</t>
  </si>
  <si>
    <t>Ĺˇroub kortikĂˇlnĂ­ kompresnĂ­ bold 3,0 mm x 24 mm NWD111024</t>
  </si>
  <si>
    <t>KE521</t>
  </si>
  <si>
    <t>Ĺˇroub kortikĂˇlnĂ­ kompresnĂ­ bold 3,0 mm x 26 mm NWD111026</t>
  </si>
  <si>
    <t>KE522</t>
  </si>
  <si>
    <t>Ĺˇroub kortikĂˇlnĂ­ kompresnĂ­ bold 3,0 mm x 28 mm NWD111028</t>
  </si>
  <si>
    <t>KE523</t>
  </si>
  <si>
    <t>Ĺˇroub kortikĂˇlnĂ­ kompresnĂ­ bold 3,0 mm x 30 mm NWD111030</t>
  </si>
  <si>
    <t>KE524</t>
  </si>
  <si>
    <t>Ĺˇroub kortikĂˇlnĂ­ kompresnĂ­ bold 3,0 mm x 32 mm NWD111032</t>
  </si>
  <si>
    <t>KE445</t>
  </si>
  <si>
    <t>Ĺˇroub kortikĂˇlnĂ­ L35 NWDCC035</t>
  </si>
  <si>
    <t>KF658</t>
  </si>
  <si>
    <t>Ĺˇroub kortikĂˇlnĂ­ pr 3,5 samoĹ™eznĂ˝ D16 TI 404.816</t>
  </si>
  <si>
    <t>KF659</t>
  </si>
  <si>
    <t>Ĺˇroub kortikĂˇlnĂ­ pr 3,5 samoĹ™eznĂ˝ D18 TI 404.818</t>
  </si>
  <si>
    <t>KF660</t>
  </si>
  <si>
    <t>Ĺˇroub kortikĂˇlnĂ­ pr 3,5 samoĹ™eznĂ˝ D20 TI 404.820</t>
  </si>
  <si>
    <t>KF661</t>
  </si>
  <si>
    <t>Ĺˇroub kortikĂˇlnĂ­ pr 3,5 samoĹ™eznĂ˝ D22 TI 404.822</t>
  </si>
  <si>
    <t>KF662</t>
  </si>
  <si>
    <t>Ĺˇroub kortikĂˇlnĂ­ pr 3,5 samoĹ™eznĂ˝ D24 TI 404.824</t>
  </si>
  <si>
    <t>KF665</t>
  </si>
  <si>
    <t>Ĺˇroub kortikĂˇlnĂ­ pr 3,5 samoĹ™eznĂ˝ D30 TI 404.830</t>
  </si>
  <si>
    <t>KF667</t>
  </si>
  <si>
    <t>Ĺˇroub kortikĂˇlnĂ­ pr 3,5 samoĹ™eznĂ˝ D34 TI 404.834</t>
  </si>
  <si>
    <t>KH605</t>
  </si>
  <si>
    <t>Ĺˇroub kortikĂˇlnĂ­ prĹŻmÄ›r 4,5 mm L 46 mm 414.846</t>
  </si>
  <si>
    <t>KH662</t>
  </si>
  <si>
    <t>Ĺˇroub kortikĂˇlnĂ­ prĹŻmÄ›r 4,5 mm L 60 mm 414.860</t>
  </si>
  <si>
    <t>KH240</t>
  </si>
  <si>
    <t>Ĺˇroub kortikĂˇlnĂ­ pro lĂ©ÄŤbu instability ramene latarjet 28mm 285111</t>
  </si>
  <si>
    <t>KH241</t>
  </si>
  <si>
    <t>Ĺˇroub kortikĂˇlnĂ­ pro lĂ©ÄŤbu instability ramene latarjet 30mm 285116</t>
  </si>
  <si>
    <t>KH242</t>
  </si>
  <si>
    <t>Ĺˇroub kortikĂˇlnĂ­ pro lĂ©ÄŤbu instability ramene latarjet 32mm 285121</t>
  </si>
  <si>
    <t>KH243</t>
  </si>
  <si>
    <t>Ĺˇroub kortikĂˇlnĂ­ pro lĂ©ÄŤbu instability ramene latarjet 34mm 285126</t>
  </si>
  <si>
    <t>KG569</t>
  </si>
  <si>
    <t>Ĺˇroub kortikĂˇlnĂ­ pro lĂ©ÄŤbu instability ramene latarjet 36 mm 285112</t>
  </si>
  <si>
    <t>KM265</t>
  </si>
  <si>
    <t>Ĺˇroub kortikĂˇlnĂ­ samoĹ™eznĂ˝ 4,5 mm dĂ©lka 52 mm 414.852</t>
  </si>
  <si>
    <t>KF378</t>
  </si>
  <si>
    <t>Ĺˇroub kortikĂˇlnĂ­ samoĹ™eznĂ˝ HA 4,5 x 36 397129795571</t>
  </si>
  <si>
    <t>KF379</t>
  </si>
  <si>
    <t>Ĺˇroub kortikĂˇlnĂ­ samoĹ™eznĂ˝ HA 4,5 x 40 397129795581</t>
  </si>
  <si>
    <t>KF381</t>
  </si>
  <si>
    <t>Ĺˇroub kortikĂˇlnĂ­ samoĹ™eznĂ˝ HA 4,5 x 50 397129795601</t>
  </si>
  <si>
    <t>KK891</t>
  </si>
  <si>
    <t>Ĺˇroub kortikĂˇlnĂ­ zajiĹˇĹĄovacĂ­ L35 mm NWD501035</t>
  </si>
  <si>
    <t>KM299</t>
  </si>
  <si>
    <t>Ĺˇroub kortikĂˇlnĂ­ zalamovacĂ­ 2,7 mm x 10 mm NWD117010</t>
  </si>
  <si>
    <t>KL521</t>
  </si>
  <si>
    <t>Ĺˇroub kortikĂˇlnĂ­ zalamovacĂ­ 2,7 mm x 12 mm NWD117012</t>
  </si>
  <si>
    <t>KK609</t>
  </si>
  <si>
    <t>Ĺˇroub kortikĂˇlnĂ­ zalamovacĂ­ 2,7 mm x 14 mm NWD117014</t>
  </si>
  <si>
    <t>KK610</t>
  </si>
  <si>
    <t>Ĺˇroub kortikĂˇlnĂ­ zalamovacĂ­ 2,7 mm x 16 mm NWD117016</t>
  </si>
  <si>
    <t>KL791</t>
  </si>
  <si>
    <t>Ĺˇroub kortikĂˇlnĂ­ zalamovacĂ­ 2,7 mm x 18 mm NWD117018</t>
  </si>
  <si>
    <t>KL522</t>
  </si>
  <si>
    <t>Ĺˇroub kortikĂˇlnĂ­ zalamovacĂ­ 2,7 mm x 20 mm NWD117020</t>
  </si>
  <si>
    <t>KL523</t>
  </si>
  <si>
    <t>Ĺˇroub kortikĂˇlnĂ­ zalamovacĂ­ 2,7 mm x 22 mm NWD117022</t>
  </si>
  <si>
    <t>KM109</t>
  </si>
  <si>
    <t>Ĺˇroub kortikĂˇlnĂ­ zalamovacĂ­ 2,7 mm x 24 mm NWD117024</t>
  </si>
  <si>
    <t>Ĺˇroub laterjet 36 mm 285112</t>
  </si>
  <si>
    <t>KH554</t>
  </si>
  <si>
    <t>Ĺˇroub milĂˇgro  6 x 23 mm 231807</t>
  </si>
  <si>
    <t>KJ394</t>
  </si>
  <si>
    <t>Ĺˇroub milagro interferenÄŤnĂ­ vstĹ™ebatelnĂ˝ 10 x 23 mm pro rekonstrukci kĹ™Ă­ĹľovĂ©ho vazu 231819</t>
  </si>
  <si>
    <t>KI643</t>
  </si>
  <si>
    <t>Ĺˇroub Milagro interferenÄŤnĂ­ vstĹ™ebatelnĂ˝ 7 x 23 mm pro rekonstrukci kĹ™Ă­ĹľovĂ©ho vazu 231816</t>
  </si>
  <si>
    <t>KI644</t>
  </si>
  <si>
    <t>Ĺˇroub Milagro interferenÄŤnĂ­ vstĹ™ebatelnĂ˝ 8 x 23mm pro rekonstrukci kĹ™Ă­ĹľovĂ©ho vazu 231817</t>
  </si>
  <si>
    <t>KI645</t>
  </si>
  <si>
    <t>Ĺˇroub Milagro interferenÄŤnĂ­ vstĹ™ebatelnĂ˝ 9 x 23mm pro rekonstrukci kĹ™Ă­ĹľovĂ©ho vazu 231818</t>
  </si>
  <si>
    <t>KH127</t>
  </si>
  <si>
    <t>Ĺˇroub monokortikĂˇlnĂ­ NCB 5,0 mm, 18 02.03151.018</t>
  </si>
  <si>
    <t>KM621</t>
  </si>
  <si>
    <t>Ĺˇroub samĂ­oĹ™eznĂ˝ kortikĂˇlnĂ­ Stardrive malĂ˝ fragment ocel 3,5 mm x 24 mm 02.200.024</t>
  </si>
  <si>
    <t>KM620</t>
  </si>
  <si>
    <t>Ĺˇroub samoĹ™eznĂ˝ kortikĂˇlnĂ­ Stardrive malĂ˝ fragment ocel 3,5 mm x 26 mm 26mm 02.200.026</t>
  </si>
  <si>
    <t>KM623</t>
  </si>
  <si>
    <t>Ĺˇroub samoĹ™eznĂ˝ zajiĹˇĹĄovacĂ­ VA LCP Stardrive malĂ˝ fragment ocel 3,5 mm x 30 mm 212.111</t>
  </si>
  <si>
    <t>KM622</t>
  </si>
  <si>
    <t>Ĺˇroub samoĹ™eznĂ˝ zajiĹˇĹĄovacĂ­ VA LCP Stardrive malĂ˝ fragment ocel 3,5 mm x 55 mm 212.123</t>
  </si>
  <si>
    <t>KE527</t>
  </si>
  <si>
    <t>Ĺˇroub spin 2/12 NWD112012</t>
  </si>
  <si>
    <t>KE528</t>
  </si>
  <si>
    <t>Ĺˇroub spin 2/13 NWD112013</t>
  </si>
  <si>
    <t>KE529</t>
  </si>
  <si>
    <t>Ĺˇroub spin 2/14 NWD112014</t>
  </si>
  <si>
    <t>KI967</t>
  </si>
  <si>
    <t>Ĺˇroub spongiĂłznĂ­ zĂˇpust. TI D 6,5 mm L20 mm 42.19.20</t>
  </si>
  <si>
    <t>KI966</t>
  </si>
  <si>
    <t>Ĺˇroub spongiĂłznĂ­ zĂˇpust. TI D 6,5 mm L25 mm 42.19.25</t>
  </si>
  <si>
    <t>KI965</t>
  </si>
  <si>
    <t>Ĺˇroub spongiĂłznĂ­ zĂˇpust. TI D 6,5 mm L30 mm 42.19.30</t>
  </si>
  <si>
    <t>KI964</t>
  </si>
  <si>
    <t>Ĺˇroub spongiĂłznĂ­ zĂˇpust. TI D 6,5 mm L35 mm 42.19.35</t>
  </si>
  <si>
    <t>KI963</t>
  </si>
  <si>
    <t>Ĺˇroub spongiĂłznĂ­ zĂˇpust. TI D 6,5 mm L40 mm 42.19.40</t>
  </si>
  <si>
    <t>KI962</t>
  </si>
  <si>
    <t>Ĺˇroub spongiĂłznĂ­ zĂˇpust. TI D 6,5 mm L45 mm 42.19.45</t>
  </si>
  <si>
    <t>KI961</t>
  </si>
  <si>
    <t>Ĺˇroub spongiĂłznĂ­ zĂˇpust. TI D 6,5 mm L50 mm 42.19.50</t>
  </si>
  <si>
    <t>KE470</t>
  </si>
  <si>
    <t>Ĺˇroub spongiosnĂ­ L20 NWDSP020</t>
  </si>
  <si>
    <t>KE471</t>
  </si>
  <si>
    <t>Ĺˇroub spongiosnĂ­ L25 NWDSP025</t>
  </si>
  <si>
    <t>KE474</t>
  </si>
  <si>
    <t>Ĺˇroub spongiosnĂ­ L40 NWDSP040</t>
  </si>
  <si>
    <t>KL913</t>
  </si>
  <si>
    <t>Ĺˇroub tenodĂ©znĂ­ Quattro Bold  pr. 7,0 mm dĂ©lka 14,0 mm k operaci ramennĂ­ho kloubu CM-9507</t>
  </si>
  <si>
    <t>KM347</t>
  </si>
  <si>
    <t>Ĺˇroub tenodĂ©znĂ­ Quattro Bold  pr. 8,0 mm dĂ©lka 16,0 mm k operaci ramennĂ­ho kloubu CM-9508</t>
  </si>
  <si>
    <t>KH068</t>
  </si>
  <si>
    <t>Ĺˇroub zĂˇvitoĹ™eznĂ˝ NCB 5,0 mm, dĂ©lka 22 mm 02.03150.022</t>
  </si>
  <si>
    <t>KH069</t>
  </si>
  <si>
    <t>Ĺˇroub zĂˇvitoĹ™eznĂ˝ NCB 5,0 mm, dĂ©lka 24 mm 02.03150.024</t>
  </si>
  <si>
    <t>KH072</t>
  </si>
  <si>
    <t>Ĺˇroub zĂˇvitoĹ™eznĂ˝ NCB 5,0 mm, dĂ©lka 30 mm 02.03150.030</t>
  </si>
  <si>
    <t>KH073</t>
  </si>
  <si>
    <t>Ĺˇroub zĂˇvitoĹ™eznĂ˝ NCB 5,0 mm, dĂ©lka 32 mm 02.03150.032</t>
  </si>
  <si>
    <t>KH074</t>
  </si>
  <si>
    <t>Ĺˇroub zĂˇvitoĹ™eznĂ˝ NCB 5,0 mm, dĂ©lka 34 mm 02.03150.034</t>
  </si>
  <si>
    <t>KH075</t>
  </si>
  <si>
    <t>Ĺˇroub zĂˇvitoĹ™eznĂ˝ NCB 5,0 mm, dĂ©lka 36 mm 02.03150.036</t>
  </si>
  <si>
    <t>KH076</t>
  </si>
  <si>
    <t>Ĺˇroub zĂˇvitoĹ™eznĂ˝ NCB 5,0 mm, dĂ©lka 38 mm 02.03150.038</t>
  </si>
  <si>
    <t>KH077</t>
  </si>
  <si>
    <t>Ĺˇroub zĂˇvitoĹ™eznĂ˝ NCB 5,0 mm, dĂ©lka 40 mm 02.03150.040</t>
  </si>
  <si>
    <t>KH078</t>
  </si>
  <si>
    <t>Ĺˇroub zĂˇvitoĹ™eznĂ˝ NCB 5,0 mm, dĂ©lka 42 mm 02.03150.042</t>
  </si>
  <si>
    <t>KH079</t>
  </si>
  <si>
    <t>Ĺˇroub zĂˇvitoĹ™eznĂ˝ NCB 5,0 mm, dĂ©lka 44 mm 02.03150.044</t>
  </si>
  <si>
    <t>KH080</t>
  </si>
  <si>
    <t>Ĺˇroub zĂˇvitoĹ™eznĂ˝ NCB 5,0 mm, dĂ©lka 46 mm 02.03150.046</t>
  </si>
  <si>
    <t>KH081</t>
  </si>
  <si>
    <t>Ĺˇroub zĂˇvitoĹ™eznĂ˝ NCB 5,0 mm, dĂ©lka 48 mm 02.03150.048</t>
  </si>
  <si>
    <t>KH082</t>
  </si>
  <si>
    <t>Ĺˇroub zĂˇvitoĹ™eznĂ˝ NCB 5,0 mm, dĂ©lka 50 mm 02.03150.050</t>
  </si>
  <si>
    <t>KH083</t>
  </si>
  <si>
    <t>Ĺˇroub zĂˇvitoĹ™eznĂ˝ NCB 5,0 mm, dĂ©lka 55 mm 02.03150.055</t>
  </si>
  <si>
    <t>KH084</t>
  </si>
  <si>
    <t>Ĺˇroub zĂˇvitoĹ™eznĂ˝ NCB 5,0 mm, dĂ©lka 60 mm 02.03150.060</t>
  </si>
  <si>
    <t>KH085</t>
  </si>
  <si>
    <t>Ĺˇroub zĂˇvitoĹ™eznĂ˝ NCB 5,0 mm, dĂ©lka 65 mm 02.03150.065</t>
  </si>
  <si>
    <t>KH086</t>
  </si>
  <si>
    <t>Ĺˇroub zĂˇvitoĹ™eznĂ˝ NCB 5,0 mm, dĂ©lka 70 mm 02.03150.070</t>
  </si>
  <si>
    <t>KH087</t>
  </si>
  <si>
    <t>Ĺˇroub zĂˇvitoĹ™eznĂ˝ NCB 5,0 mm, dĂ©lka 75 mm 02.03150.075</t>
  </si>
  <si>
    <t>KH088</t>
  </si>
  <si>
    <t>Ĺˇroub zĂˇvitoĹ™eznĂ˝ NCB 5,0 mm, dĂ©lka 80 mm 02.03150.080</t>
  </si>
  <si>
    <t>KH089</t>
  </si>
  <si>
    <t>Ĺˇroub zĂˇvitoĹ™eznĂ˝ NCB 5,0 mm, dĂ©lka 85 mm 02.03150.085</t>
  </si>
  <si>
    <t>KH090</t>
  </si>
  <si>
    <t>Ĺˇroub zĂˇvitoĹ™eznĂ˝ NCB 5,0 mm, dĂ©lka 90 mm 02.03150.090</t>
  </si>
  <si>
    <t>KL942</t>
  </si>
  <si>
    <t>Ĺˇroub zajiĹˇĹĄovac, samoĹ™eznĂ˝ 5,0 mm dĂ©lka 22mm 412.205</t>
  </si>
  <si>
    <t>KG913</t>
  </si>
  <si>
    <t>Ĺˇroub zajiĹˇĹĄovacĂ­ 5,0 mm dĂ©lka 44 mm 412.216</t>
  </si>
  <si>
    <t>KG843</t>
  </si>
  <si>
    <t>Ĺˇroub zajiĹˇĹĄovacĂ­ 5,0 mm, dĂ©lka 36 mm 412.212</t>
  </si>
  <si>
    <t>KG844</t>
  </si>
  <si>
    <t>Ĺˇroub zajiĹˇĹĄovacĂ­ 5,0 mm, dĂ©lka 38 mm 412.213</t>
  </si>
  <si>
    <t>KG845</t>
  </si>
  <si>
    <t>Ĺˇroub zajiĹˇĹĄovacĂ­ 5,0 mm, dĂ©lka 42 mm 412.215</t>
  </si>
  <si>
    <t>KG846</t>
  </si>
  <si>
    <t>Ĺˇroub zajiĹˇĹĄovacĂ­ 5,0 mm, dĂ©lka 46 mm 412.217</t>
  </si>
  <si>
    <t>KG847</t>
  </si>
  <si>
    <t>Ĺˇroub zajiĹˇĹĄovacĂ­ 5,0 mm, dĂ©lka 48 mm 412.218</t>
  </si>
  <si>
    <t>KG848</t>
  </si>
  <si>
    <t>Ĺˇroub zajiĹˇĹĄovacĂ­ 5,0 mm, dĂ©lka 50 mm 412.219</t>
  </si>
  <si>
    <t>KG849</t>
  </si>
  <si>
    <t>Ĺˇroub zajiĹˇĹĄovacĂ­ 5,0 mm, dĂ©lka 55 mm 412.220</t>
  </si>
  <si>
    <t>KG850</t>
  </si>
  <si>
    <t>Ĺˇroub zajiĹˇĹĄovacĂ­ 5,0 mm, dĂ©lka 60 mm 412.221</t>
  </si>
  <si>
    <t>KH164</t>
  </si>
  <si>
    <t>Ĺˇroub zajiĹˇĹĄovacĂ­ 5,0 mm,dĂ©lka70mm 412.223</t>
  </si>
  <si>
    <t>KH248</t>
  </si>
  <si>
    <t>Ĺˇroub zajiĹˇĹĄovacĂ­ 5,0mm dĂ©lka 40mm 412.214</t>
  </si>
  <si>
    <t>KH247</t>
  </si>
  <si>
    <t>Ĺˇroub zajiĹˇĹĄovacĂ­ 5,0mm dĂ©lka 65mm 412.222</t>
  </si>
  <si>
    <t>KH273</t>
  </si>
  <si>
    <t>Ĺˇroub zajiĹˇĹĄovacĂ­ 5,0mm dĂ©lka75mm 412.224</t>
  </si>
  <si>
    <t>KH261</t>
  </si>
  <si>
    <t>Ĺˇroub zajiĹˇĹĄovacĂ­ 5,0mm,dĂ©lka 32mm 412.210</t>
  </si>
  <si>
    <t>KF072</t>
  </si>
  <si>
    <t>Ĺˇroub zajiĹˇĹĄovacĂ­ 60 NWD501060</t>
  </si>
  <si>
    <t>KH667</t>
  </si>
  <si>
    <t>Ĺˇroub zajiĹˇĹĄovacĂ­ dĂ©lka 45 mm NWD501045</t>
  </si>
  <si>
    <t>KF074</t>
  </si>
  <si>
    <t>Ĺˇroub zajiĹˇĹĄovacĂ­ L 25 NWD501025</t>
  </si>
  <si>
    <t>KF088</t>
  </si>
  <si>
    <t>Ĺˇroub zajiĹˇĹĄovacĂ­ L 30 NWD501030</t>
  </si>
  <si>
    <t>KF085</t>
  </si>
  <si>
    <t>Ĺˇroub zajiĹˇĹĄovacĂ­ L 65 mm NWD501065</t>
  </si>
  <si>
    <t>KF086</t>
  </si>
  <si>
    <t>Ĺˇroub zajiĹˇĹĄovacĂ­ L 70 mm NWD501070</t>
  </si>
  <si>
    <t>KF995</t>
  </si>
  <si>
    <t>Ĺˇroub zajiĹˇĹĄovacĂ­ LCP 4,5 mm dĂ©lka 70 mm 414.870</t>
  </si>
  <si>
    <t>KI590</t>
  </si>
  <si>
    <t>Ĺˇroub zajiĹˇĹĄovacĂ­ LCP samoĹ™eznĂ˝ 5,0 mm dĂ©lka 24 mm 412.206</t>
  </si>
  <si>
    <t>KI591</t>
  </si>
  <si>
    <t>Ĺˇroub zajiĹˇĹĄovacĂ­ LCP samoĹ™eznĂ˝ 5,0 mm dĂ©lka 26 mm 412.207</t>
  </si>
  <si>
    <t>KM064</t>
  </si>
  <si>
    <t>Ĺˇroub zajiĹˇĹĄovacĂ­ LCP samoĹ™eznĂ˝ 5,0 mm, dĂ©lka 18 mm 412.203</t>
  </si>
  <si>
    <t>KG842</t>
  </si>
  <si>
    <t>Ĺˇroub zajiĹˇĹĄovacĂ­ LCP samoĹ™eznĂ˝ 5,0 mm, dĂ©lka 30 mm 412.209</t>
  </si>
  <si>
    <t>KH412</t>
  </si>
  <si>
    <t>Ĺˇroub zajiĹˇĹĄovacĂ­ LCP samoĹ™eznĂ˝ 5,0mm dĂ©lka 20mm 412.204</t>
  </si>
  <si>
    <t>KI843</t>
  </si>
  <si>
    <t>Ĺˇroub zajiĹˇĹĄovacĂ­ LCP samoĹ™eznĂ˝ 5.0mm dĂ©lka 28mm 412.208</t>
  </si>
  <si>
    <t>KF637</t>
  </si>
  <si>
    <t>Ĺˇroub zajiĹˇĹĄovacĂ­ pr 3,5 samoĹ™eznĂ˝ 412.112</t>
  </si>
  <si>
    <t>KF626</t>
  </si>
  <si>
    <t>Ĺˇroub zajiĹˇĹĄovacĂ­ pr 3,5 samoĹ™eznĂ˝ D12 412.102</t>
  </si>
  <si>
    <t>KF628</t>
  </si>
  <si>
    <t>Ĺˇroub zajiĹˇĹĄovacĂ­ pr 3,5 samoĹ™eznĂ˝ D14 412.103</t>
  </si>
  <si>
    <t>KF629</t>
  </si>
  <si>
    <t>Ĺˇroub zajiĹˇĹĄovacĂ­ pr 3,5 samoĹ™eznĂ˝ D16 412.104</t>
  </si>
  <si>
    <t>KF630</t>
  </si>
  <si>
    <t>Ĺˇroub zajiĹˇĹĄovacĂ­ pr 3,5 samoĹ™eznĂ˝ D18 412.105</t>
  </si>
  <si>
    <t>KF631</t>
  </si>
  <si>
    <t>Ĺˇroub zajiĹˇĹĄovacĂ­ pr 3,5 samoĹ™eznĂ˝ D20 412.106</t>
  </si>
  <si>
    <t>KF632</t>
  </si>
  <si>
    <t>Ĺˇroub zajiĹˇĹĄovacĂ­ pr 3,5 samoĹ™eznĂ˝ D22 412.107</t>
  </si>
  <si>
    <t>KF633</t>
  </si>
  <si>
    <t>Ĺˇroub zajiĹˇĹĄovacĂ­ pr 3,5 samoĹ™eznĂ˝ D24 412.108</t>
  </si>
  <si>
    <t>KF634</t>
  </si>
  <si>
    <t>Ĺˇroub zajiĹˇĹĄovacĂ­ pr 3,5 samoĹ™eznĂ˝ D26 412.109</t>
  </si>
  <si>
    <t>KF636</t>
  </si>
  <si>
    <t>Ĺˇroub zajiĹˇĹĄovacĂ­ pr 3,5 samoĹ™eznĂ˝ D30 412.111</t>
  </si>
  <si>
    <t>KF638</t>
  </si>
  <si>
    <t>Ĺˇroub zajiĹˇĹĄovacĂ­ pr 3,5 samoĹ™eznĂ˝ D35 412.114</t>
  </si>
  <si>
    <t>KG884</t>
  </si>
  <si>
    <t>Ĺˇroub zajiĹˇĹĄovacĂ­ pr. 5,0 mm, dĂ©lka 34 mm 412.211</t>
  </si>
  <si>
    <t>KF505</t>
  </si>
  <si>
    <t>Ĺˇroub zajiĹˇĹĄovacĂ­ stardrive 2,7 mm ( hlava LCP 2.4), dĂ©lka 22 402.222</t>
  </si>
  <si>
    <t>KF506</t>
  </si>
  <si>
    <t>Ĺˇroub zajiĹˇĹĄovacĂ­ stardrive 2,7 mm ( hlava LCP 2.4), dĂ©lka 24 402.224</t>
  </si>
  <si>
    <t>KF510</t>
  </si>
  <si>
    <t>Ĺˇroub zajiĹˇĹĄovacĂ­ stardrive 2,7 mm ( hlava LCP 2.4), dĂ©lka 32 402.232</t>
  </si>
  <si>
    <t>KH567</t>
  </si>
  <si>
    <t>Ĺˇroub zajiĹˇĹĄovacĂ­ stardrive 5,0mm dĂ©lka 80 mm 412.225</t>
  </si>
  <si>
    <t>KH063</t>
  </si>
  <si>
    <t>Ĺˇroub zajiĹˇĹĄovacĂ­ stavÄ›cĂ­-uzamykacĂ­ hlaviÄŤka 02.03150.300</t>
  </si>
  <si>
    <t>KM462</t>
  </si>
  <si>
    <t>Ĺˇroub zamykacĂ­ k dlaze tibiĂˇlnĂ­ ke korekÄŤnĂ­ osteotomii PEEK Power 4,5 mm x 32 mm AR-13532T</t>
  </si>
  <si>
    <t>KK387</t>
  </si>
  <si>
    <t>Ĺˇroub zamykacĂ­ k dlaze tibiĂˇlnĂ­ ke korekÄŤnĂ­ osteotomii PEEK POWER 5 x 16 mm AR-13416T</t>
  </si>
  <si>
    <t>KL894</t>
  </si>
  <si>
    <t>Ĺˇroub zamykacĂ­ k dlaze tibiĂˇlnĂ­ ke korekÄŤnĂ­ osteotomii PEEK POWER 5 x 24 mm AR-13424T</t>
  </si>
  <si>
    <t>KL918</t>
  </si>
  <si>
    <t>Ĺˇroub zamykacĂ­ k dlaze tibiĂˇlnĂ­ ke korekÄŤnĂ­ osteotomii PEEK POWER 5 x 26 mm AR-13426T</t>
  </si>
  <si>
    <t>KL684</t>
  </si>
  <si>
    <t>Ĺˇroub zamykacĂ­ k dlaze tibiĂˇlnĂ­ ke korekÄŤnĂ­ osteotomii PEEK POWER 5 x 28 mm AR-13428T</t>
  </si>
  <si>
    <t>KK801</t>
  </si>
  <si>
    <t>Ĺˇroub zamykacĂ­ k dlaze tibiĂˇlnĂ­ ke korekÄŤnĂ­ osteotomii PEEK POWER 5 x 32 mm AR-13432T</t>
  </si>
  <si>
    <t>KK800</t>
  </si>
  <si>
    <t>Ĺˇroub zamykacĂ­ k dlaze tibiĂˇlnĂ­ ke korekÄŤnĂ­ osteotomii PEEK POWER 5 x 34 mm AR-13434T</t>
  </si>
  <si>
    <t>KK770</t>
  </si>
  <si>
    <t>Ĺˇroub zamykacĂ­ k dlaze tibiĂˇlnĂ­ ke korekÄŤnĂ­ osteotomii PEEK POWER 5 x 36 mm AR-13436T</t>
  </si>
  <si>
    <t>KK771</t>
  </si>
  <si>
    <t>Ĺˇroub zamykacĂ­ k dlaze tibiĂˇlnĂ­ ke korekÄŤnĂ­ osteotomii PEEK POWER 5 x 38 mm AR-13438T</t>
  </si>
  <si>
    <t>KK388</t>
  </si>
  <si>
    <t>Ĺˇroub zamykacĂ­ k dlaze tibiĂˇlnĂ­ ke korekÄŤnĂ­ osteotomii PEEK POWER 5 x 40 mm AR-13440T</t>
  </si>
  <si>
    <t>KK807</t>
  </si>
  <si>
    <t>Ĺˇroub zamykacĂ­ k dlaze tibiĂˇlnĂ­ ke korekÄŤnĂ­ osteotomii PEEK POWER 5 x 42 mm AR-13442T</t>
  </si>
  <si>
    <t>KK772</t>
  </si>
  <si>
    <t>Ĺˇroub zamykacĂ­ k dlaze tibiĂˇlnĂ­ ke korekÄŤnĂ­ osteotomii PEEK POWER 5 x 44 mm AR-13444T</t>
  </si>
  <si>
    <t>KK389</t>
  </si>
  <si>
    <t>Ĺˇroub zamykacĂ­ k dlaze tibiĂˇlnĂ­ ke korekÄŤnĂ­ osteotomii PEEK POWER 5 x 46 mm AR-13446T</t>
  </si>
  <si>
    <t>KK390</t>
  </si>
  <si>
    <t>Ĺˇroub zamykacĂ­ k dlaze tibiĂˇlnĂ­ ke korekÄŤnĂ­ osteotomii PEEK POWER 5 x 50 mm AR-13450T</t>
  </si>
  <si>
    <t>KK391</t>
  </si>
  <si>
    <t>Ĺˇroub zamykacĂ­ k dlaze tibiĂˇlnĂ­ ke korekÄŤnĂ­ osteotomii PEEK POWER 5 x 55 mm AR-13455T</t>
  </si>
  <si>
    <t>KK392</t>
  </si>
  <si>
    <t>Ĺˇroub zamykacĂ­ k dlaze tibiĂˇlnĂ­ ke korekÄŤnĂ­ osteotomii PEEK POWER 5 x 60 mm AR-13460T</t>
  </si>
  <si>
    <t>KK773</t>
  </si>
  <si>
    <t>Ĺˇroub zamykacĂ­ k dlaze tibiĂˇlnĂ­ ke korekÄŤnĂ­ osteotomii PEEK POWER 5 x 65 mm AR-13465T</t>
  </si>
  <si>
    <t>KL020</t>
  </si>
  <si>
    <t>Ĺˇroub zamykacĂ­ k dlaze tibiĂˇlnĂ­ ke korekÄŤnĂ­ osteotomii PEEK POWER 5 x 70 mm AR-13470T</t>
  </si>
  <si>
    <t>KK808</t>
  </si>
  <si>
    <t>Ĺˇroub zamykacĂ­ k dlaze tibiĂˇlnĂ­ ke korekÄŤnĂ­ osteotomii PEEK POWER 5 x 75 mm AR-13475T</t>
  </si>
  <si>
    <t>KL769</t>
  </si>
  <si>
    <t>Ĺˇroub zamykacĂ­ k dlaze tibiĂˇlnĂ­ ke korekÄŤnĂ­ osteotomii PEEK POWER 5 x 80 mm AR-13480T</t>
  </si>
  <si>
    <t>KM431</t>
  </si>
  <si>
    <t>list pilovĂ˝ Arthrex sterilnĂ­ 90 x 13 x 1,19 mm AR-600-307S</t>
  </si>
  <si>
    <t>KL858</t>
  </si>
  <si>
    <t>list pilovĂ˝ Arthrex sterilnĂ­ 90 x 19 x 1,0 mm AR-600-310S</t>
  </si>
  <si>
    <t>KM661</t>
  </si>
  <si>
    <t>nĂˇhrada kyÄŤelnĂ­ho kloubu ÄŤep intervenÄŤnĂ­ TM osteonecrosis Implant 105 mm Tanta 00-1197-090-10</t>
  </si>
  <si>
    <t>KL213</t>
  </si>
  <si>
    <t>nĂˇhrada kyÄŤelnĂ­ho kloubu Ĺˇroub fixaÄŤnĂ­ jamky TRILOGY 6,5 mm x 30 mm 6250-65-40</t>
  </si>
  <si>
    <t>ZS688</t>
  </si>
  <si>
    <t>NĂˇhrada kyÄŤelnĂ­ho kloubu ProSpon Z komponenta proximĂˇlnĂ­ femur 12/280 160150 individuĂˇlnÄ› zhotovenĂˇ CM170112</t>
  </si>
  <si>
    <t>ZT061</t>
  </si>
  <si>
    <t>NĂˇhrada prstnĂ­ho kloubu pyrokarbon Scaphoid Trapezium Medium, necementovanĂˇ STT-16</t>
  </si>
  <si>
    <t>KH235</t>
  </si>
  <si>
    <t>pĂˇsek cerklĂˇĹľnĂ­ 270 x 7,5 mm 410000</t>
  </si>
  <si>
    <t>KE546</t>
  </si>
  <si>
    <t>skobiÄŤka 12-15/15 NWD113215</t>
  </si>
  <si>
    <t>KE533</t>
  </si>
  <si>
    <t>skobiÄŤka 15-12/12 NWD213512</t>
  </si>
  <si>
    <t>KE534</t>
  </si>
  <si>
    <t>skobiÄŤka 20-20/20 NWD213820</t>
  </si>
  <si>
    <t>ZS272</t>
  </si>
  <si>
    <t>Spacer G Flat, temporernĂ­ nĂˇhrada kyÄŤelnĂ­ho kloubu s gentamycinem, komponenta stehennĂ­, plochĂ˝ dĹ™Ă­k stĹ™ednĂ­ 54,5 mm, reviznĂ­ SPC0720</t>
  </si>
  <si>
    <t>KK215</t>
  </si>
  <si>
    <t>SystĂ©m kotvĂ­cĂ­ pro koleno ACL TIGHTROPE ABS , Button Round Concave pr. 11 mm AR-1588TB</t>
  </si>
  <si>
    <t>KL911</t>
  </si>
  <si>
    <t>systĂ©m kotvĂ­cĂ­ pro koleno TOOGGLELOC ZIP Loop nastavitelnĂˇ smyÄŤka 904755</t>
  </si>
  <si>
    <t>KF692</t>
  </si>
  <si>
    <t>uniclip 25-25/25 NWD313825s</t>
  </si>
  <si>
    <t>ZO309</t>
  </si>
  <si>
    <t>ZĂˇtka pod dĹ™Ă­k cementovanĂ˝ 14 316006</t>
  </si>
  <si>
    <t>ZO173</t>
  </si>
  <si>
    <t>ZĂˇtka pod dĹ™Ă­k cementovanĂ˝ 18 316010</t>
  </si>
  <si>
    <t>50115011</t>
  </si>
  <si>
    <t>IUTN - ostat.nákl.PZT (Z515)</t>
  </si>
  <si>
    <t>KJ841</t>
  </si>
  <si>
    <t>dlaha klavikulĂˇrnĂ­ Dog Bone Button AR-2270</t>
  </si>
  <si>
    <t>ZI609</t>
  </si>
  <si>
    <t>ChronOS strips   50 x 25 x 3 mm 07.801.100S</t>
  </si>
  <si>
    <t>ZM768</t>
  </si>
  <si>
    <t>ImplantĂˇt chrupavkovĂ˝ Hyalofast 2 x 2 cm 144714F</t>
  </si>
  <si>
    <t>ZS896</t>
  </si>
  <si>
    <t>ImplantĂˇt kostnĂ­ umÄ›lĂˇ nĂˇhrada defektu kosti NANOBONE vstĹ™ebatelnĂ˝ sterilnĂ­ QD.10,0 CC(ML) pevnost spongiĂłznĂ­ kosti s aplikĂˇtorem 200073</t>
  </si>
  <si>
    <t>ZM781</t>
  </si>
  <si>
    <t>ImplantĂˇt kostnĂ­ umÄ›lĂˇ nĂˇhrada tkĂˇnÄ› BonAlive granule aplikĂˇtor 1,0-2,0 mm bal. Ăˇ 10cc 13340</t>
  </si>
  <si>
    <t>ZM782</t>
  </si>
  <si>
    <t>ImplantĂˇt kostnĂ­ umÄ›lĂˇ nĂˇhrada tkĂˇnÄ› BonAlive granule aplikĂˇtor 1,0-2,0 mm bal. Ăˇ 5cc 13330</t>
  </si>
  <si>
    <t>ZR028</t>
  </si>
  <si>
    <t>ImplantĂˇt kostnĂ­ umÄ›lĂˇ nĂˇhrada tkĂˇnÄ› BonAlive granule aplikĂˇtor 2,00-3,15 mm bal. Ăˇ 10cc 13440</t>
  </si>
  <si>
    <t>KL211</t>
  </si>
  <si>
    <t>implantĂˇt ramennĂ­ nĂˇhrada rotĂˇtorovĂ© manĹľety Ĺˇroub kanylovanĂ˝  5,5 x 19,1 mm SutAnch, PEEK Swive Lock Closed  Eye AR2323PSLC</t>
  </si>
  <si>
    <t>KI827</t>
  </si>
  <si>
    <t>kontviÄŤka nevstĹ™ebatelnĂˇ Healix BR 5,5 222331</t>
  </si>
  <si>
    <t>KL512</t>
  </si>
  <si>
    <t>kotva hlezennĂ­ vstĹ™ebatelnĂˇ Swive Lock 3,50 x 15,8 mm AR-2325 BCC</t>
  </si>
  <si>
    <t>KJ836</t>
  </si>
  <si>
    <t>kotva ramennĂ­ Swive Lock pro Tenodesis 7 X 19,5 mm AR-1662BC - 7</t>
  </si>
  <si>
    <t>KI423</t>
  </si>
  <si>
    <t>kotva ramennĂ­ vstĹ™ebatelnĂˇ Anchor bio composite suture 3x14,5 mm  2 kusy AR-1934BCF-2</t>
  </si>
  <si>
    <t>ZQ281</t>
  </si>
  <si>
    <t>Kotva ramennĂ­ vstĹ™ebatelnĂˇ PushLock 2,9 x 15,5 mm AR-1923BC</t>
  </si>
  <si>
    <t>KJ714</t>
  </si>
  <si>
    <t>kotva ramennĂ­ vstĹ™ebatelnĂˇ Swive Lock pro Tenodesis 9 X 19,5 mm AR-1662BC - 9</t>
  </si>
  <si>
    <t>KI818</t>
  </si>
  <si>
    <t>kotviÄŤka vstĹ™ebatelnĂˇ Gryphon BR 210813</t>
  </si>
  <si>
    <t>KJ239</t>
  </si>
  <si>
    <t>Ĺˇroub bio-tenodĂ©sis 4,75 x 19,1 mm ke kotvÄ› vstĹ™ebatelnĂ© Swive lock pro RM AR-2324 BCC</t>
  </si>
  <si>
    <t>KJ577</t>
  </si>
  <si>
    <t>Ĺˇroub Milagro ADVANCE interferenÄŤnĂ­ vstĹ™ebatelnĂ˝ 10 x 30 mm pro rekonstrukci kĹ™Ă­ĹľovĂ©ho vazu 231823</t>
  </si>
  <si>
    <t>KJ634</t>
  </si>
  <si>
    <t>Ĺˇroub Milagro ADVANCE interferenÄŤnĂ­ vstĹ™ebatelnĂ˝ 11 x 30 mm pro rekonstrukci kĹ™Ă­ĹľovĂ©ho vazu 231824</t>
  </si>
  <si>
    <t>KJ681</t>
  </si>
  <si>
    <t>Ĺˇroub Milagro ADVANCE interferenÄŤnĂ­ vstĹ™ebatelnĂ˝ 7 x 30 mm pro rekonstrukci kĹ™Ă­ĹľovĂ©ho vazu 231831</t>
  </si>
  <si>
    <t>KJ633</t>
  </si>
  <si>
    <t>Ĺˇroub Milagro ADVANCE interferenÄŤnĂ­ vstĹ™ebatelnĂ˝ 9 x 30 mm pro rekonstrukci kĹ™Ă­ĹľovĂ©ho vazu 231822</t>
  </si>
  <si>
    <t>KJ662</t>
  </si>
  <si>
    <t>Ĺˇroub Milagro interferenÄŤnĂ­ vstĹ™ebatelnĂ˝ 8 x 30 mm pro rekonstrukci kĹ™Ă­ĹľovĂ©ho vazu 231821</t>
  </si>
  <si>
    <t>ZI657</t>
  </si>
  <si>
    <t>NĂˇhrada prstnĂ­ho kloubu silikonovĂˇ MCP vel. 20 SMCP-500-20-WW</t>
  </si>
  <si>
    <t>ZK449</t>
  </si>
  <si>
    <t>NĂˇhrada prstnĂ­ho kloubu silikonovĂˇ PIP vel. 1 SPIP-520-1-WW</t>
  </si>
  <si>
    <t>ZS299</t>
  </si>
  <si>
    <t>NĂˇhrada prstnĂ­ho kloubu silikonovĂˇ PIP vel. 2 SPIP-520-2-WW</t>
  </si>
  <si>
    <t>ZS019</t>
  </si>
  <si>
    <t>NĂˇhrada TMC kloubu palce ruky silikonovĂˇ vel. 2 Z06120-0000-13028</t>
  </si>
  <si>
    <t>KM492</t>
  </si>
  <si>
    <t>systĂ©m kotvĂ­cĂ­ TightRope dlaha mini pro malĂ© klouby ruky CMC 11 mm AR-8914 DS</t>
  </si>
  <si>
    <t>DH484</t>
  </si>
  <si>
    <t>Synovasure PJI box (5ks)</t>
  </si>
  <si>
    <t>ZA620</t>
  </si>
  <si>
    <t>FĂłlie inciznĂ­ ioban antimikrobiĂˇlnĂ­ 66 x 45 cm, incizie 56 x 45 cm 6650</t>
  </si>
  <si>
    <t>ZA480</t>
  </si>
  <si>
    <t>FĂłlie inciznĂ­ raucodrape 15 x 20 cm Ăˇ 10 ks 25441</t>
  </si>
  <si>
    <t>ZN103</t>
  </si>
  <si>
    <t>Kompresa z NT standard s RTG vlĂˇknem sterilnĂ­ 10 x 10 cm 70g/m2 bal. Ăˇ 10 ks / 90 185310-08</t>
  </si>
  <si>
    <t>ZO101</t>
  </si>
  <si>
    <t>KrytĂ­ filmovĂ© transparentnĂ­ INTEGUSEAL 100 bal. Ăˇ 10 ks 33736</t>
  </si>
  <si>
    <t>ZK405</t>
  </si>
  <si>
    <t>KrytĂ­ hemostatickĂ© gelitaspon standard 80 x 50 mm x 10 mm bal. Ăˇ 10 ks A2107861</t>
  </si>
  <si>
    <t>ZA640</t>
  </si>
  <si>
    <t>KrytĂ­ hemostatickĂ© traumacel taf light 7,5 x 5 cm bal. Ăˇ 10 ks sĂ­ĹĄka 10296</t>
  </si>
  <si>
    <t>ZP221</t>
  </si>
  <si>
    <t>Obvaz elastickĂ˝ sĂ­ĹĄovĂ˝ pruban Tg-fix vel. D vÄ›tĹˇĂ­ hlava, slabĹˇĂ­ trup 25 m 24253</t>
  </si>
  <si>
    <t>ZB735</t>
  </si>
  <si>
    <t>Obvaz ortho-pad   8 cm x 3 m karton Ăˇ 240 ks 1320105003</t>
  </si>
  <si>
    <t>ZA556</t>
  </si>
  <si>
    <t>Obvaz sĂˇdrovĂ˝ safix plus 10 cm x 3 m bal. Ăˇ 24 ks 3327410</t>
  </si>
  <si>
    <t>ZN105</t>
  </si>
  <si>
    <t>RouĹˇka bĹ™iĹˇnĂ­ NT Special s RTG vlĂˇknem sterilnĂ­ 30 x 30 cm 130g/m2/5ks  bal. Ăˇ 180 ks 187705-08</t>
  </si>
  <si>
    <t>ZQ420</t>
  </si>
  <si>
    <t>Roztok k vĂ˝plachĹŻm chirurgickĂ˝m LavaSurge sterilnĂ­  s polyhexanidem bal. Ăˇ 1000 ml 19902</t>
  </si>
  <si>
    <t>ZA502</t>
  </si>
  <si>
    <t>Tampon nesterilnĂ­ stĂˇÄŤenĂ˝ 30 x 60 cm 1320300406</t>
  </si>
  <si>
    <t>ZE074</t>
  </si>
  <si>
    <t>Tampon sterilnĂ­ stĂˇÄŤenĂ˝ 9 x 9 cm / 5 ks 0435</t>
  </si>
  <si>
    <t>ZO201</t>
  </si>
  <si>
    <t>AdaptĂ©r k optice Olympus RTQ/Storz/Wisap/Aesculap B00-21010-71</t>
  </si>
  <si>
    <t>ZO200</t>
  </si>
  <si>
    <t>AdaptĂ©r ke svÄ›telnĂ©mu zdroji RFQ/Storz/Wisap/Aesculap B00-21110-70</t>
  </si>
  <si>
    <t>ZP817</t>
  </si>
  <si>
    <t>ÄŚepelka k miniinvazivnĂ­m operacĂ­m hleza Beaver SM64 sterilnĂ­ WG59041</t>
  </si>
  <si>
    <t>ZC751</t>
  </si>
  <si>
    <t>ÄŚepelka skalpelovĂˇ 11 BB511</t>
  </si>
  <si>
    <t>ZC752</t>
  </si>
  <si>
    <t>ÄŚepelka skalpelovĂˇ 15 BB515</t>
  </si>
  <si>
    <t>ZC967</t>
  </si>
  <si>
    <t>Cement kostnĂ­ copal s ATB Gentamicin a Clindamicin 1 x 40 g 66017790</t>
  </si>
  <si>
    <t>ZD719</t>
  </si>
  <si>
    <t>Cement kostnĂ­ optipac 40 g 4710500394</t>
  </si>
  <si>
    <t>ZP637</t>
  </si>
  <si>
    <t>Cement kostnĂ­ palacos  LV - 40 dlouhotuhnoucĂ­ bal. 1 x 40 g 66017788</t>
  </si>
  <si>
    <t>ZA095</t>
  </si>
  <si>
    <t>Cement kostnĂ­ palacos R s ATB Gentamicin 2 x 40 g Ăˇ 2 ks 66017569</t>
  </si>
  <si>
    <t>ZD720</t>
  </si>
  <si>
    <t>Cement kostnĂ­ R biomet bone 2 x 40 g 4035890022</t>
  </si>
  <si>
    <t>ZD894</t>
  </si>
  <si>
    <t>Cement kostnĂ­ refobacin s ATB Gentamicin 2 x 20 g 3003920002</t>
  </si>
  <si>
    <t>ZO016</t>
  </si>
  <si>
    <t>Cement kostnĂ­ refobacin s ATB Gentamicin 2 x 40 g 4003940002</t>
  </si>
  <si>
    <t>ZR998</t>
  </si>
  <si>
    <t>DlĂˇtko STILLE OSTEOTOME FINE zahnutĂ©, ĹˇĂ­Ĺ™ka 20 mm, dĂ©lka 205 mm FL556R</t>
  </si>
  <si>
    <t>ZS755</t>
  </si>
  <si>
    <t>DlĂˇto Hilder â€“ dĂ©lka 18 cm, ĹˇĂ­Ĺ™ka 5 mm 21-3141</t>
  </si>
  <si>
    <t>ZS729</t>
  </si>
  <si>
    <t>DlĂˇto ĹľlĂˇbkovĂ© obloukovĂ©, 30 Ă— 345 mm 21-53000</t>
  </si>
  <si>
    <t>ZS342</t>
  </si>
  <si>
    <t>DlĂˇto neurochirurgickĂ© 10 Ă— 180 mm 397128990031</t>
  </si>
  <si>
    <t>ZS343</t>
  </si>
  <si>
    <t>DlĂˇto neurochirurgickĂ© 15 Ă— 180 mm 397128990032</t>
  </si>
  <si>
    <t>ZS740</t>
  </si>
  <si>
    <t>DlĂˇto ortopedickĂ© â€“ dĂ©lka 22,5cm, ĹˇĂ­Ĺ™ka 30 mm 21-530000</t>
  </si>
  <si>
    <t>ZS754</t>
  </si>
  <si>
    <t>DlĂˇto Partsch â€“ dĂ©lka 18cm, ĹˇĂ­Ĺ™ka 5 mm 21-440</t>
  </si>
  <si>
    <t>ZS731</t>
  </si>
  <si>
    <t>DlĂˇto Stille - dĂ©lka 20,5cm, ĹˇĂ­Ĺ™ka 10 mm 21-2634</t>
  </si>
  <si>
    <t>ZS732</t>
  </si>
  <si>
    <t>DlĂˇto Stille - dĂ©lka 20,5cm, ĹˇĂ­Ĺ™ka 15 mm 21-2636</t>
  </si>
  <si>
    <t>ZS733</t>
  </si>
  <si>
    <t>DlĂˇto Stille - dĂ©lka 20,5cm, ĹˇĂ­Ĺ™ka 20 mm 21-2637</t>
  </si>
  <si>
    <t>ZS734</t>
  </si>
  <si>
    <t>DlĂˇto Stille - dĂ©lka 20,5cm, ĹˇĂ­Ĺ™ka 25 mm 21-2638</t>
  </si>
  <si>
    <t>ZS730</t>
  </si>
  <si>
    <t>DlĂˇto Stille - dĂ©lka 20,5cm, ĹˇĂ­Ĺ™ka 8 mm 21-2633</t>
  </si>
  <si>
    <t>ZS735</t>
  </si>
  <si>
    <t>DlĂˇto Stille â€“ dĂ©lka 21cm, ĹˇĂ­Ĺ™ka 35 mm 21-808007</t>
  </si>
  <si>
    <t>ZS736</t>
  </si>
  <si>
    <t>DlĂˇto Stille dutĂ© - dĂ©lka 20.5cm, ĹˇĂ­Ĺ™ka 10 mm, rovnĂ© 21-526</t>
  </si>
  <si>
    <t>ZS737</t>
  </si>
  <si>
    <t>DlĂˇto Stille dutĂ© - dĂ©lka 20.5cm, ĹˇĂ­Ĺ™ka 15 mm, rovnĂ© 21-528</t>
  </si>
  <si>
    <t>ZS738</t>
  </si>
  <si>
    <t>DlĂˇto Stille dutĂ© - dĂ©lka 20.5cm, ĹˇĂ­Ĺ™ka 20 mm, rovnĂ© 21-529</t>
  </si>
  <si>
    <t>ZS739</t>
  </si>
  <si>
    <t>DlĂˇto Stille dutĂ© - dĂ©lka 20.5cm, ĹˇĂ­Ĺ™ka 25 mm, rovnĂ© 21-530</t>
  </si>
  <si>
    <t>ZL991</t>
  </si>
  <si>
    <t>DrĂˇt s ouĹˇkem 2,4 x 15 254728</t>
  </si>
  <si>
    <t>ZN721</t>
  </si>
  <si>
    <t>DrĂˇt vrtacĂ­ bez oÄŤka 2,4 x 310 mm â€“ Drill Tip Guide Pin K_AR-1250L-1</t>
  </si>
  <si>
    <t>ZA759</t>
  </si>
  <si>
    <t>DrĂ©n redon CH10 50 cm U2111000</t>
  </si>
  <si>
    <t>ZA761</t>
  </si>
  <si>
    <t>DrĂ©n redon CH12 50 cm U2111200</t>
  </si>
  <si>
    <t>ZS325</t>
  </si>
  <si>
    <t>DrĹľĂˇk dlĂˇta tenkĂ˝ k reviznĂ­ osteotomii thin blade 10 x 5 mm 2709-04-011</t>
  </si>
  <si>
    <t>ZS324</t>
  </si>
  <si>
    <t>DrĹľĂˇk dlĂˇta tenkĂ˝ k reviznĂ­ osteotomii thin blade 20 x 3 mm 2709-04-007</t>
  </si>
  <si>
    <t>ZS748</t>
  </si>
  <si>
    <t>DrĹľĂˇk skalpelovĂ˝ch ÄŤepelek ÄŤ.3 s mÄ›Ĺ™Ă­tkem 15-064</t>
  </si>
  <si>
    <t>ZS746</t>
  </si>
  <si>
    <t>DrĹľĂˇk skalpelovĂ˝ch ÄŤepelek ÄŤ.4 15-069</t>
  </si>
  <si>
    <t>ZS747</t>
  </si>
  <si>
    <t>DrĹľĂˇk skalpelovĂ˝ch ÄŤepelek ÄŤ.4L 15-071</t>
  </si>
  <si>
    <t>ZA724</t>
  </si>
  <si>
    <t>Elektroda defibrilaÄŤnĂ­ pro dospÄ›lĂ© + dÄ›ti nad 10 kg (nahrazuje M3502A) M3501A-001</t>
  </si>
  <si>
    <t>ZI781</t>
  </si>
  <si>
    <t>Elektroda neutrĂˇlnĂ­ monopolĂˇrnĂ­ pro dospÄ›lĂ© Ăˇ 100 ks 2125</t>
  </si>
  <si>
    <t>KF787</t>
  </si>
  <si>
    <t>elektroda VAPR Premiere 90 DEPuy 227204</t>
  </si>
  <si>
    <t>ZS725</t>
  </si>
  <si>
    <t>ElevĂˇtor Langenbeck Ollier â€“ dĂ©lka 22,6 cm, okrouhlĂ˝, rovnĂˇ, ĹˇĂ­Ĺ™ka 12 mm 21-140050</t>
  </si>
  <si>
    <t>ZS728</t>
  </si>
  <si>
    <t>ElevĂˇtor Langenbeck Ollier â€“ dĂ©lka 22,6cm, ĹˇĂ­Ĺ™ka 16mm 21-140060</t>
  </si>
  <si>
    <t>ZC777</t>
  </si>
  <si>
    <t>Filtr sacĂ­ MSF 271-022-001</t>
  </si>
  <si>
    <t>ZP936</t>
  </si>
  <si>
    <t>FrĂ©za k miniinvazivnĂ­m operacĂ­m hlezna MICA Shannon RECTA 2,0 x 12 mm WGSMI0021</t>
  </si>
  <si>
    <t>ZP515</t>
  </si>
  <si>
    <t>FrĂ©za k miniinvazivnĂ­m operacĂ­m hlezna MICA Shannon RECTA 2,0 x 20 mm WGSMI0011(57SR0220)</t>
  </si>
  <si>
    <t>ZP853</t>
  </si>
  <si>
    <t>FrĂ©za k miniinvazivnĂ­m operacĂ­m hlezna MICA Shannon RECTA 3,0 x 20 mm WGSMI0071</t>
  </si>
  <si>
    <t>ZT060</t>
  </si>
  <si>
    <t>FrĂ©za k miniinvazivnĂ­m operacĂ­m hlezna MICA Shannon RECTA BURR 2,0 mm x 20 mm 57SR0220</t>
  </si>
  <si>
    <t>ZN502</t>
  </si>
  <si>
    <t>FrĂ©za k shaveru 4,0 mm 283479 (283475)</t>
  </si>
  <si>
    <t>ZS843</t>
  </si>
  <si>
    <t>FrĂ©za k shaveru ARTHREX Disektor, mÄ›kkotkĂˇĹovĂˇ, kyÄŤelnĂ­, zahnutĂˇ, 4,2 mm x 19 cm, bal. Ăˇ 5 ks AR-6420CDS</t>
  </si>
  <si>
    <t>ZS842</t>
  </si>
  <si>
    <t>FrĂ©za k shaveru ARTHREX Excalibur, mÄ›kkotkĂˇĹovĂˇ, kyÄŤelnĂ­, rovnĂˇ, 4,2 mm x 19 cm, bal. Ăˇ 5 ks AR-6420EX</t>
  </si>
  <si>
    <t>ZS879</t>
  </si>
  <si>
    <t>FrĂ©za k shaveru ARTHREX kuliÄŤka, kostnĂ­, hlezno, rovnĂˇ, 4,0 mm x 13 cm, bal. Ăˇ 5 ks AR-8400RBE</t>
  </si>
  <si>
    <t>ZS844</t>
  </si>
  <si>
    <t>FrĂ©za k shaveru ARTHREX kuliÄŤka, kostnĂ­, kyÄŤelnĂ­, rovnĂˇ 5,0 mm x 19 cm, bal. Ăˇ 5 ks AR-6500RBE</t>
  </si>
  <si>
    <t>ZS845</t>
  </si>
  <si>
    <t>FrĂ©za k shaveru ARTHREX kuliÄŤka, kostnĂ­, kyÄŤelnĂ­, zahnutĂˇ, konkĂˇvnĂ­, 5,0 mm x 19 cm, bal. Ăˇ 5 ks AR-6500VBE</t>
  </si>
  <si>
    <t>ZT062</t>
  </si>
  <si>
    <t>FrĂ©za k shaveru ARTHREX mÄ›kkotkĂˇĹovĂˇ, 3,5 mm x 13 cm k artroskopii zĂˇpÄ›stĂ­, bal. Ăˇ 5 ks AR-8350DS</t>
  </si>
  <si>
    <t>ZD129</t>
  </si>
  <si>
    <t>FrĂ©za k shaveru dyonics 4,5 mm 7205306</t>
  </si>
  <si>
    <t>ZQ769</t>
  </si>
  <si>
    <t>FrĂ©za k shaveru dyonics longcurved full radius convex 4,5 mm bal. Ăˇ 3 ks 7205335</t>
  </si>
  <si>
    <t>ZD516</t>
  </si>
  <si>
    <t>FrĂ©za k shaveru kostnĂ­ ultraagresivnĂ­ vĂˇleÄŤek 4,0 mm bal. Ăˇ 5 ks 283469 (283465)</t>
  </si>
  <si>
    <t>ZD204</t>
  </si>
  <si>
    <t>FrĂ©za k shaveru mÄ›kotkĂˇĹovĂˇ ultra agresive plus 4 mm bal. Ăˇ 5 ks 283429</t>
  </si>
  <si>
    <t>ZO376</t>
  </si>
  <si>
    <t>FrĂ©za pro Ĺˇrouby 4,5 a 5,0 mm 120 mm 397129794580</t>
  </si>
  <si>
    <t>ZS256</t>
  </si>
  <si>
    <t>HĂˇÄŤek artroskopickĂ˝ 3,4 mm, dĂ©lka 150 cm AR-10010</t>
  </si>
  <si>
    <t>ZS775</t>
  </si>
  <si>
    <t>HĂˇk - dĂ©lka 16 cm, tupĂ˝, trojzubĂ˝ 19-069</t>
  </si>
  <si>
    <t>ZS774</t>
  </si>
  <si>
    <t>HĂˇk Cushing - dĂ©lka 20 cm, ĹˇĂ­Ĺ™ka 8 mm 19-102</t>
  </si>
  <si>
    <t>ZS795</t>
  </si>
  <si>
    <t>HĂˇk Kocher - dĂ©lka 22 cm, tupĂ˝, jednozubĂ˝ 19-151</t>
  </si>
  <si>
    <t>ZS765</t>
  </si>
  <si>
    <t>HĂˇk Langenbeck â€“ dĂ©lka 21 cm, ÄŤepel 40 x 10 mm 19-169</t>
  </si>
  <si>
    <t>ZS766</t>
  </si>
  <si>
    <t>HĂˇk Langenbeck â€“ dĂ©lka 21 cm, ÄŤepel 42 x 13 mm 19-1690</t>
  </si>
  <si>
    <t>ZS767</t>
  </si>
  <si>
    <t>HĂˇk Langenbeck â€“ dĂ©lka 21 cm, ÄŤepel 50 x 13 mm 19-171</t>
  </si>
  <si>
    <t>ZS768</t>
  </si>
  <si>
    <t>HĂˇk Langenbeck â€“ dĂ©lka 21 cm, ÄŤepel 63 x 20 mm 19-910165</t>
  </si>
  <si>
    <t>ZS769</t>
  </si>
  <si>
    <t>HĂˇk Langenbeck â€“ dĂ©lka 21cm, ÄŤepel 55 x 20 mm 19-910163</t>
  </si>
  <si>
    <t>ZS772</t>
  </si>
  <si>
    <t>HĂˇk Middeldorpf â€“ dĂ©lka 22 cm, ÄŤepel 21 x 21 mm 19-211</t>
  </si>
  <si>
    <t>ZS771</t>
  </si>
  <si>
    <t>HĂˇk Middeldorpf â€“ dĂ©lka 23,5 cm, ÄŤepel 32 x 31 mm 19-212</t>
  </si>
  <si>
    <t>ZS764</t>
  </si>
  <si>
    <t>HĂˇk Richardson - dĂ©lka 28 cm 19-222</t>
  </si>
  <si>
    <t>ZS770</t>
  </si>
  <si>
    <t>HĂˇk Richardson-Eastman - dĂ©lka 26 cm, ÄŤepel 28 x 20 mm a 36 x 28 mm 19-221</t>
  </si>
  <si>
    <t>ZS776</t>
  </si>
  <si>
    <t>HĂˇk Taylor - dĂ©lka 16 cm, ÄŤepel 75 x 30 mm 19-038</t>
  </si>
  <si>
    <t>ZS724</t>
  </si>
  <si>
    <t>HĂˇk Volkman - dĂ©lka 21,5 cm, tupĂ˝, jednozubĂ˝ 19-130</t>
  </si>
  <si>
    <t>ZS773</t>
  </si>
  <si>
    <t>HĂˇk Volkmann - dĂ©lka 21,5 cm, ostrĂ˝, dvouzubĂ˝ 19-126</t>
  </si>
  <si>
    <t>ZS777</t>
  </si>
  <si>
    <t>HĂˇk Volkmann - dĂ©lka 22,4 cm, ostrĂ˝, ÄŤtyĹ™zubĂ˝ 19-138</t>
  </si>
  <si>
    <t>ZS742</t>
  </si>
  <si>
    <t>ChirurgickĂˇ kyreta Volkmann - dĂ©lka 17 cm, var. 000 21-287</t>
  </si>
  <si>
    <t>ZS745</t>
  </si>
  <si>
    <t>ChirurgickĂˇ kyreta Volkmann - dĂ©lka 17 cm, var. 1 21-290</t>
  </si>
  <si>
    <t>ZS743</t>
  </si>
  <si>
    <t>ChirurgickĂˇ kyreta Williger - dĂ©lka 16,5 cm, ĹˇĂ­Ĺ™ka 3 mm 21-080160</t>
  </si>
  <si>
    <t>ZS744</t>
  </si>
  <si>
    <t>ChirurgickĂˇ kyreta Willinger - dĂ©lka 17,5 cm, ĹˇĂ­Ĺ™ka 4 mm var. 2 21-328</t>
  </si>
  <si>
    <t>ZS763</t>
  </si>
  <si>
    <t>ChirurgickĂˇ pinzeta Tissue - dĂ©lka 14,5 cm, zuby 1:2 16-031</t>
  </si>
  <si>
    <t>ZS762</t>
  </si>
  <si>
    <t>ChirurgickĂˇ pinzeta Tissue - dĂ©lka 14,5 cm, zuby 1:2, velmi jemnĂˇ 16-031F</t>
  </si>
  <si>
    <t>ZS760</t>
  </si>
  <si>
    <t>ChirurgickĂˇ pinzeta Tissue - dĂ©lka 20 cm, zuby 1:2 16-034</t>
  </si>
  <si>
    <t>ZS761</t>
  </si>
  <si>
    <t>ChirurgickĂˇ pinzeta Tissue - dĂ©lka 20 cm, zuby 1:2, velmi jemnĂˇ 16-034F</t>
  </si>
  <si>
    <t>ZS721</t>
  </si>
  <si>
    <t>ChirurgickĂ© nĹŻĹľky - dĂ©lka 11,5 cm, hrotnatotupĂ©, zahnutĂ© 22-032</t>
  </si>
  <si>
    <t>ZS720</t>
  </si>
  <si>
    <t>ChirurgickĂ© nĹŻĹľky Mayo - dĂ©lka 17 cm, tupĂ©, zahnutĂ© 22-080940</t>
  </si>
  <si>
    <t>ZS719</t>
  </si>
  <si>
    <t>ChirurgickĂ© nĹŻĹľky Metzenbaum - dĂ©lka 18 cm, tupĂ©, rovnĂ© 22-066</t>
  </si>
  <si>
    <t>ZS722</t>
  </si>
  <si>
    <t>Jehelec Mathieu - dĂ©lka 21,5cm, TC GOLD T-24-060510</t>
  </si>
  <si>
    <t>ZT075</t>
  </si>
  <si>
    <t>Kamera artoskopickĂˇ Arthrex NanoScope jednorĂˇzovĂ˝ set sterilnĂ­(kamera prĹŻm. 1,9 mm, 2 ks nano kanyl prĹŻm. 2,2 mm a obturĂˇtorĹŻ, 2 ks uzavĂ­ratelnĂ˝ch ventilĹŻ) AR-3210-0040</t>
  </si>
  <si>
    <t>ZG529</t>
  </si>
  <si>
    <t>Kanyla na rameno 5,5 x 75 mm bal. Ăˇ 5 ks 214106</t>
  </si>
  <si>
    <t>ZB082</t>
  </si>
  <si>
    <t>Kanyla na rameno 8,5 x 75 mm ĹľebrovanĂˇ bal. Ăˇ 5 ks 214120</t>
  </si>
  <si>
    <t>ZS780</t>
  </si>
  <si>
    <t>Kladivo â€“ dĂ©lka 23,5 cm, vĂˇha 700g 21-080921</t>
  </si>
  <si>
    <t>ZS781</t>
  </si>
  <si>
    <t>Kladivo â€“ dĂ©lka 26 cm, vĂˇha 900g 21-176</t>
  </si>
  <si>
    <t>ZS784</t>
  </si>
  <si>
    <t>KleĹˇtÄ› na drĂˇt - dĂ©lka 17 cm, s plochou ĹˇpiÄŤkou 21-984</t>
  </si>
  <si>
    <t>ZS826</t>
  </si>
  <si>
    <t>KuliÄŤky navigaÄŤnĂ­ k navigaci BrainLab, jednorĂˇzovĂ©, bal. Ăˇ 90 ks (30 x 3 ks) 41773</t>
  </si>
  <si>
    <t>ZS723</t>
  </si>
  <si>
    <t>Ĺ Ă­dlo kostnĂ­ â€“ dĂ©lka 235 mm 21-2102</t>
  </si>
  <si>
    <t>ZS726</t>
  </si>
  <si>
    <t>Ĺ krabka Williger â€“ dĂ©lka 16cm 21-1992</t>
  </si>
  <si>
    <t>ZL744</t>
  </si>
  <si>
    <t>Ĺ roub extrakÄŤnĂ­ pro Ĺˇrouby kĂłnickĂ˝  pr. 4.5 a 5.0 mm 309.530</t>
  </si>
  <si>
    <t>ZR836</t>
  </si>
  <si>
    <t>Ĺ roubovĂˇk Ĺˇestihran 3,5 Ă— 214 mm 397129793900</t>
  </si>
  <si>
    <t>ZS783</t>
  </si>
  <si>
    <t>Ĺ tĂ­pacĂ­ kleĹˇtÄ› na kosti Luer - dĂ©lka 15 cm, jemnÄ› zahnutĂ© 21-879</t>
  </si>
  <si>
    <t>ZS782</t>
  </si>
  <si>
    <t>Ĺ tĂ­pacĂ­ kleĹˇtÄ› na kosti Luer - dĂ©lka 15 cm, vĂ­ce zahnutĂ© 21-880</t>
  </si>
  <si>
    <t>ZL783</t>
  </si>
  <si>
    <t>LĂˇhev k odsĂˇvaÄŤce flovac 3l hadice 1,8 m 000-036-002</t>
  </si>
  <si>
    <t>ZB553</t>
  </si>
  <si>
    <t>LĂˇhev redon hi-vac 400 ml-kompletnĂ­ 05.000.22.803</t>
  </si>
  <si>
    <t>ZG498</t>
  </si>
  <si>
    <t>LavĂˇĹľ pulsnĂ­ s nĂˇdstavcem Pulsavac  Ăˇ 10 ks 00-5150-475-00</t>
  </si>
  <si>
    <t>ZG500</t>
  </si>
  <si>
    <t>LavĂˇĹľ pulsnĂ­ s nĂˇdstavcem Pulsavac Plus  hip kit Ăˇ 10 ks 00-5150-482-00</t>
  </si>
  <si>
    <t>ZQ042</t>
  </si>
  <si>
    <t>LavĂˇĹľ pulsnĂ­ s nĂˇdstavcem Pulsavac Plus Hit Kit (Ăˇ1ks) 00-5150-482-01</t>
  </si>
  <si>
    <t>ZO856</t>
  </si>
  <si>
    <t>List pilovĂ˝ 3Ti 90 x 22 / 1,00 mm k systĂ©mu Acculan 3TI sterilnĂ­ EZ2210.M81</t>
  </si>
  <si>
    <t>ZK676</t>
  </si>
  <si>
    <t>List pilovĂ˝ 42/27 x 10,0 x 0,6/0,4 mm 532.062</t>
  </si>
  <si>
    <t>ZK675</t>
  </si>
  <si>
    <t>List pilovĂ˝ 42/27 x 6,00 x 0,6/0,4 mm 532.061</t>
  </si>
  <si>
    <t>ZI534</t>
  </si>
  <si>
    <t>List pilovĂ˝ 5023-133</t>
  </si>
  <si>
    <t>ZI535</t>
  </si>
  <si>
    <t>List pilovĂ˝ 5023-143</t>
  </si>
  <si>
    <t>ZN672</t>
  </si>
  <si>
    <t>List pilovĂ˝ k occulian 3Ti GE236SU</t>
  </si>
  <si>
    <t>ZB695</t>
  </si>
  <si>
    <t>List pilovĂ˝ mini-driver K144</t>
  </si>
  <si>
    <t>ZE306</t>
  </si>
  <si>
    <t>List pilovĂ˝ mini-driver K147</t>
  </si>
  <si>
    <t>ZB046</t>
  </si>
  <si>
    <t>List pilovĂ˝ mini-driver K152</t>
  </si>
  <si>
    <t>ZO654</t>
  </si>
  <si>
    <t>List pilovĂ˝ rapid 35 x 10 x 0,5 / 0,8 mm k systĂ©mu Acculan3TI GC215R GC209R</t>
  </si>
  <si>
    <t>ZO503</t>
  </si>
  <si>
    <t>List pilovĂ˝ rapid 50 x 10 x 0,5 / 0,8 mm k systĂ©mu Acculan3TI GC215R</t>
  </si>
  <si>
    <t>ZO504</t>
  </si>
  <si>
    <t>List pilovĂ˝ rapid 50 x 15 x 0,5 / 0,8 mm k systĂ©mu Acculan3TI GC216R</t>
  </si>
  <si>
    <t>ZE658</t>
  </si>
  <si>
    <t>List pilovĂ˝ rapid 90 x 23 x 1,19 mm GE245SU</t>
  </si>
  <si>
    <t>ZS758</t>
  </si>
  <si>
    <t>LĹľiÄŤka dÄ›loĹľnĂ­ â€“ dĂ©lka 30 cm, rozmÄ›r 7 x 10 mm 21-270050</t>
  </si>
  <si>
    <t>ZS759</t>
  </si>
  <si>
    <t>LĹľiÄŤka dÄ›loĹľnĂ­ Schroeder â€“ dĂ©lka 31cm, rozmÄ›r 11,6 x 8,3 mm 20-355</t>
  </si>
  <si>
    <t>ZS788</t>
  </si>
  <si>
    <t>MÄ›Ĺ™Ă­tko kovovĂ© - dĂ©lka 30 cm SD-2306-30</t>
  </si>
  <si>
    <t>ZE098</t>
  </si>
  <si>
    <t>ManĹľeta stehennĂ­ pro dospÄ›lĂ© jednokom. 76 x 30 cm silikonovĂˇ duĹˇe 20-54-527</t>
  </si>
  <si>
    <t>ZS789</t>
  </si>
  <si>
    <t>Miska - objem 0,75 l, rozmÄ›r 16,5 Ă— 6,0 cm 9101-09</t>
  </si>
  <si>
    <t>ZS790</t>
  </si>
  <si>
    <t>Miska - objem 1,0 l, rozmÄ›r 17,5 Ă— 7,0 cm 9101-10</t>
  </si>
  <si>
    <t>ZO930</t>
  </si>
  <si>
    <t>NĂˇdoba 100 ml PP 72/62 mm s pĹ™iloĹľenĂ˝m uzĂˇvÄ›rem bĂ­lĂ© vĂ­ÄŤko sterilnĂ­ na tekutĂ˝ materiĂˇl 75.562.105</t>
  </si>
  <si>
    <t>ZE456</t>
  </si>
  <si>
    <t>NĂˇdoba na histologickĂ˝ mat. 1000 ml 1396</t>
  </si>
  <si>
    <t>ZF174</t>
  </si>
  <si>
    <t>NĂˇdoba na histologickĂ˝ mat. 400 ml 333000041012</t>
  </si>
  <si>
    <t>ZB956</t>
  </si>
  <si>
    <t>NĂˇdoba na histologickĂ˝ mat. s pufrovanĂ˝m formalĂ­nem HISTOFOR 125 ml bal. Ăˇ 35 ks BFS-125</t>
  </si>
  <si>
    <t>ZE310</t>
  </si>
  <si>
    <t>NĂˇdoba na kontaminovanĂ˝ odpad CS 6 l pĹŻv. 077802300</t>
  </si>
  <si>
    <t>ZK679</t>
  </si>
  <si>
    <t>NĂˇdoba na kontaminovanĂ˝ odpad SC 60 l jednoduchĂ© vĂ­ko,zĂˇmek 2021800411502(I005430006)</t>
  </si>
  <si>
    <t>ZH840</t>
  </si>
  <si>
    <t>NĂˇdoba pro mraĹľenĂ­ tkĂˇnĂ­ bal. Ăˇ 10 sad SKA0300Z-K</t>
  </si>
  <si>
    <t>ZQ867</t>
  </si>
  <si>
    <t>NĂˇstroj pro zavedenĂ­ Ĺˇipky pro fixaci defektu Osteochondral Flap Repair Single Shot Instrument bal. Ăˇ 5 ks AR-4009S</t>
  </si>
  <si>
    <t>ZS741</t>
  </si>
  <si>
    <t>NaraĹľeÄŤ kostnĂ­ch ĹˇtÄ›pĹŻ â€“ dĂ©lka 21cm, ĹˇĂ­Ĺ™ka 9 mm 21-090040</t>
  </si>
  <si>
    <t>ZR837</t>
  </si>
  <si>
    <t>NĹŻĹľky oÄŤnĂ­ Stevens hrotnatĂ© rovnĂ© 115 mm B397113910380</t>
  </si>
  <si>
    <t>ZR838</t>
  </si>
  <si>
    <t>NĹŻĹľky oÄŤnĂ­ Stevens tupĂ© rovnĂ© SC 115 mm B397113910746</t>
  </si>
  <si>
    <t>ZR231</t>
  </si>
  <si>
    <t>NĹŻĹľky rovnĂ© durotip metzenbaum T/T zahnutĂ© 145 mm BC261R</t>
  </si>
  <si>
    <t>ZK815</t>
  </si>
  <si>
    <t>OdvrtĂˇvaÄŤ zalomenĂ˝ch ĹˇroubĹŻ-koncovka tĹ™Ă­hran 105200</t>
  </si>
  <si>
    <t>ZS779</t>
  </si>
  <si>
    <t>PĂˇÄŤidlo Hohmann  - dĂ©lka 23,5 cm, ĹˇĂ­Ĺ™ka 43 mm 21-730</t>
  </si>
  <si>
    <t>ZS778</t>
  </si>
  <si>
    <t>PĂˇÄŤidlo Hohmann â€“ dĂ©lka 24 cm, ĹˇĂ­Ĺ™ka 18 mm 21-990033</t>
  </si>
  <si>
    <t>ZS004</t>
  </si>
  <si>
    <t>PĂˇÄŤidlo kostnĂ­ Mini Hohmann, 16 cm, 6 mm 397123910027</t>
  </si>
  <si>
    <t>ZS005</t>
  </si>
  <si>
    <t>PĂˇÄŤidlo kostnĂ­ Mini Hohmann, 16 cm, 8 mm 397123910028</t>
  </si>
  <si>
    <t>ZS727</t>
  </si>
  <si>
    <t>PilnĂ­k Joseph - dĂ©lka 16cm, ĹˇĂ­Ĺ™ka 8mm 21-194</t>
  </si>
  <si>
    <t>ZQ143</t>
  </si>
  <si>
    <t>Pinzeta anatomickĂˇ rovnĂˇ ĂşzkĂˇ 145 mm TK-BA 100-14</t>
  </si>
  <si>
    <t>ZB207</t>
  </si>
  <si>
    <t>Pinzeta chirurgickĂˇ 1 x 2 zuby velmi jemnĂˇ 145 mm 397114080530</t>
  </si>
  <si>
    <t>ZO010</t>
  </si>
  <si>
    <t>Pinzeta chirurgickĂˇ rovnĂˇ standard 1 x 2 zuby 140 mm 1141113014</t>
  </si>
  <si>
    <t>ZS691</t>
  </si>
  <si>
    <t>PodpÄ›ra pĹ™edloktĂ­ k operaÄŤnĂ­mu stolu TRIMANO 3D a TRIMANO FORTIS, sterilnĂ­ kryt, jednorĂˇzovĂˇ, bal. Ăˇ 6 ks 100252A0</t>
  </si>
  <si>
    <t>ZM096</t>
  </si>
  <si>
    <t>PoduĹˇka adhezivnĂ­ samolepĂ­cĂ­ na ÄŤiĹˇtÄ›nĂ­ koncovek nĂˇstrojĹŻ bal. Ăˇ 100 ks sterilnĂ­ AL-40</t>
  </si>
  <si>
    <t>ZH760</t>
  </si>
  <si>
    <t>PopisovaÄŤ na kĹŻĹľi sterilnĂ­, chirurgickĂ˝, BLAYCO RQ-01, 13 cm, s jednĂ­m hrotem, gen. violeĹĄ + PVC pravĂ­tko 15 cm TCH02</t>
  </si>
  <si>
    <t>ZR365</t>
  </si>
  <si>
    <t>Pumpa FMS â€“ jednodennĂ­ set pro artroskopii k ASK vÄ›Ĺľi Johnson XION, bal. Ăˇ 24 ks 284508</t>
  </si>
  <si>
    <t>ZS345</t>
  </si>
  <si>
    <t>Raspatorium BUECHS  9,5mm, 190 mm DO518R</t>
  </si>
  <si>
    <t>ZS346</t>
  </si>
  <si>
    <t>Raspatorium LANGENBECK, lomenĂ©, 14 mm, 180 mm FK361R</t>
  </si>
  <si>
    <t>ZI321</t>
  </si>
  <si>
    <t>SĂ­to do kontejneru 1/2 243 x 253 x 76 mm JF113R</t>
  </si>
  <si>
    <t>ZR422</t>
  </si>
  <si>
    <t>Set celodennĂ­ k artroskopickĂ© duĂˇlnĂ­ pumpÄ› Arthrex, bal. Ăˇ 10 ks AR-6420</t>
  </si>
  <si>
    <t>ZS344</t>
  </si>
  <si>
    <t>Set instrumentaÄŤnĂ­ MIS Wright medical pro operaci nohy (2x elevator (pĂˇÄŤidla), 1x rasp (raĹˇple),1x blade handle (rukojeĹĄ na ÄŤepelku), sterilnĂ­ 57S0MI06</t>
  </si>
  <si>
    <t>ZQ177</t>
  </si>
  <si>
    <t>Set na vakuovĂ© mĂ­chĂˇnĂ­ cementu Optivac Hip 4150</t>
  </si>
  <si>
    <t>ZR423</t>
  </si>
  <si>
    <t>Set pacientskĂ˝ hadicovĂ˝ Luer Lock, k artroskopickĂ© vÄ›Ĺľi Arthrex, dvoudĂ­lnĂ˝,  sterilnĂ­, bal. Ăˇ 20 ks AR-6425</t>
  </si>
  <si>
    <t>ZR335</t>
  </si>
  <si>
    <t>Sonda bipolĂˇrnĂ­ Apollo RF MP90, 90Â°, k artroskopickĂ© vÄ›Ĺľi Arthrex AR-9811</t>
  </si>
  <si>
    <t>ZH852</t>
  </si>
  <si>
    <t>Souprava odsĂˇvacĂ­ zahnutĂˇ Yankauer s rukojetĂ­ prĹŻm. koncovky 6 mm hadice CH 25 dĂ©lka 2 m bal. Ăˇ 50 ks 34102</t>
  </si>
  <si>
    <t>ZB798</t>
  </si>
  <si>
    <t>StĹ™Ă­kaÄŤka injekÄŤnĂ­ 2-dĂ­lnĂˇ 20 ml LL Inject Solo 4606736V</t>
  </si>
  <si>
    <t>ZH280</t>
  </si>
  <si>
    <t>Svorka rovnĂˇ jemnĂˇ na cĂ©vy Mosquito-Halsted 120 mm 397115081010</t>
  </si>
  <si>
    <t>ZS785</t>
  </si>
  <si>
    <t>UchopovacĂ­ kleĹˇtÄ› Fergusson â€“ dĂ©lka 20 cm 21-794</t>
  </si>
  <si>
    <t>ZC941</t>
  </si>
  <si>
    <t>Vak odsĂˇvacĂ­ jednorĂˇzovĂ˝ 3000 ml bal. Ăˇ 24 ks 57187</t>
  </si>
  <si>
    <t>ZS717</t>
  </si>
  <si>
    <t>VaskulĂˇrnĂ­ svorka Halsted-Mosquito - dĂ©lka 12 cm, zuby 1:2, zahnutĂˇ 17-520</t>
  </si>
  <si>
    <t>ZS718</t>
  </si>
  <si>
    <t>VaskulĂˇrnĂ­ svorka Halsted-Mosquito - dĂ©lka 12,5 cm, zuby 1:2, rovnĂˇ 17-023</t>
  </si>
  <si>
    <t>ZS716</t>
  </si>
  <si>
    <t>VaskulĂˇrnĂ­ svorka Micro-Mosquito - dĂ©lka 12 cm, zahnutĂˇ 17-028</t>
  </si>
  <si>
    <t>ZS714</t>
  </si>
  <si>
    <t>VaskulĂˇrnĂ­ svorka Rochester-Ochsner - dĂ©lka 20 cm, rovnĂˇ 17-120</t>
  </si>
  <si>
    <t>ZS715</t>
  </si>
  <si>
    <t>VaskulĂˇrnĂ­ svorka Rochester-Ochsner - dĂ©lka 20 cm, zuby 1:2, rovnĂˇ 17-720</t>
  </si>
  <si>
    <t>ZS787</t>
  </si>
  <si>
    <t>VaskulĂˇrnĂ­ svorka Rochester-Ochsner - dĂ©lka 24 cm, zahnutĂˇ 17-130</t>
  </si>
  <si>
    <t>ZS713</t>
  </si>
  <si>
    <t>VaskulĂˇrnĂ­ svorka Rochester-Pean - dĂ©lka 16 cm, jemnĂˇ, rovnĂˇ 17-702</t>
  </si>
  <si>
    <t>ZS712</t>
  </si>
  <si>
    <t>VaskulĂˇrnĂ­ svorka Rochester-Pean - dĂ©lka 20 cm, jemnĂˇ, zahnutĂˇ 17-712</t>
  </si>
  <si>
    <t>ZS786</t>
  </si>
  <si>
    <t>VaskulĂˇrnĂ­ svorka Rochester-Pean - dĂ©lka 24 cm, rovnĂˇ 17-106</t>
  </si>
  <si>
    <t>ZA856</t>
  </si>
  <si>
    <t>Vosk kostnĂ­ bone wax 2,5 g, Ăˇ 12 ks, W31C</t>
  </si>
  <si>
    <t>ZK944</t>
  </si>
  <si>
    <t>VrtĂˇk 2,0 koncovka s ploĹˇkou 504315</t>
  </si>
  <si>
    <t>ZL148</t>
  </si>
  <si>
    <t>VrtĂˇk 2.5 mm 310.230</t>
  </si>
  <si>
    <t>ZS798</t>
  </si>
  <si>
    <t>VrtĂˇk kanylovanĂ˝ na pĹ™Ă­pravu ĹˇtÄ›pu pĹ™i transplantaci menisku vel. 9,0 mmn AR-12235</t>
  </si>
  <si>
    <t>ZH070</t>
  </si>
  <si>
    <t>VrtĂˇk koncovka s ploĹˇkou 3,2 mm 120 mm 397129798591</t>
  </si>
  <si>
    <t>ZQ429</t>
  </si>
  <si>
    <t>VrtĂˇk koncovka s ploĹˇkou prĹŻm.2,7 x celk. dĂ©lka 80 mm, unaĹˇeÄŤ AO 397129798611</t>
  </si>
  <si>
    <t>ZO074</t>
  </si>
  <si>
    <t>VrtĂˇk kostnĂ­ kanulovanĂ˝ 2 v 1 2,2/3,0 mm dĂ©lka 32 mm NWD119023</t>
  </si>
  <si>
    <t>ZS328</t>
  </si>
  <si>
    <t>VrtĂˇk kostnĂ­ kanulovanĂ˝ se zĂˇhlubnĂ­kem 2 v 1  2,2/3,0 mm dĂ©lka 22 mm k systĂ©mu Hintegra NWD119025</t>
  </si>
  <si>
    <t>ZN114</t>
  </si>
  <si>
    <t>VrtĂˇk kostnĂ­ NCB mm 4,3  L 195 02.00024.002</t>
  </si>
  <si>
    <t>ZS219</t>
  </si>
  <si>
    <t>VrtĂˇk kostnĂ­ prĹŻm. 1,9 mm k systĂ©mu Hallifix D NWD119618</t>
  </si>
  <si>
    <t>ZJ168</t>
  </si>
  <si>
    <t>VrtĂˇk kostnĂ­ s ploĹˇkou pr.3,2 mm dĂ©lka 210 mm 397129798581</t>
  </si>
  <si>
    <t>ZS799</t>
  </si>
  <si>
    <t>VrtĂˇk retrogrĂˇdnĂ­ pro zpÄ›tnĂ© vrtĂˇnĂ­ kanĂˇlĹŻ v koleni AR-1204AS-90</t>
  </si>
  <si>
    <t>ZS757</t>
  </si>
  <si>
    <t>ZavĂˇdÄ›cĂ­ jehla Redon - dĂ©lka 19,5 cm, 10Ch, lehce zanutĂˇ, se zĂˇvitem 14-060</t>
  </si>
  <si>
    <t>ZS756</t>
  </si>
  <si>
    <t>ZavĂˇdÄ›cĂ­ jehla Redon - dĂ©lka 19,5 cm, 8Ch, lehce zanutĂˇ, se zĂˇvitem 14-059</t>
  </si>
  <si>
    <t>ZB158</t>
  </si>
  <si>
    <t>Set pacientskĂ˝, nĂˇhrada 1102 Ăˇ 24 ks 281142</t>
  </si>
  <si>
    <t>50115064</t>
  </si>
  <si>
    <t>ZPr - šicí materiál (Z529)</t>
  </si>
  <si>
    <t>ZO873</t>
  </si>
  <si>
    <t>ImplantĂˇt ramennĂ­ nĂˇhrada rotĂˇtorovĂ© manĹľety ĹˇitĂ­ Fiber Tape 2 mm white blue dĂ©lka 76,2 cm bal. Ăˇ 6 ks AR-7237-7</t>
  </si>
  <si>
    <t>ZO524</t>
  </si>
  <si>
    <t>ImplantĂˇt ramennĂ­ nĂˇhrada rotĂˇtorovĂ© manĹľety ĹˇitĂ­ Tiger Tape 2 mm white black dĂ©lka 76,2 cm bal. Ăˇ 6 ks AR-7237-7T</t>
  </si>
  <si>
    <t>ZB034</t>
  </si>
  <si>
    <t>Ĺ itĂ­ dafilon modrĂ˝ 2/0 (3) bal. Ăˇ 36 ks C0935476</t>
  </si>
  <si>
    <t>ZB134</t>
  </si>
  <si>
    <t>Ĺ itĂ­ dafilon modrĂ˝ 3/0 (2) bal. Ăˇ 36 ks C0932213</t>
  </si>
  <si>
    <t>ZB979</t>
  </si>
  <si>
    <t>Ĺ itĂ­ dafilon modrĂ˝ 4/0 (1.5) bal. Ăˇ 36 ks C0932205</t>
  </si>
  <si>
    <t>ZS801</t>
  </si>
  <si>
    <t>Ĺ itĂ­ Fiber Wire nevstĹ™ebatelnĂ© vlĂˇkno sĂ­la 2, obsahuje 1x modrĂ© a 1x bĂ­lĂ© vlĂˇkno, bal Ăˇ 12 ks AR-7201</t>
  </si>
  <si>
    <t>ZB652</t>
  </si>
  <si>
    <t>Ĺ itĂ­ mersilene gr 0 bal. Ăˇ 36 ks EH6855H</t>
  </si>
  <si>
    <t>ZA966</t>
  </si>
  <si>
    <t>Ĺ itĂ­ mersilene gr 2 bal. Ăˇ 36 ks EH6417H</t>
  </si>
  <si>
    <t>ZA962</t>
  </si>
  <si>
    <t>Ĺ itĂ­ mersilene gr 2 bal. Ăˇ 36 ks EH6737H</t>
  </si>
  <si>
    <t>Ĺ itĂ­ mersilene grn 0 3 x 45 cm bal. Ăˇ 36 ks EH6855H</t>
  </si>
  <si>
    <t>Ĺ itĂ­ mersilene grn 2 140 cm bal. Ăˇ 36 ks EH6417H</t>
  </si>
  <si>
    <t>Ĺ itĂ­ mersilene grn 3 6 x 45 cm bal. Ăˇ 36 ks EH6737H</t>
  </si>
  <si>
    <t>ZI467</t>
  </si>
  <si>
    <t>Ĺ itĂ­ monoplus fialovĂ˝ 1 (4) bal. Ăˇ 24 ks B0024091</t>
  </si>
  <si>
    <t>ZE311</t>
  </si>
  <si>
    <t>Ĺ itĂ­ monosyn bezbarvĂ˝ 3/0 (2) bal. Ăˇ 36 ks C0023625</t>
  </si>
  <si>
    <t>ZB528</t>
  </si>
  <si>
    <t>Ĺ itĂ­ monosyn bezbarvĂ˝ 4/0 (1.5) bal. Ăˇ 36 ks C0023624</t>
  </si>
  <si>
    <t>ZS800</t>
  </si>
  <si>
    <t>Ĺ itĂ­ na rupturu menisku se speciĂˇlnĂ­ pĂˇskou a jehlou bal. Ăˇ 10 ks AR-7523</t>
  </si>
  <si>
    <t>ZL913</t>
  </si>
  <si>
    <t>Ĺ itĂ­ novosyn fial. 2 (5) bal. Ăˇ 36 ks C0068063</t>
  </si>
  <si>
    <t>ZS048</t>
  </si>
  <si>
    <t>Ĺ itĂ­ novosyn fialovĂ˝ 1 (4) bal. Ăˇ 36 ks C0068397</t>
  </si>
  <si>
    <t>ZS045</t>
  </si>
  <si>
    <t>Ĺ itĂ­ novosyn fialovĂ˝ 2/0 (3) bal. Ăˇ 36 ks C0068042</t>
  </si>
  <si>
    <t>ZS135</t>
  </si>
  <si>
    <t>Ĺ itĂ­ novosyn fialovĂ˝ 2/0 (3) bal. Ăˇ 36 ks C0068060</t>
  </si>
  <si>
    <t>ZS088</t>
  </si>
  <si>
    <t>Ĺ itĂ­ novosyn fialovĂ˝ 3/0 (2) bal. Ăˇ 36 ks C0068326</t>
  </si>
  <si>
    <t>ZS290</t>
  </si>
  <si>
    <t>Ĺ itĂ­ novosyn fialovĂ˝, sĂ­la vlĂˇkna 3/0 (2), dĂ©lka vlĂˇkna 90 cm, jehla HRT37S (M) DDP, bal. Ăˇ 36 ks C0068384</t>
  </si>
  <si>
    <t>ZS291</t>
  </si>
  <si>
    <t>Ĺ itĂ­ novosyn fialovĂ©, sĂ­la vlĂˇkna 2/0 (3), dĂ©lka vlĂˇkna 90 cm, jehla HRT37S (M) DDP, bal. Ăˇ 36 ks C0068532</t>
  </si>
  <si>
    <t>ZB912</t>
  </si>
  <si>
    <t>Ĺ itĂ­ orthocord fialovĂ˝ bal. Ăˇ 12 ks 223104</t>
  </si>
  <si>
    <t>ZB913</t>
  </si>
  <si>
    <t>Ĺ itĂ­ orthocord modrĂ˝ bal. Ăˇ 12 ks 223111</t>
  </si>
  <si>
    <t>ZC260</t>
  </si>
  <si>
    <t>Ĺ itĂ­ premicron zelenĂ˝ 2 (5) bal. Ăˇ 36 ks C0026394</t>
  </si>
  <si>
    <t>ZB608</t>
  </si>
  <si>
    <t>Ĺ itĂ­ premicron zelenĂ˝ 2/0 (3) bal. Ăˇ 36 ks C0026057</t>
  </si>
  <si>
    <t>ZE696</t>
  </si>
  <si>
    <t>Ĺ itĂ­ premicron zelenĂ˝ 2/0 (3) bal. Ăˇ 36 ks C0120008</t>
  </si>
  <si>
    <t>ZE695</t>
  </si>
  <si>
    <t>Ĺ itĂ­ premicron zelenĂ˝ 3/0 (2) bal. Ăˇ 36 ks C0120007</t>
  </si>
  <si>
    <t>ZB718</t>
  </si>
  <si>
    <t>Ĺ itĂ­ prolene bl 4-0 bal. Ăˇ 12 ks W8840</t>
  </si>
  <si>
    <t>ZA853</t>
  </si>
  <si>
    <t>Ĺ itĂ­ prolene bl 5-0 bal. Ăˇ 12 ks W8830</t>
  </si>
  <si>
    <t>ZS329</t>
  </si>
  <si>
    <t>Ĺ itĂ­ speciĂˇlnĂ­ pĂˇska Arthrex LabralTape UHMWPE, PE, pletenĂˇ, bĂ­lĂˇ, ĹˇĂ­Ĺ™ka 1,5 mm, dĂ©lka 91,4 cm, sterilnĂ­, bal. Ăˇ 12 ks AR-7276</t>
  </si>
  <si>
    <t>ZR493</t>
  </si>
  <si>
    <t>Ĺ itĂ­ speciĂˇlnĂ­ pĂˇska Mini Suture Tape bĂ­lĂˇ/modrĂˇ, 0,9 mm x 38â€ś (96,52 cm) bal. Ăˇ 12 ks AR-7521</t>
  </si>
  <si>
    <t>ZB052</t>
  </si>
  <si>
    <t>Ĺ itĂ­ vicryl plus vi 1 bal. Ăˇ 36 ks VCP519H</t>
  </si>
  <si>
    <t>ZS053</t>
  </si>
  <si>
    <t>PĂˇska k tenodĂ©ze bicepsu FibreLink 1,3 mm sutura tape sutura White/Blue, Looped with Cloosed Loop bal. Ăˇ 12 ks AR-7535</t>
  </si>
  <si>
    <t>ZM442</t>
  </si>
  <si>
    <t>Jehla artroskopickĂˇ IDEAL 90Â° nahoru, bĂ­lĂˇ 251005</t>
  </si>
  <si>
    <t>ZI714</t>
  </si>
  <si>
    <t>Jehla dutĂˇ 45Â° levĂˇ  251003</t>
  </si>
  <si>
    <t>ZI576</t>
  </si>
  <si>
    <t>Jehla dutĂˇ 45Â° pravĂˇ  251004</t>
  </si>
  <si>
    <t>ZB481</t>
  </si>
  <si>
    <t>Jehla chirurgickĂˇ 0,7 x 25 B13</t>
  </si>
  <si>
    <t>ZB479</t>
  </si>
  <si>
    <t>Jehla chirurgickĂˇ 0,7 x 28 B12</t>
  </si>
  <si>
    <t>ZB480</t>
  </si>
  <si>
    <t>Jehla chirurgickĂˇ 0,7 x 28 G10</t>
  </si>
  <si>
    <t>ZB478</t>
  </si>
  <si>
    <t>Jehla chirurgickĂˇ 0,8 x 32 B11</t>
  </si>
  <si>
    <t>ZB204</t>
  </si>
  <si>
    <t>Jehla chirurgickĂˇ 0,8 x 32 G11</t>
  </si>
  <si>
    <t>ZC717</t>
  </si>
  <si>
    <t>Jehla chirurgickĂˇ 0,9 x 22 Ga9</t>
  </si>
  <si>
    <t>ZB168</t>
  </si>
  <si>
    <t>Jehla chirurgickĂˇ 0,9 x 36 B10</t>
  </si>
  <si>
    <t>ZB530</t>
  </si>
  <si>
    <t>Jehla chirurgickĂˇ 1,0 x 25 Ga8</t>
  </si>
  <si>
    <t>ZB460</t>
  </si>
  <si>
    <t>Jehla chirurgickĂˇ 1,0 x 45 G8</t>
  </si>
  <si>
    <t>ZH089</t>
  </si>
  <si>
    <t>Jehla chirurgickĂˇ 1,1 x 30 Ga7</t>
  </si>
  <si>
    <t>ZB248</t>
  </si>
  <si>
    <t>Jehla chirurgickĂˇ 1,1 x 50 G7</t>
  </si>
  <si>
    <t>ZI989</t>
  </si>
  <si>
    <t>Jehla chirurgickĂˇ 1,2 x 35 Ga6</t>
  </si>
  <si>
    <t>ZB206</t>
  </si>
  <si>
    <t>Jehla chirurgickĂˇ 1,2 x 55 G6</t>
  </si>
  <si>
    <t>ZB260</t>
  </si>
  <si>
    <t>Jehla chirurgickĂˇ 1,2 x 60 G5</t>
  </si>
  <si>
    <t>ZB205</t>
  </si>
  <si>
    <t>Jehla chirurgickĂˇ 1,3 x 65 G4</t>
  </si>
  <si>
    <t>ZB198</t>
  </si>
  <si>
    <t>Jehla chirurgickĂˇ 1,3 x 70 G3</t>
  </si>
  <si>
    <t>ZH088</t>
  </si>
  <si>
    <t>Jehla chirurgickĂˇ 1,4 x 45 Ga4</t>
  </si>
  <si>
    <t>ZB463</t>
  </si>
  <si>
    <t>Jehla chirurgickĂˇ 1,4 x 75 G2</t>
  </si>
  <si>
    <t>ZB167</t>
  </si>
  <si>
    <t>Jehla chirurgickĂˇ 1,4 x 80 G1</t>
  </si>
  <si>
    <t>ZP299</t>
  </si>
  <si>
    <t>Jehla labrĂˇlnĂ­ do proĹˇĂ­vacĂ­ho nĂˇstroje MultiFire Scorpion pĹ™i rupturĂˇch rotĂˇtorovĂ© manĹľety v rameni AR-13995N-1</t>
  </si>
  <si>
    <t>ZP079</t>
  </si>
  <si>
    <t>Jehla labrĂˇlnĂ­ do proĹˇĂ­vacĂ­ho nĂˇstroje SureFire Scorpion  AR-13991N-1/5</t>
  </si>
  <si>
    <t>ZA360</t>
  </si>
  <si>
    <t>Jehla sterican 0,5 x 25 mm oranĹľovĂˇ 9186158</t>
  </si>
  <si>
    <t>ZH853</t>
  </si>
  <si>
    <t>ProvlĂ©kaÄŤ vlĂˇkna chia k operacĂ­m ramene Ăˇ 5 ks 214101</t>
  </si>
  <si>
    <t>ZN130</t>
  </si>
  <si>
    <t>Rukavice operaÄŤnĂ­ latex bez pudru sterilnĂ­  PF ansell gammex vel. 6,0 330048060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</si>
  <si>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</si>
  <si>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</si>
  <si>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</si>
  <si>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</si>
  <si>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</si>
  <si>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</si>
  <si>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</si>
  <si>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</si>
  <si>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ZQ684</t>
  </si>
  <si>
    <t>Rukavice operaÄŤnĂ­ latex bez pudru sterilnĂ­ ansel GAMMEX Latex Ortho, vel. 7,0 bal. Ăˇ 50 pĂˇrĹŻ 330065070</t>
  </si>
  <si>
    <t>ZQ676</t>
  </si>
  <si>
    <t>Rukavice operaÄŤnĂ­ latex bez pudru sterilnĂ­ ansel GAMMEX Latex Ortho, vel. 7,5 bal. Ăˇ 50 pĂˇrĹŻ 330065075</t>
  </si>
  <si>
    <t>ZQ682</t>
  </si>
  <si>
    <t>Rukavice operaÄŤnĂ­ latex bez pudru sterilnĂ­ ansel GAMMEX Latex Ortho, vel. 8,0 bal. Ăˇ 50 pĂˇrĹŻ 330065080</t>
  </si>
  <si>
    <t>ZQ683</t>
  </si>
  <si>
    <t>Rukavice operaÄŤnĂ­ latex bez pudru sterilnĂ­ ansel GAMMEX Latex Ortho, vel. 8,5 bal. Ăˇ 50 pĂˇrĹŻ 330065085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</si>
  <si>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</si>
  <si>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</si>
  <si>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</si>
  <si>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</si>
  <si>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</si>
  <si>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</si>
  <si>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</si>
  <si>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</si>
  <si>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</si>
  <si>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</si>
  <si>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Rukavice vyĹˇetĹ™ovacĂ­ nitril nesterilnĂ­ basic bez pudru XL bal. Ăˇ 170 ks (44753) 44744</t>
  </si>
  <si>
    <t>ZB751</t>
  </si>
  <si>
    <t>Hadice PVC 8/12 Ăˇ 30 m P00468</t>
  </si>
  <si>
    <t>50115080</t>
  </si>
  <si>
    <t>ZPr - staplery, extraktory, endoskop.mat. (Z523)</t>
  </si>
  <si>
    <t>ZQ120</t>
  </si>
  <si>
    <t>Optika INNOVIEW s Ăşhlem pohledu 30Â° prĹŻmÄ›r 4 mm dĂ©lka 175 mm autoklĂˇvovatelnĂˇ B30-0011-00</t>
  </si>
  <si>
    <t>ZJ668</t>
  </si>
  <si>
    <t>Optika KARL STORZ HOPKINS s Ăşhlem pohledu 30Â° prĹŻmÄ›r 4 mm dĂ©lka 18 cm autoklavovatelnĂˇ 28731BWA</t>
  </si>
  <si>
    <t>ZS014</t>
  </si>
  <si>
    <t>Pouzdro arthroskopickĂ© Algaier, se zĂˇpadkovĂ˝m spojovacĂ­m mechanismem, prĹŻmÄ›r 6,5 mm, pracovnĂ­ dĂ©lka 143 mm, 2 otoÄŤnĂ© uzavĂ­racĂ­ kohouty, kompatibilnĂ­ s instrum. KARL STORZ BALA600-390QL</t>
  </si>
  <si>
    <t>ZB730</t>
  </si>
  <si>
    <t>Stapler koĹľnĂ­ bal. Ăˇ 10 ks WM-SS-35R + odstraĹovaÄŤ svorek zdarma</t>
  </si>
  <si>
    <t>ZS015</t>
  </si>
  <si>
    <t>Trokar Algaier, High-Flow, prĹŻmÄ›r 4,1 mm, hrot kĂłnickĂ˝, oznaÄŤ. ĹľlutĂˇ, kompatibilnĂ­ s pouzdrem Algaier BALA600-390QL a s instrum. KARL STORZ BALA600-394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</si>
  <si>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</si>
  <si>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</si>
  <si>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</si>
  <si>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</si>
  <si>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</si>
  <si>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</si>
  <si>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</si>
  <si>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</si>
  <si>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</si>
  <si>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</si>
  <si>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</si>
  <si>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</si>
  <si>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</si>
  <si>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</si>
  <si>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</si>
  <si>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</si>
  <si>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</si>
  <si>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</si>
  <si>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</si>
  <si>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</si>
  <si>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</si>
  <si>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</si>
  <si>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</si>
  <si>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</si>
  <si>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</si>
  <si>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</si>
  <si>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dohody</t>
  </si>
  <si>
    <t>Specializovaná ambulantní péče</t>
  </si>
  <si>
    <t>606 - Pracoviště ortopedie</t>
  </si>
  <si>
    <t>6F6 - Pracov. standardní ústavní lůž. péče ortopedické -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</si>
  <si>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</si>
  <si>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</si>
  <si>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</si>
  <si>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</si>
  <si>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</si>
  <si>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Babištová Lenka</t>
  </si>
  <si>
    <t>Francová Lucie</t>
  </si>
  <si>
    <t>Mrňková Miroslava</t>
  </si>
  <si>
    <t>Szabó Mikuláš</t>
  </si>
  <si>
    <t>Trefilová Helena</t>
  </si>
  <si>
    <t>Zdravotní výkony vykázané na pracovišti v rámci ambulantní péče dle lékařů *</t>
  </si>
  <si>
    <t>6F6</t>
  </si>
  <si>
    <t>1</t>
  </si>
  <si>
    <t>0000502</t>
  </si>
  <si>
    <t>MESOCAIN 1%</t>
  </si>
  <si>
    <t>3</t>
  </si>
  <si>
    <t>0020135</t>
  </si>
  <si>
    <t>V</t>
  </si>
  <si>
    <t>66839</t>
  </si>
  <si>
    <t>EXSTIRPACE NÁDORU MĚKKÝCH TKÁNÍ - POVRCHOVĚ ULOŽEN</t>
  </si>
  <si>
    <t>09233</t>
  </si>
  <si>
    <t>INJEKČNÍ OKRSKOVÁ ANESTÉZIE</t>
  </si>
  <si>
    <t>51851</t>
  </si>
  <si>
    <t>FIXAČNÍ SÁDROVÁ DLAHA - RUKA, PŘEDLOKTÍ</t>
  </si>
  <si>
    <t>51825</t>
  </si>
  <si>
    <t>SEKUNDÁRNÍ SUTURA RÁNY</t>
  </si>
  <si>
    <t>51817</t>
  </si>
  <si>
    <t>OŠETŘENÍ NEHTU</t>
  </si>
  <si>
    <t>66441</t>
  </si>
  <si>
    <t>REKONSTRUKCE JEDNODUCHÉ ŠLACHY - RUKA, ZÁPĚSTÍ - D</t>
  </si>
  <si>
    <t>66821</t>
  </si>
  <si>
    <t>PERKUTÁNNÍ FIXACE K-DRÁTEM</t>
  </si>
  <si>
    <t>53112</t>
  </si>
  <si>
    <t>ZAVŘENÁ REPOZICE ZLOMENINY NEBO LUXACE FALANGY - M</t>
  </si>
  <si>
    <t>06</t>
  </si>
  <si>
    <t>606</t>
  </si>
  <si>
    <t>0002439</t>
  </si>
  <si>
    <t>0040536</t>
  </si>
  <si>
    <t>0054539</t>
  </si>
  <si>
    <t>0067547</t>
  </si>
  <si>
    <t>0090044</t>
  </si>
  <si>
    <t>0192143</t>
  </si>
  <si>
    <t>0203637</t>
  </si>
  <si>
    <t>0231541</t>
  </si>
  <si>
    <t>0020142</t>
  </si>
  <si>
    <t>DRÁT KIRSCHNER</t>
  </si>
  <si>
    <t>09111</t>
  </si>
  <si>
    <t>ODBĚR KAPILÁRNÍ KRVE</t>
  </si>
  <si>
    <t>09117</t>
  </si>
  <si>
    <t>ODBĚR KRVE ZE ŽÍLY U DÍTĚTĚ DO 10 LET</t>
  </si>
  <si>
    <t>09137</t>
  </si>
  <si>
    <t>UZ VYŠETŘENÍ DVOU ORGÁNŮ V NĚKOLIKA ROVINÁCH</t>
  </si>
  <si>
    <t>09220</t>
  </si>
  <si>
    <t>KANYLACE PERIFERNÍ ŽÍLY VČETNĚ INFÚZE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</si>
  <si>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</si>
  <si>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</si>
  <si>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</si>
  <si>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</si>
  <si>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</si>
  <si>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</si>
  <si>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09550</t>
  </si>
  <si>
    <t>INFORMACE O VYDÁNÍ ROZHODNUTÍ O DOČASNÉ PRACOVNÍ N</t>
  </si>
  <si>
    <t>09551</t>
  </si>
  <si>
    <t>INFORMACE O VYDÁNÍ ROZHODNUTÍ O UKONČENÍ DOČASNÉ P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</si>
  <si>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</si>
  <si>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</si>
  <si>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</si>
  <si>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</si>
  <si>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</si>
  <si>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</si>
  <si>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51869</t>
  </si>
  <si>
    <t>SEJMUTÍ CIRKULÁRNÍ SÁDROVÉ FIXACE NA KONČETINÁCH</t>
  </si>
  <si>
    <t>51873</t>
  </si>
  <si>
    <t>SLOŽITÝ MĚKKÝ FIXAČNÍ OBVAZ</t>
  </si>
  <si>
    <t>51877</t>
  </si>
  <si>
    <t>PŘILOŽENÍ LÉČEBNÉ POMŮCKY - ORTÉZY</t>
  </si>
  <si>
    <t>66022</t>
  </si>
  <si>
    <t>CÍLENÉ VYŠETŘENÍ ORTOPEDEM</t>
  </si>
  <si>
    <t>66023</t>
  </si>
  <si>
    <t>KONTROLNÍ VYŠETŘENÍ ORTOPEDEM</t>
  </si>
  <si>
    <t>66229</t>
  </si>
  <si>
    <t xml:space="preserve">PES EQUINOVARUS ATD. - PŘILOŽENÍ KOREKČNÍ SÁDROVÉ </t>
  </si>
  <si>
    <t>66733</t>
  </si>
  <si>
    <t>REKONSTRUKCE KLADÍVKOVÉHO PRSTU - ZA KAŽDÝ DALŠÍ P</t>
  </si>
  <si>
    <t>66813</t>
  </si>
  <si>
    <t>ODSTRANĚNÍ OSTEOSYNTETICKÉHO MATERIÁLU</t>
  </si>
  <si>
    <t>66949</t>
  </si>
  <si>
    <t>PUNKCE KLOUBNÍ S APLIKACÍ LÉČIVA</t>
  </si>
  <si>
    <t>09567</t>
  </si>
  <si>
    <t>ZÁKROK NA LEVÉ STRANĚ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</si>
  <si>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</si>
  <si>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</si>
  <si>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</si>
  <si>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</si>
  <si>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</si>
  <si>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</si>
  <si>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</si>
  <si>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</si>
  <si>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</si>
  <si>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</si>
  <si>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</si>
  <si>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</si>
  <si>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</si>
  <si>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</si>
  <si>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09563</t>
  </si>
  <si>
    <t>VÝKON ÚSTAVNÍ POHOTOVOSTNÍ SLUŽBY</t>
  </si>
  <si>
    <t>09513</t>
  </si>
  <si>
    <t>TELEFONICKÁ KONZULTACE OŠETŘUJÍCÍHO LÉKAŘE PACIENT</t>
  </si>
  <si>
    <t>51861</t>
  </si>
  <si>
    <t>CIRKULÁRNÍ SÁDROVÝ OBVAZ - NOHA, BÉREC</t>
  </si>
  <si>
    <t>99999</t>
  </si>
  <si>
    <t>Nespecifikovany vykon</t>
  </si>
  <si>
    <t>66021</t>
  </si>
  <si>
    <t>KOMPLEXNÍ VYŠETŘENÍ ORTOPEDEM</t>
  </si>
  <si>
    <t>09219</t>
  </si>
  <si>
    <t xml:space="preserve">INTRAVENÓZNÍ INJEKCE U DOSPĚLÉHO ČI DÍTĚTE NAD 10 </t>
  </si>
  <si>
    <t>66127</t>
  </si>
  <si>
    <t>MANIPULACE V CELKOVÉ NEBO LOKÁLNÍ ANESTÉZII</t>
  </si>
  <si>
    <t>09239</t>
  </si>
  <si>
    <t>SUTURA RÁNY A PODKOŽÍ DO 5 CM</t>
  </si>
  <si>
    <t>09115</t>
  </si>
  <si>
    <t>ODBĚR BIOLOGICKÉHO MATERIÁLU JINÉHO NEŽ KREV NA KV</t>
  </si>
  <si>
    <t>66031</t>
  </si>
  <si>
    <t>PREVENTIVNÍ VYŠETŘENÍ KYČELNÍCH KLOUBŮ U KOJENCE</t>
  </si>
  <si>
    <t>09235</t>
  </si>
  <si>
    <t>ODSTRANĚNÍ MALÝCH LÉZÍ KŮŽE</t>
  </si>
  <si>
    <t>51811</t>
  </si>
  <si>
    <t>INCIZE A DRENÁŽ ABSCESU NEBO HEMATOMU</t>
  </si>
  <si>
    <t>66867</t>
  </si>
  <si>
    <t>EXCIZE A EXSTIRPACE SVALOVÉ - JEDNODUCHÉ</t>
  </si>
  <si>
    <t>51855</t>
  </si>
  <si>
    <t>FIXAČNÍ SÁDROVÁ DLAHA - CELÁ HORNÍ KONČETINA</t>
  </si>
  <si>
    <t>66837</t>
  </si>
  <si>
    <t>EXSTIRPACE BURZY NEBO GANGLIA - POVRCHOVÁ</t>
  </si>
  <si>
    <t>53411</t>
  </si>
  <si>
    <t>NÁPLASŤOVÁ FIXACE ZLOMENINY KOSTNÍHO ČLÁNKU NEBO M</t>
  </si>
  <si>
    <t>51870</t>
  </si>
  <si>
    <t>DOTOČENÍ SÁDROVÉHO OBVAZU</t>
  </si>
  <si>
    <t>51865</t>
  </si>
  <si>
    <t>CIRKULÁRNÍ SÁDROVÝ OBVAZ CELÉ DOLNÍ KONČETINY</t>
  </si>
  <si>
    <t>66731</t>
  </si>
  <si>
    <t>REKONSTRUKCE KLADÍVKOVÉHO PRSTU NOHY</t>
  </si>
  <si>
    <t>66811</t>
  </si>
  <si>
    <t>INJEKCE DO BURZY, GANGLIA, POCHVY ŠLACHOVÉ</t>
  </si>
  <si>
    <t>51857</t>
  </si>
  <si>
    <t>CIRKULÁRNÍ SÁDROVÝ OBVAZ - CELÁ HORNÍ KONČETINA</t>
  </si>
  <si>
    <t>66417</t>
  </si>
  <si>
    <t>ARTRODÉZA MALÝCH KLOUBŮ RUKY A NOHY - JEDNOHO</t>
  </si>
  <si>
    <t>66881</t>
  </si>
  <si>
    <t>EXCIZE / EXSTIRPACE EXOSTÓZY</t>
  </si>
  <si>
    <t>09569</t>
  </si>
  <si>
    <t>ZÁKROK NA PRAVÉ STRANĚ</t>
  </si>
  <si>
    <t>09234</t>
  </si>
  <si>
    <t>OŠETŘENÍ NEHTU, INCIZE SUBKUTÁNNÍHO ABSCESU NEBO H</t>
  </si>
  <si>
    <t>09509</t>
  </si>
  <si>
    <t>OŠETŘENÍ HANDICAPOVANÉHO PACIENTA</t>
  </si>
  <si>
    <t>66118</t>
  </si>
  <si>
    <t>SPIKA KYČELNÍ OBOUSTRANNÁ - PROVEDENÁ LÉKAŘEM</t>
  </si>
  <si>
    <t>52109</t>
  </si>
  <si>
    <t>SEJMUTÍ CIRKULÁRNÍ POLYMEROVÉ FIXACE</t>
  </si>
  <si>
    <t>09572</t>
  </si>
  <si>
    <t>VÍCEČETNÝ ZÁKROK</t>
  </si>
  <si>
    <t>66239</t>
  </si>
  <si>
    <t>SEJMUTÍ SÁDROVÉHO KORZETU NEBO SPIKY</t>
  </si>
  <si>
    <t>09616</t>
  </si>
  <si>
    <t>(VZP) DISTANČNÍ KONZULTACE ZDRAVOTNÍHO STAVU AMBUL</t>
  </si>
  <si>
    <t>09614</t>
  </si>
  <si>
    <t>61123</t>
  </si>
  <si>
    <t>EXCIZE KOŽNÍ LÉZE OD 2 DO 10 CM^2, BEZ UZAVŘENÍ VZ</t>
  </si>
  <si>
    <t>61247</t>
  </si>
  <si>
    <t>OPERACE KARPÁLNÍHO TUNELU</t>
  </si>
  <si>
    <t>61253</t>
  </si>
  <si>
    <t xml:space="preserve">PALM. APONEUREKTOMIE U DLAŇOVÉ FORMY DUPUYTRENOVY </t>
  </si>
  <si>
    <t>66423</t>
  </si>
  <si>
    <t>ODSTRANĚNÍ EXOSTÓZY DORZA RUKY</t>
  </si>
  <si>
    <t>66853</t>
  </si>
  <si>
    <t>OTEVŘENÁ BIOPSIE MĚKKÝCH TKÁNÍ</t>
  </si>
  <si>
    <t>61115</t>
  </si>
  <si>
    <t xml:space="preserve">REVIZE, EXCIZE A SUTURA PORANĚNÍ KŮŽE A PODKOŽÍ A </t>
  </si>
  <si>
    <t>61245</t>
  </si>
  <si>
    <t>FENESTRACE ŠLACHOVÉ POCHVY</t>
  </si>
  <si>
    <t>61255</t>
  </si>
  <si>
    <t>ROZŠÍŘENÁ APONEUREKTOMIE U FORMY DUPUYTRENOVY KONT</t>
  </si>
  <si>
    <t>66927</t>
  </si>
  <si>
    <t>REVIZE ŠLACHOVÝCH POCHEV</t>
  </si>
  <si>
    <t>66721</t>
  </si>
  <si>
    <t xml:space="preserve">EXCIZE / EXSTIRPACE FASCIE,  APONEURÓZY V OBLASTI 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</si>
  <si>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</si>
  <si>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</si>
  <si>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</si>
  <si>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</si>
  <si>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</si>
  <si>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</si>
  <si>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</si>
  <si>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</si>
  <si>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</si>
  <si>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</si>
  <si>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</si>
  <si>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</si>
  <si>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12 - UROL: Urologická klinika</t>
  </si>
  <si>
    <t>13 - ORL: Klinika otorinolaryngolog. a chir.hlav.a krku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</si>
  <si>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</si>
  <si>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</si>
  <si>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</si>
  <si>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</si>
  <si>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</si>
  <si>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</si>
  <si>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</si>
  <si>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</si>
  <si>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</si>
  <si>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</si>
  <si>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</si>
  <si>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</si>
  <si>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</si>
  <si>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</si>
  <si>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</si>
  <si>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66659</t>
  </si>
  <si>
    <t>SYNOVEKTOMIE KOLENA A DALŠÍCH VELKÝCH KLOUBŮ</t>
  </si>
  <si>
    <t>04</t>
  </si>
  <si>
    <t>05</t>
  </si>
  <si>
    <t>07</t>
  </si>
  <si>
    <t>08</t>
  </si>
  <si>
    <t>09</t>
  </si>
  <si>
    <t>10</t>
  </si>
  <si>
    <t>66117</t>
  </si>
  <si>
    <t>SPIKA KYČELNÍ JEDNOSTRANNÁ - PROVEDENÁ LÉKAŘEM</t>
  </si>
  <si>
    <t>6F1</t>
  </si>
  <si>
    <t>51850</t>
  </si>
  <si>
    <t>PŘEVAZ RÁNY METODOU NPWT ZALOŽENÉ NA KONTROLOVANÉM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</si>
  <si>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</si>
  <si>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</si>
  <si>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</si>
  <si>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</si>
  <si>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</si>
  <si>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</si>
  <si>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61165</t>
  </si>
  <si>
    <t>ROZPROSTŘENÍ NEBO MODELACE LALOKU</t>
  </si>
  <si>
    <t>NEKREKTOMIE DO 5 % POVRCHU TĚLA - TANGENCIÁLNÍ NEB</t>
  </si>
  <si>
    <t>62640</t>
  </si>
  <si>
    <t>ODBĚR DERMOEPIDERMÁLNÍHO ŠTĚPU: 1 - 5 % Z PLOCHY P</t>
  </si>
  <si>
    <t>62660</t>
  </si>
  <si>
    <t xml:space="preserve">ODBĚR DERMOEPIDERMÁLNÍHO ŠTĚPU: 5 - 10 % Z PLOCHY </t>
  </si>
  <si>
    <t>62460</t>
  </si>
  <si>
    <t>ŠTĚP PŘI POPÁLENÍ (A OSTATNCH KOŽNÍCH ZTRÁTÁCH), 5</t>
  </si>
  <si>
    <t>62330</t>
  </si>
  <si>
    <t>NEKREKTOMIE 5 - 10 % POVRCHU TĚLA - TANGENCIÁLNÍ N</t>
  </si>
  <si>
    <t>0003708</t>
  </si>
  <si>
    <t>0004234</t>
  </si>
  <si>
    <t>0005113</t>
  </si>
  <si>
    <t>TARGOCID</t>
  </si>
  <si>
    <t>0006480</t>
  </si>
  <si>
    <t>OCPLEX</t>
  </si>
  <si>
    <t>0008807</t>
  </si>
  <si>
    <t>0011592</t>
  </si>
  <si>
    <t>METRONIDAZOL B. BRAUN</t>
  </si>
  <si>
    <t>0011706</t>
  </si>
  <si>
    <t>0016600</t>
  </si>
  <si>
    <t>0026127</t>
  </si>
  <si>
    <t>0064831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</si>
  <si>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</si>
  <si>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</si>
  <si>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</si>
  <si>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</si>
  <si>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</si>
  <si>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</si>
  <si>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</si>
  <si>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0083417</t>
  </si>
  <si>
    <t>MERONEM</t>
  </si>
  <si>
    <t>0087240</t>
  </si>
  <si>
    <t>0094155</t>
  </si>
  <si>
    <t>ABAKTAL</t>
  </si>
  <si>
    <t>0096414</t>
  </si>
  <si>
    <t>GENTAMICIN LEK</t>
  </si>
  <si>
    <t>0112782</t>
  </si>
  <si>
    <t>GENTAMICIN B.BRAUN</t>
  </si>
  <si>
    <t>0131656</t>
  </si>
  <si>
    <t>CEFTAZIDIM KABI</t>
  </si>
  <si>
    <t>0138455</t>
  </si>
  <si>
    <t>ALBUNORM 20%</t>
  </si>
  <si>
    <t>0142077</t>
  </si>
  <si>
    <t>TIENAM</t>
  </si>
  <si>
    <t>0144328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</si>
  <si>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</si>
  <si>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</si>
  <si>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</si>
  <si>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</si>
  <si>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</si>
  <si>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</si>
  <si>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</si>
  <si>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</si>
  <si>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0164401</t>
  </si>
  <si>
    <t>0166269</t>
  </si>
  <si>
    <t>0500720</t>
  </si>
  <si>
    <t>MYCAMINE</t>
  </si>
  <si>
    <t>0027921</t>
  </si>
  <si>
    <t>SPRYCEL</t>
  </si>
  <si>
    <t>0164407</t>
  </si>
  <si>
    <t>0136083</t>
  </si>
  <si>
    <t>AMPICILLIN/SULBACTAM IBI</t>
  </si>
  <si>
    <t>0201030</t>
  </si>
  <si>
    <t>0092359</t>
  </si>
  <si>
    <t>PROSTAPHLIN</t>
  </si>
  <si>
    <t>0193477</t>
  </si>
  <si>
    <t>0134595</t>
  </si>
  <si>
    <t>0064835</t>
  </si>
  <si>
    <t>0113453</t>
  </si>
  <si>
    <t>0156835</t>
  </si>
  <si>
    <t>0129834</t>
  </si>
  <si>
    <t>0129836</t>
  </si>
  <si>
    <t>0156183</t>
  </si>
  <si>
    <t>0166265</t>
  </si>
  <si>
    <t>0183926</t>
  </si>
  <si>
    <t>AZEPO</t>
  </si>
  <si>
    <t>0003902</t>
  </si>
  <si>
    <t>0195147</t>
  </si>
  <si>
    <t>0183812</t>
  </si>
  <si>
    <t>ARCHIFAR</t>
  </si>
  <si>
    <t>0183817</t>
  </si>
  <si>
    <t>0201961</t>
  </si>
  <si>
    <t>0201967</t>
  </si>
  <si>
    <t>VULMIZOLIN</t>
  </si>
  <si>
    <t>0210993</t>
  </si>
  <si>
    <t>ZERBAXA</t>
  </si>
  <si>
    <t>0214076</t>
  </si>
  <si>
    <t>OCTAPLAS LG</t>
  </si>
  <si>
    <t>0206566</t>
  </si>
  <si>
    <t>0216704</t>
  </si>
  <si>
    <t>0209414</t>
  </si>
  <si>
    <t>ZAVICEFTA</t>
  </si>
  <si>
    <t>0158152</t>
  </si>
  <si>
    <t>0173750</t>
  </si>
  <si>
    <t>0224407</t>
  </si>
  <si>
    <t>0206563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</si>
  <si>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</si>
  <si>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</si>
  <si>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</si>
  <si>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</si>
  <si>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</si>
  <si>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</si>
  <si>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</si>
  <si>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</si>
  <si>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</si>
  <si>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</si>
  <si>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</si>
  <si>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</si>
  <si>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</si>
  <si>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</si>
  <si>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</si>
  <si>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0407949</t>
  </si>
  <si>
    <t>Příplatek za promytí</t>
  </si>
  <si>
    <t>0001154</t>
  </si>
  <si>
    <t>ŠROUB SAMOŘEZNÝ KORTIKÁLNÍ RUKA OCEL</t>
  </si>
  <si>
    <t>0001588</t>
  </si>
  <si>
    <t>ŠROUB SAMOŘEZNÝ KORTIKÁLNÍ MALÝ FRAGMENTY TITAN NE</t>
  </si>
  <si>
    <t>0001627</t>
  </si>
  <si>
    <t>DLAHA MALÝ FRAGMENT OCEL</t>
  </si>
  <si>
    <t>0001719</t>
  </si>
  <si>
    <t>DRÁT CERKLÁŽNÍ OCEL</t>
  </si>
  <si>
    <t>0003574</t>
  </si>
  <si>
    <t>NÁHRADA KOLENNÍHO KLOUBU P.F.C.SIGMA</t>
  </si>
  <si>
    <t>0003702</t>
  </si>
  <si>
    <t>KOŠÍČEK PODPŮRNÝ                     9444X9,9450X9</t>
  </si>
  <si>
    <t>0003769</t>
  </si>
  <si>
    <t>NÁHRADA KYČ.KL.CEMENTOVANÁ,DŘÍK MS-30    300029XX0</t>
  </si>
  <si>
    <t>0004073</t>
  </si>
  <si>
    <t>ŠROUB LCP A VA-LCP SAMOŘEZNÝ MALÝ FRAGMENT OCEL TI</t>
  </si>
  <si>
    <t>0004077</t>
  </si>
  <si>
    <t>0004080</t>
  </si>
  <si>
    <t>0004596</t>
  </si>
  <si>
    <t>DLAHA LCP ROVNÁ MALÝ FRAGMNET TITAN</t>
  </si>
  <si>
    <t>DLAHA LCP ROVNÁ MALÝ FRAGMENT TITAN NE/STERIL</t>
  </si>
  <si>
    <t>0010851</t>
  </si>
  <si>
    <t>NÁHRADA KYČ.KL.DŘÍK SL ZWEYMULLER,NECEM. 2841-2852</t>
  </si>
  <si>
    <t>0011110</t>
  </si>
  <si>
    <t>JAMKA SCF ZWEYMULLER,NECEMENTOVANÁ       3532-3540</t>
  </si>
  <si>
    <t>0011118</t>
  </si>
  <si>
    <t>JAMKA ZWEYMULLER,CSF PE VLOŽKA, NECEMEN. 3502-3510</t>
  </si>
  <si>
    <t>0012458</t>
  </si>
  <si>
    <t>DLAHA KYČELNÍ,OBLOUK 16</t>
  </si>
  <si>
    <t>0012573</t>
  </si>
  <si>
    <t>ENDOPROTÉZA CERVIKO. KYČ. KLOUBU CEMENTOVANÁ 42</t>
  </si>
  <si>
    <t>0012574</t>
  </si>
  <si>
    <t>ENDOPROTÉZA CERVIKO. KYČ. KLOUBU CEMENTOVANÁ 44</t>
  </si>
  <si>
    <t>0012575</t>
  </si>
  <si>
    <t>ENDOPROTÉZA CERVIKO. KYČ. KLOUBU CEMENTOVANÁ 46</t>
  </si>
  <si>
    <t>0012576</t>
  </si>
  <si>
    <t>ENDOPROTÉZA CERVIKO. KYČ. KLOUBU CEMENTOVANÁ 48</t>
  </si>
  <si>
    <t>0012577</t>
  </si>
  <si>
    <t>ENDOPROTÉZA CERVIKO. KYČ. KLOUBU CEMENTOVANÁ 50</t>
  </si>
  <si>
    <t>0012578</t>
  </si>
  <si>
    <t>ENDOPROTÉZA CERVIKO. KYČ. KLOUBU CEMENTOVANÁ 52</t>
  </si>
  <si>
    <t>0012579</t>
  </si>
  <si>
    <t>ENDOPROTÉZA CERVIKO. KYČ. KLOUBU CEMENTOVANÁ 54</t>
  </si>
  <si>
    <t>0012580</t>
  </si>
  <si>
    <t>ENDOPROTÉZA CERVIKO. KYČ. KLOUBU CEMENTOVANÁ 56</t>
  </si>
  <si>
    <t>0013010</t>
  </si>
  <si>
    <t xml:space="preserve">STAPLER LINEÁRNÍ S NOŽEM - TCT75; TLC75; TCD75 (S </t>
  </si>
  <si>
    <t>0018001</t>
  </si>
  <si>
    <t>NÁHRADA KYČ.KL.CEMENT.,CENTRALIZÉR MS-30    3001XX</t>
  </si>
  <si>
    <t>0018678</t>
  </si>
  <si>
    <t>CEMENT KOSTNÍ PALACOS R - 40 + GENTAMICINUM  2X40G</t>
  </si>
  <si>
    <t>0020168</t>
  </si>
  <si>
    <t>ŠROUB MALEOLÁRNÍ</t>
  </si>
  <si>
    <t>0020275</t>
  </si>
  <si>
    <t>0020314</t>
  </si>
  <si>
    <t>0024666</t>
  </si>
  <si>
    <t>NÁHRADA KYČ.KL.CEMENT.JAMKA S NÍZKÝM PROFILEM    0</t>
  </si>
  <si>
    <t>0024667</t>
  </si>
  <si>
    <t>NÁHRADA KYČ.KL.CEMENT.JAMKA S NÍZKÝM PROFILEM</t>
  </si>
  <si>
    <t>0024982</t>
  </si>
  <si>
    <t xml:space="preserve">KOTVIČKA TITANOVÁ PRO CHIR.RUKY MINI,MINI LS,MINI </t>
  </si>
  <si>
    <t>0024989</t>
  </si>
  <si>
    <t xml:space="preserve">KOTVIČKA TITANOVÁ PRO STABILIZACI RAMENE GII, GII </t>
  </si>
  <si>
    <t>0030182</t>
  </si>
  <si>
    <t>NÁHRADA KYČELNÍHO KLOUBU SYSTÉM ZCA</t>
  </si>
  <si>
    <t>0030184</t>
  </si>
  <si>
    <t>0030186</t>
  </si>
  <si>
    <t>0030409</t>
  </si>
  <si>
    <t>ŠROUB LCP SAMOŘEZNÝ VELKÝ FRAGMENT OCEL</t>
  </si>
  <si>
    <t>0030415</t>
  </si>
  <si>
    <t>0030454</t>
  </si>
  <si>
    <t>ŠROUB LCP SAMOŘEZNÝ MALÝ FRAGMENT TITAN</t>
  </si>
  <si>
    <t>ŠROUB LCP SAMOŘEZNÝ MALÝ FRAGMENT TITAN NE/STERIL</t>
  </si>
  <si>
    <t>0030458</t>
  </si>
  <si>
    <t>0030462</t>
  </si>
  <si>
    <t>0030501</t>
  </si>
  <si>
    <t>ŠROUB LCP SAMOŘEZNÝ VELKÝ FRAGMENT TITAN</t>
  </si>
  <si>
    <t>0030509</t>
  </si>
  <si>
    <t>0030647</t>
  </si>
  <si>
    <t>SÍŤKA KÝLNÍ EXTRAPER. SURGIPRO MESH NEVSTŘEBATELNÁ</t>
  </si>
  <si>
    <t>0030648</t>
  </si>
  <si>
    <t>0030935</t>
  </si>
  <si>
    <t>DRÁT TI; VRTACÍ; VODÍCÍ</t>
  </si>
  <si>
    <t>0031006</t>
  </si>
  <si>
    <t>ENDOPROTÉZA KYČELNÍHO KLOUBU FEMORÁLNÍ HLAVICE</t>
  </si>
  <si>
    <t>0031007</t>
  </si>
  <si>
    <t>0031063</t>
  </si>
  <si>
    <t>JAMKA NECEMENTOVÁ BICON PLUS STANDARDNÍ</t>
  </si>
  <si>
    <t>0031066</t>
  </si>
  <si>
    <t>VLOŽKA REXPOL NECEMENTOVÁ</t>
  </si>
  <si>
    <t>0031067</t>
  </si>
  <si>
    <t>VLOŽKA ANTILUX REXPOL NECEMENTOVÁ</t>
  </si>
  <si>
    <t>0031244</t>
  </si>
  <si>
    <t>NÁHRADA KYČELNÍHO KLOUBU     8420.15.010</t>
  </si>
  <si>
    <t>0031286</t>
  </si>
  <si>
    <t>NÁHRADA KOLENNÍHO KLOUBU SYSTÉM NEXGEN</t>
  </si>
  <si>
    <t>0031337</t>
  </si>
  <si>
    <t>0031465</t>
  </si>
  <si>
    <t>ŠROUB LCP SAMOŘEZNÝ MINI FRAGMENT TITAN NE/STERIL</t>
  </si>
  <si>
    <t>0031468</t>
  </si>
  <si>
    <t>DLAHA LCP TIBIE PROXIMÁLNÍ OCEL MALÝ FRAGMENT TITA</t>
  </si>
  <si>
    <t>DLAHA LCP TIBIE PROXIMÁLNÍ MALÝ/VELKÝ FRAGMENT OCE</t>
  </si>
  <si>
    <t>0031495</t>
  </si>
  <si>
    <t>DLAHA LCP FEMUR DISTÁLNÍ VELKÝ FRAGMENT OCEL TITAN</t>
  </si>
  <si>
    <t>0031589</t>
  </si>
  <si>
    <t>NÁHRADA RAMENNÍHO KLOUBU 1352.20.010</t>
  </si>
  <si>
    <t>0031591</t>
  </si>
  <si>
    <t>NÁHRADA RAMENNÍHO KLOUBU 1350.15.010 - 030</t>
  </si>
  <si>
    <t>0031597</t>
  </si>
  <si>
    <t>NÁHRADA RAMENNÍHO KLOUBU 1306.15.120 - 200</t>
  </si>
  <si>
    <t>0031598</t>
  </si>
  <si>
    <t>NÁHRADA RAMENNÍHO KLOUBU 1304.15.140 - 240</t>
  </si>
  <si>
    <t>0031604</t>
  </si>
  <si>
    <t>NÁHRADA RAM. KLOUBU 1330.15.270 A 1331.15.270</t>
  </si>
  <si>
    <t>0034884</t>
  </si>
  <si>
    <t>ŠROUB STARDRIVE ZAJIŠŤOVACÍ TITAN</t>
  </si>
  <si>
    <t>ŠROUB STARDRIVE ZAJIŠŤOVACÍ TITAN NE/STERIL</t>
  </si>
  <si>
    <t>0039880</t>
  </si>
  <si>
    <t>NÁHRADA KYČELNÍHO KLOUBU SYSTÉM SL</t>
  </si>
  <si>
    <t>0042251</t>
  </si>
  <si>
    <t>CEMENT KOSTNÍ COPAL G+C - 40 GENTAMICIN A CLINDAMY</t>
  </si>
  <si>
    <t>0042381</t>
  </si>
  <si>
    <t>NÁHRADA KOLENNÍHO KLOUBU P.F.C.SIGMA RP REVIZNÍ CE</t>
  </si>
  <si>
    <t>0042382</t>
  </si>
  <si>
    <t>NÁHRADA KOLENNÍHO KLOUBU P.F.C.SIGMA RP REVIZNÍ</t>
  </si>
  <si>
    <t>0042384</t>
  </si>
  <si>
    <t>NÁHRADA KOLENNÍHO KLOUBU P.F.C.SIGMA RP REVIZNÍ NE</t>
  </si>
  <si>
    <t>0042573</t>
  </si>
  <si>
    <t>NÁHR.KOLEN.KL.COLUMBUS CEMENT/NECEMENT.COCRMO/AS/C</t>
  </si>
  <si>
    <t>0042574</t>
  </si>
  <si>
    <t>NÁHRADA KOLEN. KL.COLUMBUS NECEMENT.COCRMO/AS/COCR</t>
  </si>
  <si>
    <t>0043119</t>
  </si>
  <si>
    <t>ŠTĚP ALLOGENNÍ KOSTNÍ ZMRAZENÝ</t>
  </si>
  <si>
    <t>0043120</t>
  </si>
  <si>
    <t>ŠTĚP ALLOGENNÍ VAZIVOVÝ ZMRAZENÝ</t>
  </si>
  <si>
    <t>0043151</t>
  </si>
  <si>
    <t>ŠTĚP ALLOGENNÍ KOSTNÍ SPONGIOZNÍ ZMRAZENÝ  HLAVICE</t>
  </si>
  <si>
    <t>0043166</t>
  </si>
  <si>
    <t>ŠLACHA SVALOVÁ ZMRAZENÁ</t>
  </si>
  <si>
    <t>0053529</t>
  </si>
  <si>
    <t>0066995</t>
  </si>
  <si>
    <t xml:space="preserve">IMPLANTÁT SPINÁLNÍ SYSTÉM CERVIFIX                </t>
  </si>
  <si>
    <t>0067020</t>
  </si>
  <si>
    <t>0069081</t>
  </si>
  <si>
    <t>VÝPLŇ DUTINY - CHRONOS - 5CC</t>
  </si>
  <si>
    <t>0070998</t>
  </si>
  <si>
    <t>NÁHRADA KYČ. KL. VERSYS 801802801-5</t>
  </si>
  <si>
    <t>0070999</t>
  </si>
  <si>
    <t>NÁHRADA KYČ. KL. VERSYS 801803201-5</t>
  </si>
  <si>
    <t>0071014</t>
  </si>
  <si>
    <t>NÁHRADA KOLENNÍHO KLOUBU P.F.C.SIGMA CEMENTOVANÁ</t>
  </si>
  <si>
    <t>0071021</t>
  </si>
  <si>
    <t>0071025</t>
  </si>
  <si>
    <t>NÁHRADA KOLENNÍHO KLOUBU P.F.C.SIGMA CEMENT.</t>
  </si>
  <si>
    <t>0071026</t>
  </si>
  <si>
    <t>0071642</t>
  </si>
  <si>
    <t>HLAVICE KERAMICKÁ SULOX                     17XX0X</t>
  </si>
  <si>
    <t>0071867</t>
  </si>
  <si>
    <t>JAMKA ALLOFIT,TITANOVÉ POUZDRO           4242-4251</t>
  </si>
  <si>
    <t>0071871</t>
  </si>
  <si>
    <t>JAMKA ALLOFIT,VLOŽKA ALPHA,D28MM         4302-4313</t>
  </si>
  <si>
    <t>0072161</t>
  </si>
  <si>
    <t>NÁHRADA KOLENNÍHO KLOUBU NEXGEN CEMENT.</t>
  </si>
  <si>
    <t>0073582</t>
  </si>
  <si>
    <t>ŠROUB SAMOŘEZNÝ KORTIKÁLNÍ MINI FRAGMENT TITAN</t>
  </si>
  <si>
    <t>ŠROUB SAMOŘEZNÝ KORTIKÁLNÍ MINI FRAGMENT TITAN NE/</t>
  </si>
  <si>
    <t>0073588</t>
  </si>
  <si>
    <t>ŠROUB SAMOŘEZNÝ KORTIKÁLNÍ MINI FRAGMENT TITAN OCE</t>
  </si>
  <si>
    <t>0074037</t>
  </si>
  <si>
    <t>ŠROUB SAMOŘEZNÝ KORTIKÁLNÍ VELKÝ FRAGMENT TITAN</t>
  </si>
  <si>
    <t>0074045</t>
  </si>
  <si>
    <t>0074312</t>
  </si>
  <si>
    <t>ŠROUB KOMPRESNÍ ZAVÍRACÍ TARGON</t>
  </si>
  <si>
    <t>0074314</t>
  </si>
  <si>
    <t>ŠROUB ZAJIŠŤOVACÍ  TITANOVÝ TARGON</t>
  </si>
  <si>
    <t>0074501</t>
  </si>
  <si>
    <t>NÁHR. KOLEN. KLOUBU UNIKOMPARTMENTÁLNÍ OXFORD CEME</t>
  </si>
  <si>
    <t>0074502</t>
  </si>
  <si>
    <t>0074722</t>
  </si>
  <si>
    <t>HŘEB FEMORÁLNÍ PROXIMÁLNÍ TITANOVÝ KRÁTKÝ TARGON P</t>
  </si>
  <si>
    <t>0074723</t>
  </si>
  <si>
    <t>ŠROUB ZAJIŠŤOVACÍ, SAMOŘEZNÝ, UZAMYKATELNÝ TI TARG</t>
  </si>
  <si>
    <t>0077117</t>
  </si>
  <si>
    <t>ŠROUB INTERFERENČNÍ VSTŘEB.ABSOLUTE/BIOINTRAFIX PR</t>
  </si>
  <si>
    <t>0077123</t>
  </si>
  <si>
    <t>VLOŽKA BICON PLUS KER/PE</t>
  </si>
  <si>
    <t>0077439</t>
  </si>
  <si>
    <t>ŠROUB KORTIKÁLNÍ SAMOŘEZNÝ</t>
  </si>
  <si>
    <t>0077447</t>
  </si>
  <si>
    <t>0077510</t>
  </si>
  <si>
    <t>ŠROUB NAVIKULÁRNÍ KANYLOVANÝ</t>
  </si>
  <si>
    <t>0077511</t>
  </si>
  <si>
    <t>PODLOŽKA</t>
  </si>
  <si>
    <t>0077705</t>
  </si>
  <si>
    <t>NÁHRADA KYČELNÍHO KLOUBU,VLOŽKA ALPHA DURASUL</t>
  </si>
  <si>
    <t>0081946</t>
  </si>
  <si>
    <t>PROSTŘEDEK HEMOSTATICKÝ - TRAUMACEL TAF LIGHT</t>
  </si>
  <si>
    <t>0082000</t>
  </si>
  <si>
    <t>NPWT-V.A.C. GRANUFOAM (PU PĚNA) VELIKOST M</t>
  </si>
  <si>
    <t>0083073</t>
  </si>
  <si>
    <t>ŠROUB STARDRIVE LATERÁLNÍ TITAN</t>
  </si>
  <si>
    <t>ŠROUB STARDRIVE LATERÁLNÍ TITAN NE/STERIL</t>
  </si>
  <si>
    <t>0083228</t>
  </si>
  <si>
    <t>DLAHA LCP TIBIE DISTÁLNÍ MEDIÁLNÍ MALÝ FRAGMENT OC</t>
  </si>
  <si>
    <t>0083435</t>
  </si>
  <si>
    <t>ŠROUB UZAMYKATELNÝ,SAMOŘEZNÝ,OCEL</t>
  </si>
  <si>
    <t>0083471</t>
  </si>
  <si>
    <t>0083525</t>
  </si>
  <si>
    <t>0083526</t>
  </si>
  <si>
    <t>0083718</t>
  </si>
  <si>
    <t>ŠROUB KORTIKÁLNÍ</t>
  </si>
  <si>
    <t>0083720</t>
  </si>
  <si>
    <t>0083722</t>
  </si>
  <si>
    <t>DRÁT KIRSCHNERŮV</t>
  </si>
  <si>
    <t>0083723</t>
  </si>
  <si>
    <t>0083737</t>
  </si>
  <si>
    <t>DLAHA TIBIÁLNÍ PROXIMÁLNÍ</t>
  </si>
  <si>
    <t>0083739</t>
  </si>
  <si>
    <t>DLAHA FEMORÁLNÍ DISTÁLNÍ</t>
  </si>
  <si>
    <t>0083753</t>
  </si>
  <si>
    <t>ŠROUB SURFIX SPONGIOZNÍ</t>
  </si>
  <si>
    <t>0083754</t>
  </si>
  <si>
    <t>ŠROUB SURFIX KORTIKÁLNÍ</t>
  </si>
  <si>
    <t>0083795</t>
  </si>
  <si>
    <t>NÁHRADA KOLENNÍHO KLOUBU REVIZNÍ ROTAČNÍ ZÁVĚSNÁ N</t>
  </si>
  <si>
    <t>0083833</t>
  </si>
  <si>
    <t>ŠROUB ZAJIŠŤOVACÍ - STAVĚCÍ, TI</t>
  </si>
  <si>
    <t>0083836</t>
  </si>
  <si>
    <t>ŠROUB KORTIKÁLNÍ - POLYAXIÁLNÍ 5.0, SAMOŘEZNÝ, TI</t>
  </si>
  <si>
    <t>0083842</t>
  </si>
  <si>
    <t>ŠROUB KORTIKÁLNÍ - POLYAXIÁLNÍ 4.0, SAMOŘEZNÝ, TI</t>
  </si>
  <si>
    <t>0083991</t>
  </si>
  <si>
    <t>ŠROUB ZAMYKACÍ HEXA DRIVE 7, APTUS RADIUS 2,5</t>
  </si>
  <si>
    <t>0083992</t>
  </si>
  <si>
    <t>0084740</t>
  </si>
  <si>
    <t xml:space="preserve">CEMENT KOSTNÍ SMARTSET GHV S GENTAMYCINEM   1X40G </t>
  </si>
  <si>
    <t>0091802</t>
  </si>
  <si>
    <t>VÝPLŇ DUTINY - CHRONOS STRIP - 3,75CC</t>
  </si>
  <si>
    <t>0097511</t>
  </si>
  <si>
    <t>NÁHRADA KOLENNÍHO KLOUBU UNIKOMPARTMENTÁLNÍ OXFORD</t>
  </si>
  <si>
    <t>0097590</t>
  </si>
  <si>
    <t>ŠROUB INTERFERENČNÍ VSTŘEBATELNÝ MILAGRO PRO REKON</t>
  </si>
  <si>
    <t>0097804</t>
  </si>
  <si>
    <t>0098686</t>
  </si>
  <si>
    <t>0098788</t>
  </si>
  <si>
    <t>0098833</t>
  </si>
  <si>
    <t>NÁHRADA KYČELNÍHO KLOUBU SYSTÉM ALPHA</t>
  </si>
  <si>
    <t>0098834</t>
  </si>
  <si>
    <t>0098839</t>
  </si>
  <si>
    <t>NÁHRADA KYČELNÍHO KLOUBU SYSTÉM COCR HEAD</t>
  </si>
  <si>
    <t>0098840</t>
  </si>
  <si>
    <t>NÁHRADA KYČELNÍHO KLOUBU SYSTÉM ALLOCLASSIC</t>
  </si>
  <si>
    <t>0098842</t>
  </si>
  <si>
    <t>0099756</t>
  </si>
  <si>
    <t>HŘEB KANYLOVANÝ FEMUR LATERÁLNÍ TITAN</t>
  </si>
  <si>
    <t>HŘEB KANYLOVANÝ FEMUR LATERÁLNÍ TITAN NE/STERIL</t>
  </si>
  <si>
    <t>0099885</t>
  </si>
  <si>
    <t>ŠROUB KANYLOVANÝ KOMPRESNÍ TITAN</t>
  </si>
  <si>
    <t>0099937</t>
  </si>
  <si>
    <t>NÁHRADA KOL. KLOUBU COLUMBUS CEMENT.</t>
  </si>
  <si>
    <t>0099938</t>
  </si>
  <si>
    <t>0099939</t>
  </si>
  <si>
    <t>NÁHRADA KOL. KLOUBU COLUMBUS</t>
  </si>
  <si>
    <t>0099941</t>
  </si>
  <si>
    <t>NÁHRADA KOL. KLOUBU COLUMBUS, AS COLUMBUS, I ANTIA</t>
  </si>
  <si>
    <t>0105474</t>
  </si>
  <si>
    <t>NÁHRADA RAMENNÍ SMR HLAVICE HUMERÁLNÍ PR. 42,44,46</t>
  </si>
  <si>
    <t>0105740</t>
  </si>
  <si>
    <t>NÁHRADA KOLENNÍ NECEMENT./CEMENT. SYSTÉM LPS</t>
  </si>
  <si>
    <t>0105763</t>
  </si>
  <si>
    <t>KOTVIČKA VSTŘEBATELNÁ  LUPINE LOOP PRO STABILIZACI</t>
  </si>
  <si>
    <t>0106592</t>
  </si>
  <si>
    <t>NÁHRADA KYČ.KLOUBU - HLAVICE SYSTÉM BIOLOX DELTA</t>
  </si>
  <si>
    <t>0107120</t>
  </si>
  <si>
    <t>DLAHA LCP KLÍČNÍ KOST MALÝ FRAGMENT TITAN NE/STERI</t>
  </si>
  <si>
    <t>0107689</t>
  </si>
  <si>
    <t>KOTVA VSTŘEBATELNÁ PRO RM</t>
  </si>
  <si>
    <t>0107727</t>
  </si>
  <si>
    <t>KLOUB PALCE NOHY - NÁHRADA</t>
  </si>
  <si>
    <t>0107728</t>
  </si>
  <si>
    <t>0107729</t>
  </si>
  <si>
    <t>0107730</t>
  </si>
  <si>
    <t>HŘEB KOTNÍKU</t>
  </si>
  <si>
    <t>0107731</t>
  </si>
  <si>
    <t>0107795</t>
  </si>
  <si>
    <t>NÁHRADA RAMENNÍ SMR VLOŽKA REVERSNÍ PR. 44 MM</t>
  </si>
  <si>
    <t>0108025</t>
  </si>
  <si>
    <t xml:space="preserve">KOTVIČKA NEVSTŘEBATELNÁ HEALIX (ADVANCE) PEEK PRO </t>
  </si>
  <si>
    <t>0108056</t>
  </si>
  <si>
    <t>DESTIČKA FIXAČNÍ TITANOVÁ KLAVIKULÁRNÍ</t>
  </si>
  <si>
    <t>0109062</t>
  </si>
  <si>
    <t>NÁHRADA KOLENNÍHO KLOUBU SIGMA PS CEMENTOVANÁ</t>
  </si>
  <si>
    <t>0109190</t>
  </si>
  <si>
    <t>NÁHRADA KYČELNÍHO KLOUBU SYSTÉM ALLOFIT IT</t>
  </si>
  <si>
    <t>0109193</t>
  </si>
  <si>
    <t>NÁHRADA KYČELNÍHO KLOUBU SYSTÉM FITMORE</t>
  </si>
  <si>
    <t>0110573</t>
  </si>
  <si>
    <t>NÁHRADA KOLENNÍHO KLOUBU COLUMBUS REVIZNÍ CEMENT.</t>
  </si>
  <si>
    <t>0110574</t>
  </si>
  <si>
    <t>0110575</t>
  </si>
  <si>
    <t>NÁHRADA KOLENNÍHO KLOUBU COLUMBUS REVIZNÍ CEMENT/N</t>
  </si>
  <si>
    <t>0110576</t>
  </si>
  <si>
    <t>0110577</t>
  </si>
  <si>
    <t>0110578</t>
  </si>
  <si>
    <t>0110580</t>
  </si>
  <si>
    <t>0111129</t>
  </si>
  <si>
    <t>NÁHRADA HLEZNA HINTEGRA TALÁRNÍ KOMPONENTA NECEM.</t>
  </si>
  <si>
    <t>0111130</t>
  </si>
  <si>
    <t>NÁHRADA HLEZNA HINTEGRA TIBIÁLNÍ KOMPONENTA NECEM.</t>
  </si>
  <si>
    <t>0111131</t>
  </si>
  <si>
    <t>NÁHRADA HLEZNA HINTEGRA VLOŽKA NECEM.</t>
  </si>
  <si>
    <t>0111175</t>
  </si>
  <si>
    <t>DLAHA PERIPROTETICKÁ - FEMORÁLNÍ - PROXIMÁLNÍ, UZA</t>
  </si>
  <si>
    <t>0111176</t>
  </si>
  <si>
    <t>DLAHA PERIPROTETICKÁ - FEMORÁLNÍ - DISTÁLNÍ, UZAMY</t>
  </si>
  <si>
    <t>0111362</t>
  </si>
  <si>
    <t>ŠROUB KORTIKÁLNÍ PRO LÉČBU INSTABILITY RAMENE LATA</t>
  </si>
  <si>
    <t>0111520</t>
  </si>
  <si>
    <t>ŠROUB SPONGIÓZNÍ KANYLOVANÝ</t>
  </si>
  <si>
    <t>0111574</t>
  </si>
  <si>
    <t>NÁHRADA KOLEN. KLOUBU ENDURO K PRIM. I REVIZ. INDI</t>
  </si>
  <si>
    <t>0111575</t>
  </si>
  <si>
    <t>0130181</t>
  </si>
  <si>
    <t>SET AUTOTRANSFÚZNÍ DRENTECH SURGICAL</t>
  </si>
  <si>
    <t>0072164</t>
  </si>
  <si>
    <t>NÁHRADA KOLENNÍHO KLOUBU NEXGEN 59800.70.</t>
  </si>
  <si>
    <t>0018958</t>
  </si>
  <si>
    <t>NÁHRADA KYČELNÍHO KLOUBU,CENTRAMENT</t>
  </si>
  <si>
    <t>0109184</t>
  </si>
  <si>
    <t>0013054</t>
  </si>
  <si>
    <t>STAPLER KOŽNÍ, 35 NEREZ.OCEL. NÁPLNÍ PMW35,PMR35</t>
  </si>
  <si>
    <t>0111576</t>
  </si>
  <si>
    <t>0012572</t>
  </si>
  <si>
    <t>ENDOPROTÉZA CERVIKO. KYČ. KLOUBU CEMENTOVANÁ 40</t>
  </si>
  <si>
    <t>0063338</t>
  </si>
  <si>
    <t>NÁHRADA KOLENNÍHO KLOUBU P.F.C NECEMENT.</t>
  </si>
  <si>
    <t>0031779</t>
  </si>
  <si>
    <t>NÁHRADA KYČELNÍ SYSTÉM PINNACLE 1219XX038-466,1220</t>
  </si>
  <si>
    <t>0097835</t>
  </si>
  <si>
    <t>DRÁT VODÍCÍ</t>
  </si>
  <si>
    <t>0077092</t>
  </si>
  <si>
    <t>NÁHRADA KYČ.SYST.CORAIL L92509-L92520, 3L92507-520</t>
  </si>
  <si>
    <t>0083719</t>
  </si>
  <si>
    <t>0081986</t>
  </si>
  <si>
    <t>NPWT-RENASYS G PŘEVAZOVÝ SET MALÝ S</t>
  </si>
  <si>
    <t>0082145</t>
  </si>
  <si>
    <t>NPWT-RENASYS GO SBĚRNÁ NÁDOBA MALÁ</t>
  </si>
  <si>
    <t>0105478</t>
  </si>
  <si>
    <t>NÁHRADA RAMENNÍ SMR SPOJKA SE ŠROUBEM VEL. S-R, S-</t>
  </si>
  <si>
    <t>0105477</t>
  </si>
  <si>
    <t>NÁHRADA RAMENNÍ SMR GLENOSFÉRA PR. 44 MM</t>
  </si>
  <si>
    <t>0082142</t>
  </si>
  <si>
    <t>NPWT-RENASYS F PŘEVAZOVÝ SET STŘEDNÍ M</t>
  </si>
  <si>
    <t>0113105</t>
  </si>
  <si>
    <t>HLAVIČKA BIOLOX DELTA</t>
  </si>
  <si>
    <t>0108102</t>
  </si>
  <si>
    <t>KOTVA VSTŘEBATELNÁ PRO RAMENO</t>
  </si>
  <si>
    <t>0081988</t>
  </si>
  <si>
    <t>NPWT-RENASYS G PŘEVAZOVÝ SET STŘEDNÍ M</t>
  </si>
  <si>
    <t>0084739</t>
  </si>
  <si>
    <t xml:space="preserve">CEMENT KOSTNÍ SMARTSET GHV S GENTAMYCINEM   1X20G </t>
  </si>
  <si>
    <t>0063334</t>
  </si>
  <si>
    <t>NÁHRADA KOLENNÍHO KLOUBU P.F.C. CEMENTOVANÁ</t>
  </si>
  <si>
    <t>0098638</t>
  </si>
  <si>
    <t>ŠROUB KANYLOVANÝ TI T-DRIVE</t>
  </si>
  <si>
    <t>0111577</t>
  </si>
  <si>
    <t>0105722</t>
  </si>
  <si>
    <t>NÁHRADA KOLENNÍHO KLOUBU PFC SIGMA NECEMENTOVANÁ</t>
  </si>
  <si>
    <t>0098792</t>
  </si>
  <si>
    <t>0082141</t>
  </si>
  <si>
    <t>NPWT-RENASYS F PŘEVAZOVÝ SET MALÝ S</t>
  </si>
  <si>
    <t>0020399</t>
  </si>
  <si>
    <t>0030819</t>
  </si>
  <si>
    <t>NÁHRADA KOLENNÍHO KLOUBU NEXGEN</t>
  </si>
  <si>
    <t>0082143</t>
  </si>
  <si>
    <t>NPWT-RENASYS F PŘEVAZOVÝ SET VELKÝ L</t>
  </si>
  <si>
    <t>0113410</t>
  </si>
  <si>
    <t>NÁHRADA KYČELNÍHO KLOUBU ALLOFIT IT, TRILOGY IT</t>
  </si>
  <si>
    <t>0049999</t>
  </si>
  <si>
    <t>EXTRAKTOR KOŽNÍCH SVOREK - PROXIMATE</t>
  </si>
  <si>
    <t>0106812</t>
  </si>
  <si>
    <t>NÁHRADA RAMENNÍ SMR GLENOID NECEMENTOVANÝ VEL. S-R</t>
  </si>
  <si>
    <t>0193653</t>
  </si>
  <si>
    <t>0193914</t>
  </si>
  <si>
    <t>VÝPLŇ DUTINY - BONALIVE GRANULES BIOAKTIVNÍ - 10CC</t>
  </si>
  <si>
    <t>0077124</t>
  </si>
  <si>
    <t>JAMKA BICON PLUS POROSE</t>
  </si>
  <si>
    <t>0112919</t>
  </si>
  <si>
    <t>NÁHRADA KOLENNÍHO KLOUBU VEKTOR CEMENTOVANÁ</t>
  </si>
  <si>
    <t>0112914</t>
  </si>
  <si>
    <t>0112912</t>
  </si>
  <si>
    <t>0112920</t>
  </si>
  <si>
    <t>0112929</t>
  </si>
  <si>
    <t>NÁHRADA KOLENNÍHO KLOUBU KLOUBU VEKTOR</t>
  </si>
  <si>
    <t>0106591</t>
  </si>
  <si>
    <t>0112934</t>
  </si>
  <si>
    <t>0112933</t>
  </si>
  <si>
    <t>0112913</t>
  </si>
  <si>
    <t>0112937</t>
  </si>
  <si>
    <t>0003857</t>
  </si>
  <si>
    <t>NÁHRADA KYČ.KL.NECEM.SPOTORNO,DŘÍK      290009-XXX</t>
  </si>
  <si>
    <t>0193913</t>
  </si>
  <si>
    <t>VÝPLŇ DUTINY - BONALIVE GRANULES BIOAKTIVNÍ - 5CC</t>
  </si>
  <si>
    <t>0011022</t>
  </si>
  <si>
    <t>ŠROUB SPONGIÓZNÍ 6.5, TI</t>
  </si>
  <si>
    <t>0017128</t>
  </si>
  <si>
    <t>JAMKA NECEMENT.PLASMACUP - PE VLOŽKA ASYMETRICKÁ</t>
  </si>
  <si>
    <t>0107228</t>
  </si>
  <si>
    <t>ŠROUB SKLUZNÝ TELESKOPICKÝ TITANOVÝ TARGON FN</t>
  </si>
  <si>
    <t>0107930</t>
  </si>
  <si>
    <t>ŠROUB CHARLOTTE FIXACE NOHY</t>
  </si>
  <si>
    <t>0042383</t>
  </si>
  <si>
    <t>0107227</t>
  </si>
  <si>
    <t>DLAHA FEMORÁLNÍ TITANOVÁ TARGON FN</t>
  </si>
  <si>
    <t>0070988</t>
  </si>
  <si>
    <t>NÁHRADA KYČ. KL. VERSYS 7845010-1</t>
  </si>
  <si>
    <t>0042254</t>
  </si>
  <si>
    <t>NÁHRADA KYČELNÍHO KLOUBU REVIZNÍ SYSTÉM TMARS</t>
  </si>
  <si>
    <t>0107927</t>
  </si>
  <si>
    <t>ŠROUB KANUL, DARCO FIXACE NOHY</t>
  </si>
  <si>
    <t>0006814</t>
  </si>
  <si>
    <t>DLAHA KYČELNÍ</t>
  </si>
  <si>
    <t>0099554</t>
  </si>
  <si>
    <t>KOTVA FASTAK PRO RAMENO S DRŽADLEM AR-1324HF</t>
  </si>
  <si>
    <t>0107133</t>
  </si>
  <si>
    <t>CEMENT KOSTNÍ OPTIPAC REFOBACIN BONE CEMENT R 40 G</t>
  </si>
  <si>
    <t>0083866</t>
  </si>
  <si>
    <t>0112498</t>
  </si>
  <si>
    <t>SYSTÉM KOTVÍCÍ PRO KOLENO</t>
  </si>
  <si>
    <t>0084999</t>
  </si>
  <si>
    <t>CEMENT KOSTNÍ BIOMET BONE CEMENT R 2X40G</t>
  </si>
  <si>
    <t>0099940</t>
  </si>
  <si>
    <t>0106667</t>
  </si>
  <si>
    <t>KOTVA PRO RAMENO SWIVELOCK</t>
  </si>
  <si>
    <t>0097489</t>
  </si>
  <si>
    <t>CEMENT KOSTNÍ REFOBACIN BONE CEMENT R GENTAMICIN 2</t>
  </si>
  <si>
    <t>0004024</t>
  </si>
  <si>
    <t>NÁHRADA KOLENNÍHO KLOUBU NEXGEN LPS CEMENTOVANÁ</t>
  </si>
  <si>
    <t>0031288</t>
  </si>
  <si>
    <t>NÁHRADA KOLENNÍHO KLOUBU SYSTÉM NEXGEN LPS-FLEX</t>
  </si>
  <si>
    <t>0113404</t>
  </si>
  <si>
    <t>UCPÁVKA DŘEŇOVÉ DUTINY INTRAMEDULÁRNÍ VSTŘEBATELNÁ</t>
  </si>
  <si>
    <t>0097488</t>
  </si>
  <si>
    <t>0112449</t>
  </si>
  <si>
    <t>NÁHRADA KYČELNÍHO KLOUBU AVANTAGE</t>
  </si>
  <si>
    <t>0070133</t>
  </si>
  <si>
    <t>ZÁTKA POD DŘÍK TEP CEMENT.</t>
  </si>
  <si>
    <t>0071015</t>
  </si>
  <si>
    <t>0004624</t>
  </si>
  <si>
    <t>DLAHA LCP VELKÝ FRAGMENT TITAN</t>
  </si>
  <si>
    <t>0112911</t>
  </si>
  <si>
    <t>0112927</t>
  </si>
  <si>
    <t>0112925</t>
  </si>
  <si>
    <t>0112928</t>
  </si>
  <si>
    <t>0020257</t>
  </si>
  <si>
    <t>0107767</t>
  </si>
  <si>
    <t>K-DRÁT 150X09MM</t>
  </si>
  <si>
    <t>0170137</t>
  </si>
  <si>
    <t>NPWT-RENASYS GO SBĚRNÁ NÁDOBA VELKÁ</t>
  </si>
  <si>
    <t>0112938</t>
  </si>
  <si>
    <t>0112935</t>
  </si>
  <si>
    <t>0112313</t>
  </si>
  <si>
    <t>KOTVA TOGGLELOC ZIPLOOP ZIPTIGHT, TITAN, AC</t>
  </si>
  <si>
    <t>0112516</t>
  </si>
  <si>
    <t>DLAHA KLAVIKULÁRNÍ</t>
  </si>
  <si>
    <t>0097490</t>
  </si>
  <si>
    <t>CEMENT KOSTNÍ REFOBACIN BONE CEMENT R GENTAMICIN 1</t>
  </si>
  <si>
    <t>0020241</t>
  </si>
  <si>
    <t>0083192</t>
  </si>
  <si>
    <t>PÁSEK CERKLÁŽ</t>
  </si>
  <si>
    <t>0107896</t>
  </si>
  <si>
    <t>FIXACE ZKŘÍŽENÉHO KOLENNÍHO VAZU FEMORÁLNÍ SE ZAVÁ</t>
  </si>
  <si>
    <t>0112502</t>
  </si>
  <si>
    <t>ŠROUB NA GLENOID</t>
  </si>
  <si>
    <t>0107229</t>
  </si>
  <si>
    <t>ŠROUB UZAMYKATELNÝ TITAN TARGON</t>
  </si>
  <si>
    <t>0106593</t>
  </si>
  <si>
    <t>NÁHRADA KYČ.KLOUBU - HLAVICE SYSTÉM BIOLOX OPTION</t>
  </si>
  <si>
    <t>0107939</t>
  </si>
  <si>
    <t>PODLOŽKA ŠROUBU CHARLOTTE WASHER FIXACE NOHY</t>
  </si>
  <si>
    <t>0063141</t>
  </si>
  <si>
    <t>0114434</t>
  </si>
  <si>
    <t>PODLOŽKA PRO ŠROUB</t>
  </si>
  <si>
    <t>0114776</t>
  </si>
  <si>
    <t>SYSTÉM KOTVÍCÍ PRO KOLENO TIGHTROPE ACL</t>
  </si>
  <si>
    <t>0142041</t>
  </si>
  <si>
    <t>0112450</t>
  </si>
  <si>
    <t>0108108</t>
  </si>
  <si>
    <t>KOTVA VSTŘEBATELNÁ PRO RAMENO SWIVELOCK</t>
  </si>
  <si>
    <t>0108193</t>
  </si>
  <si>
    <t>ŠROUB KORTIKÁLNÍ S DŘÍKEM</t>
  </si>
  <si>
    <t>0083738</t>
  </si>
  <si>
    <t>0072050</t>
  </si>
  <si>
    <t>HŘEB STEINMANNŮV</t>
  </si>
  <si>
    <t>0142035</t>
  </si>
  <si>
    <t xml:space="preserve">HŘEB PRO ARTRODÉZU KOLENNÍHO KLOUBU, CEMENTOVANÝ, </t>
  </si>
  <si>
    <t>0114737</t>
  </si>
  <si>
    <t>DLAHA TIBIÁLNÍ K HTO PEEK POWER</t>
  </si>
  <si>
    <t>0107887</t>
  </si>
  <si>
    <t>NÁHRADA KYČEL. KLOUBU AVANTAGE JAMKA ACETABULA</t>
  </si>
  <si>
    <t>0142014</t>
  </si>
  <si>
    <t>PROTÉZA CÉVNÍ EPTFE VASCUGRAFT FLOW</t>
  </si>
  <si>
    <t>0114738</t>
  </si>
  <si>
    <t>ŠROUB ZAMYKATELNÝ K HTO</t>
  </si>
  <si>
    <t>ŠROUB ZAMYKATELNÝ K HTO, TI</t>
  </si>
  <si>
    <t>0142034</t>
  </si>
  <si>
    <t>0112505</t>
  </si>
  <si>
    <t>DLAHA KLÍNOVÁ NA GLENOID</t>
  </si>
  <si>
    <t>0115079</t>
  </si>
  <si>
    <t>NÁHRADA RAMENNÍHO KLOUBU SMR BEZDŘÍKOVÝ SYSTÉM MOD</t>
  </si>
  <si>
    <t>0109172</t>
  </si>
  <si>
    <t>NÁHRADA KOLENNÍHO KLOUBU NEXGEN FLEX MOBILE BEARIN</t>
  </si>
  <si>
    <t>0031776</t>
  </si>
  <si>
    <t>NÁHRADA KYČELNÍ SYSTÉM PINNACLE 12170,12172XXXX</t>
  </si>
  <si>
    <t>0130254</t>
  </si>
  <si>
    <t>0107934</t>
  </si>
  <si>
    <t>SVORKA CHARLOTTE FIXACE NOHY</t>
  </si>
  <si>
    <t>0113879</t>
  </si>
  <si>
    <t>KOTVA JUGGERKNOT SOFT ANCHOR 1,0 MM MINI</t>
  </si>
  <si>
    <t>0112930</t>
  </si>
  <si>
    <t>0114117</t>
  </si>
  <si>
    <t>KOTVA JUGGERKNOTLESS 2,1MM</t>
  </si>
  <si>
    <t>0070620</t>
  </si>
  <si>
    <t>CEMENT KOSTNÍ PALACOS LV - 40 1X40G</t>
  </si>
  <si>
    <t>0071016</t>
  </si>
  <si>
    <t>0042262</t>
  </si>
  <si>
    <t>NÁHRADA KOLEN.KLOUBU SYSTÉM NEXGEN LPS-FLEX CEMENT</t>
  </si>
  <si>
    <t>0114456</t>
  </si>
  <si>
    <t>IMPL.SPINÁL. STABIL.SYSTÉM VIRAGE OCT OKCIPITÁL.KR</t>
  </si>
  <si>
    <t>0114118</t>
  </si>
  <si>
    <t>KOTVA JUGGERKNOT SHORT RIGID 1,45 MM</t>
  </si>
  <si>
    <t>0200399</t>
  </si>
  <si>
    <t>KOTVA MENISKOVÁ, SOUPRAVA TRUESPAN</t>
  </si>
  <si>
    <t>0115080</t>
  </si>
  <si>
    <t>0111110</t>
  </si>
  <si>
    <t>DLAHA KOMPRESNÍ ŠIROKÁ, OTV. 5-18, DL. 87-295 MM</t>
  </si>
  <si>
    <t>0107708</t>
  </si>
  <si>
    <t>ŠROUB LOW PROFILE MALÉ KLOUBY KOMPRESNÍ</t>
  </si>
  <si>
    <t>0142577</t>
  </si>
  <si>
    <t>KOTVA MENISKOVÁ CROSSFIX NEVSTŘEBATELNÁ</t>
  </si>
  <si>
    <t>0112307</t>
  </si>
  <si>
    <t>KOTVA JUGGERKNOT 2,9MM SE STEHEM 2/2, RC</t>
  </si>
  <si>
    <t>0042252</t>
  </si>
  <si>
    <t>0071003</t>
  </si>
  <si>
    <t>JAMKA NECEMENTOVANÁ 62506515-60</t>
  </si>
  <si>
    <t>0042255</t>
  </si>
  <si>
    <t>0107796</t>
  </si>
  <si>
    <t>NÁHRADA RAMENNÍ SMR VLOŽKA LATERALIZOVANÁ PR. 44 M</t>
  </si>
  <si>
    <t>0042253</t>
  </si>
  <si>
    <t>0108190</t>
  </si>
  <si>
    <t>DLAHA SEMI-TUBULAR.</t>
  </si>
  <si>
    <t>0011126</t>
  </si>
  <si>
    <t>JAMKA ZWEYMULLER,CSF PE VLOŽKA, NECEMEN. 3524-3530</t>
  </si>
  <si>
    <t>0113406</t>
  </si>
  <si>
    <t>NÁHRADA KOLENNÍHO KLOUBU NEXGEN NECEMENT.</t>
  </si>
  <si>
    <t>0106474</t>
  </si>
  <si>
    <t>KOTVA ŠROUB TI MAXBRAID STEH</t>
  </si>
  <si>
    <t>0108531</t>
  </si>
  <si>
    <t>NÁHRADA PRSTNÍHO KLOUBU - SILIKONOVÁ</t>
  </si>
  <si>
    <t>0031394</t>
  </si>
  <si>
    <t>NÁHRADA KOLENNÍHO KLOUBU SYSTÉM NEXGEN NECEMENT.</t>
  </si>
  <si>
    <t>0042041</t>
  </si>
  <si>
    <t>DLAHA KOMPRESNÍ, METAKARPÁLNÍ,  APTUS HAND 2,0 / 2</t>
  </si>
  <si>
    <t>0108079</t>
  </si>
  <si>
    <t>KOTVA VSTŘEBATELNÁ PRO RAMENO PUSHLOCK</t>
  </si>
  <si>
    <t>0114464</t>
  </si>
  <si>
    <t>ŠROUB BOLD HERBERT, DVOJITÝ ZÁVIT</t>
  </si>
  <si>
    <t>0030705</t>
  </si>
  <si>
    <t>0113929</t>
  </si>
  <si>
    <t>NÁHRADA RAMENNÍHO KLOUBU COMPREHENSIVE ANATOMICKÁ</t>
  </si>
  <si>
    <t>0113525</t>
  </si>
  <si>
    <t>NÁHRADA KYČELNÍHO KLOUBU CONTINUUM</t>
  </si>
  <si>
    <t>0115413</t>
  </si>
  <si>
    <t>0113524</t>
  </si>
  <si>
    <t>0098829</t>
  </si>
  <si>
    <t>NÁHRADA KYČELNÍHO KLOUBU SYSTÉM CLS</t>
  </si>
  <si>
    <t>0017132</t>
  </si>
  <si>
    <t>HLAVICE KYČELNÍHO KLOUBU KOVOVÁ</t>
  </si>
  <si>
    <t>0109180</t>
  </si>
  <si>
    <t>0194562</t>
  </si>
  <si>
    <t>NÁHRADA KOSTNÍ TKÁNĚ, BIOSYNTETICKÁ, NOSIČ ATB - S</t>
  </si>
  <si>
    <t>0083726</t>
  </si>
  <si>
    <t>DLAHA PRO NOHU CHODIDLO</t>
  </si>
  <si>
    <t>0108084</t>
  </si>
  <si>
    <t>0083853</t>
  </si>
  <si>
    <t>ŠROUB CERKLÁŽNÍ, TI</t>
  </si>
  <si>
    <t>0142622</t>
  </si>
  <si>
    <t>ŠROUB KANYLOVANÝ KOMPRESNÍ PRO OSTEOSYNTÉZU VSTŘEB</t>
  </si>
  <si>
    <t>0070606</t>
  </si>
  <si>
    <t>CEMENT KOSTNÍ REFOBACIN REVISION GENTAMICIN A CLIN</t>
  </si>
  <si>
    <t>0113882</t>
  </si>
  <si>
    <t>FIXACE ZKŘÍŽENÉHO KOLENNÍHO VAZU FEMORÁLNÍ, TOGGLE</t>
  </si>
  <si>
    <t>0098941</t>
  </si>
  <si>
    <t>SYSTÉM BIOPTICKÝ AUTOMATICKÝ TRUCORE II, 14 G</t>
  </si>
  <si>
    <t>0012449</t>
  </si>
  <si>
    <t>DLAHA KYČELNÍ,ČEPEL  70 - 4 OTV.</t>
  </si>
  <si>
    <t>0083869</t>
  </si>
  <si>
    <t>VÝSTUHA ACETABULÁRNÍ,SYSTÉM ORIGINAL BURCH-SCHNEID</t>
  </si>
  <si>
    <t>0042257</t>
  </si>
  <si>
    <t>0074034</t>
  </si>
  <si>
    <t>0039872</t>
  </si>
  <si>
    <t>NÁHRADA KYČELNÍHO KLOUBU SYSTÉM REVITAN</t>
  </si>
  <si>
    <t>0083956</t>
  </si>
  <si>
    <t>ŠROUB PRO HRBOL TI PRO DŘÍK RAMENNÍHO KLOUBU</t>
  </si>
  <si>
    <t>0108078</t>
  </si>
  <si>
    <t>KOTVA NEVSTŘEBATELNÁ PRO RAMENO</t>
  </si>
  <si>
    <t>0111132</t>
  </si>
  <si>
    <t>ŠROUB JISTÍCÍ K NÁHRADĚ HLEZNA HINTEGRA</t>
  </si>
  <si>
    <t>0008820</t>
  </si>
  <si>
    <t>ŠROUB K FIXACI ZEVNÍHO FIXÁTORU UNI-FIX, PÁNEV/DLO</t>
  </si>
  <si>
    <t>0039879</t>
  </si>
  <si>
    <t>0077201</t>
  </si>
  <si>
    <t>ŠIPKA MENISKOVÁ 18MM</t>
  </si>
  <si>
    <t>0110659</t>
  </si>
  <si>
    <t>NÁHR. MTP PALCE NOHY TOTÁL/ČÁST.MOVEMENT GREAT TOE</t>
  </si>
  <si>
    <t>0083193</t>
  </si>
  <si>
    <t>PÁSEK CERKLÁŽ - JEZDEC S HROTY</t>
  </si>
  <si>
    <t>0114413</t>
  </si>
  <si>
    <t>IMPLANTÁT SPINÁLNÍ NÁHR.MEZIOBRATLOVÁ OPTIO-C KRČN</t>
  </si>
  <si>
    <t>0108851</t>
  </si>
  <si>
    <t>0111153</t>
  </si>
  <si>
    <t>ŠROUB KOMPRESNÍ VSTŘEBATELNÝ KANYLOVANÝ (PROTI SOB</t>
  </si>
  <si>
    <t>0070473</t>
  </si>
  <si>
    <t>NÁHR. RAMENNÍ SMR TĚLO INVERT. HUMER. S BLOK. ŠROU</t>
  </si>
  <si>
    <t>0005933</t>
  </si>
  <si>
    <t>0108709</t>
  </si>
  <si>
    <t>DLAHA  PRO PATNÍ KOST</t>
  </si>
  <si>
    <t>0031401</t>
  </si>
  <si>
    <t>NÁHRADA RAMENNÍHO KLOUBU SYSTÉM ANATOMICA</t>
  </si>
  <si>
    <t>0111164</t>
  </si>
  <si>
    <t>NÁHRADA RAMENNÍHO KLOUBU NECEMENTOVANÁ</t>
  </si>
  <si>
    <t>0039851</t>
  </si>
  <si>
    <t>0111165</t>
  </si>
  <si>
    <t>0111166</t>
  </si>
  <si>
    <t>NÁHRADA RAMENNÍHO KLOUBU  SYSTÉM ANATOMICA NECEMEN</t>
  </si>
  <si>
    <t>0039852</t>
  </si>
  <si>
    <t>0115247</t>
  </si>
  <si>
    <t>NÁHRADA KOLENNÍHO KLOUBU AS/VEGA PS</t>
  </si>
  <si>
    <t>0193916</t>
  </si>
  <si>
    <t>0107763</t>
  </si>
  <si>
    <t>DLAHA TI. METAKARPOPHALANGEÁLNÍ</t>
  </si>
  <si>
    <t>0005908</t>
  </si>
  <si>
    <t>NÁHRADA KOLENNÍHO KLOUBU NEXGEN LCCK REVIZNÍ CEMEN</t>
  </si>
  <si>
    <t>0098817</t>
  </si>
  <si>
    <t>NÁHRADA KOL. KLOUBU E.MOTION REVIZNÍ CEMENT/NECEME</t>
  </si>
  <si>
    <t>0030494</t>
  </si>
  <si>
    <t>0030488</t>
  </si>
  <si>
    <t>0042259</t>
  </si>
  <si>
    <t>0098816</t>
  </si>
  <si>
    <t>NÁHRADA KOL. KLOUBU E.MOTION REVIZNÍ</t>
  </si>
  <si>
    <t>0098815</t>
  </si>
  <si>
    <t>0083740</t>
  </si>
  <si>
    <t>0005917</t>
  </si>
  <si>
    <t>NÁHRADA KOLENNÍHO KLOUBU NEXGEN LCC REVIZNÍ</t>
  </si>
  <si>
    <t>0098819</t>
  </si>
  <si>
    <t xml:space="preserve">NÁHRADA KOL. KLOUBU E.MOTION, AS E.MOTION REVIZNÍ </t>
  </si>
  <si>
    <t>0004619</t>
  </si>
  <si>
    <t>DLAHA LCP VELKÝ FRAGMENT TITAN NE/STERIL</t>
  </si>
  <si>
    <t>0110640</t>
  </si>
  <si>
    <t>DLAHA LCP MINI FRAGMENT OCEL TITAN</t>
  </si>
  <si>
    <t>0112480</t>
  </si>
  <si>
    <t>DLAHA TOMOFIX FEMORÁLNÍ, MEDIÁLNÍ, DISTÁL</t>
  </si>
  <si>
    <t>0005948</t>
  </si>
  <si>
    <t>0110636</t>
  </si>
  <si>
    <t>DLAHA LCP MINI FRAGMENT OCEL TITAN NE/STERIL</t>
  </si>
  <si>
    <t>0031498</t>
  </si>
  <si>
    <t>DLAHA LCP TIBIE PROXIMÁLNÍ OSTEOTOMICKÁ STERILNÍ T</t>
  </si>
  <si>
    <t>0112916</t>
  </si>
  <si>
    <t>NÁHRADA KOLENNÍHO KLOUBU VEKTOR NECEMENT.</t>
  </si>
  <si>
    <t>0111178</t>
  </si>
  <si>
    <t>ŠROUB MONOKORTIKÁLNÍ 5.0MM, TI</t>
  </si>
  <si>
    <t>0142149</t>
  </si>
  <si>
    <t>INTERVENČNÍ ČEP TM ON ROD</t>
  </si>
  <si>
    <t>0042519</t>
  </si>
  <si>
    <t>ŠROUB UZAMYKATELNÝ</t>
  </si>
  <si>
    <t>0083716</t>
  </si>
  <si>
    <t>SKOBA UNICLIP KOMPRESNÍ</t>
  </si>
  <si>
    <t>0114404</t>
  </si>
  <si>
    <t xml:space="preserve">ZÁPLATA SRDEČNÍ, CÉVNÍ BIOL. Z KOŇSKÉHO PERIKARDU </t>
  </si>
  <si>
    <t>0107925</t>
  </si>
  <si>
    <t>ŠROUB KOMPRES., DARCO FIXACE NOHY</t>
  </si>
  <si>
    <t>0142641</t>
  </si>
  <si>
    <t>ŠROUB TENODÉZNÍ QUATTRO BOLT, NEVSTŘEBATELNÝ</t>
  </si>
  <si>
    <t>0109085</t>
  </si>
  <si>
    <t>ŠROUB UZAMYKATELNÝ 3.5, TI</t>
  </si>
  <si>
    <t>0142574</t>
  </si>
  <si>
    <t>KOTVA BEZUZLÍCÍ NEVSTŘEBATELNÁ QUATTRO LINK PRO RA</t>
  </si>
  <si>
    <t>0113313</t>
  </si>
  <si>
    <t>ŠROUB KORTIKÁLNÍ, HS3.0, 3,5X40, 42, 44, 46, 48 MM</t>
  </si>
  <si>
    <t>0113914</t>
  </si>
  <si>
    <t>IMPLANTÁT SPINÁLNÍ FIXAČNÍ SOLANAS KRČNÍ ZADNÍ PŘÍ</t>
  </si>
  <si>
    <t>0113562</t>
  </si>
  <si>
    <t>NÁHR.RAM.GLENOID AXIOMA METAL-BACK TT BASE NECEM.,</t>
  </si>
  <si>
    <t>0113563</t>
  </si>
  <si>
    <t>NÁHR.RAM. ČEP DO GLENOIDU AXIOMA NECEM., VEL.  S,M</t>
  </si>
  <si>
    <t>0024990</t>
  </si>
  <si>
    <t>KOTVIČKA TITANOVÁ EASY PRO SUTURU RC</t>
  </si>
  <si>
    <t>0114589</t>
  </si>
  <si>
    <t>NÁHRADA KLOUBU PALCE RUKY - TMCJ -TYP T/III</t>
  </si>
  <si>
    <t>0072166</t>
  </si>
  <si>
    <t>0113275</t>
  </si>
  <si>
    <t xml:space="preserve">NÁHRADA KLOUBU PALCE RUKY -TMCJ - KRČEK TEP - TYP </t>
  </si>
  <si>
    <t>0004630</t>
  </si>
  <si>
    <t>DLAHA LCP MALÝ FRAGMENT TITAN</t>
  </si>
  <si>
    <t>0004631</t>
  </si>
  <si>
    <t>0114587</t>
  </si>
  <si>
    <t>NÁHRADA KLOUBU PALCE RUKY - TMCJ -TYP T/II</t>
  </si>
  <si>
    <t>0031245</t>
  </si>
  <si>
    <t>NÁHRADA CMC KLOUBU PALCE RUKY - SILIKONOVÁ</t>
  </si>
  <si>
    <t>0019099</t>
  </si>
  <si>
    <t>ŠROUB KOMPRESNÍ</t>
  </si>
  <si>
    <t>0114588</t>
  </si>
  <si>
    <t>NÁHRADA KLOUBU PALCE RUKY - TMCJ - TYP T/III</t>
  </si>
  <si>
    <t>0087840</t>
  </si>
  <si>
    <t>CEMENT KOSTNÍ BIOMET BONE CEMENT R 1X40G</t>
  </si>
  <si>
    <t>0019091</t>
  </si>
  <si>
    <t>ŠROUB</t>
  </si>
  <si>
    <t>0097788</t>
  </si>
  <si>
    <t>DLAHA LCP HUMERUS DISTÁLNÍ MALÉ FRAGMENT OCEL TITA</t>
  </si>
  <si>
    <t>0083825</t>
  </si>
  <si>
    <t>ŠROUB ZAJIŠŤOVACÍ 4.9MM, TI</t>
  </si>
  <si>
    <t>0114739</t>
  </si>
  <si>
    <t>ŠROUB KOMPRESNÍ K HTO</t>
  </si>
  <si>
    <t>ŠROUB KOMPRESNÍ K HTO, TI</t>
  </si>
  <si>
    <t>0042256</t>
  </si>
  <si>
    <t>0042376</t>
  </si>
  <si>
    <t>DLAHA LCP KYČELNÍ PEDIATRICKÁ OCEL</t>
  </si>
  <si>
    <t>0077495</t>
  </si>
  <si>
    <t>ŠROUB SPONGIÓZNÍ SAMOŘEZNÝ</t>
  </si>
  <si>
    <t>0083826</t>
  </si>
  <si>
    <t>HŘEB TIBIÁLNÍ, TI</t>
  </si>
  <si>
    <t>0112871</t>
  </si>
  <si>
    <t>DLAHA PRO RSL DÉZU ZÁPĚSTÍ APTUS WRIST 2,5</t>
  </si>
  <si>
    <t>0070474</t>
  </si>
  <si>
    <t>NÁHR. RAMENNÍ SMR HUMER. PRODLOUŽENÍ + 9 MM</t>
  </si>
  <si>
    <t>0024977</t>
  </si>
  <si>
    <t>KOTVIČKA TITANOVÁ PRO SUTURU RC</t>
  </si>
  <si>
    <t>0020288</t>
  </si>
  <si>
    <t>ŠROUB SPONGIÓZNÍ</t>
  </si>
  <si>
    <t>0142700</t>
  </si>
  <si>
    <t>ŠROUB VA LCP, STARDRIVE SAMOŘEZNÝ ZAJIŠŤOVACÍ TITA</t>
  </si>
  <si>
    <t>0111964</t>
  </si>
  <si>
    <t>NÁHRADA RAMENNÍ VLOŽKA DO GLENOSFÉRY PR. 40 MM, VE</t>
  </si>
  <si>
    <t>0142702</t>
  </si>
  <si>
    <t>DLAHA METAKARP. A FALANG.,MINI FRAGM.,VA-LCP,PŘÍMÁ</t>
  </si>
  <si>
    <t>0110587</t>
  </si>
  <si>
    <t>NÁHRADA KYČELNÍHO KLOUBU METHA, DŘÍK MONOBLOK</t>
  </si>
  <si>
    <t>0083835</t>
  </si>
  <si>
    <t>ROZPĚRKA, TI</t>
  </si>
  <si>
    <t>0079997</t>
  </si>
  <si>
    <t>Z-KOMPONENTA ENDO.KYČEL.KLOUBU-INDIVID.ZHOTOVENÁ</t>
  </si>
  <si>
    <t>0112496</t>
  </si>
  <si>
    <t>JEHLA ASPIRAČNÍ BIOPTICKÁ FNA EUS-GIT,ENDOSKOP.ULT</t>
  </si>
  <si>
    <t>0112486</t>
  </si>
  <si>
    <t>ŠROUB VA LCP, STARDRIVE PRŮM. 5.0 MM, 32-50 MM</t>
  </si>
  <si>
    <t>0172980</t>
  </si>
  <si>
    <t>NPWT-V.A.C. INFOVAC KANYSTR S GELEM</t>
  </si>
  <si>
    <t>0172999</t>
  </si>
  <si>
    <t>NPWT-V.A.C. ULTA, KRYTÍ VERAFLO M</t>
  </si>
  <si>
    <t>0142693</t>
  </si>
  <si>
    <t>0113270</t>
  </si>
  <si>
    <t>NÁHRADA KLOUBU PALCE RUKY -TMCJ  - TYP T</t>
  </si>
  <si>
    <t>0020331</t>
  </si>
  <si>
    <t>0098832</t>
  </si>
  <si>
    <t>0142696</t>
  </si>
  <si>
    <t>0110633</t>
  </si>
  <si>
    <t>ŠROUB SAMOŘEZNÝ KORTIKÁLNÍ MINI FRAGMENT OCEL TITA</t>
  </si>
  <si>
    <t>0172997</t>
  </si>
  <si>
    <t>NPWT-V.A.C. ULTA, KAZETA VERALINK</t>
  </si>
  <si>
    <t>0109100</t>
  </si>
  <si>
    <t>DLAHA 2.7 MULTIFRAGMENTÁRNÍ, OCEL</t>
  </si>
  <si>
    <t>0107722</t>
  </si>
  <si>
    <t>CEMENT KOSTNÍ HI-FATIGUE BEZ ANTIBIOTIK 2 X 40G</t>
  </si>
  <si>
    <t>0098847</t>
  </si>
  <si>
    <t>JEHLA BIOPTICKÁ, TEMNO</t>
  </si>
  <si>
    <t>0112605</t>
  </si>
  <si>
    <t>SPACER G FLAT;TEMPORERNÍ REVIZNÍ NÁHRADA KYČEL. KL</t>
  </si>
  <si>
    <t>0105718</t>
  </si>
  <si>
    <t>NÁHRADA RAMENNÍHO KLOUBU DELTA XTEND REVERZNÍ</t>
  </si>
  <si>
    <t>0031888</t>
  </si>
  <si>
    <t>0105719</t>
  </si>
  <si>
    <t>0112610</t>
  </si>
  <si>
    <t>NÁHRADA KOLENNÍHO KLOUBU REVIZNÍ DOČASNÁ SPACER VA</t>
  </si>
  <si>
    <t>0112825</t>
  </si>
  <si>
    <t>TROKAR GELPORT</t>
  </si>
  <si>
    <t>0111963</t>
  </si>
  <si>
    <t>NÁHRADA RAMENNÍ GLENOSFÉRA REVERZNÍ PR. 40 MM</t>
  </si>
  <si>
    <t>0105725</t>
  </si>
  <si>
    <t>NÁHRADA RAMENNÍHO KLOUBU DELTA XTEND</t>
  </si>
  <si>
    <t>0043162</t>
  </si>
  <si>
    <t>MENISKUS ZMRAZENÝ</t>
  </si>
  <si>
    <t>0105721</t>
  </si>
  <si>
    <t>0070848</t>
  </si>
  <si>
    <t>DLAHA LCP NOHA MINI FRAGMENT OCEL TITAN</t>
  </si>
  <si>
    <t>DLAHA LCP NOHA MINI FRAGMENT OCEL TITAN NE/STERIL</t>
  </si>
  <si>
    <t>0055216</t>
  </si>
  <si>
    <t>PROTÉZA CÉVNÍ EPTFE STANDAR. STĚNA ROVNÁ</t>
  </si>
  <si>
    <t>0071868</t>
  </si>
  <si>
    <t>JAMKA ALLOFIT-S,TITANOVÉ POUZDRO         4262-4273</t>
  </si>
  <si>
    <t>0105716</t>
  </si>
  <si>
    <t>0105726</t>
  </si>
  <si>
    <t>0107890</t>
  </si>
  <si>
    <t>NÁHRADA KYČEL. KLOUBU - KLOUBNÍ JAMKA AVANTAGE</t>
  </si>
  <si>
    <t>0031367</t>
  </si>
  <si>
    <t>0074615</t>
  </si>
  <si>
    <t>NÁHRADA KYČELNÍ SYSTEM DURALOC 124938-124966</t>
  </si>
  <si>
    <t>0142936</t>
  </si>
  <si>
    <t>SVORKA FIXAČNÍ KOMPRESNÍ BME ELITE STŘEDONOŽÍ,HLEZ</t>
  </si>
  <si>
    <t>0084869</t>
  </si>
  <si>
    <t>KOTVIČKA VSTŘEBATELNÁ MINILOK PRO CHIRURGII RUKY</t>
  </si>
  <si>
    <t>0074614</t>
  </si>
  <si>
    <t>NÁHRADA KYČELNÍ SYSTEM DURALOC 117215-117250</t>
  </si>
  <si>
    <t>0098331</t>
  </si>
  <si>
    <t>DLAHA ÚZKÁ OCEL</t>
  </si>
  <si>
    <t>0070248</t>
  </si>
  <si>
    <t>NÁHRADA KOLENNÍHO KLOUBU SYSTÉM TMT PRIMÁRNÍ/REVIZ</t>
  </si>
  <si>
    <t>0011357</t>
  </si>
  <si>
    <t>NÁHRADA KYČELNÍHO KLOUBU TOTÁLNÍ BI-METRIC-HLAVICE</t>
  </si>
  <si>
    <t>0098869</t>
  </si>
  <si>
    <t>DLAHA DISTÁLNÍ RADIÁLNÍ</t>
  </si>
  <si>
    <t>0074620</t>
  </si>
  <si>
    <t>NÁHRADA KYČELNÍ SYSTEM AML 136529-136530</t>
  </si>
  <si>
    <t>0098838</t>
  </si>
  <si>
    <t>0015798</t>
  </si>
  <si>
    <t>CERKLÁŽ PÁSKOVÁ CCG</t>
  </si>
  <si>
    <t>0111177</t>
  </si>
  <si>
    <t>DLAHA PERIPROTETICKÁ - FEMORÁLNÍ - DIAFYZÁLNÍ, UZA</t>
  </si>
  <si>
    <t>0039896</t>
  </si>
  <si>
    <t>NÁHRADA KYČELNÍHO KLOUBU SYSTÉM PEDESTAL</t>
  </si>
  <si>
    <t>0107769</t>
  </si>
  <si>
    <t>NÁHRADA PRSTNÍHO KLOUBU NECEMENTOVANÁ CMC PYROKARB</t>
  </si>
  <si>
    <t>0071869</t>
  </si>
  <si>
    <t>JAMKA ALLOFIT,VLOŽKA ALPHA,D28MM         4343-4353</t>
  </si>
  <si>
    <t>0083849</t>
  </si>
  <si>
    <t>DLAHA TROCHANTERICKÁ, TI</t>
  </si>
  <si>
    <t>0004616</t>
  </si>
  <si>
    <t>DLAHA LCP HUMERUS PROXIMÁLNÍ MALÝ FRAGMENT TITAN N</t>
  </si>
  <si>
    <t>0043121</t>
  </si>
  <si>
    <t>ŠLACHA ACHILOVA ZMRAZENÁ</t>
  </si>
  <si>
    <t>0083725</t>
  </si>
  <si>
    <t>0083854</t>
  </si>
  <si>
    <t>DRÁT VODÍCÍ, TI</t>
  </si>
  <si>
    <t>0106392</t>
  </si>
  <si>
    <t>IMPLANTÁT KRANIÁLNÍ MODUS MESH 0,9 M-4400/06</t>
  </si>
  <si>
    <t>0020346</t>
  </si>
  <si>
    <t>0115230</t>
  </si>
  <si>
    <t>NÁHRADA KOLEN. KLOUBU ENDURO HINGED KNEE K PRIMÁRN</t>
  </si>
  <si>
    <t>0106409</t>
  </si>
  <si>
    <t>NÁHRADA KYČELNÍHO KLOUBU TAPERLOC MICROPLASTY</t>
  </si>
  <si>
    <t>0108117</t>
  </si>
  <si>
    <t>DESTIČKA FIXAČNÍ MALÉ KLOUBY</t>
  </si>
  <si>
    <t>0107897</t>
  </si>
  <si>
    <t>FIXACE ZKŘÍŽENÉHO KOLENNÍHO VAZU FEMORÁLNÍ</t>
  </si>
  <si>
    <t>0108116</t>
  </si>
  <si>
    <t>DESTIČKA FIXAČNÍ MINI MALÉ KLOUBY</t>
  </si>
  <si>
    <t>0072836</t>
  </si>
  <si>
    <t>JAMKA KYČELNÍHO KLOUBU CEMENTOVANÁ CHIRULEN, ISOFA</t>
  </si>
  <si>
    <t>0114466</t>
  </si>
  <si>
    <t>ZÁTKA PRO HŘEB SPECTRUM TIBIA, OCEL</t>
  </si>
  <si>
    <t>0112820</t>
  </si>
  <si>
    <t>TROKAR KII BALLON -  12MM</t>
  </si>
  <si>
    <t>0097748</t>
  </si>
  <si>
    <t>DLAHA LCP OCEL ROVNÁ MINI FRAGMENT TITAN NE/STERIL</t>
  </si>
  <si>
    <t>0105484</t>
  </si>
  <si>
    <t>NÁHRADA RAMENNÍ SMR HLAVICE RESURFACING PR. 40,42,</t>
  </si>
  <si>
    <t>0077704</t>
  </si>
  <si>
    <t>0105486</t>
  </si>
  <si>
    <t xml:space="preserve">NÁHRADA RAMENNÍ SMR DŘÍK RESURFACING VEL. 11 X 32 </t>
  </si>
  <si>
    <t>09227</t>
  </si>
  <si>
    <t>I. V. APLIKACE KRVE NEBO KREVNÍCH DERIVÁTŮ</t>
  </si>
  <si>
    <t>51353</t>
  </si>
  <si>
    <t>PUNKCE, ODSÁTÍ TENKÉHO STŘEVA, MANIPULACE SE STŘEV</t>
  </si>
  <si>
    <t>51359</t>
  </si>
  <si>
    <t>RESEKCE A ANASTOMÓZA TLUSTÉHO STŘEVA NEBO REKTOSIG</t>
  </si>
  <si>
    <t>51623</t>
  </si>
  <si>
    <t>POUŽITÍ ULTRAZVUKOVÉHO SKALPELU</t>
  </si>
  <si>
    <t>51819</t>
  </si>
  <si>
    <t>OŠETŘENÍ A OBVAZ ROZSÁHLÉ RÁNY V CELKOVÉ ANESTEZII</t>
  </si>
  <si>
    <t>53152</t>
  </si>
  <si>
    <t>OTEVŘENÁ REPOZICE A OSTEOSYNTÉZA ZLOMENINY NEBO LU</t>
  </si>
  <si>
    <t>53253</t>
  </si>
  <si>
    <t xml:space="preserve">OTEVŘENÁ REPOZICE A OSTEOSYNTÉZA ZLOMENIN DIAFÝZY </t>
  </si>
  <si>
    <t>53413</t>
  </si>
  <si>
    <t>ZAVŘENÁ REPOZICE ZLOMENINY BÉRCE VČETNĚ NITROKLOUB</t>
  </si>
  <si>
    <t>53463</t>
  </si>
  <si>
    <t>OTEVŘENÁ REPOZICE A OSTEOSYNTÉZA PATELY NEBO PATEL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</si>
  <si>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</si>
  <si>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</si>
  <si>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</si>
  <si>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</si>
  <si>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</si>
  <si>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</si>
  <si>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</si>
  <si>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</si>
  <si>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56419</t>
  </si>
  <si>
    <t>POUŽITÍ OPERAČNÍHO MIKROSKOPU Á 15 MINUT</t>
  </si>
  <si>
    <t>61139</t>
  </si>
  <si>
    <t>ODBĚR ŠLACHOVÉHO ŠTĚPU</t>
  </si>
  <si>
    <t>61173</t>
  </si>
  <si>
    <t>VOLNÝ PŘENOS SVALOVÉHO A SVALOVĚ KOŽNÍHO LALOKU MI</t>
  </si>
  <si>
    <t>61233</t>
  </si>
  <si>
    <t>KAPSULOTOMIE MP NEBO IP KLOUBU</t>
  </si>
  <si>
    <t>61237</t>
  </si>
  <si>
    <t>KOREKČNÍ OSTEOTOMIE FALANGY NEBO METAKARPU</t>
  </si>
  <si>
    <t>66039</t>
  </si>
  <si>
    <t>SLOŽITÁ ARTROSKOPIE</t>
  </si>
  <si>
    <t>66419</t>
  </si>
  <si>
    <t>ARTROPLASTIKA ZÁPĚSTÍ A RUKY</t>
  </si>
  <si>
    <t>66429</t>
  </si>
  <si>
    <t>SYNOVEKTOMIE ZÁPĚSTÍ A RUKY</t>
  </si>
  <si>
    <t>66443</t>
  </si>
  <si>
    <t>PŘENOS JEDNOHO ŠLACHOVÉHO TRANSPLANTÁTU - RUKA, ZÁ</t>
  </si>
  <si>
    <t>66449</t>
  </si>
  <si>
    <t>IMPLANTACE TOTÁLNÍ ENDOPROTÉZY NA HORNÍ KONČETINĚ</t>
  </si>
  <si>
    <t>66513</t>
  </si>
  <si>
    <t>RESEKCE KLÍČKU NEBO AKROMIA</t>
  </si>
  <si>
    <t>66533</t>
  </si>
  <si>
    <t>ARTROTOMIE SAKROILIAKÁLNÍHO KLOUBU NEBO KYČLE</t>
  </si>
  <si>
    <t>66612</t>
  </si>
  <si>
    <t>TOTÁLNÍ ENDOPROTÉZA KYČELNÍHO KLOUBU</t>
  </si>
  <si>
    <t>66613</t>
  </si>
  <si>
    <t>KOSTNÍ ŠTĚPY DO ACETABULA PŘI OPERACI TEP KYČELNÍH</t>
  </si>
  <si>
    <t>66623</t>
  </si>
  <si>
    <t>PROSTÁ EXTRAKCE ENDOPROTÉZY - CEMENTOVANÉ</t>
  </si>
  <si>
    <t>66633</t>
  </si>
  <si>
    <t>PSEUDOARTRÓZA KRČKU FEMORU - REKONSTRUKCE</t>
  </si>
  <si>
    <t>66643</t>
  </si>
  <si>
    <t>ARTRODÉZA NA DK S VÝJIMKOU KYČELNÍHO A SI KLOUBU</t>
  </si>
  <si>
    <t>66649</t>
  </si>
  <si>
    <t>HEMIARTROPLASTIKA KOLENE - SÁŇOVÁ PROTÉZA</t>
  </si>
  <si>
    <t>66683</t>
  </si>
  <si>
    <t>AMPUTACE JEDNOHO PAPRSKU DOLNÍ KONČETINY</t>
  </si>
  <si>
    <t>66689</t>
  </si>
  <si>
    <t xml:space="preserve">METATARZOFALANGEÁLNÍ INTERPOZIČNÍ ARTROPLASTIKA - </t>
  </si>
  <si>
    <t>66713</t>
  </si>
  <si>
    <t>EXCIZE / EXSTIRPACE OSTRUHY PATNÍ KOSTI</t>
  </si>
  <si>
    <t>66723</t>
  </si>
  <si>
    <t>REKONSTRUKCE PAKLOUBU V OBLASTI HLEZNA NEBO NOHY</t>
  </si>
  <si>
    <t>66729</t>
  </si>
  <si>
    <t>REKONSTRUKCE / OSTEOTOMIE KOSTÍ TARZÁLNÍCH</t>
  </si>
  <si>
    <t>66739</t>
  </si>
  <si>
    <t>VELKÉ REKONSTRUKCE NOHY</t>
  </si>
  <si>
    <t>66749</t>
  </si>
  <si>
    <t>REKONSTRUKCE VAZŮ TC KLOUBU</t>
  </si>
  <si>
    <t>66753</t>
  </si>
  <si>
    <t>REPARACE ACHILLOVY ŠLACHY - ZASTARALÁ RUPTURA</t>
  </si>
  <si>
    <t>66819</t>
  </si>
  <si>
    <t>APLIKACE ZEVNÍHO FIXATÉRU</t>
  </si>
  <si>
    <t>66829</t>
  </si>
  <si>
    <t>ZAVEDENÍ PROPLACHOVÉ LAVÁŽE</t>
  </si>
  <si>
    <t>66833</t>
  </si>
  <si>
    <t>ODSTRANĚNÍ CIZÍHO TĚLESA Z RÁNY</t>
  </si>
  <si>
    <t>66849</t>
  </si>
  <si>
    <t>OPERACE EPIKONDYLITIDY</t>
  </si>
  <si>
    <t>66859</t>
  </si>
  <si>
    <t>DENERVACE VELKÝCH KLOUBŮ A SVALŮ</t>
  </si>
  <si>
    <t>66879</t>
  </si>
  <si>
    <t>OTEVŘENÁ SPONGIOPLASTIKA</t>
  </si>
  <si>
    <t>66883</t>
  </si>
  <si>
    <t>EXCIZE / EXSTIRPACE TUMORU KOSTI - RESEKCE JEDNODU</t>
  </si>
  <si>
    <t>66889</t>
  </si>
  <si>
    <t>POUHÁ REVIZE ALOPLASTIKY</t>
  </si>
  <si>
    <t>66893</t>
  </si>
  <si>
    <t>PUNKČNÍ BIOPSIE KOSTI NEBO KLOUBU</t>
  </si>
  <si>
    <t>66919</t>
  </si>
  <si>
    <t>SEKVESTROTOMIE</t>
  </si>
  <si>
    <t>66929</t>
  </si>
  <si>
    <t>TENOLÝZA - ROZSÁHLÉ UVOLNĚNÍ JEDNÉ ŠLACHY - MIMO R</t>
  </si>
  <si>
    <t>66933</t>
  </si>
  <si>
    <t>TENODÉZA - MIMO RUKY</t>
  </si>
  <si>
    <t>66939</t>
  </si>
  <si>
    <t>PRODLOUŽENÍ / ZKRÁCENÍ JEDNÉ ŠLACHY - MIMO RUKY</t>
  </si>
  <si>
    <t>67229</t>
  </si>
  <si>
    <t>REKONSTRUKCE ROTÁTOROVÉ MANŽETY</t>
  </si>
  <si>
    <t>67233</t>
  </si>
  <si>
    <t>AKUTNÍ SUTURA EXTENZOROVÉHO APARÁTU KOLENA S REKON</t>
  </si>
  <si>
    <t>89313</t>
  </si>
  <si>
    <t xml:space="preserve">PERKUTÁNNÍ PUNKCE NEBO BIOPSIE ŘÍZENÁ RDG METODOU 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</si>
  <si>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</si>
  <si>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</si>
  <si>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</si>
  <si>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</si>
  <si>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</si>
  <si>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</si>
  <si>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90917</t>
  </si>
  <si>
    <t>(DRG) TEP KYČLE ČÁSTEČNĚ CEMENTOVANÁ</t>
  </si>
  <si>
    <t>90916</t>
  </si>
  <si>
    <t>(DRG) TEP KYČLE CEMENTOVANÁ</t>
  </si>
  <si>
    <t>66735</t>
  </si>
  <si>
    <t>REKONSTRUKCE HALLUCES VALGI - VÝKON NA KOSTI</t>
  </si>
  <si>
    <t>66041</t>
  </si>
  <si>
    <t>REKONSTRUKČNÍ ARTROSKOPIE</t>
  </si>
  <si>
    <t>53457</t>
  </si>
  <si>
    <t>ZLOMENINY DOLNÍHO KONCE BÉRCE A HLEZNA S NITROKLOU</t>
  </si>
  <si>
    <t>00602</t>
  </si>
  <si>
    <t>OD TYPU 02 - PRO NEMOCNICE TYPU 3, (KATEGORIE 6)</t>
  </si>
  <si>
    <t>66841</t>
  </si>
  <si>
    <t>EXSTIRPACE NÁDORU MĚKKÝCH TKÁNÍ - HLUBOKO ULOŽENÝC</t>
  </si>
  <si>
    <t>66515</t>
  </si>
  <si>
    <t>AKROMIOKLAVIKULÁRNÍ / STERNOKLAVIKULÁRNÍ REKONSTRU</t>
  </si>
  <si>
    <t>54190</t>
  </si>
  <si>
    <t>OSTATNÍ REKONSTRUKCE TEPEN A BY-PASSY</t>
  </si>
  <si>
    <t>65920</t>
  </si>
  <si>
    <t>ODBĚR KOSTNÍHO ŠTĚPU Z PÁNVE</t>
  </si>
  <si>
    <t>66637</t>
  </si>
  <si>
    <t>REKONSTRUKCE / OSTEOTOMIE NA DK - MIMO NOHY</t>
  </si>
  <si>
    <t>66610</t>
  </si>
  <si>
    <t>CERVIKOKAPITÁLNÍ ENDOPROTÉZA</t>
  </si>
  <si>
    <t>66651</t>
  </si>
  <si>
    <t>TOTÁLNÍ ENDOPROTÉZA KOLENNÍHO KLOUBU</t>
  </si>
  <si>
    <t>66461</t>
  </si>
  <si>
    <t>REKONSTRUKCE PAKLOUBU NA HK</t>
  </si>
  <si>
    <t>66437</t>
  </si>
  <si>
    <t>REKONSTRUKCE VAZŮ ZÁPĚSTÍ A RUKY</t>
  </si>
  <si>
    <t>00632</t>
  </si>
  <si>
    <t>OD TYPU 32 - PRO NEMOCNICE TYPU 3, (KATEGORIE 6)</t>
  </si>
  <si>
    <t>66815</t>
  </si>
  <si>
    <t>AUTOGENNÍ ŠTĚP</t>
  </si>
  <si>
    <t>66817</t>
  </si>
  <si>
    <t>VÝPLŇ DUTINY</t>
  </si>
  <si>
    <t>31130</t>
  </si>
  <si>
    <t>PŘIJETÍ DOPROVODU DÍTĚTE</t>
  </si>
  <si>
    <t>66675</t>
  </si>
  <si>
    <t>REKONSTRUKCE PSEUDOARTRÓZY NA DK - NE PROX. FEMUR</t>
  </si>
  <si>
    <t>66455</t>
  </si>
  <si>
    <t>REKONSTRUKCE KOSTI - OSTEOTOMIE NA HK</t>
  </si>
  <si>
    <t>53471</t>
  </si>
  <si>
    <t>ZLOMENINA HORNÍHO KONCE FEMURU - REPOZICE OTEVŘENÁ</t>
  </si>
  <si>
    <t>89135</t>
  </si>
  <si>
    <t>RENTGENOVÉ VYŠETŘENÍ CELÉ PÁTEŘE JEDNOU EXPOZICÍ</t>
  </si>
  <si>
    <t>61151</t>
  </si>
  <si>
    <t>UZAVŘENÍ DEFEKTU KOŽNÍM LALOKEM MÍSTNÍM NAD 20 CM^</t>
  </si>
  <si>
    <t>66457</t>
  </si>
  <si>
    <t>REKONSTRUKCE VAZŮ - LOKET, PŘEDLOKTÍ</t>
  </si>
  <si>
    <t>53157</t>
  </si>
  <si>
    <t>OTEVŘENÁ REPOZICE A OSTEOSYNTÉZA ZLOMENINY JEDNÉ K</t>
  </si>
  <si>
    <t>66851</t>
  </si>
  <si>
    <t>AMPUTACE DLOUHÉ KOSTI / EXARTIKULACE VELKÉHO KLOUB</t>
  </si>
  <si>
    <t>51357</t>
  </si>
  <si>
    <t>JEJUNOSTOMIE, ILEOSTOMIE NEBO KOLOSTOMIE, ANTEPOZI</t>
  </si>
  <si>
    <t>90918</t>
  </si>
  <si>
    <t>(DRG) TEP KYČLE NECEMENTOVANÁ</t>
  </si>
  <si>
    <t>53257</t>
  </si>
  <si>
    <t xml:space="preserve">OTEVŘENÁ REPOZICE A OSTEOSYNTÉZA ZLOMENINY KLÍČNÍ </t>
  </si>
  <si>
    <t>66421</t>
  </si>
  <si>
    <t>BIOPSIE, INCIZE A DRENÁŽ NA RUCE ČI ZÁPĚSTÍ</t>
  </si>
  <si>
    <t>66615</t>
  </si>
  <si>
    <t>REKONSTRUKCE ACETABULA PŘI OPERACI TEP KYČELNÍHO K</t>
  </si>
  <si>
    <t>53461</t>
  </si>
  <si>
    <t>ZLOMENINA HORNÍHO KONCE TIBIE - DIAKONDYLICKÁ - (T</t>
  </si>
  <si>
    <t>99980</t>
  </si>
  <si>
    <t>(DRG) PACIENT S DIAGNOSTIKOVANÝM POLYTRAUMATEM S I</t>
  </si>
  <si>
    <t>53515</t>
  </si>
  <si>
    <t>SUTURA ŠLACHY EXTENSORU RUKY A ZÁPĚSTÍ</t>
  </si>
  <si>
    <t>66745</t>
  </si>
  <si>
    <t>POSTEROMEDIÁLNÍ UVOLNĚNÍ, LATERÁLNÍ ZKRÁCENÍ, TRAN</t>
  </si>
  <si>
    <t>66747</t>
  </si>
  <si>
    <t>UVOLNĚNÍ PLANTÁRNÍ FASCIE PRO PES EQUINOVARUS</t>
  </si>
  <si>
    <t>66847</t>
  </si>
  <si>
    <t>TRANSPOZICE / TRANSPLANTACE ŠLACHY</t>
  </si>
  <si>
    <t>61135</t>
  </si>
  <si>
    <t>AUTOTRANSPLANTACE KOŽNÍM ŠTĚPEM V PLNÉ TLOUŠTCE DO</t>
  </si>
  <si>
    <t>66737</t>
  </si>
  <si>
    <t>REKONSTRUKCE HALLUCES VALGI - VÝKON NA MĚKKÝCH TKÁ</t>
  </si>
  <si>
    <t>66871</t>
  </si>
  <si>
    <t>EXSTIRPACE BURZY - HLUBOKÁ</t>
  </si>
  <si>
    <t>61155</t>
  </si>
  <si>
    <t>UZAVŘENÍ DEFEKTU KOŽNÍM LALOKEM PŘÍMÝM ZE VZDÁLENÉ</t>
  </si>
  <si>
    <t>66621</t>
  </si>
  <si>
    <t>PROSTÁ EXTRAKCE ENDOPROTÉZY - NECEMENTOVANÉ</t>
  </si>
  <si>
    <t>66875</t>
  </si>
  <si>
    <t>TENOTOMIE OTEVŘENÁ - MIMO RUKY</t>
  </si>
  <si>
    <t>66665</t>
  </si>
  <si>
    <t>REKONSTRUKCE CHRONICKÉ NESTABILITY KOLENNÍHO KLOUB</t>
  </si>
  <si>
    <t>53151</t>
  </si>
  <si>
    <t>53521</t>
  </si>
  <si>
    <t>SUTURA ACHILLOVY ŠLACHY - ČERSTVÁ RUPTURA</t>
  </si>
  <si>
    <t>66895</t>
  </si>
  <si>
    <t>OTEVŘENÁ BIOPSIE KOSTI NEBO KLOUBU</t>
  </si>
  <si>
    <t>53451</t>
  </si>
  <si>
    <t>OTEVŘENÁ REPOZICE ZLOMENINY NEBO LUXACE JEDNOHO ME</t>
  </si>
  <si>
    <t>53255</t>
  </si>
  <si>
    <t xml:space="preserve">OTEVŘENÁ REPOZICE A OSTEOSYNTÉZA ZLOMENIN HORNÍHO </t>
  </si>
  <si>
    <t>66921</t>
  </si>
  <si>
    <t>EXKOCHLEACE A SPONGIOPLASTIKA</t>
  </si>
  <si>
    <t>66661</t>
  </si>
  <si>
    <t>SUTURA MENISKU</t>
  </si>
  <si>
    <t>66617</t>
  </si>
  <si>
    <t xml:space="preserve">REVIZE, ODSTRANĚNÍ TOTÁLNÍ ENDOPROTÉZY, VÝMĚNA ZA </t>
  </si>
  <si>
    <t>61231</t>
  </si>
  <si>
    <t>IMPLANTACE UMĚLÉHO MP NEBO IP KLOUBU</t>
  </si>
  <si>
    <t>66887</t>
  </si>
  <si>
    <t>FASCIÁLNÍ REKONSTRUKCE ROZSÁHLÁ NA KONČETINÁCH</t>
  </si>
  <si>
    <t>66425</t>
  </si>
  <si>
    <t xml:space="preserve">SYNOVEKTOMIE KLOUBU PRSTU RUKY ČI NOHY - ZA PRVNÍ </t>
  </si>
  <si>
    <t>53417</t>
  </si>
  <si>
    <t>66697</t>
  </si>
  <si>
    <t>EXCIZE / EXSTIRPACE HLAVIČKY METATARZU - JEDNA</t>
  </si>
  <si>
    <t>66465</t>
  </si>
  <si>
    <t>REPARACE ŠLACHY M. BICEPS BRACHII</t>
  </si>
  <si>
    <t>66435</t>
  </si>
  <si>
    <t>REKONSTRUKCE PSEUDOARTROZY NEBO EXCIZE ČLUNKOVÉ KO</t>
  </si>
  <si>
    <t>53511</t>
  </si>
  <si>
    <t>SUTURA ŠLACHY EXTENZORU - MIMO RUKU A ZÁPĚSTÍ A KO</t>
  </si>
  <si>
    <t>66925</t>
  </si>
  <si>
    <t>ODSTRANĚNÍ VOLNÝCH TĚLES Z VELKÝCH KLOUBŮ ARTROTOM</t>
  </si>
  <si>
    <t>66741</t>
  </si>
  <si>
    <t>REKONSTRUKCE DIG. SUPRADUCTI V. NOHY</t>
  </si>
  <si>
    <t>66865</t>
  </si>
  <si>
    <t>EXCIZE A EXSTIRPACE KOSTI - RESEKCE A NÁHRADA JINÝ</t>
  </si>
  <si>
    <t>66641</t>
  </si>
  <si>
    <t>POZDNÍ REKONSTRUKCE EXTENZOROVÉHO APARÁTU KOLENA</t>
  </si>
  <si>
    <t>66897</t>
  </si>
  <si>
    <t>EXCIZE / EXSTIRPACE BAKEROVY CYSTY</t>
  </si>
  <si>
    <t>66635</t>
  </si>
  <si>
    <t>OSTEOTOMIE PROXIMÁLNÍHO FEMURU</t>
  </si>
  <si>
    <t>61241</t>
  </si>
  <si>
    <t>IMPLANTACE KOSTNÍHO ŠTĚPU NA RUCE</t>
  </si>
  <si>
    <t>66431</t>
  </si>
  <si>
    <t>REKONSTRUKCE / OSTEOTOMIE FALANGY, METAKARPU - PRV</t>
  </si>
  <si>
    <t>67227</t>
  </si>
  <si>
    <t>UVOLNĚNÍ SVALU / ŠLACHY</t>
  </si>
  <si>
    <t>66037</t>
  </si>
  <si>
    <t>JEDNODUCHÁ ARTROSKOPIE</t>
  </si>
  <si>
    <t>66725</t>
  </si>
  <si>
    <t>REKONSTRUKCE / OSTEOTOMIE PATNÍ KOSTI</t>
  </si>
  <si>
    <t>66877</t>
  </si>
  <si>
    <t>TREPANACE A DRENÁŽ KOSTI</t>
  </si>
  <si>
    <t>66845</t>
  </si>
  <si>
    <t>REKONSTRUKCE JEDNÉ ŠLACHY</t>
  </si>
  <si>
    <t>66687</t>
  </si>
  <si>
    <t>TEP TALOKRURÁLNÍHO KLOUBU</t>
  </si>
  <si>
    <t>66885</t>
  </si>
  <si>
    <t>EXCIZE / EXSTIRPACE TUMORU KOSTI - RESEKCE ROZSÁHL</t>
  </si>
  <si>
    <t>66935</t>
  </si>
  <si>
    <t>REKONSTRUKCE ŠLACHOVÝM ŠTĚPEM - MIMO RUKY</t>
  </si>
  <si>
    <t>66717</t>
  </si>
  <si>
    <t>EXCIZE / EXSTIRPACE SEZAMSKÉ KOSTI NOHY</t>
  </si>
  <si>
    <t>66657</t>
  </si>
  <si>
    <t>DEBRIDEMENT V OBLASTI KOLENNÍHO KLOUBU BEZ SYNOVIA</t>
  </si>
  <si>
    <t>66855</t>
  </si>
  <si>
    <t>INCIZE A DRENÁŽ MĚKKÝCH TKÁNÍ V ORTOPEDII</t>
  </si>
  <si>
    <t>66645</t>
  </si>
  <si>
    <t>OPERACE ZÁVĚSNÉHO APARÁTU PATELLY PRO RECIDIVUJÍCÍ</t>
  </si>
  <si>
    <t>53481</t>
  </si>
  <si>
    <t xml:space="preserve">ZLOMENINA  ACETABULA - JEDNOHO PILÍŘE EVENT. JEHO </t>
  </si>
  <si>
    <t>51871</t>
  </si>
  <si>
    <t>FIXACE ZLOMENINY KLÍČKU DELBETOVÝMI KRUHY</t>
  </si>
  <si>
    <t>66861</t>
  </si>
  <si>
    <t>RESEKCE ROZSÁHLÁ NEBO RADIKÁLNÍ KLOUBŮ, MIMO KYČEL</t>
  </si>
  <si>
    <t>66941</t>
  </si>
  <si>
    <t>PRODLOUŽENÍ / ZKRÁCENÍ KAŽDÉ DALŠÍ ŠLACHY - MIMO R</t>
  </si>
  <si>
    <t>66743</t>
  </si>
  <si>
    <t>UVOLNĚNÍ DORZÁLNÍCH A MEDIÁLNÍCH STRUKTUR NOHY</t>
  </si>
  <si>
    <t>66517</t>
  </si>
  <si>
    <t>SPRENGLOVA DEFORMITA - SKAPULOPEXE</t>
  </si>
  <si>
    <t>66711</t>
  </si>
  <si>
    <t>EXCIZE / EXSTIRPACE ČLUNKOVÉ KOSTI NOHY</t>
  </si>
  <si>
    <t>90942</t>
  </si>
  <si>
    <t>(DRG) REIMPLANTACE TEP KYČLE</t>
  </si>
  <si>
    <t>90943</t>
  </si>
  <si>
    <t>(DRG) REIMPLANTACE TEP KOLENE</t>
  </si>
  <si>
    <t>66863</t>
  </si>
  <si>
    <t>66715</t>
  </si>
  <si>
    <t>EXCIZE / EXSTIRPACE KOSTI PATNÍ / HLEZENNÉ</t>
  </si>
  <si>
    <t>66653</t>
  </si>
  <si>
    <t>IMPLANTACE TUMORÓZNÍ (SPECIÁLNÍ) PROTÉZY - TOTÁLNÍ</t>
  </si>
  <si>
    <t>66647</t>
  </si>
  <si>
    <t>OPERAČNÍ VÝKONY PŘI CHONDROPATIÍCH KOLENA</t>
  </si>
  <si>
    <t>66459</t>
  </si>
  <si>
    <t>RESEKCE HLAVICE HUMERU</t>
  </si>
  <si>
    <t>66869</t>
  </si>
  <si>
    <t xml:space="preserve">EXCIZE A EXSTIRPACE SVALOVÉ - ROZSÁHLÉ - TAKÉ PRO </t>
  </si>
  <si>
    <t>66627</t>
  </si>
  <si>
    <t>DEKOMPRESE - PÁNEV, KYČEL</t>
  </si>
  <si>
    <t>66463</t>
  </si>
  <si>
    <t>OPERACE RECIDIVUJÍCÍ LUXACE RAMENNÍHO KLOUBU</t>
  </si>
  <si>
    <t>53473</t>
  </si>
  <si>
    <t>ZLOMENINA VELKÉHO TROCHANTERU</t>
  </si>
  <si>
    <t>67225</t>
  </si>
  <si>
    <t>ARTRODÉZA NA HK</t>
  </si>
  <si>
    <t>66923</t>
  </si>
  <si>
    <t>PRODLOUŽENÍ, ZKRÁCENÍ DLOUHÉ KOSTI</t>
  </si>
  <si>
    <t>91761</t>
  </si>
  <si>
    <t>(DRG) DERIVAČNÍ STOMIE</t>
  </si>
  <si>
    <t>91817</t>
  </si>
  <si>
    <t>(DRG) LOKALIZACE ENDOPROTÉZY - KLOUBY PRSTŮ RUKY</t>
  </si>
  <si>
    <t>91829</t>
  </si>
  <si>
    <t>(DRG) TYP VÝKONU - IMPLANTACE</t>
  </si>
  <si>
    <t>91820</t>
  </si>
  <si>
    <t>(DRG) ROZSAH ENDOPROTÉZY - CERVIKOKAPITÁLNÍ, SÁŇOV</t>
  </si>
  <si>
    <t>91827</t>
  </si>
  <si>
    <t>(DRG) TYP UKOTVENÍ ENDOPROTÉZY - NECEMENTOVANÁ</t>
  </si>
  <si>
    <t>91819</t>
  </si>
  <si>
    <t>(DRG) ROZSAH ENDOPROTÉZY - TOTÁLNÍ, KOMPLETNÍ</t>
  </si>
  <si>
    <t>90934</t>
  </si>
  <si>
    <t>(DRG) JEDNODUCHÁ REVIZE TEP KYČLE</t>
  </si>
  <si>
    <t>66043</t>
  </si>
  <si>
    <t>REVIZNÍ A ZVLÁŠTĚ SLOŽITÁ REKONSTRUKČNÍ ARTROSKOPI</t>
  </si>
  <si>
    <t>91826</t>
  </si>
  <si>
    <t>(DRG) TYP UKOTVENÍ ENDOPROTÉZY - CEMENTOVANÁ</t>
  </si>
  <si>
    <t>91814</t>
  </si>
  <si>
    <t>(DRG) LOKALIZACE ENDOPROTÉZY - RAMENNÍ KLOUB</t>
  </si>
  <si>
    <t>66691</t>
  </si>
  <si>
    <t>66873</t>
  </si>
  <si>
    <t>TENOTOMIE ZAVŘENÁ</t>
  </si>
  <si>
    <t>66527</t>
  </si>
  <si>
    <t>KOREKČNÍ OSTEOTOMIE PÁNVE VČETNĚ OPERACE STŘECHY</t>
  </si>
  <si>
    <t>91823</t>
  </si>
  <si>
    <t>(DRG) TECHNIKA ZAVEDENÍ ENDOPROTÉZY - OTEVŘENÝ PŘÍ</t>
  </si>
  <si>
    <t>91811</t>
  </si>
  <si>
    <t>(DRG) LOKALIZACE ENDOPROTÉZY - KOLENNÍ KLOUB</t>
  </si>
  <si>
    <t>91810</t>
  </si>
  <si>
    <t>(DRG) LOKALIZACE ENDOPROTÉZY - KYČELNÍ KLOUB</t>
  </si>
  <si>
    <t>91822</t>
  </si>
  <si>
    <t>91828</t>
  </si>
  <si>
    <t>(DRG) TYP UKOTVENÍ ENDOPROTÉZY - HYBRIDNÍ</t>
  </si>
  <si>
    <t>91813</t>
  </si>
  <si>
    <t>(DRG) LOKALIZACE ENDOPROTÉZY - KLOUBY PRSTŮ NOHY</t>
  </si>
  <si>
    <t>91825</t>
  </si>
  <si>
    <t>(DRG) TECHNIKA ZAVEDENÍ ENDOPROTÉZY - MINIINVAZIVN</t>
  </si>
  <si>
    <t>91830</t>
  </si>
  <si>
    <t>(DRG) TYP VÝKONU - REIMPLANTACE</t>
  </si>
  <si>
    <t>91832</t>
  </si>
  <si>
    <t>(DRG) TYP VÝKONU - EXTRAKCE A SPACER</t>
  </si>
  <si>
    <t>91831</t>
  </si>
  <si>
    <t>(DRG) TYP VÝKONU - EXTRAKCE</t>
  </si>
  <si>
    <t>91812</t>
  </si>
  <si>
    <t>(DRG) LOKALIZACE ENDOPROTÉZY - HLEZENNÍ KLOUB</t>
  </si>
  <si>
    <t>91833</t>
  </si>
  <si>
    <t>(DRG) TYP VÝKONU - REVIZE BEZ VÝKONU NA PROTÉZE</t>
  </si>
  <si>
    <t>91821</t>
  </si>
  <si>
    <t>(DRG) ROZSAH ENDOPROTÉZY - POVRCHOVÁ, RESURFACING</t>
  </si>
  <si>
    <t>90947</t>
  </si>
  <si>
    <t>(DRG) TEP MTP KLOUBU PALCE NOHY A CMC KLOUBU PALCE</t>
  </si>
  <si>
    <t>91837</t>
  </si>
  <si>
    <t>(DRG) ARTROSKOPICKÁ STABILIZACE RAMENE NEBO REKONS</t>
  </si>
  <si>
    <t>91834</t>
  </si>
  <si>
    <t>(DRG) REVERZNÍ ENDOPROTÉZA RAMENE</t>
  </si>
  <si>
    <t>91835</t>
  </si>
  <si>
    <t>(DRG) SILIKONOVÁ ENDOPROTÉZA PRSTNÍHO KLOUBU</t>
  </si>
  <si>
    <t>91824</t>
  </si>
  <si>
    <t>53259</t>
  </si>
  <si>
    <t>OTEVŘENÁ REPOZICE A VNITŘNÍ FIXACE VYMKNUTÍ STERNO</t>
  </si>
  <si>
    <t>90944</t>
  </si>
  <si>
    <t>(DRG) REIMPLANTACE TEP, CCEP RAMENE, LOKTE A ZÁPĚS</t>
  </si>
  <si>
    <t>91816</t>
  </si>
  <si>
    <t>(DRG) LOKALIZACE ENDOPROTÉZY - ZÁPĚSTNÍ KLOUB</t>
  </si>
  <si>
    <t>90962</t>
  </si>
  <si>
    <t>(DRG) ORTOPEDICKÁ OPERACE PRO MALIGNÍ NOVOTVAR</t>
  </si>
  <si>
    <t>67231</t>
  </si>
  <si>
    <t>HEMIPELVEKTOMIE A INTERTORAKOSKAPULÁRNÍ AMPUTACE</t>
  </si>
  <si>
    <t>66453</t>
  </si>
  <si>
    <t>EXSTIRPACE HLAVIČKY RADIA, NEBO RADIÁLNÍ STYLOIDEK</t>
  </si>
  <si>
    <t>90941</t>
  </si>
  <si>
    <t>(DRG) TUMOROZNÍ NEBO REVIZNÍ CUSTOM MADE ENDOPROTÉ</t>
  </si>
  <si>
    <t>6T6</t>
  </si>
  <si>
    <t>0058092</t>
  </si>
  <si>
    <t>0062464</t>
  </si>
  <si>
    <t>HAEMOCOMPLETTAN P</t>
  </si>
  <si>
    <t>0076360</t>
  </si>
  <si>
    <t>ZINACEF</t>
  </si>
  <si>
    <t>0087239</t>
  </si>
  <si>
    <t>0149384</t>
  </si>
  <si>
    <t>ECALTA</t>
  </si>
  <si>
    <t>0007905</t>
  </si>
  <si>
    <t>Erytrocyty z odběru plné krve</t>
  </si>
  <si>
    <t>0007964</t>
  </si>
  <si>
    <t>Erytrocyty z aferézy deleukotizované</t>
  </si>
  <si>
    <t>0001018</t>
  </si>
  <si>
    <t>ŠROUB SAMOŘEZNÝ KORTIKÁLNÍ MALÝ FRAGMENTY OCEL</t>
  </si>
  <si>
    <t>ŠROUB LCP A VA-LCP SAMOŘEZNÝ MALÝ FRAGMENT OCEL</t>
  </si>
  <si>
    <t>NÁHR. KYČ.KL., VLOŽKA CHIRUL.PŘEVÝŠ.JAMKY SFÉR.</t>
  </si>
  <si>
    <t>0098830</t>
  </si>
  <si>
    <t>0083837</t>
  </si>
  <si>
    <t>ŠROUB SPONGIOZNÍ - POLYAXIÁLNÍ 5.0, SAMOŘEZNÝ, TI</t>
  </si>
  <si>
    <t>0097777</t>
  </si>
  <si>
    <t>DLAHA LCP ROVNÁ VELKÝ FRAGMNET TITAN NE/STERIL</t>
  </si>
  <si>
    <t>00658</t>
  </si>
  <si>
    <t>OD TYPU 58 - PRO NEMOCNICE TYPU 3, (KATEGORIE 6) -</t>
  </si>
  <si>
    <t>12</t>
  </si>
  <si>
    <t>13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</si>
  <si>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</si>
  <si>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</si>
  <si>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</si>
  <si>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</si>
  <si>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</si>
  <si>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</si>
  <si>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</si>
  <si>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</si>
  <si>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</si>
  <si>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</si>
  <si>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</si>
  <si>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</si>
  <si>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</si>
  <si>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</si>
  <si>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</si>
  <si>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</si>
  <si>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</si>
  <si>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                                       </t>
  </si>
  <si>
    <t>01051</t>
  </si>
  <si>
    <t xml:space="preserve">UVOLNĚNÍ KARPÁLNÍHO TUNELU BEZ CC                                                                   </t>
  </si>
  <si>
    <t>01061</t>
  </si>
  <si>
    <t xml:space="preserve">JINÉ VÝKONY PŘI ONEMOCNĚNÍCH A PORUCHÁCH NERVOVÉHO SYSTÉMU BE                                       </t>
  </si>
  <si>
    <t>01301</t>
  </si>
  <si>
    <t xml:space="preserve">PORUCHY A PORANĚNÍ MÍCHY BEZ CC                                                                     </t>
  </si>
  <si>
    <t>01331</t>
  </si>
  <si>
    <t xml:space="preserve">NETRAUMATICKÉ INTRAKRANIÁLNÍ KRVÁCENÍ BEZ CC                                                        </t>
  </si>
  <si>
    <t>01343</t>
  </si>
  <si>
    <t xml:space="preserve">CÉVNÍ MOZKOVÁ PŘÍHODA S INFARKTEM S MCC                                                             </t>
  </si>
  <si>
    <t>01371</t>
  </si>
  <si>
    <t xml:space="preserve">PORUCHY KRANIÁLNÍCH A PERIFERNÍCH NERVŮ BEZ CC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</si>
  <si>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</si>
  <si>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</si>
  <si>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</si>
  <si>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04310</t>
  </si>
  <si>
    <t xml:space="preserve">RESPIRAČNÍ SELHÁNÍ                                                                                  </t>
  </si>
  <si>
    <t>04343</t>
  </si>
  <si>
    <t xml:space="preserve">MALIGNÍ ONEMOCNĚNÍ DÝCHACÍHO SYSTÉMU S MCC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</si>
  <si>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</si>
  <si>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</si>
  <si>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</si>
  <si>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</si>
  <si>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</si>
  <si>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</si>
  <si>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</si>
  <si>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</si>
  <si>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06013</t>
  </si>
  <si>
    <t xml:space="preserve">VELKÉ VÝKONY NA TLUSTÉM A TENKÉM STŘEVU S MCC                                                       </t>
  </si>
  <si>
    <t>06303</t>
  </si>
  <si>
    <t xml:space="preserve">MALIGNÍ ONEMOCNĚNÍ TRÁVICÍHO SYSTÉMU S MCC                                                          </t>
  </si>
  <si>
    <t>08041</t>
  </si>
  <si>
    <t xml:space="preserve">TOTÁLNÍ ENDOPROTÉZU KYČLE, LOKTE, ZÁPĚSTÍ, TOTÁLNÍ A REVERZNÍ                                       </t>
  </si>
  <si>
    <t>08042</t>
  </si>
  <si>
    <t>08043</t>
  </si>
  <si>
    <t>08071</t>
  </si>
  <si>
    <t xml:space="preserve">AMPUTACE PŘI PORUCHÁCH MUSKULOSKELETÁLNÍHO SYSTÉMU A POJIVOVÉ                                       </t>
  </si>
  <si>
    <t>08072</t>
  </si>
  <si>
    <t>08081</t>
  </si>
  <si>
    <t xml:space="preserve">VÝKONY NA KYČLÍCH A STEHENNÍ KOSTI, KROMĚ REPLANTACE VELKÝCH                                        </t>
  </si>
  <si>
    <t>08082</t>
  </si>
  <si>
    <t>08083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</si>
  <si>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</si>
  <si>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</si>
  <si>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</si>
  <si>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</si>
  <si>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</si>
  <si>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</si>
  <si>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</si>
  <si>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</si>
  <si>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08113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</si>
  <si>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</si>
  <si>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</si>
  <si>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</si>
  <si>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</si>
  <si>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</si>
  <si>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</si>
  <si>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</si>
  <si>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</si>
  <si>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</si>
  <si>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</si>
  <si>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</si>
  <si>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</si>
  <si>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</si>
  <si>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</si>
  <si>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</si>
  <si>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</si>
  <si>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</si>
  <si>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</si>
  <si>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</si>
  <si>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</si>
  <si>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</si>
  <si>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</si>
  <si>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</si>
  <si>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</si>
  <si>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</si>
  <si>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08181</t>
  </si>
  <si>
    <t xml:space="preserve">TOTÁLNÍ ENDOPROTÉZY KOLENA, HLEZNA bez CC                                                           </t>
  </si>
  <si>
    <t>08182</t>
  </si>
  <si>
    <t xml:space="preserve">TOTÁLNÍ ENDOPROTÉZY KOLENA, HLEZNA  s CC                                                            </t>
  </si>
  <si>
    <t>08183</t>
  </si>
  <si>
    <t xml:space="preserve">TOTÁLNÍ ENDOPROTÉZY KOLENA, HLEZNA s MCC                                                  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</si>
  <si>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</si>
  <si>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</si>
  <si>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</si>
  <si>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</si>
  <si>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08193</t>
  </si>
  <si>
    <t xml:space="preserve">ARTROSKOPIE S MCC                                                                                   </t>
  </si>
  <si>
    <t>08201</t>
  </si>
  <si>
    <t xml:space="preserve">REIMPLANTACE ENDOPROTÉZ KLOUBŮ HORNÍCH A DOLNÍCH KONČETIN, TU                                       </t>
  </si>
  <si>
    <t>08202</t>
  </si>
  <si>
    <t>08203</t>
  </si>
  <si>
    <t>08301</t>
  </si>
  <si>
    <t xml:space="preserve">ZLOMENINY KOSTI STEHENNÍ BEZ CC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</si>
  <si>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</si>
  <si>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</si>
  <si>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</si>
  <si>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</si>
  <si>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</si>
  <si>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</si>
  <si>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</si>
  <si>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</si>
  <si>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</si>
  <si>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</si>
  <si>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</si>
  <si>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</si>
  <si>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</si>
  <si>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</si>
  <si>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</si>
  <si>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</si>
  <si>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08392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</si>
  <si>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</si>
  <si>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</si>
  <si>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</si>
  <si>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</si>
  <si>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</si>
  <si>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</si>
  <si>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09013</t>
  </si>
  <si>
    <t xml:space="preserve">KOŽNÍ ŠTĚP A/NEBO DEBRIDEMENT S MCC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</si>
  <si>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</si>
  <si>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</si>
  <si>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</si>
  <si>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</si>
  <si>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</si>
  <si>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</si>
  <si>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</si>
  <si>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</si>
  <si>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</si>
  <si>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</si>
  <si>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</si>
  <si>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</si>
  <si>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11323</t>
  </si>
  <si>
    <t xml:space="preserve">INFEKCE LEDVIN A MOČOVÝCH CEST S MCC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</si>
  <si>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</si>
  <si>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</si>
  <si>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12301</t>
  </si>
  <si>
    <t xml:space="preserve">MALIGNÍ ONEMOCNĚNÍ MUŽSKÉHO REPRODUKČNÍHO SYSTÉMU BEZ CC                                            </t>
  </si>
  <si>
    <t>17031</t>
  </si>
  <si>
    <t xml:space="preserve">MYELOPROLIFERATIVNÍ PORUCHY A ŠPATNĚ DIFERENCOVANÉ NÁDORY S V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</si>
  <si>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</si>
  <si>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</si>
  <si>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</si>
  <si>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17341</t>
  </si>
  <si>
    <t xml:space="preserve">JINÉ MYELOPROLIFERATIVNÍ PORUCHY A DIAGNÓZA NEDIFERENCOVANÝCH                                       </t>
  </si>
  <si>
    <t>18021</t>
  </si>
  <si>
    <t xml:space="preserve">VÝKONY PRO POOPERAČNÍ A POÚRAZOVÉ INFEKCE BEZ CC                                                    </t>
  </si>
  <si>
    <t>18023</t>
  </si>
  <si>
    <t xml:space="preserve">VÝKONY PRO POOPERAČNÍ A POÚRAZOVÉ INFEKCE S MCC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</si>
  <si>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</si>
  <si>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</si>
  <si>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</si>
  <si>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</si>
  <si>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</si>
  <si>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</si>
  <si>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</si>
  <si>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</si>
  <si>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</si>
  <si>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</si>
  <si>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21331</t>
  </si>
  <si>
    <t xml:space="preserve">KOMPLIKACE PŘI LÉČENÍ BEZ CC                                 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</si>
  <si>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</si>
  <si>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</si>
  <si>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</si>
  <si>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</si>
  <si>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</si>
  <si>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</si>
  <si>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</si>
  <si>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</si>
  <si>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</si>
  <si>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</si>
  <si>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</si>
  <si>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</si>
  <si>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</si>
  <si>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</si>
  <si>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</si>
  <si>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</si>
  <si>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</si>
  <si>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</si>
  <si>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</si>
  <si>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</si>
  <si>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</si>
  <si>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</si>
  <si>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</si>
  <si>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</si>
  <si>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</si>
  <si>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</si>
  <si>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</si>
  <si>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</si>
  <si>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</si>
  <si>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</si>
  <si>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</si>
  <si>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</si>
  <si>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</si>
  <si>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</si>
  <si>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</si>
  <si>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</si>
  <si>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</si>
  <si>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</si>
  <si>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</si>
  <si>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</si>
  <si>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</si>
  <si>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</si>
  <si>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</si>
  <si>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</si>
  <si>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</si>
  <si>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</si>
  <si>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</si>
  <si>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</si>
  <si>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</si>
  <si>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</si>
  <si>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</si>
  <si>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</si>
  <si>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</si>
  <si>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</si>
  <si>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</si>
  <si>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</si>
  <si>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</si>
  <si>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</si>
  <si>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</si>
  <si>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</si>
  <si>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</si>
  <si>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</si>
  <si>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</si>
  <si>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</si>
  <si>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</si>
  <si>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</si>
  <si>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</si>
  <si>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</si>
  <si>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</si>
  <si>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</si>
  <si>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</si>
  <si>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</si>
  <si>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816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</si>
  <si>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</si>
  <si>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</si>
  <si>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</si>
  <si>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</si>
  <si>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</si>
  <si>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</si>
  <si>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</si>
  <si>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</si>
  <si>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</si>
  <si>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</si>
  <si>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</si>
  <si>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</si>
  <si>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</si>
  <si>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</si>
  <si>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</si>
  <si>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</si>
  <si>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</si>
  <si>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</si>
  <si>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</si>
  <si>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</si>
  <si>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</si>
  <si>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</si>
  <si>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</si>
  <si>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</si>
  <si>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</si>
  <si>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</si>
  <si>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</si>
  <si>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</si>
  <si>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</si>
  <si>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</si>
  <si>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</si>
  <si>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</si>
  <si>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</si>
  <si>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</si>
  <si>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</si>
  <si>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</si>
  <si>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</si>
  <si>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</si>
  <si>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</si>
  <si>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</si>
  <si>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</si>
  <si>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</si>
  <si>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</si>
  <si>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</si>
  <si>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</si>
  <si>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</si>
  <si>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</si>
  <si>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</si>
  <si>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</si>
  <si>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</si>
  <si>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</si>
  <si>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</si>
  <si>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</si>
  <si>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</si>
  <si>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</si>
  <si>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</si>
  <si>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</si>
  <si>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</si>
  <si>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</si>
  <si>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</si>
  <si>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</si>
  <si>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</si>
  <si>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</si>
  <si>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</si>
  <si>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</si>
  <si>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</si>
  <si>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</si>
  <si>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</si>
  <si>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</si>
  <si>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</si>
  <si>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</si>
  <si>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</si>
  <si>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</si>
  <si>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</si>
  <si>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</si>
  <si>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</si>
  <si>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</si>
  <si>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</si>
  <si>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</si>
  <si>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</si>
  <si>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</si>
  <si>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</si>
  <si>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</si>
  <si>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</si>
  <si>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</si>
  <si>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96877</t>
  </si>
  <si>
    <t>DRVVT - KOREKCE</t>
  </si>
  <si>
    <t>96895</t>
  </si>
  <si>
    <t>STANOVENÍ PŘÍMÝCH INHIBITORŮ FAKTORU XA</t>
  </si>
  <si>
    <t>96893</t>
  </si>
  <si>
    <t>STATIMOVÉ VYŠETŘENÍ FUNKČNÍ AKTIVITY VON WILLEBRAN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</si>
  <si>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</si>
  <si>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</si>
  <si>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</si>
  <si>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</si>
  <si>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</si>
  <si>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</si>
  <si>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</si>
  <si>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</si>
  <si>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</si>
  <si>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</si>
  <si>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</si>
  <si>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</si>
  <si>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</si>
  <si>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</si>
  <si>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</si>
  <si>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</si>
  <si>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</si>
  <si>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</si>
  <si>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</si>
  <si>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</si>
  <si>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</si>
  <si>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</si>
  <si>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</si>
  <si>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</si>
  <si>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</si>
  <si>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</si>
  <si>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</si>
  <si>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</si>
  <si>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</si>
  <si>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</si>
  <si>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</si>
  <si>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</si>
  <si>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</si>
  <si>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</si>
  <si>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</si>
  <si>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</si>
  <si>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</si>
  <si>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</si>
  <si>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</si>
  <si>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</si>
  <si>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</si>
  <si>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</si>
  <si>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</si>
  <si>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</si>
  <si>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</si>
  <si>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</si>
  <si>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</si>
  <si>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</si>
  <si>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</si>
  <si>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</si>
  <si>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</si>
  <si>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</si>
  <si>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</si>
  <si>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</si>
  <si>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</si>
  <si>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</si>
  <si>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</si>
  <si>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</si>
  <si>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</si>
  <si>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</si>
  <si>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</si>
  <si>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</si>
  <si>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</si>
  <si>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</si>
  <si>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</si>
  <si>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</si>
  <si>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</si>
  <si>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</si>
  <si>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</si>
  <si>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</si>
  <si>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</si>
  <si>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</si>
  <si>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</si>
  <si>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</si>
  <si>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</si>
  <si>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</si>
  <si>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</si>
  <si>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</si>
  <si>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</si>
  <si>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</si>
  <si>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</si>
  <si>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</si>
  <si>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</si>
  <si>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</si>
  <si>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</si>
  <si>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</si>
  <si>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</si>
  <si>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</si>
  <si>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</si>
  <si>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</si>
  <si>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</si>
  <si>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</si>
  <si>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</si>
  <si>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</si>
  <si>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</si>
  <si>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</si>
  <si>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</si>
  <si>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</si>
  <si>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</si>
  <si>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</si>
  <si>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</si>
  <si>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</si>
  <si>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</si>
  <si>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</si>
  <si>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</si>
  <si>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</si>
  <si>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</si>
  <si>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</si>
  <si>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</si>
  <si>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</si>
  <si>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</si>
  <si>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</si>
  <si>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</si>
  <si>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</si>
  <si>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</si>
  <si>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</si>
  <si>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</si>
  <si>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</si>
  <si>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</si>
  <si>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</si>
  <si>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</si>
  <si>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</si>
  <si>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</si>
  <si>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</si>
  <si>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</si>
  <si>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</si>
  <si>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</si>
  <si>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</si>
  <si>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</si>
  <si>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</si>
  <si>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</si>
  <si>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</si>
  <si>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</si>
  <si>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</si>
  <si>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</si>
  <si>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</si>
  <si>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</si>
  <si>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</si>
  <si>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</si>
  <si>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</si>
  <si>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</si>
  <si>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</si>
  <si>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</si>
  <si>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</si>
  <si>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</si>
  <si>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</si>
  <si>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</si>
  <si>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</si>
  <si>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</si>
  <si>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</si>
  <si>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</si>
  <si>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</si>
  <si>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</si>
  <si>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</si>
  <si>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</si>
  <si>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</si>
  <si>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</si>
  <si>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</si>
  <si>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</si>
  <si>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</si>
  <si>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</si>
  <si>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</si>
  <si>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</si>
  <si>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</si>
  <si>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</si>
  <si>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</si>
  <si>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</si>
  <si>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</si>
  <si>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</si>
  <si>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</si>
  <si>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</si>
  <si>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81123</t>
  </si>
  <si>
    <t>BILIRUBIN KONJUGOVANÝ STATIM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</si>
  <si>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</si>
  <si>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</si>
  <si>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</si>
  <si>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</si>
  <si>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</si>
  <si>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</si>
  <si>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</si>
  <si>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</si>
  <si>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</si>
  <si>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</si>
  <si>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</si>
  <si>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</si>
  <si>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81395</t>
  </si>
  <si>
    <t>ELEKTROFORÉZA PROTEINŮ (MOČ, MOZKOMÍŠNÍ MOK)</t>
  </si>
  <si>
    <t>81323</t>
  </si>
  <si>
    <t>ADENOSINDEAMINÁZA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</si>
  <si>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</si>
  <si>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</si>
  <si>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</si>
  <si>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</si>
  <si>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</si>
  <si>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</si>
  <si>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</si>
  <si>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</si>
  <si>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</si>
  <si>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</si>
  <si>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</si>
  <si>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</si>
  <si>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</si>
  <si>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</si>
  <si>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</si>
  <si>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</si>
  <si>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</si>
  <si>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</si>
  <si>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</si>
  <si>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</si>
  <si>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81732</t>
  </si>
  <si>
    <t>STANOVENÍ PEPTIDU UVOLŇUJÍCÍHO PRO-GASTRIN (PROGRP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</si>
  <si>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</si>
  <si>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</si>
  <si>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</si>
  <si>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</si>
  <si>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</si>
  <si>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</si>
  <si>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</si>
  <si>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34</t>
  </si>
  <si>
    <t>809</t>
  </si>
  <si>
    <t>0003132</t>
  </si>
  <si>
    <t>GADOVIST</t>
  </si>
  <si>
    <t>0003134</t>
  </si>
  <si>
    <t>0017039</t>
  </si>
  <si>
    <t>VISIPAQUE</t>
  </si>
  <si>
    <t>0042433</t>
  </si>
  <si>
    <t>0065978</t>
  </si>
  <si>
    <t>DOTAREM</t>
  </si>
  <si>
    <t>0095609</t>
  </si>
  <si>
    <t>MICROPAQUE CT</t>
  </si>
  <si>
    <t>0151208</t>
  </si>
  <si>
    <t>ULTRAVIST</t>
  </si>
  <si>
    <t>0224716</t>
  </si>
  <si>
    <t>0207733</t>
  </si>
  <si>
    <t>0207745</t>
  </si>
  <si>
    <t>0224696</t>
  </si>
  <si>
    <t>ULTRAVIST 300</t>
  </si>
  <si>
    <t>0038462</t>
  </si>
  <si>
    <t>DRÁT VODÍCÍ GUIDE WIRE M</t>
  </si>
  <si>
    <t>0053563</t>
  </si>
  <si>
    <t>KATETR DIAGNOSTICKÝ TEMPO4F,5F</t>
  </si>
  <si>
    <t>0056361</t>
  </si>
  <si>
    <t>ZAVADĚČ FLEXOR BALKIN RADIOOPÁKNÍ ZNAČKA</t>
  </si>
  <si>
    <t>0058736</t>
  </si>
  <si>
    <t>TĚLÍSKO EMBOLIZAČNÍ NESTER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</si>
  <si>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</si>
  <si>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</si>
  <si>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</si>
  <si>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</si>
  <si>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</si>
  <si>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</si>
  <si>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</si>
  <si>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</si>
  <si>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</si>
  <si>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</si>
  <si>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</si>
  <si>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</si>
  <si>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</si>
  <si>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</si>
  <si>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</si>
  <si>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</si>
  <si>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</si>
  <si>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</si>
  <si>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</si>
  <si>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</si>
  <si>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</si>
  <si>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</si>
  <si>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</si>
  <si>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</si>
  <si>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</si>
  <si>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</si>
  <si>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</si>
  <si>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</si>
  <si>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</si>
  <si>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</si>
  <si>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</si>
  <si>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</si>
  <si>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</si>
  <si>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</si>
  <si>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</si>
  <si>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</si>
  <si>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</si>
  <si>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</si>
  <si>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</si>
  <si>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</si>
  <si>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</si>
  <si>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</si>
  <si>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</si>
  <si>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</si>
  <si>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</si>
  <si>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</si>
  <si>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</si>
  <si>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</si>
  <si>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</si>
  <si>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</si>
  <si>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</si>
  <si>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</si>
  <si>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</si>
  <si>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</si>
  <si>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</si>
  <si>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</si>
  <si>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</si>
  <si>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89141</t>
  </si>
  <si>
    <t>VYŠETŘENÍ DOLNÍCH KONČETIN VCELKU JEDNÍM RENTGENOV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</si>
  <si>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</si>
  <si>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</si>
  <si>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</si>
  <si>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</si>
  <si>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</si>
  <si>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</si>
  <si>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</si>
  <si>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</si>
  <si>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</si>
  <si>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</si>
  <si>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</si>
  <si>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</si>
  <si>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</si>
  <si>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</si>
  <si>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</si>
  <si>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</si>
  <si>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</si>
  <si>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</si>
  <si>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</si>
  <si>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</si>
  <si>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</si>
  <si>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</si>
  <si>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</si>
  <si>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</si>
  <si>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</si>
  <si>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</si>
  <si>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</si>
  <si>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</si>
  <si>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</si>
  <si>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</si>
  <si>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</si>
  <si>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</si>
  <si>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</si>
  <si>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</si>
  <si>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</si>
  <si>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</si>
  <si>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</si>
  <si>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</si>
  <si>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</si>
  <si>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</si>
  <si>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</si>
  <si>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</si>
  <si>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</si>
  <si>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</si>
  <si>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</si>
  <si>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</si>
  <si>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</si>
  <si>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</si>
  <si>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</si>
  <si>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</si>
  <si>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</si>
  <si>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</si>
  <si>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</si>
  <si>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</si>
  <si>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</si>
  <si>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</si>
  <si>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</si>
  <si>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</si>
  <si>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</si>
  <si>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</si>
  <si>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</si>
  <si>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</si>
  <si>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</si>
  <si>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</si>
  <si>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</si>
  <si>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</si>
  <si>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87413</t>
  </si>
  <si>
    <t>CYTOLOGICKÉ OTISKY A STĚRY -  ZA 1-3 PREPARÁTY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</si>
  <si>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</si>
  <si>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</si>
  <si>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</si>
  <si>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</si>
  <si>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</si>
  <si>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</si>
  <si>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</si>
  <si>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</si>
  <si>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</si>
  <si>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</si>
  <si>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</si>
  <si>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</si>
  <si>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</si>
  <si>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</si>
  <si>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</si>
  <si>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</si>
  <si>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</si>
  <si>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</si>
  <si>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</si>
  <si>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</si>
  <si>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</si>
  <si>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</si>
  <si>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</si>
  <si>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</si>
  <si>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</si>
  <si>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</si>
  <si>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</si>
  <si>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</si>
  <si>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</si>
  <si>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</si>
  <si>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</si>
  <si>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</si>
  <si>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</si>
  <si>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</si>
  <si>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</si>
  <si>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</si>
  <si>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</si>
  <si>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</si>
  <si>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</si>
  <si>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</si>
  <si>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</si>
  <si>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</si>
  <si>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</si>
  <si>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</si>
  <si>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</si>
  <si>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</si>
  <si>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</si>
  <si>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</si>
  <si>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</si>
  <si>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</si>
  <si>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</si>
  <si>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</si>
  <si>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</si>
  <si>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</si>
  <si>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</si>
  <si>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</si>
  <si>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</si>
  <si>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</si>
  <si>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</si>
  <si>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</si>
  <si>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</si>
  <si>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</si>
  <si>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</si>
  <si>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</si>
  <si>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</si>
  <si>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</si>
  <si>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</si>
  <si>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</si>
  <si>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</si>
  <si>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</si>
  <si>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</si>
  <si>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</si>
  <si>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</si>
  <si>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</si>
  <si>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</si>
  <si>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</si>
  <si>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</si>
  <si>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</si>
  <si>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</si>
  <si>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</si>
  <si>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82083</t>
  </si>
  <si>
    <t>PRŮKAZ BAKTERIÁLNÍHO TOXINU NEBO ANTIGENU</t>
  </si>
  <si>
    <t>82149</t>
  </si>
  <si>
    <t>SEROTYPIZACE STŘEVNÍCH A JINÝCH PATOGENŮ</t>
  </si>
  <si>
    <t>82033</t>
  </si>
  <si>
    <t>KONTROLA STERILITY KLINICKÉHO VZORKU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</si>
  <si>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</si>
  <si>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</si>
  <si>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</si>
  <si>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</si>
  <si>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</si>
  <si>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</si>
  <si>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</si>
  <si>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</si>
  <si>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</si>
  <si>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</si>
  <si>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</si>
  <si>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</si>
  <si>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</si>
  <si>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</si>
  <si>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</si>
  <si>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</si>
  <si>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</si>
  <si>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</si>
  <si>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</si>
  <si>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91161</t>
  </si>
  <si>
    <t>STANOVENÍ C4 SLOŽKY KOMPLEMENTU</t>
  </si>
  <si>
    <t>91171</t>
  </si>
  <si>
    <t>STANOVENÍ IgG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</si>
  <si>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</si>
  <si>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</si>
  <si>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</si>
  <si>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</si>
  <si>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</si>
  <si>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</si>
  <si>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</si>
  <si>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</si>
  <si>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91493</t>
  </si>
  <si>
    <t>IMUNOANALYTICKÉ STANOVENÍ AUTOPROTILÁTEK PROTI SPE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</si>
  <si>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</si>
  <si>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</si>
  <si>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</si>
  <si>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</si>
  <si>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</si>
  <si>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</si>
  <si>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86415</t>
  </si>
  <si>
    <t>SCREENING PROTILÁTEK NA PANELU 100 DÁRCŮ POMOCÍ DT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</si>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</sst>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70" fillId="0" borderId="15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0.90871776414108107</c:v>
                </c:pt>
                <c:pt idx="1">
                  <c:v>0.72938059944220257</c:v>
                </c:pt>
                <c:pt idx="2">
                  <c:v>0.8026758281348253</c:v>
                </c:pt>
                <c:pt idx="3">
                  <c:v>0.71801403379150508</c:v>
                </c:pt>
                <c:pt idx="4">
                  <c:v>0.6451286212633639</c:v>
                </c:pt>
                <c:pt idx="5">
                  <c:v>0.66868995764675832</c:v>
                </c:pt>
                <c:pt idx="6">
                  <c:v>0.64061738024683434</c:v>
                </c:pt>
                <c:pt idx="7">
                  <c:v>0.68798860722129096</c:v>
                </c:pt>
                <c:pt idx="8">
                  <c:v>0.71680232748452544</c:v>
                </c:pt>
                <c:pt idx="9">
                  <c:v>0.68724952917013837</c:v>
                </c:pt>
                <c:pt idx="10">
                  <c:v>0.64280281036112097</c:v>
                </c:pt>
                <c:pt idx="11">
                  <c:v>0.62237345939414879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0.97690217391304346</c:v>
                </c:pt>
                <c:pt idx="1">
                  <c:v>0.92953707496927485</c:v>
                </c:pt>
                <c:pt idx="2">
                  <c:v>0.90921336206896552</c:v>
                </c:pt>
                <c:pt idx="3">
                  <c:v>0.92607493085240133</c:v>
                </c:pt>
                <c:pt idx="4">
                  <c:v>0.91307161345987919</c:v>
                </c:pt>
                <c:pt idx="5">
                  <c:v>0.89931311777517176</c:v>
                </c:pt>
                <c:pt idx="6">
                  <c:v>0.90004199916001681</c:v>
                </c:pt>
                <c:pt idx="7">
                  <c:v>0.89283661032539952</c:v>
                </c:pt>
                <c:pt idx="8">
                  <c:v>0.89527780471249874</c:v>
                </c:pt>
                <c:pt idx="9">
                  <c:v>0.89904694669961172</c:v>
                </c:pt>
                <c:pt idx="10">
                  <c:v>0.92731808731808729</c:v>
                </c:pt>
                <c:pt idx="11">
                  <c:v>0.93110069897841619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1" totalsRowShown="0" headerRowDxfId="116" tableBorderDxfId="115">
  <autoFilter ref="A7:S21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71" totalsRowShown="0">
  <autoFilter ref="C3:S17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2298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4269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4270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4295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7188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7218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7228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7405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7406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8862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9041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9692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DBD8A061-E863-4578-83EF-785B15425C40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2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2298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494.00000000000006</v>
      </c>
      <c r="G3" s="47">
        <f>SUBTOTAL(9,G6:G1048576)</f>
        <v>88218.385452389382</v>
      </c>
      <c r="H3" s="48">
        <f>IF(M3=0,0,G3/M3)</f>
        <v>9.1788391234023381E-2</v>
      </c>
      <c r="I3" s="47">
        <f>SUBTOTAL(9,I6:I1048576)</f>
        <v>6488</v>
      </c>
      <c r="J3" s="47">
        <f>SUBTOTAL(9,J6:J1048576)</f>
        <v>872887.74427013798</v>
      </c>
      <c r="K3" s="48">
        <f>IF(M3=0,0,J3/M3)</f>
        <v>0.9082116087659764</v>
      </c>
      <c r="L3" s="47">
        <f>SUBTOTAL(9,L6:L1048576)</f>
        <v>6982.0000000000018</v>
      </c>
      <c r="M3" s="49">
        <f>SUBTOTAL(9,M6:M1048576)</f>
        <v>961106.12972252758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626</v>
      </c>
      <c r="B6" s="723" t="s">
        <v>1804</v>
      </c>
      <c r="C6" s="723" t="s">
        <v>1805</v>
      </c>
      <c r="D6" s="723" t="s">
        <v>860</v>
      </c>
      <c r="E6" s="723" t="s">
        <v>1806</v>
      </c>
      <c r="F6" s="727"/>
      <c r="G6" s="727"/>
      <c r="H6" s="747">
        <v>0</v>
      </c>
      <c r="I6" s="727">
        <v>1</v>
      </c>
      <c r="J6" s="727">
        <v>106.05999999999999</v>
      </c>
      <c r="K6" s="747">
        <v>1</v>
      </c>
      <c r="L6" s="727">
        <v>1</v>
      </c>
      <c r="M6" s="728">
        <v>106.05999999999999</v>
      </c>
    </row>
    <row r="7" spans="1:13" ht="14.45" customHeight="1" x14ac:dyDescent="0.2">
      <c r="A7" s="729" t="s">
        <v>626</v>
      </c>
      <c r="B7" s="730" t="s">
        <v>1807</v>
      </c>
      <c r="C7" s="730" t="s">
        <v>1808</v>
      </c>
      <c r="D7" s="730" t="s">
        <v>849</v>
      </c>
      <c r="E7" s="730" t="s">
        <v>1809</v>
      </c>
      <c r="F7" s="734"/>
      <c r="G7" s="734"/>
      <c r="H7" s="748">
        <v>0</v>
      </c>
      <c r="I7" s="734">
        <v>1</v>
      </c>
      <c r="J7" s="734">
        <v>123.17000000000003</v>
      </c>
      <c r="K7" s="748">
        <v>1</v>
      </c>
      <c r="L7" s="734">
        <v>1</v>
      </c>
      <c r="M7" s="735">
        <v>123.17000000000003</v>
      </c>
    </row>
    <row r="8" spans="1:13" ht="14.45" customHeight="1" x14ac:dyDescent="0.2">
      <c r="A8" s="729" t="s">
        <v>626</v>
      </c>
      <c r="B8" s="730" t="s">
        <v>1810</v>
      </c>
      <c r="C8" s="730" t="s">
        <v>1811</v>
      </c>
      <c r="D8" s="730" t="s">
        <v>1812</v>
      </c>
      <c r="E8" s="730" t="s">
        <v>1813</v>
      </c>
      <c r="F8" s="734"/>
      <c r="G8" s="734"/>
      <c r="H8" s="748">
        <v>0</v>
      </c>
      <c r="I8" s="734">
        <v>1</v>
      </c>
      <c r="J8" s="734">
        <v>273.89999999999998</v>
      </c>
      <c r="K8" s="748">
        <v>1</v>
      </c>
      <c r="L8" s="734">
        <v>1</v>
      </c>
      <c r="M8" s="735">
        <v>273.89999999999998</v>
      </c>
    </row>
    <row r="9" spans="1:13" ht="14.45" customHeight="1" x14ac:dyDescent="0.2">
      <c r="A9" s="729" t="s">
        <v>626</v>
      </c>
      <c r="B9" s="730" t="s">
        <v>1814</v>
      </c>
      <c r="C9" s="730" t="s">
        <v>1815</v>
      </c>
      <c r="D9" s="730" t="s">
        <v>1816</v>
      </c>
      <c r="E9" s="730" t="s">
        <v>1817</v>
      </c>
      <c r="F9" s="734"/>
      <c r="G9" s="734"/>
      <c r="H9" s="748">
        <v>0</v>
      </c>
      <c r="I9" s="734">
        <v>1</v>
      </c>
      <c r="J9" s="734">
        <v>671.45</v>
      </c>
      <c r="K9" s="748">
        <v>1</v>
      </c>
      <c r="L9" s="734">
        <v>1</v>
      </c>
      <c r="M9" s="735">
        <v>671.45</v>
      </c>
    </row>
    <row r="10" spans="1:13" ht="14.45" customHeight="1" x14ac:dyDescent="0.2">
      <c r="A10" s="729" t="s">
        <v>626</v>
      </c>
      <c r="B10" s="730" t="s">
        <v>1818</v>
      </c>
      <c r="C10" s="730" t="s">
        <v>1819</v>
      </c>
      <c r="D10" s="730" t="s">
        <v>1820</v>
      </c>
      <c r="E10" s="730" t="s">
        <v>1821</v>
      </c>
      <c r="F10" s="734"/>
      <c r="G10" s="734"/>
      <c r="H10" s="748">
        <v>0</v>
      </c>
      <c r="I10" s="734">
        <v>1</v>
      </c>
      <c r="J10" s="734">
        <v>15.49</v>
      </c>
      <c r="K10" s="748">
        <v>1</v>
      </c>
      <c r="L10" s="734">
        <v>1</v>
      </c>
      <c r="M10" s="735">
        <v>15.49</v>
      </c>
    </row>
    <row r="11" spans="1:13" ht="14.45" customHeight="1" x14ac:dyDescent="0.2">
      <c r="A11" s="729" t="s">
        <v>626</v>
      </c>
      <c r="B11" s="730" t="s">
        <v>1822</v>
      </c>
      <c r="C11" s="730" t="s">
        <v>1823</v>
      </c>
      <c r="D11" s="730" t="s">
        <v>1824</v>
      </c>
      <c r="E11" s="730" t="s">
        <v>1825</v>
      </c>
      <c r="F11" s="734"/>
      <c r="G11" s="734"/>
      <c r="H11" s="748">
        <v>0</v>
      </c>
      <c r="I11" s="734">
        <v>1</v>
      </c>
      <c r="J11" s="734">
        <v>137.37</v>
      </c>
      <c r="K11" s="748">
        <v>1</v>
      </c>
      <c r="L11" s="734">
        <v>1</v>
      </c>
      <c r="M11" s="735">
        <v>137.37</v>
      </c>
    </row>
    <row r="12" spans="1:13" ht="14.45" customHeight="1" x14ac:dyDescent="0.2">
      <c r="A12" s="729" t="s">
        <v>626</v>
      </c>
      <c r="B12" s="730" t="s">
        <v>1826</v>
      </c>
      <c r="C12" s="730" t="s">
        <v>1827</v>
      </c>
      <c r="D12" s="730" t="s">
        <v>715</v>
      </c>
      <c r="E12" s="730" t="s">
        <v>1828</v>
      </c>
      <c r="F12" s="734">
        <v>1</v>
      </c>
      <c r="G12" s="734">
        <v>606.69500000000005</v>
      </c>
      <c r="H12" s="748">
        <v>1</v>
      </c>
      <c r="I12" s="734"/>
      <c r="J12" s="734"/>
      <c r="K12" s="748">
        <v>0</v>
      </c>
      <c r="L12" s="734">
        <v>1</v>
      </c>
      <c r="M12" s="735">
        <v>606.69500000000005</v>
      </c>
    </row>
    <row r="13" spans="1:13" ht="14.45" customHeight="1" x14ac:dyDescent="0.2">
      <c r="A13" s="729" t="s">
        <v>626</v>
      </c>
      <c r="B13" s="730" t="s">
        <v>1829</v>
      </c>
      <c r="C13" s="730" t="s">
        <v>1830</v>
      </c>
      <c r="D13" s="730" t="s">
        <v>788</v>
      </c>
      <c r="E13" s="730" t="s">
        <v>1831</v>
      </c>
      <c r="F13" s="734"/>
      <c r="G13" s="734"/>
      <c r="H13" s="748">
        <v>0</v>
      </c>
      <c r="I13" s="734">
        <v>17</v>
      </c>
      <c r="J13" s="734">
        <v>12259.96</v>
      </c>
      <c r="K13" s="748">
        <v>1</v>
      </c>
      <c r="L13" s="734">
        <v>17</v>
      </c>
      <c r="M13" s="735">
        <v>12259.96</v>
      </c>
    </row>
    <row r="14" spans="1:13" ht="14.45" customHeight="1" x14ac:dyDescent="0.2">
      <c r="A14" s="729" t="s">
        <v>626</v>
      </c>
      <c r="B14" s="730" t="s">
        <v>1829</v>
      </c>
      <c r="C14" s="730" t="s">
        <v>1832</v>
      </c>
      <c r="D14" s="730" t="s">
        <v>788</v>
      </c>
      <c r="E14" s="730" t="s">
        <v>1833</v>
      </c>
      <c r="F14" s="734"/>
      <c r="G14" s="734"/>
      <c r="H14" s="748">
        <v>0</v>
      </c>
      <c r="I14" s="734">
        <v>15</v>
      </c>
      <c r="J14" s="734">
        <v>4077.75</v>
      </c>
      <c r="K14" s="748">
        <v>1</v>
      </c>
      <c r="L14" s="734">
        <v>15</v>
      </c>
      <c r="M14" s="735">
        <v>4077.75</v>
      </c>
    </row>
    <row r="15" spans="1:13" ht="14.45" customHeight="1" x14ac:dyDescent="0.2">
      <c r="A15" s="729" t="s">
        <v>626</v>
      </c>
      <c r="B15" s="730" t="s">
        <v>1829</v>
      </c>
      <c r="C15" s="730" t="s">
        <v>1834</v>
      </c>
      <c r="D15" s="730" t="s">
        <v>788</v>
      </c>
      <c r="E15" s="730" t="s">
        <v>1835</v>
      </c>
      <c r="F15" s="734"/>
      <c r="G15" s="734"/>
      <c r="H15" s="748">
        <v>0</v>
      </c>
      <c r="I15" s="734">
        <v>107</v>
      </c>
      <c r="J15" s="734">
        <v>67076.790000000008</v>
      </c>
      <c r="K15" s="748">
        <v>1</v>
      </c>
      <c r="L15" s="734">
        <v>107</v>
      </c>
      <c r="M15" s="735">
        <v>67076.790000000008</v>
      </c>
    </row>
    <row r="16" spans="1:13" ht="14.45" customHeight="1" x14ac:dyDescent="0.2">
      <c r="A16" s="729" t="s">
        <v>626</v>
      </c>
      <c r="B16" s="730" t="s">
        <v>1829</v>
      </c>
      <c r="C16" s="730" t="s">
        <v>1836</v>
      </c>
      <c r="D16" s="730" t="s">
        <v>788</v>
      </c>
      <c r="E16" s="730" t="s">
        <v>1837</v>
      </c>
      <c r="F16" s="734"/>
      <c r="G16" s="734"/>
      <c r="H16" s="748">
        <v>0</v>
      </c>
      <c r="I16" s="734">
        <v>123</v>
      </c>
      <c r="J16" s="734">
        <v>50295.489999999991</v>
      </c>
      <c r="K16" s="748">
        <v>1</v>
      </c>
      <c r="L16" s="734">
        <v>123</v>
      </c>
      <c r="M16" s="735">
        <v>50295.489999999991</v>
      </c>
    </row>
    <row r="17" spans="1:13" ht="14.45" customHeight="1" x14ac:dyDescent="0.2">
      <c r="A17" s="729" t="s">
        <v>626</v>
      </c>
      <c r="B17" s="730" t="s">
        <v>1838</v>
      </c>
      <c r="C17" s="730" t="s">
        <v>1839</v>
      </c>
      <c r="D17" s="730" t="s">
        <v>723</v>
      </c>
      <c r="E17" s="730" t="s">
        <v>1840</v>
      </c>
      <c r="F17" s="734"/>
      <c r="G17" s="734"/>
      <c r="H17" s="748">
        <v>0</v>
      </c>
      <c r="I17" s="734">
        <v>1</v>
      </c>
      <c r="J17" s="734">
        <v>44.829999999999991</v>
      </c>
      <c r="K17" s="748">
        <v>1</v>
      </c>
      <c r="L17" s="734">
        <v>1</v>
      </c>
      <c r="M17" s="735">
        <v>44.829999999999991</v>
      </c>
    </row>
    <row r="18" spans="1:13" ht="14.45" customHeight="1" x14ac:dyDescent="0.2">
      <c r="A18" s="729" t="s">
        <v>626</v>
      </c>
      <c r="B18" s="730" t="s">
        <v>1841</v>
      </c>
      <c r="C18" s="730" t="s">
        <v>1842</v>
      </c>
      <c r="D18" s="730" t="s">
        <v>1843</v>
      </c>
      <c r="E18" s="730" t="s">
        <v>1844</v>
      </c>
      <c r="F18" s="734"/>
      <c r="G18" s="734"/>
      <c r="H18" s="748">
        <v>0</v>
      </c>
      <c r="I18" s="734">
        <v>1</v>
      </c>
      <c r="J18" s="734">
        <v>78.410000000000011</v>
      </c>
      <c r="K18" s="748">
        <v>1</v>
      </c>
      <c r="L18" s="734">
        <v>1</v>
      </c>
      <c r="M18" s="735">
        <v>78.410000000000011</v>
      </c>
    </row>
    <row r="19" spans="1:13" ht="14.45" customHeight="1" x14ac:dyDescent="0.2">
      <c r="A19" s="729" t="s">
        <v>626</v>
      </c>
      <c r="B19" s="730" t="s">
        <v>1845</v>
      </c>
      <c r="C19" s="730" t="s">
        <v>1846</v>
      </c>
      <c r="D19" s="730" t="s">
        <v>1847</v>
      </c>
      <c r="E19" s="730" t="s">
        <v>1848</v>
      </c>
      <c r="F19" s="734"/>
      <c r="G19" s="734"/>
      <c r="H19" s="748">
        <v>0</v>
      </c>
      <c r="I19" s="734">
        <v>1</v>
      </c>
      <c r="J19" s="734">
        <v>31.34</v>
      </c>
      <c r="K19" s="748">
        <v>1</v>
      </c>
      <c r="L19" s="734">
        <v>1</v>
      </c>
      <c r="M19" s="735">
        <v>31.34</v>
      </c>
    </row>
    <row r="20" spans="1:13" ht="14.45" customHeight="1" x14ac:dyDescent="0.2">
      <c r="A20" s="729" t="s">
        <v>626</v>
      </c>
      <c r="B20" s="730" t="s">
        <v>1849</v>
      </c>
      <c r="C20" s="730" t="s">
        <v>1850</v>
      </c>
      <c r="D20" s="730" t="s">
        <v>814</v>
      </c>
      <c r="E20" s="730" t="s">
        <v>1851</v>
      </c>
      <c r="F20" s="734"/>
      <c r="G20" s="734"/>
      <c r="H20" s="748">
        <v>0</v>
      </c>
      <c r="I20" s="734">
        <v>6</v>
      </c>
      <c r="J20" s="734">
        <v>242.04000000000002</v>
      </c>
      <c r="K20" s="748">
        <v>1</v>
      </c>
      <c r="L20" s="734">
        <v>6</v>
      </c>
      <c r="M20" s="735">
        <v>242.04000000000002</v>
      </c>
    </row>
    <row r="21" spans="1:13" ht="14.45" customHeight="1" x14ac:dyDescent="0.2">
      <c r="A21" s="729" t="s">
        <v>626</v>
      </c>
      <c r="B21" s="730" t="s">
        <v>1849</v>
      </c>
      <c r="C21" s="730" t="s">
        <v>1852</v>
      </c>
      <c r="D21" s="730" t="s">
        <v>814</v>
      </c>
      <c r="E21" s="730" t="s">
        <v>1853</v>
      </c>
      <c r="F21" s="734"/>
      <c r="G21" s="734"/>
      <c r="H21" s="748">
        <v>0</v>
      </c>
      <c r="I21" s="734">
        <v>25</v>
      </c>
      <c r="J21" s="734">
        <v>990.43</v>
      </c>
      <c r="K21" s="748">
        <v>1</v>
      </c>
      <c r="L21" s="734">
        <v>25</v>
      </c>
      <c r="M21" s="735">
        <v>990.43</v>
      </c>
    </row>
    <row r="22" spans="1:13" ht="14.45" customHeight="1" x14ac:dyDescent="0.2">
      <c r="A22" s="729" t="s">
        <v>626</v>
      </c>
      <c r="B22" s="730" t="s">
        <v>1854</v>
      </c>
      <c r="C22" s="730" t="s">
        <v>1855</v>
      </c>
      <c r="D22" s="730" t="s">
        <v>1856</v>
      </c>
      <c r="E22" s="730" t="s">
        <v>1857</v>
      </c>
      <c r="F22" s="734">
        <v>1</v>
      </c>
      <c r="G22" s="734">
        <v>27.9</v>
      </c>
      <c r="H22" s="748">
        <v>1</v>
      </c>
      <c r="I22" s="734"/>
      <c r="J22" s="734"/>
      <c r="K22" s="748">
        <v>0</v>
      </c>
      <c r="L22" s="734">
        <v>1</v>
      </c>
      <c r="M22" s="735">
        <v>27.9</v>
      </c>
    </row>
    <row r="23" spans="1:13" ht="14.45" customHeight="1" x14ac:dyDescent="0.2">
      <c r="A23" s="729" t="s">
        <v>626</v>
      </c>
      <c r="B23" s="730" t="s">
        <v>1858</v>
      </c>
      <c r="C23" s="730" t="s">
        <v>1859</v>
      </c>
      <c r="D23" s="730" t="s">
        <v>959</v>
      </c>
      <c r="E23" s="730" t="s">
        <v>1860</v>
      </c>
      <c r="F23" s="734"/>
      <c r="G23" s="734"/>
      <c r="H23" s="748">
        <v>0</v>
      </c>
      <c r="I23" s="734">
        <v>1</v>
      </c>
      <c r="J23" s="734">
        <v>188.87</v>
      </c>
      <c r="K23" s="748">
        <v>1</v>
      </c>
      <c r="L23" s="734">
        <v>1</v>
      </c>
      <c r="M23" s="735">
        <v>188.87</v>
      </c>
    </row>
    <row r="24" spans="1:13" ht="14.45" customHeight="1" x14ac:dyDescent="0.2">
      <c r="A24" s="729" t="s">
        <v>626</v>
      </c>
      <c r="B24" s="730" t="s">
        <v>1861</v>
      </c>
      <c r="C24" s="730" t="s">
        <v>1862</v>
      </c>
      <c r="D24" s="730" t="s">
        <v>1863</v>
      </c>
      <c r="E24" s="730" t="s">
        <v>1864</v>
      </c>
      <c r="F24" s="734">
        <v>1</v>
      </c>
      <c r="G24" s="734">
        <v>195.36</v>
      </c>
      <c r="H24" s="748">
        <v>1</v>
      </c>
      <c r="I24" s="734"/>
      <c r="J24" s="734"/>
      <c r="K24" s="748">
        <v>0</v>
      </c>
      <c r="L24" s="734">
        <v>1</v>
      </c>
      <c r="M24" s="735">
        <v>195.36</v>
      </c>
    </row>
    <row r="25" spans="1:13" ht="14.45" customHeight="1" x14ac:dyDescent="0.2">
      <c r="A25" s="729" t="s">
        <v>626</v>
      </c>
      <c r="B25" s="730" t="s">
        <v>1865</v>
      </c>
      <c r="C25" s="730" t="s">
        <v>1866</v>
      </c>
      <c r="D25" s="730" t="s">
        <v>1867</v>
      </c>
      <c r="E25" s="730" t="s">
        <v>1868</v>
      </c>
      <c r="F25" s="734"/>
      <c r="G25" s="734"/>
      <c r="H25" s="748">
        <v>0</v>
      </c>
      <c r="I25" s="734">
        <v>4</v>
      </c>
      <c r="J25" s="734">
        <v>2321.56</v>
      </c>
      <c r="K25" s="748">
        <v>1</v>
      </c>
      <c r="L25" s="734">
        <v>4</v>
      </c>
      <c r="M25" s="735">
        <v>2321.56</v>
      </c>
    </row>
    <row r="26" spans="1:13" ht="14.45" customHeight="1" x14ac:dyDescent="0.2">
      <c r="A26" s="729" t="s">
        <v>626</v>
      </c>
      <c r="B26" s="730" t="s">
        <v>1865</v>
      </c>
      <c r="C26" s="730" t="s">
        <v>1869</v>
      </c>
      <c r="D26" s="730" t="s">
        <v>1867</v>
      </c>
      <c r="E26" s="730" t="s">
        <v>1870</v>
      </c>
      <c r="F26" s="734"/>
      <c r="G26" s="734"/>
      <c r="H26" s="748">
        <v>0</v>
      </c>
      <c r="I26" s="734">
        <v>1</v>
      </c>
      <c r="J26" s="734">
        <v>254.25</v>
      </c>
      <c r="K26" s="748">
        <v>1</v>
      </c>
      <c r="L26" s="734">
        <v>1</v>
      </c>
      <c r="M26" s="735">
        <v>254.25</v>
      </c>
    </row>
    <row r="27" spans="1:13" ht="14.45" customHeight="1" x14ac:dyDescent="0.2">
      <c r="A27" s="729" t="s">
        <v>626</v>
      </c>
      <c r="B27" s="730" t="s">
        <v>1865</v>
      </c>
      <c r="C27" s="730" t="s">
        <v>1871</v>
      </c>
      <c r="D27" s="730" t="s">
        <v>1872</v>
      </c>
      <c r="E27" s="730" t="s">
        <v>1873</v>
      </c>
      <c r="F27" s="734"/>
      <c r="G27" s="734"/>
      <c r="H27" s="748">
        <v>0</v>
      </c>
      <c r="I27" s="734">
        <v>1</v>
      </c>
      <c r="J27" s="734">
        <v>80.89</v>
      </c>
      <c r="K27" s="748">
        <v>1</v>
      </c>
      <c r="L27" s="734">
        <v>1</v>
      </c>
      <c r="M27" s="735">
        <v>80.89</v>
      </c>
    </row>
    <row r="28" spans="1:13" ht="14.45" customHeight="1" x14ac:dyDescent="0.2">
      <c r="A28" s="729" t="s">
        <v>626</v>
      </c>
      <c r="B28" s="730" t="s">
        <v>1874</v>
      </c>
      <c r="C28" s="730" t="s">
        <v>1875</v>
      </c>
      <c r="D28" s="730" t="s">
        <v>1876</v>
      </c>
      <c r="E28" s="730" t="s">
        <v>1877</v>
      </c>
      <c r="F28" s="734"/>
      <c r="G28" s="734"/>
      <c r="H28" s="748">
        <v>0</v>
      </c>
      <c r="I28" s="734">
        <v>1</v>
      </c>
      <c r="J28" s="734">
        <v>148.97999999999999</v>
      </c>
      <c r="K28" s="748">
        <v>1</v>
      </c>
      <c r="L28" s="734">
        <v>1</v>
      </c>
      <c r="M28" s="735">
        <v>148.97999999999999</v>
      </c>
    </row>
    <row r="29" spans="1:13" ht="14.45" customHeight="1" x14ac:dyDescent="0.2">
      <c r="A29" s="729" t="s">
        <v>626</v>
      </c>
      <c r="B29" s="730" t="s">
        <v>1874</v>
      </c>
      <c r="C29" s="730" t="s">
        <v>1878</v>
      </c>
      <c r="D29" s="730" t="s">
        <v>1876</v>
      </c>
      <c r="E29" s="730" t="s">
        <v>1879</v>
      </c>
      <c r="F29" s="734"/>
      <c r="G29" s="734"/>
      <c r="H29" s="748">
        <v>0</v>
      </c>
      <c r="I29" s="734">
        <v>1</v>
      </c>
      <c r="J29" s="734">
        <v>176.91</v>
      </c>
      <c r="K29" s="748">
        <v>1</v>
      </c>
      <c r="L29" s="734">
        <v>1</v>
      </c>
      <c r="M29" s="735">
        <v>176.91</v>
      </c>
    </row>
    <row r="30" spans="1:13" ht="14.45" customHeight="1" x14ac:dyDescent="0.2">
      <c r="A30" s="729" t="s">
        <v>626</v>
      </c>
      <c r="B30" s="730" t="s">
        <v>1880</v>
      </c>
      <c r="C30" s="730" t="s">
        <v>1881</v>
      </c>
      <c r="D30" s="730" t="s">
        <v>1882</v>
      </c>
      <c r="E30" s="730" t="s">
        <v>1883</v>
      </c>
      <c r="F30" s="734">
        <v>1</v>
      </c>
      <c r="G30" s="734">
        <v>115.19999999999999</v>
      </c>
      <c r="H30" s="748">
        <v>1</v>
      </c>
      <c r="I30" s="734"/>
      <c r="J30" s="734"/>
      <c r="K30" s="748">
        <v>0</v>
      </c>
      <c r="L30" s="734">
        <v>1</v>
      </c>
      <c r="M30" s="735">
        <v>115.19999999999999</v>
      </c>
    </row>
    <row r="31" spans="1:13" ht="14.45" customHeight="1" x14ac:dyDescent="0.2">
      <c r="A31" s="729" t="s">
        <v>626</v>
      </c>
      <c r="B31" s="730" t="s">
        <v>1884</v>
      </c>
      <c r="C31" s="730" t="s">
        <v>1885</v>
      </c>
      <c r="D31" s="730" t="s">
        <v>808</v>
      </c>
      <c r="E31" s="730" t="s">
        <v>1886</v>
      </c>
      <c r="F31" s="734">
        <v>1</v>
      </c>
      <c r="G31" s="734">
        <v>147.81000000000003</v>
      </c>
      <c r="H31" s="748">
        <v>1</v>
      </c>
      <c r="I31" s="734"/>
      <c r="J31" s="734"/>
      <c r="K31" s="748">
        <v>0</v>
      </c>
      <c r="L31" s="734">
        <v>1</v>
      </c>
      <c r="M31" s="735">
        <v>147.81000000000003</v>
      </c>
    </row>
    <row r="32" spans="1:13" ht="14.45" customHeight="1" x14ac:dyDescent="0.2">
      <c r="A32" s="729" t="s">
        <v>626</v>
      </c>
      <c r="B32" s="730" t="s">
        <v>1887</v>
      </c>
      <c r="C32" s="730" t="s">
        <v>1888</v>
      </c>
      <c r="D32" s="730" t="s">
        <v>1889</v>
      </c>
      <c r="E32" s="730" t="s">
        <v>953</v>
      </c>
      <c r="F32" s="734">
        <v>1</v>
      </c>
      <c r="G32" s="734">
        <v>62.239999999999995</v>
      </c>
      <c r="H32" s="748">
        <v>1</v>
      </c>
      <c r="I32" s="734"/>
      <c r="J32" s="734"/>
      <c r="K32" s="748">
        <v>0</v>
      </c>
      <c r="L32" s="734">
        <v>1</v>
      </c>
      <c r="M32" s="735">
        <v>62.239999999999995</v>
      </c>
    </row>
    <row r="33" spans="1:13" ht="14.45" customHeight="1" x14ac:dyDescent="0.2">
      <c r="A33" s="729" t="s">
        <v>626</v>
      </c>
      <c r="B33" s="730" t="s">
        <v>1887</v>
      </c>
      <c r="C33" s="730" t="s">
        <v>1890</v>
      </c>
      <c r="D33" s="730" t="s">
        <v>975</v>
      </c>
      <c r="E33" s="730" t="s">
        <v>1891</v>
      </c>
      <c r="F33" s="734"/>
      <c r="G33" s="734"/>
      <c r="H33" s="748">
        <v>0</v>
      </c>
      <c r="I33" s="734">
        <v>15</v>
      </c>
      <c r="J33" s="734">
        <v>973.49999999999989</v>
      </c>
      <c r="K33" s="748">
        <v>1</v>
      </c>
      <c r="L33" s="734">
        <v>15</v>
      </c>
      <c r="M33" s="735">
        <v>973.49999999999989</v>
      </c>
    </row>
    <row r="34" spans="1:13" ht="14.45" customHeight="1" x14ac:dyDescent="0.2">
      <c r="A34" s="729" t="s">
        <v>626</v>
      </c>
      <c r="B34" s="730" t="s">
        <v>1892</v>
      </c>
      <c r="C34" s="730" t="s">
        <v>1893</v>
      </c>
      <c r="D34" s="730" t="s">
        <v>1894</v>
      </c>
      <c r="E34" s="730" t="s">
        <v>1895</v>
      </c>
      <c r="F34" s="734"/>
      <c r="G34" s="734"/>
      <c r="H34" s="748">
        <v>0</v>
      </c>
      <c r="I34" s="734">
        <v>1</v>
      </c>
      <c r="J34" s="734">
        <v>112.13000000000002</v>
      </c>
      <c r="K34" s="748">
        <v>1</v>
      </c>
      <c r="L34" s="734">
        <v>1</v>
      </c>
      <c r="M34" s="735">
        <v>112.13000000000002</v>
      </c>
    </row>
    <row r="35" spans="1:13" ht="14.45" customHeight="1" x14ac:dyDescent="0.2">
      <c r="A35" s="729" t="s">
        <v>626</v>
      </c>
      <c r="B35" s="730" t="s">
        <v>1892</v>
      </c>
      <c r="C35" s="730" t="s">
        <v>1896</v>
      </c>
      <c r="D35" s="730" t="s">
        <v>1894</v>
      </c>
      <c r="E35" s="730" t="s">
        <v>1897</v>
      </c>
      <c r="F35" s="734"/>
      <c r="G35" s="734"/>
      <c r="H35" s="748">
        <v>0</v>
      </c>
      <c r="I35" s="734">
        <v>1</v>
      </c>
      <c r="J35" s="734">
        <v>62.73</v>
      </c>
      <c r="K35" s="748">
        <v>1</v>
      </c>
      <c r="L35" s="734">
        <v>1</v>
      </c>
      <c r="M35" s="735">
        <v>62.73</v>
      </c>
    </row>
    <row r="36" spans="1:13" ht="14.45" customHeight="1" x14ac:dyDescent="0.2">
      <c r="A36" s="729" t="s">
        <v>626</v>
      </c>
      <c r="B36" s="730" t="s">
        <v>1892</v>
      </c>
      <c r="C36" s="730" t="s">
        <v>1898</v>
      </c>
      <c r="D36" s="730" t="s">
        <v>775</v>
      </c>
      <c r="E36" s="730" t="s">
        <v>776</v>
      </c>
      <c r="F36" s="734"/>
      <c r="G36" s="734"/>
      <c r="H36" s="748">
        <v>0</v>
      </c>
      <c r="I36" s="734">
        <v>2</v>
      </c>
      <c r="J36" s="734">
        <v>157.34000000000003</v>
      </c>
      <c r="K36" s="748">
        <v>1</v>
      </c>
      <c r="L36" s="734">
        <v>2</v>
      </c>
      <c r="M36" s="735">
        <v>157.34000000000003</v>
      </c>
    </row>
    <row r="37" spans="1:13" ht="14.45" customHeight="1" x14ac:dyDescent="0.2">
      <c r="A37" s="729" t="s">
        <v>626</v>
      </c>
      <c r="B37" s="730" t="s">
        <v>1892</v>
      </c>
      <c r="C37" s="730" t="s">
        <v>1899</v>
      </c>
      <c r="D37" s="730" t="s">
        <v>775</v>
      </c>
      <c r="E37" s="730" t="s">
        <v>777</v>
      </c>
      <c r="F37" s="734"/>
      <c r="G37" s="734"/>
      <c r="H37" s="748">
        <v>0</v>
      </c>
      <c r="I37" s="734">
        <v>1</v>
      </c>
      <c r="J37" s="734">
        <v>78.44</v>
      </c>
      <c r="K37" s="748">
        <v>1</v>
      </c>
      <c r="L37" s="734">
        <v>1</v>
      </c>
      <c r="M37" s="735">
        <v>78.44</v>
      </c>
    </row>
    <row r="38" spans="1:13" ht="14.45" customHeight="1" x14ac:dyDescent="0.2">
      <c r="A38" s="729" t="s">
        <v>626</v>
      </c>
      <c r="B38" s="730" t="s">
        <v>1900</v>
      </c>
      <c r="C38" s="730" t="s">
        <v>1901</v>
      </c>
      <c r="D38" s="730" t="s">
        <v>1902</v>
      </c>
      <c r="E38" s="730" t="s">
        <v>1113</v>
      </c>
      <c r="F38" s="734">
        <v>1</v>
      </c>
      <c r="G38" s="734">
        <v>322.3</v>
      </c>
      <c r="H38" s="748">
        <v>1</v>
      </c>
      <c r="I38" s="734"/>
      <c r="J38" s="734"/>
      <c r="K38" s="748">
        <v>0</v>
      </c>
      <c r="L38" s="734">
        <v>1</v>
      </c>
      <c r="M38" s="735">
        <v>322.3</v>
      </c>
    </row>
    <row r="39" spans="1:13" ht="14.45" customHeight="1" x14ac:dyDescent="0.2">
      <c r="A39" s="729" t="s">
        <v>626</v>
      </c>
      <c r="B39" s="730" t="s">
        <v>1903</v>
      </c>
      <c r="C39" s="730" t="s">
        <v>1904</v>
      </c>
      <c r="D39" s="730" t="s">
        <v>1905</v>
      </c>
      <c r="E39" s="730" t="s">
        <v>1906</v>
      </c>
      <c r="F39" s="734">
        <v>2</v>
      </c>
      <c r="G39" s="734">
        <v>833.56000000000006</v>
      </c>
      <c r="H39" s="748">
        <v>1</v>
      </c>
      <c r="I39" s="734"/>
      <c r="J39" s="734"/>
      <c r="K39" s="748">
        <v>0</v>
      </c>
      <c r="L39" s="734">
        <v>2</v>
      </c>
      <c r="M39" s="735">
        <v>833.56000000000006</v>
      </c>
    </row>
    <row r="40" spans="1:13" ht="14.45" customHeight="1" x14ac:dyDescent="0.2">
      <c r="A40" s="729" t="s">
        <v>626</v>
      </c>
      <c r="B40" s="730" t="s">
        <v>1903</v>
      </c>
      <c r="C40" s="730" t="s">
        <v>1907</v>
      </c>
      <c r="D40" s="730" t="s">
        <v>1078</v>
      </c>
      <c r="E40" s="730" t="s">
        <v>1908</v>
      </c>
      <c r="F40" s="734"/>
      <c r="G40" s="734"/>
      <c r="H40" s="748">
        <v>0</v>
      </c>
      <c r="I40" s="734">
        <v>15</v>
      </c>
      <c r="J40" s="734">
        <v>1712.4900000000002</v>
      </c>
      <c r="K40" s="748">
        <v>1</v>
      </c>
      <c r="L40" s="734">
        <v>15</v>
      </c>
      <c r="M40" s="735">
        <v>1712.4900000000002</v>
      </c>
    </row>
    <row r="41" spans="1:13" ht="14.45" customHeight="1" x14ac:dyDescent="0.2">
      <c r="A41" s="729" t="s">
        <v>626</v>
      </c>
      <c r="B41" s="730" t="s">
        <v>1909</v>
      </c>
      <c r="C41" s="730" t="s">
        <v>1910</v>
      </c>
      <c r="D41" s="730" t="s">
        <v>1911</v>
      </c>
      <c r="E41" s="730" t="s">
        <v>1119</v>
      </c>
      <c r="F41" s="734"/>
      <c r="G41" s="734"/>
      <c r="H41" s="748">
        <v>0</v>
      </c>
      <c r="I41" s="734">
        <v>3.5</v>
      </c>
      <c r="J41" s="734">
        <v>4683.0650000000005</v>
      </c>
      <c r="K41" s="748">
        <v>1</v>
      </c>
      <c r="L41" s="734">
        <v>3.5</v>
      </c>
      <c r="M41" s="735">
        <v>4683.0650000000005</v>
      </c>
    </row>
    <row r="42" spans="1:13" ht="14.45" customHeight="1" x14ac:dyDescent="0.2">
      <c r="A42" s="729" t="s">
        <v>626</v>
      </c>
      <c r="B42" s="730" t="s">
        <v>1909</v>
      </c>
      <c r="C42" s="730" t="s">
        <v>1912</v>
      </c>
      <c r="D42" s="730" t="s">
        <v>1303</v>
      </c>
      <c r="E42" s="730" t="s">
        <v>1119</v>
      </c>
      <c r="F42" s="734">
        <v>3.5</v>
      </c>
      <c r="G42" s="734">
        <v>3127.9500000000003</v>
      </c>
      <c r="H42" s="748">
        <v>1</v>
      </c>
      <c r="I42" s="734"/>
      <c r="J42" s="734"/>
      <c r="K42" s="748">
        <v>0</v>
      </c>
      <c r="L42" s="734">
        <v>3.5</v>
      </c>
      <c r="M42" s="735">
        <v>3127.9500000000003</v>
      </c>
    </row>
    <row r="43" spans="1:13" ht="14.45" customHeight="1" x14ac:dyDescent="0.2">
      <c r="A43" s="729" t="s">
        <v>626</v>
      </c>
      <c r="B43" s="730" t="s">
        <v>1913</v>
      </c>
      <c r="C43" s="730" t="s">
        <v>1914</v>
      </c>
      <c r="D43" s="730" t="s">
        <v>1055</v>
      </c>
      <c r="E43" s="730" t="s">
        <v>708</v>
      </c>
      <c r="F43" s="734"/>
      <c r="G43" s="734"/>
      <c r="H43" s="748">
        <v>0</v>
      </c>
      <c r="I43" s="734">
        <v>45</v>
      </c>
      <c r="J43" s="734">
        <v>4167.8500000000004</v>
      </c>
      <c r="K43" s="748">
        <v>1</v>
      </c>
      <c r="L43" s="734">
        <v>45</v>
      </c>
      <c r="M43" s="735">
        <v>4167.8500000000004</v>
      </c>
    </row>
    <row r="44" spans="1:13" ht="14.45" customHeight="1" x14ac:dyDescent="0.2">
      <c r="A44" s="729" t="s">
        <v>626</v>
      </c>
      <c r="B44" s="730" t="s">
        <v>1913</v>
      </c>
      <c r="C44" s="730" t="s">
        <v>1915</v>
      </c>
      <c r="D44" s="730" t="s">
        <v>1916</v>
      </c>
      <c r="E44" s="730" t="s">
        <v>1917</v>
      </c>
      <c r="F44" s="734"/>
      <c r="G44" s="734"/>
      <c r="H44" s="748">
        <v>0</v>
      </c>
      <c r="I44" s="734">
        <v>49.599999999999994</v>
      </c>
      <c r="J44" s="734">
        <v>9722.5920000000006</v>
      </c>
      <c r="K44" s="748">
        <v>1</v>
      </c>
      <c r="L44" s="734">
        <v>49.599999999999994</v>
      </c>
      <c r="M44" s="735">
        <v>9722.5920000000006</v>
      </c>
    </row>
    <row r="45" spans="1:13" ht="14.45" customHeight="1" x14ac:dyDescent="0.2">
      <c r="A45" s="729" t="s">
        <v>626</v>
      </c>
      <c r="B45" s="730" t="s">
        <v>1918</v>
      </c>
      <c r="C45" s="730" t="s">
        <v>1919</v>
      </c>
      <c r="D45" s="730" t="s">
        <v>1125</v>
      </c>
      <c r="E45" s="730" t="s">
        <v>1127</v>
      </c>
      <c r="F45" s="734"/>
      <c r="G45" s="734"/>
      <c r="H45" s="748">
        <v>0</v>
      </c>
      <c r="I45" s="734">
        <v>336</v>
      </c>
      <c r="J45" s="734">
        <v>6816</v>
      </c>
      <c r="K45" s="748">
        <v>1</v>
      </c>
      <c r="L45" s="734">
        <v>336</v>
      </c>
      <c r="M45" s="735">
        <v>6816</v>
      </c>
    </row>
    <row r="46" spans="1:13" ht="14.45" customHeight="1" x14ac:dyDescent="0.2">
      <c r="A46" s="729" t="s">
        <v>626</v>
      </c>
      <c r="B46" s="730" t="s">
        <v>1918</v>
      </c>
      <c r="C46" s="730" t="s">
        <v>1920</v>
      </c>
      <c r="D46" s="730" t="s">
        <v>1125</v>
      </c>
      <c r="E46" s="730" t="s">
        <v>1126</v>
      </c>
      <c r="F46" s="734">
        <v>169</v>
      </c>
      <c r="G46" s="734">
        <v>7412.6900000000005</v>
      </c>
      <c r="H46" s="748">
        <v>1</v>
      </c>
      <c r="I46" s="734"/>
      <c r="J46" s="734"/>
      <c r="K46" s="748">
        <v>0</v>
      </c>
      <c r="L46" s="734">
        <v>169</v>
      </c>
      <c r="M46" s="735">
        <v>7412.6900000000005</v>
      </c>
    </row>
    <row r="47" spans="1:13" ht="14.45" customHeight="1" x14ac:dyDescent="0.2">
      <c r="A47" s="729" t="s">
        <v>626</v>
      </c>
      <c r="B47" s="730" t="s">
        <v>1921</v>
      </c>
      <c r="C47" s="730" t="s">
        <v>1922</v>
      </c>
      <c r="D47" s="730" t="s">
        <v>1112</v>
      </c>
      <c r="E47" s="730" t="s">
        <v>1113</v>
      </c>
      <c r="F47" s="734"/>
      <c r="G47" s="734"/>
      <c r="H47" s="748">
        <v>0</v>
      </c>
      <c r="I47" s="734">
        <v>19.8</v>
      </c>
      <c r="J47" s="734">
        <v>14405.464</v>
      </c>
      <c r="K47" s="748">
        <v>1</v>
      </c>
      <c r="L47" s="734">
        <v>19.8</v>
      </c>
      <c r="M47" s="735">
        <v>14405.464</v>
      </c>
    </row>
    <row r="48" spans="1:13" ht="14.45" customHeight="1" x14ac:dyDescent="0.2">
      <c r="A48" s="729" t="s">
        <v>626</v>
      </c>
      <c r="B48" s="730" t="s">
        <v>1923</v>
      </c>
      <c r="C48" s="730" t="s">
        <v>1924</v>
      </c>
      <c r="D48" s="730" t="s">
        <v>1925</v>
      </c>
      <c r="E48" s="730" t="s">
        <v>1926</v>
      </c>
      <c r="F48" s="734"/>
      <c r="G48" s="734"/>
      <c r="H48" s="748">
        <v>0</v>
      </c>
      <c r="I48" s="734">
        <v>13.200000000000001</v>
      </c>
      <c r="J48" s="734">
        <v>1989.2399999999998</v>
      </c>
      <c r="K48" s="748">
        <v>1</v>
      </c>
      <c r="L48" s="734">
        <v>13.200000000000001</v>
      </c>
      <c r="M48" s="735">
        <v>1989.2399999999998</v>
      </c>
    </row>
    <row r="49" spans="1:13" ht="14.45" customHeight="1" x14ac:dyDescent="0.2">
      <c r="A49" s="729" t="s">
        <v>626</v>
      </c>
      <c r="B49" s="730" t="s">
        <v>1923</v>
      </c>
      <c r="C49" s="730" t="s">
        <v>1927</v>
      </c>
      <c r="D49" s="730" t="s">
        <v>1925</v>
      </c>
      <c r="E49" s="730" t="s">
        <v>1928</v>
      </c>
      <c r="F49" s="734"/>
      <c r="G49" s="734"/>
      <c r="H49" s="748">
        <v>0</v>
      </c>
      <c r="I49" s="734">
        <v>19.3</v>
      </c>
      <c r="J49" s="734">
        <v>5095.1999999999989</v>
      </c>
      <c r="K49" s="748">
        <v>1</v>
      </c>
      <c r="L49" s="734">
        <v>19.3</v>
      </c>
      <c r="M49" s="735">
        <v>5095.1999999999989</v>
      </c>
    </row>
    <row r="50" spans="1:13" ht="14.45" customHeight="1" x14ac:dyDescent="0.2">
      <c r="A50" s="729" t="s">
        <v>626</v>
      </c>
      <c r="B50" s="730" t="s">
        <v>1929</v>
      </c>
      <c r="C50" s="730" t="s">
        <v>1930</v>
      </c>
      <c r="D50" s="730" t="s">
        <v>1931</v>
      </c>
      <c r="E50" s="730" t="s">
        <v>708</v>
      </c>
      <c r="F50" s="734"/>
      <c r="G50" s="734"/>
      <c r="H50" s="748">
        <v>0</v>
      </c>
      <c r="I50" s="734">
        <v>2</v>
      </c>
      <c r="J50" s="734">
        <v>99.26</v>
      </c>
      <c r="K50" s="748">
        <v>1</v>
      </c>
      <c r="L50" s="734">
        <v>2</v>
      </c>
      <c r="M50" s="735">
        <v>99.26</v>
      </c>
    </row>
    <row r="51" spans="1:13" ht="14.45" customHeight="1" x14ac:dyDescent="0.2">
      <c r="A51" s="729" t="s">
        <v>626</v>
      </c>
      <c r="B51" s="730" t="s">
        <v>1932</v>
      </c>
      <c r="C51" s="730" t="s">
        <v>1933</v>
      </c>
      <c r="D51" s="730" t="s">
        <v>1934</v>
      </c>
      <c r="E51" s="730" t="s">
        <v>1935</v>
      </c>
      <c r="F51" s="734"/>
      <c r="G51" s="734"/>
      <c r="H51" s="748">
        <v>0</v>
      </c>
      <c r="I51" s="734">
        <v>1</v>
      </c>
      <c r="J51" s="734">
        <v>52.88</v>
      </c>
      <c r="K51" s="748">
        <v>1</v>
      </c>
      <c r="L51" s="734">
        <v>1</v>
      </c>
      <c r="M51" s="735">
        <v>52.88</v>
      </c>
    </row>
    <row r="52" spans="1:13" ht="14.45" customHeight="1" x14ac:dyDescent="0.2">
      <c r="A52" s="729" t="s">
        <v>626</v>
      </c>
      <c r="B52" s="730" t="s">
        <v>1936</v>
      </c>
      <c r="C52" s="730" t="s">
        <v>1937</v>
      </c>
      <c r="D52" s="730" t="s">
        <v>1114</v>
      </c>
      <c r="E52" s="730" t="s">
        <v>1938</v>
      </c>
      <c r="F52" s="734"/>
      <c r="G52" s="734"/>
      <c r="H52" s="748">
        <v>0</v>
      </c>
      <c r="I52" s="734">
        <v>2.1</v>
      </c>
      <c r="J52" s="734">
        <v>395.76599999999996</v>
      </c>
      <c r="K52" s="748">
        <v>1</v>
      </c>
      <c r="L52" s="734">
        <v>2.1</v>
      </c>
      <c r="M52" s="735">
        <v>395.76599999999996</v>
      </c>
    </row>
    <row r="53" spans="1:13" ht="14.45" customHeight="1" x14ac:dyDescent="0.2">
      <c r="A53" s="729" t="s">
        <v>626</v>
      </c>
      <c r="B53" s="730" t="s">
        <v>1939</v>
      </c>
      <c r="C53" s="730" t="s">
        <v>1940</v>
      </c>
      <c r="D53" s="730" t="s">
        <v>1106</v>
      </c>
      <c r="E53" s="730" t="s">
        <v>1107</v>
      </c>
      <c r="F53" s="734"/>
      <c r="G53" s="734"/>
      <c r="H53" s="748">
        <v>0</v>
      </c>
      <c r="I53" s="734">
        <v>0.3</v>
      </c>
      <c r="J53" s="734">
        <v>333.3</v>
      </c>
      <c r="K53" s="748">
        <v>1</v>
      </c>
      <c r="L53" s="734">
        <v>0.3</v>
      </c>
      <c r="M53" s="735">
        <v>333.3</v>
      </c>
    </row>
    <row r="54" spans="1:13" ht="14.45" customHeight="1" x14ac:dyDescent="0.2">
      <c r="A54" s="729" t="s">
        <v>626</v>
      </c>
      <c r="B54" s="730" t="s">
        <v>1939</v>
      </c>
      <c r="C54" s="730" t="s">
        <v>1941</v>
      </c>
      <c r="D54" s="730" t="s">
        <v>1132</v>
      </c>
      <c r="E54" s="730" t="s">
        <v>1942</v>
      </c>
      <c r="F54" s="734">
        <v>0.1</v>
      </c>
      <c r="G54" s="734">
        <v>113.48800000000001</v>
      </c>
      <c r="H54" s="748">
        <v>1</v>
      </c>
      <c r="I54" s="734"/>
      <c r="J54" s="734"/>
      <c r="K54" s="748">
        <v>0</v>
      </c>
      <c r="L54" s="734">
        <v>0.1</v>
      </c>
      <c r="M54" s="735">
        <v>113.48800000000001</v>
      </c>
    </row>
    <row r="55" spans="1:13" ht="14.45" customHeight="1" x14ac:dyDescent="0.2">
      <c r="A55" s="729" t="s">
        <v>626</v>
      </c>
      <c r="B55" s="730" t="s">
        <v>1943</v>
      </c>
      <c r="C55" s="730" t="s">
        <v>1944</v>
      </c>
      <c r="D55" s="730" t="s">
        <v>1945</v>
      </c>
      <c r="E55" s="730" t="s">
        <v>1946</v>
      </c>
      <c r="F55" s="734"/>
      <c r="G55" s="734"/>
      <c r="H55" s="748">
        <v>0</v>
      </c>
      <c r="I55" s="734">
        <v>10.3</v>
      </c>
      <c r="J55" s="734">
        <v>3285.7</v>
      </c>
      <c r="K55" s="748">
        <v>1</v>
      </c>
      <c r="L55" s="734">
        <v>10.3</v>
      </c>
      <c r="M55" s="735">
        <v>3285.7</v>
      </c>
    </row>
    <row r="56" spans="1:13" ht="14.45" customHeight="1" x14ac:dyDescent="0.2">
      <c r="A56" s="729" t="s">
        <v>626</v>
      </c>
      <c r="B56" s="730" t="s">
        <v>1943</v>
      </c>
      <c r="C56" s="730" t="s">
        <v>1947</v>
      </c>
      <c r="D56" s="730" t="s">
        <v>1948</v>
      </c>
      <c r="E56" s="730" t="s">
        <v>1949</v>
      </c>
      <c r="F56" s="734"/>
      <c r="G56" s="734"/>
      <c r="H56" s="748">
        <v>0</v>
      </c>
      <c r="I56" s="734">
        <v>2</v>
      </c>
      <c r="J56" s="734">
        <v>2288.7200000000003</v>
      </c>
      <c r="K56" s="748">
        <v>1</v>
      </c>
      <c r="L56" s="734">
        <v>2</v>
      </c>
      <c r="M56" s="735">
        <v>2288.7200000000003</v>
      </c>
    </row>
    <row r="57" spans="1:13" ht="14.45" customHeight="1" x14ac:dyDescent="0.2">
      <c r="A57" s="729" t="s">
        <v>626</v>
      </c>
      <c r="B57" s="730" t="s">
        <v>1950</v>
      </c>
      <c r="C57" s="730" t="s">
        <v>1951</v>
      </c>
      <c r="D57" s="730" t="s">
        <v>808</v>
      </c>
      <c r="E57" s="730" t="s">
        <v>1952</v>
      </c>
      <c r="F57" s="734">
        <v>1</v>
      </c>
      <c r="G57" s="734">
        <v>247.90000000000006</v>
      </c>
      <c r="H57" s="748">
        <v>1</v>
      </c>
      <c r="I57" s="734"/>
      <c r="J57" s="734"/>
      <c r="K57" s="748">
        <v>0</v>
      </c>
      <c r="L57" s="734">
        <v>1</v>
      </c>
      <c r="M57" s="735">
        <v>247.90000000000006</v>
      </c>
    </row>
    <row r="58" spans="1:13" ht="14.45" customHeight="1" x14ac:dyDescent="0.2">
      <c r="A58" s="729" t="s">
        <v>626</v>
      </c>
      <c r="B58" s="730" t="s">
        <v>1950</v>
      </c>
      <c r="C58" s="730" t="s">
        <v>1953</v>
      </c>
      <c r="D58" s="730" t="s">
        <v>808</v>
      </c>
      <c r="E58" s="730" t="s">
        <v>1954</v>
      </c>
      <c r="F58" s="734">
        <v>5</v>
      </c>
      <c r="G58" s="734">
        <v>899.41</v>
      </c>
      <c r="H58" s="748">
        <v>1</v>
      </c>
      <c r="I58" s="734"/>
      <c r="J58" s="734"/>
      <c r="K58" s="748">
        <v>0</v>
      </c>
      <c r="L58" s="734">
        <v>5</v>
      </c>
      <c r="M58" s="735">
        <v>899.41</v>
      </c>
    </row>
    <row r="59" spans="1:13" ht="14.45" customHeight="1" x14ac:dyDescent="0.2">
      <c r="A59" s="729" t="s">
        <v>626</v>
      </c>
      <c r="B59" s="730" t="s">
        <v>1955</v>
      </c>
      <c r="C59" s="730" t="s">
        <v>1956</v>
      </c>
      <c r="D59" s="730" t="s">
        <v>1957</v>
      </c>
      <c r="E59" s="730" t="s">
        <v>1958</v>
      </c>
      <c r="F59" s="734"/>
      <c r="G59" s="734"/>
      <c r="H59" s="748">
        <v>0</v>
      </c>
      <c r="I59" s="734">
        <v>1</v>
      </c>
      <c r="J59" s="734">
        <v>163.02000000000004</v>
      </c>
      <c r="K59" s="748">
        <v>1</v>
      </c>
      <c r="L59" s="734">
        <v>1</v>
      </c>
      <c r="M59" s="735">
        <v>163.02000000000004</v>
      </c>
    </row>
    <row r="60" spans="1:13" ht="14.45" customHeight="1" x14ac:dyDescent="0.2">
      <c r="A60" s="729" t="s">
        <v>626</v>
      </c>
      <c r="B60" s="730" t="s">
        <v>1959</v>
      </c>
      <c r="C60" s="730" t="s">
        <v>1960</v>
      </c>
      <c r="D60" s="730" t="s">
        <v>1961</v>
      </c>
      <c r="E60" s="730" t="s">
        <v>1962</v>
      </c>
      <c r="F60" s="734"/>
      <c r="G60" s="734"/>
      <c r="H60" s="748">
        <v>0</v>
      </c>
      <c r="I60" s="734">
        <v>1</v>
      </c>
      <c r="J60" s="734">
        <v>576.73</v>
      </c>
      <c r="K60" s="748">
        <v>1</v>
      </c>
      <c r="L60" s="734">
        <v>1</v>
      </c>
      <c r="M60" s="735">
        <v>576.73</v>
      </c>
    </row>
    <row r="61" spans="1:13" ht="14.45" customHeight="1" x14ac:dyDescent="0.2">
      <c r="A61" s="729" t="s">
        <v>626</v>
      </c>
      <c r="B61" s="730" t="s">
        <v>1963</v>
      </c>
      <c r="C61" s="730" t="s">
        <v>1964</v>
      </c>
      <c r="D61" s="730" t="s">
        <v>1965</v>
      </c>
      <c r="E61" s="730" t="s">
        <v>1966</v>
      </c>
      <c r="F61" s="734"/>
      <c r="G61" s="734"/>
      <c r="H61" s="748">
        <v>0</v>
      </c>
      <c r="I61" s="734">
        <v>3</v>
      </c>
      <c r="J61" s="734">
        <v>312.68000000000006</v>
      </c>
      <c r="K61" s="748">
        <v>1</v>
      </c>
      <c r="L61" s="734">
        <v>3</v>
      </c>
      <c r="M61" s="735">
        <v>312.68000000000006</v>
      </c>
    </row>
    <row r="62" spans="1:13" ht="14.45" customHeight="1" x14ac:dyDescent="0.2">
      <c r="A62" s="729" t="s">
        <v>626</v>
      </c>
      <c r="B62" s="730" t="s">
        <v>1967</v>
      </c>
      <c r="C62" s="730" t="s">
        <v>1968</v>
      </c>
      <c r="D62" s="730" t="s">
        <v>664</v>
      </c>
      <c r="E62" s="730" t="s">
        <v>665</v>
      </c>
      <c r="F62" s="734"/>
      <c r="G62" s="734"/>
      <c r="H62" s="748">
        <v>0</v>
      </c>
      <c r="I62" s="734">
        <v>5</v>
      </c>
      <c r="J62" s="734">
        <v>269.70000000000005</v>
      </c>
      <c r="K62" s="748">
        <v>1</v>
      </c>
      <c r="L62" s="734">
        <v>5</v>
      </c>
      <c r="M62" s="735">
        <v>269.70000000000005</v>
      </c>
    </row>
    <row r="63" spans="1:13" ht="14.45" customHeight="1" x14ac:dyDescent="0.2">
      <c r="A63" s="729" t="s">
        <v>626</v>
      </c>
      <c r="B63" s="730" t="s">
        <v>1969</v>
      </c>
      <c r="C63" s="730" t="s">
        <v>1970</v>
      </c>
      <c r="D63" s="730" t="s">
        <v>929</v>
      </c>
      <c r="E63" s="730" t="s">
        <v>930</v>
      </c>
      <c r="F63" s="734"/>
      <c r="G63" s="734"/>
      <c r="H63" s="748">
        <v>0</v>
      </c>
      <c r="I63" s="734">
        <v>340</v>
      </c>
      <c r="J63" s="734">
        <v>11255.589999999998</v>
      </c>
      <c r="K63" s="748">
        <v>1</v>
      </c>
      <c r="L63" s="734">
        <v>340</v>
      </c>
      <c r="M63" s="735">
        <v>11255.589999999998</v>
      </c>
    </row>
    <row r="64" spans="1:13" ht="14.45" customHeight="1" x14ac:dyDescent="0.2">
      <c r="A64" s="729" t="s">
        <v>626</v>
      </c>
      <c r="B64" s="730" t="s">
        <v>1969</v>
      </c>
      <c r="C64" s="730" t="s">
        <v>1971</v>
      </c>
      <c r="D64" s="730" t="s">
        <v>929</v>
      </c>
      <c r="E64" s="730" t="s">
        <v>1972</v>
      </c>
      <c r="F64" s="734"/>
      <c r="G64" s="734"/>
      <c r="H64" s="748">
        <v>0</v>
      </c>
      <c r="I64" s="734">
        <v>117</v>
      </c>
      <c r="J64" s="734">
        <v>5023.1899999999996</v>
      </c>
      <c r="K64" s="748">
        <v>1</v>
      </c>
      <c r="L64" s="734">
        <v>117</v>
      </c>
      <c r="M64" s="735">
        <v>5023.1899999999996</v>
      </c>
    </row>
    <row r="65" spans="1:13" ht="14.45" customHeight="1" x14ac:dyDescent="0.2">
      <c r="A65" s="729" t="s">
        <v>626</v>
      </c>
      <c r="B65" s="730" t="s">
        <v>1973</v>
      </c>
      <c r="C65" s="730" t="s">
        <v>1974</v>
      </c>
      <c r="D65" s="730" t="s">
        <v>1975</v>
      </c>
      <c r="E65" s="730" t="s">
        <v>1976</v>
      </c>
      <c r="F65" s="734">
        <v>1</v>
      </c>
      <c r="G65" s="734">
        <v>47.149999999999991</v>
      </c>
      <c r="H65" s="748">
        <v>1</v>
      </c>
      <c r="I65" s="734"/>
      <c r="J65" s="734"/>
      <c r="K65" s="748">
        <v>0</v>
      </c>
      <c r="L65" s="734">
        <v>1</v>
      </c>
      <c r="M65" s="735">
        <v>47.149999999999991</v>
      </c>
    </row>
    <row r="66" spans="1:13" ht="14.45" customHeight="1" x14ac:dyDescent="0.2">
      <c r="A66" s="729" t="s">
        <v>626</v>
      </c>
      <c r="B66" s="730" t="s">
        <v>1977</v>
      </c>
      <c r="C66" s="730" t="s">
        <v>1978</v>
      </c>
      <c r="D66" s="730" t="s">
        <v>1979</v>
      </c>
      <c r="E66" s="730" t="s">
        <v>1980</v>
      </c>
      <c r="F66" s="734"/>
      <c r="G66" s="734"/>
      <c r="H66" s="748">
        <v>0</v>
      </c>
      <c r="I66" s="734">
        <v>60</v>
      </c>
      <c r="J66" s="734">
        <v>546.4</v>
      </c>
      <c r="K66" s="748">
        <v>1</v>
      </c>
      <c r="L66" s="734">
        <v>60</v>
      </c>
      <c r="M66" s="735">
        <v>546.4</v>
      </c>
    </row>
    <row r="67" spans="1:13" ht="14.45" customHeight="1" x14ac:dyDescent="0.2">
      <c r="A67" s="729" t="s">
        <v>626</v>
      </c>
      <c r="B67" s="730" t="s">
        <v>1981</v>
      </c>
      <c r="C67" s="730" t="s">
        <v>1982</v>
      </c>
      <c r="D67" s="730" t="s">
        <v>1069</v>
      </c>
      <c r="E67" s="730" t="s">
        <v>1983</v>
      </c>
      <c r="F67" s="734"/>
      <c r="G67" s="734"/>
      <c r="H67" s="748">
        <v>0</v>
      </c>
      <c r="I67" s="734">
        <v>24</v>
      </c>
      <c r="J67" s="734">
        <v>527.55999999999995</v>
      </c>
      <c r="K67" s="748">
        <v>1</v>
      </c>
      <c r="L67" s="734">
        <v>24</v>
      </c>
      <c r="M67" s="735">
        <v>527.55999999999995</v>
      </c>
    </row>
    <row r="68" spans="1:13" ht="14.45" customHeight="1" x14ac:dyDescent="0.2">
      <c r="A68" s="729" t="s">
        <v>626</v>
      </c>
      <c r="B68" s="730" t="s">
        <v>1981</v>
      </c>
      <c r="C68" s="730" t="s">
        <v>1984</v>
      </c>
      <c r="D68" s="730" t="s">
        <v>1069</v>
      </c>
      <c r="E68" s="730" t="s">
        <v>1985</v>
      </c>
      <c r="F68" s="734"/>
      <c r="G68" s="734"/>
      <c r="H68" s="748">
        <v>0</v>
      </c>
      <c r="I68" s="734">
        <v>14</v>
      </c>
      <c r="J68" s="734">
        <v>638.45000000000005</v>
      </c>
      <c r="K68" s="748">
        <v>1</v>
      </c>
      <c r="L68" s="734">
        <v>14</v>
      </c>
      <c r="M68" s="735">
        <v>638.45000000000005</v>
      </c>
    </row>
    <row r="69" spans="1:13" ht="14.45" customHeight="1" x14ac:dyDescent="0.2">
      <c r="A69" s="729" t="s">
        <v>626</v>
      </c>
      <c r="B69" s="730" t="s">
        <v>1986</v>
      </c>
      <c r="C69" s="730" t="s">
        <v>1987</v>
      </c>
      <c r="D69" s="730" t="s">
        <v>674</v>
      </c>
      <c r="E69" s="730" t="s">
        <v>1988</v>
      </c>
      <c r="F69" s="734"/>
      <c r="G69" s="734"/>
      <c r="H69" s="748">
        <v>0</v>
      </c>
      <c r="I69" s="734">
        <v>1</v>
      </c>
      <c r="J69" s="734">
        <v>98.149999999999991</v>
      </c>
      <c r="K69" s="748">
        <v>1</v>
      </c>
      <c r="L69" s="734">
        <v>1</v>
      </c>
      <c r="M69" s="735">
        <v>98.149999999999991</v>
      </c>
    </row>
    <row r="70" spans="1:13" ht="14.45" customHeight="1" x14ac:dyDescent="0.2">
      <c r="A70" s="729" t="s">
        <v>626</v>
      </c>
      <c r="B70" s="730" t="s">
        <v>1989</v>
      </c>
      <c r="C70" s="730" t="s">
        <v>1990</v>
      </c>
      <c r="D70" s="730" t="s">
        <v>1991</v>
      </c>
      <c r="E70" s="730" t="s">
        <v>1992</v>
      </c>
      <c r="F70" s="734"/>
      <c r="G70" s="734"/>
      <c r="H70" s="748">
        <v>0</v>
      </c>
      <c r="I70" s="734">
        <v>2</v>
      </c>
      <c r="J70" s="734">
        <v>366.58</v>
      </c>
      <c r="K70" s="748">
        <v>1</v>
      </c>
      <c r="L70" s="734">
        <v>2</v>
      </c>
      <c r="M70" s="735">
        <v>366.58</v>
      </c>
    </row>
    <row r="71" spans="1:13" ht="14.45" customHeight="1" x14ac:dyDescent="0.2">
      <c r="A71" s="729" t="s">
        <v>626</v>
      </c>
      <c r="B71" s="730" t="s">
        <v>1993</v>
      </c>
      <c r="C71" s="730" t="s">
        <v>1994</v>
      </c>
      <c r="D71" s="730" t="s">
        <v>747</v>
      </c>
      <c r="E71" s="730" t="s">
        <v>748</v>
      </c>
      <c r="F71" s="734"/>
      <c r="G71" s="734"/>
      <c r="H71" s="748">
        <v>0</v>
      </c>
      <c r="I71" s="734">
        <v>1</v>
      </c>
      <c r="J71" s="734">
        <v>197.32999999999996</v>
      </c>
      <c r="K71" s="748">
        <v>1</v>
      </c>
      <c r="L71" s="734">
        <v>1</v>
      </c>
      <c r="M71" s="735">
        <v>197.32999999999996</v>
      </c>
    </row>
    <row r="72" spans="1:13" ht="14.45" customHeight="1" x14ac:dyDescent="0.2">
      <c r="A72" s="729" t="s">
        <v>626</v>
      </c>
      <c r="B72" s="730" t="s">
        <v>1995</v>
      </c>
      <c r="C72" s="730" t="s">
        <v>1996</v>
      </c>
      <c r="D72" s="730" t="s">
        <v>1036</v>
      </c>
      <c r="E72" s="730" t="s">
        <v>1037</v>
      </c>
      <c r="F72" s="734"/>
      <c r="G72" s="734"/>
      <c r="H72" s="748">
        <v>0</v>
      </c>
      <c r="I72" s="734">
        <v>3</v>
      </c>
      <c r="J72" s="734">
        <v>149.43</v>
      </c>
      <c r="K72" s="748">
        <v>1</v>
      </c>
      <c r="L72" s="734">
        <v>3</v>
      </c>
      <c r="M72" s="735">
        <v>149.43</v>
      </c>
    </row>
    <row r="73" spans="1:13" ht="14.45" customHeight="1" x14ac:dyDescent="0.2">
      <c r="A73" s="729" t="s">
        <v>626</v>
      </c>
      <c r="B73" s="730" t="s">
        <v>1997</v>
      </c>
      <c r="C73" s="730" t="s">
        <v>1998</v>
      </c>
      <c r="D73" s="730" t="s">
        <v>1999</v>
      </c>
      <c r="E73" s="730" t="s">
        <v>2000</v>
      </c>
      <c r="F73" s="734"/>
      <c r="G73" s="734"/>
      <c r="H73" s="748">
        <v>0</v>
      </c>
      <c r="I73" s="734">
        <v>2</v>
      </c>
      <c r="J73" s="734">
        <v>1174.3000000000002</v>
      </c>
      <c r="K73" s="748">
        <v>1</v>
      </c>
      <c r="L73" s="734">
        <v>2</v>
      </c>
      <c r="M73" s="735">
        <v>1174.3000000000002</v>
      </c>
    </row>
    <row r="74" spans="1:13" ht="14.45" customHeight="1" x14ac:dyDescent="0.2">
      <c r="A74" s="729" t="s">
        <v>626</v>
      </c>
      <c r="B74" s="730" t="s">
        <v>2001</v>
      </c>
      <c r="C74" s="730" t="s">
        <v>2002</v>
      </c>
      <c r="D74" s="730" t="s">
        <v>647</v>
      </c>
      <c r="E74" s="730" t="s">
        <v>2003</v>
      </c>
      <c r="F74" s="734">
        <v>1</v>
      </c>
      <c r="G74" s="734">
        <v>111.35000000000002</v>
      </c>
      <c r="H74" s="748">
        <v>1</v>
      </c>
      <c r="I74" s="734"/>
      <c r="J74" s="734"/>
      <c r="K74" s="748">
        <v>0</v>
      </c>
      <c r="L74" s="734">
        <v>1</v>
      </c>
      <c r="M74" s="735">
        <v>111.35000000000002</v>
      </c>
    </row>
    <row r="75" spans="1:13" ht="14.45" customHeight="1" x14ac:dyDescent="0.2">
      <c r="A75" s="729" t="s">
        <v>626</v>
      </c>
      <c r="B75" s="730" t="s">
        <v>2004</v>
      </c>
      <c r="C75" s="730" t="s">
        <v>2005</v>
      </c>
      <c r="D75" s="730" t="s">
        <v>915</v>
      </c>
      <c r="E75" s="730" t="s">
        <v>916</v>
      </c>
      <c r="F75" s="734">
        <v>1</v>
      </c>
      <c r="G75" s="734">
        <v>111.45999999999998</v>
      </c>
      <c r="H75" s="748">
        <v>1</v>
      </c>
      <c r="I75" s="734"/>
      <c r="J75" s="734"/>
      <c r="K75" s="748">
        <v>0</v>
      </c>
      <c r="L75" s="734">
        <v>1</v>
      </c>
      <c r="M75" s="735">
        <v>111.45999999999998</v>
      </c>
    </row>
    <row r="76" spans="1:13" ht="14.45" customHeight="1" x14ac:dyDescent="0.2">
      <c r="A76" s="729" t="s">
        <v>626</v>
      </c>
      <c r="B76" s="730" t="s">
        <v>2006</v>
      </c>
      <c r="C76" s="730" t="s">
        <v>2007</v>
      </c>
      <c r="D76" s="730" t="s">
        <v>1064</v>
      </c>
      <c r="E76" s="730" t="s">
        <v>2008</v>
      </c>
      <c r="F76" s="734"/>
      <c r="G76" s="734"/>
      <c r="H76" s="748">
        <v>0</v>
      </c>
      <c r="I76" s="734">
        <v>9</v>
      </c>
      <c r="J76" s="734">
        <v>675.89</v>
      </c>
      <c r="K76" s="748">
        <v>1</v>
      </c>
      <c r="L76" s="734">
        <v>9</v>
      </c>
      <c r="M76" s="735">
        <v>675.89</v>
      </c>
    </row>
    <row r="77" spans="1:13" ht="14.45" customHeight="1" x14ac:dyDescent="0.2">
      <c r="A77" s="729" t="s">
        <v>626</v>
      </c>
      <c r="B77" s="730" t="s">
        <v>2006</v>
      </c>
      <c r="C77" s="730" t="s">
        <v>2009</v>
      </c>
      <c r="D77" s="730" t="s">
        <v>1064</v>
      </c>
      <c r="E77" s="730" t="s">
        <v>712</v>
      </c>
      <c r="F77" s="734"/>
      <c r="G77" s="734"/>
      <c r="H77" s="748">
        <v>0</v>
      </c>
      <c r="I77" s="734">
        <v>35</v>
      </c>
      <c r="J77" s="734">
        <v>1044.3399999999999</v>
      </c>
      <c r="K77" s="748">
        <v>1</v>
      </c>
      <c r="L77" s="734">
        <v>35</v>
      </c>
      <c r="M77" s="735">
        <v>1044.3399999999999</v>
      </c>
    </row>
    <row r="78" spans="1:13" ht="14.45" customHeight="1" x14ac:dyDescent="0.2">
      <c r="A78" s="729" t="s">
        <v>626</v>
      </c>
      <c r="B78" s="730" t="s">
        <v>2006</v>
      </c>
      <c r="C78" s="730" t="s">
        <v>2010</v>
      </c>
      <c r="D78" s="730" t="s">
        <v>1064</v>
      </c>
      <c r="E78" s="730" t="s">
        <v>2011</v>
      </c>
      <c r="F78" s="734"/>
      <c r="G78" s="734"/>
      <c r="H78" s="748">
        <v>0</v>
      </c>
      <c r="I78" s="734">
        <v>5</v>
      </c>
      <c r="J78" s="734">
        <v>500.05999999999995</v>
      </c>
      <c r="K78" s="748">
        <v>1</v>
      </c>
      <c r="L78" s="734">
        <v>5</v>
      </c>
      <c r="M78" s="735">
        <v>500.05999999999995</v>
      </c>
    </row>
    <row r="79" spans="1:13" ht="14.45" customHeight="1" x14ac:dyDescent="0.2">
      <c r="A79" s="729" t="s">
        <v>631</v>
      </c>
      <c r="B79" s="730" t="s">
        <v>2012</v>
      </c>
      <c r="C79" s="730" t="s">
        <v>2013</v>
      </c>
      <c r="D79" s="730" t="s">
        <v>2014</v>
      </c>
      <c r="E79" s="730" t="s">
        <v>2015</v>
      </c>
      <c r="F79" s="734"/>
      <c r="G79" s="734"/>
      <c r="H79" s="748">
        <v>0</v>
      </c>
      <c r="I79" s="734">
        <v>41</v>
      </c>
      <c r="J79" s="734">
        <v>679.43000000000006</v>
      </c>
      <c r="K79" s="748">
        <v>1</v>
      </c>
      <c r="L79" s="734">
        <v>41</v>
      </c>
      <c r="M79" s="735">
        <v>679.43000000000006</v>
      </c>
    </row>
    <row r="80" spans="1:13" ht="14.45" customHeight="1" x14ac:dyDescent="0.2">
      <c r="A80" s="729" t="s">
        <v>631</v>
      </c>
      <c r="B80" s="730" t="s">
        <v>2012</v>
      </c>
      <c r="C80" s="730" t="s">
        <v>2016</v>
      </c>
      <c r="D80" s="730" t="s">
        <v>2014</v>
      </c>
      <c r="E80" s="730" t="s">
        <v>2017</v>
      </c>
      <c r="F80" s="734"/>
      <c r="G80" s="734"/>
      <c r="H80" s="748">
        <v>0</v>
      </c>
      <c r="I80" s="734">
        <v>1</v>
      </c>
      <c r="J80" s="734">
        <v>12.200000000000003</v>
      </c>
      <c r="K80" s="748">
        <v>1</v>
      </c>
      <c r="L80" s="734">
        <v>1</v>
      </c>
      <c r="M80" s="735">
        <v>12.200000000000003</v>
      </c>
    </row>
    <row r="81" spans="1:13" ht="14.45" customHeight="1" x14ac:dyDescent="0.2">
      <c r="A81" s="729" t="s">
        <v>631</v>
      </c>
      <c r="B81" s="730" t="s">
        <v>1804</v>
      </c>
      <c r="C81" s="730" t="s">
        <v>2018</v>
      </c>
      <c r="D81" s="730" t="s">
        <v>860</v>
      </c>
      <c r="E81" s="730" t="s">
        <v>2019</v>
      </c>
      <c r="F81" s="734"/>
      <c r="G81" s="734"/>
      <c r="H81" s="748">
        <v>0</v>
      </c>
      <c r="I81" s="734">
        <v>1</v>
      </c>
      <c r="J81" s="734">
        <v>198.13000000000005</v>
      </c>
      <c r="K81" s="748">
        <v>1</v>
      </c>
      <c r="L81" s="734">
        <v>1</v>
      </c>
      <c r="M81" s="735">
        <v>198.13000000000005</v>
      </c>
    </row>
    <row r="82" spans="1:13" ht="14.45" customHeight="1" x14ac:dyDescent="0.2">
      <c r="A82" s="729" t="s">
        <v>631</v>
      </c>
      <c r="B82" s="730" t="s">
        <v>1826</v>
      </c>
      <c r="C82" s="730" t="s">
        <v>1827</v>
      </c>
      <c r="D82" s="730" t="s">
        <v>715</v>
      </c>
      <c r="E82" s="730" t="s">
        <v>1828</v>
      </c>
      <c r="F82" s="734">
        <v>3</v>
      </c>
      <c r="G82" s="734">
        <v>1820.0833637340331</v>
      </c>
      <c r="H82" s="748">
        <v>1</v>
      </c>
      <c r="I82" s="734"/>
      <c r="J82" s="734"/>
      <c r="K82" s="748">
        <v>0</v>
      </c>
      <c r="L82" s="734">
        <v>3</v>
      </c>
      <c r="M82" s="735">
        <v>1820.0833637340331</v>
      </c>
    </row>
    <row r="83" spans="1:13" ht="14.45" customHeight="1" x14ac:dyDescent="0.2">
      <c r="A83" s="729" t="s">
        <v>631</v>
      </c>
      <c r="B83" s="730" t="s">
        <v>1826</v>
      </c>
      <c r="C83" s="730" t="s">
        <v>2020</v>
      </c>
      <c r="D83" s="730" t="s">
        <v>715</v>
      </c>
      <c r="E83" s="730" t="s">
        <v>2021</v>
      </c>
      <c r="F83" s="734">
        <v>1</v>
      </c>
      <c r="G83" s="734">
        <v>762.86128667895002</v>
      </c>
      <c r="H83" s="748">
        <v>1</v>
      </c>
      <c r="I83" s="734"/>
      <c r="J83" s="734"/>
      <c r="K83" s="748">
        <v>0</v>
      </c>
      <c r="L83" s="734">
        <v>1</v>
      </c>
      <c r="M83" s="735">
        <v>762.86128667895002</v>
      </c>
    </row>
    <row r="84" spans="1:13" ht="14.45" customHeight="1" x14ac:dyDescent="0.2">
      <c r="A84" s="729" t="s">
        <v>631</v>
      </c>
      <c r="B84" s="730" t="s">
        <v>1826</v>
      </c>
      <c r="C84" s="730" t="s">
        <v>2022</v>
      </c>
      <c r="D84" s="730" t="s">
        <v>715</v>
      </c>
      <c r="E84" s="730" t="s">
        <v>2023</v>
      </c>
      <c r="F84" s="734">
        <v>1</v>
      </c>
      <c r="G84" s="734">
        <v>1019.4699999999999</v>
      </c>
      <c r="H84" s="748">
        <v>1</v>
      </c>
      <c r="I84" s="734"/>
      <c r="J84" s="734"/>
      <c r="K84" s="748">
        <v>0</v>
      </c>
      <c r="L84" s="734">
        <v>1</v>
      </c>
      <c r="M84" s="735">
        <v>1019.4699999999999</v>
      </c>
    </row>
    <row r="85" spans="1:13" ht="14.45" customHeight="1" x14ac:dyDescent="0.2">
      <c r="A85" s="729" t="s">
        <v>631</v>
      </c>
      <c r="B85" s="730" t="s">
        <v>1829</v>
      </c>
      <c r="C85" s="730" t="s">
        <v>2024</v>
      </c>
      <c r="D85" s="730" t="s">
        <v>1203</v>
      </c>
      <c r="E85" s="730" t="s">
        <v>2025</v>
      </c>
      <c r="F85" s="734"/>
      <c r="G85" s="734"/>
      <c r="H85" s="748">
        <v>0</v>
      </c>
      <c r="I85" s="734">
        <v>1</v>
      </c>
      <c r="J85" s="734">
        <v>1501.0199999999998</v>
      </c>
      <c r="K85" s="748">
        <v>1</v>
      </c>
      <c r="L85" s="734">
        <v>1</v>
      </c>
      <c r="M85" s="735">
        <v>1501.0199999999998</v>
      </c>
    </row>
    <row r="86" spans="1:13" ht="14.45" customHeight="1" x14ac:dyDescent="0.2">
      <c r="A86" s="729" t="s">
        <v>631</v>
      </c>
      <c r="B86" s="730" t="s">
        <v>1829</v>
      </c>
      <c r="C86" s="730" t="s">
        <v>1830</v>
      </c>
      <c r="D86" s="730" t="s">
        <v>788</v>
      </c>
      <c r="E86" s="730" t="s">
        <v>1831</v>
      </c>
      <c r="F86" s="734"/>
      <c r="G86" s="734"/>
      <c r="H86" s="748">
        <v>0</v>
      </c>
      <c r="I86" s="734">
        <v>12</v>
      </c>
      <c r="J86" s="734">
        <v>8653.9599999999991</v>
      </c>
      <c r="K86" s="748">
        <v>1</v>
      </c>
      <c r="L86" s="734">
        <v>12</v>
      </c>
      <c r="M86" s="735">
        <v>8653.9599999999991</v>
      </c>
    </row>
    <row r="87" spans="1:13" ht="14.45" customHeight="1" x14ac:dyDescent="0.2">
      <c r="A87" s="729" t="s">
        <v>631</v>
      </c>
      <c r="B87" s="730" t="s">
        <v>1829</v>
      </c>
      <c r="C87" s="730" t="s">
        <v>1832</v>
      </c>
      <c r="D87" s="730" t="s">
        <v>788</v>
      </c>
      <c r="E87" s="730" t="s">
        <v>1833</v>
      </c>
      <c r="F87" s="734"/>
      <c r="G87" s="734"/>
      <c r="H87" s="748">
        <v>0</v>
      </c>
      <c r="I87" s="734">
        <v>11</v>
      </c>
      <c r="J87" s="734">
        <v>3009.1199999999994</v>
      </c>
      <c r="K87" s="748">
        <v>1</v>
      </c>
      <c r="L87" s="734">
        <v>11</v>
      </c>
      <c r="M87" s="735">
        <v>3009.1199999999994</v>
      </c>
    </row>
    <row r="88" spans="1:13" ht="14.45" customHeight="1" x14ac:dyDescent="0.2">
      <c r="A88" s="729" t="s">
        <v>631</v>
      </c>
      <c r="B88" s="730" t="s">
        <v>1829</v>
      </c>
      <c r="C88" s="730" t="s">
        <v>1834</v>
      </c>
      <c r="D88" s="730" t="s">
        <v>788</v>
      </c>
      <c r="E88" s="730" t="s">
        <v>1835</v>
      </c>
      <c r="F88" s="734"/>
      <c r="G88" s="734"/>
      <c r="H88" s="748">
        <v>0</v>
      </c>
      <c r="I88" s="734">
        <v>58</v>
      </c>
      <c r="J88" s="734">
        <v>36341.11</v>
      </c>
      <c r="K88" s="748">
        <v>1</v>
      </c>
      <c r="L88" s="734">
        <v>58</v>
      </c>
      <c r="M88" s="735">
        <v>36341.11</v>
      </c>
    </row>
    <row r="89" spans="1:13" ht="14.45" customHeight="1" x14ac:dyDescent="0.2">
      <c r="A89" s="729" t="s">
        <v>631</v>
      </c>
      <c r="B89" s="730" t="s">
        <v>1829</v>
      </c>
      <c r="C89" s="730" t="s">
        <v>1836</v>
      </c>
      <c r="D89" s="730" t="s">
        <v>788</v>
      </c>
      <c r="E89" s="730" t="s">
        <v>1837</v>
      </c>
      <c r="F89" s="734"/>
      <c r="G89" s="734"/>
      <c r="H89" s="748">
        <v>0</v>
      </c>
      <c r="I89" s="734">
        <v>186</v>
      </c>
      <c r="J89" s="734">
        <v>76058.540000000008</v>
      </c>
      <c r="K89" s="748">
        <v>1</v>
      </c>
      <c r="L89" s="734">
        <v>186</v>
      </c>
      <c r="M89" s="735">
        <v>76058.540000000008</v>
      </c>
    </row>
    <row r="90" spans="1:13" ht="14.45" customHeight="1" x14ac:dyDescent="0.2">
      <c r="A90" s="729" t="s">
        <v>631</v>
      </c>
      <c r="B90" s="730" t="s">
        <v>1849</v>
      </c>
      <c r="C90" s="730" t="s">
        <v>1850</v>
      </c>
      <c r="D90" s="730" t="s">
        <v>814</v>
      </c>
      <c r="E90" s="730" t="s">
        <v>1851</v>
      </c>
      <c r="F90" s="734"/>
      <c r="G90" s="734"/>
      <c r="H90" s="748">
        <v>0</v>
      </c>
      <c r="I90" s="734">
        <v>5</v>
      </c>
      <c r="J90" s="734">
        <v>198.64999999999998</v>
      </c>
      <c r="K90" s="748">
        <v>1</v>
      </c>
      <c r="L90" s="734">
        <v>5</v>
      </c>
      <c r="M90" s="735">
        <v>198.64999999999998</v>
      </c>
    </row>
    <row r="91" spans="1:13" ht="14.45" customHeight="1" x14ac:dyDescent="0.2">
      <c r="A91" s="729" t="s">
        <v>631</v>
      </c>
      <c r="B91" s="730" t="s">
        <v>2026</v>
      </c>
      <c r="C91" s="730" t="s">
        <v>2027</v>
      </c>
      <c r="D91" s="730" t="s">
        <v>1155</v>
      </c>
      <c r="E91" s="730" t="s">
        <v>2028</v>
      </c>
      <c r="F91" s="734"/>
      <c r="G91" s="734"/>
      <c r="H91" s="748">
        <v>0</v>
      </c>
      <c r="I91" s="734">
        <v>1</v>
      </c>
      <c r="J91" s="734">
        <v>125.70000000000003</v>
      </c>
      <c r="K91" s="748">
        <v>1</v>
      </c>
      <c r="L91" s="734">
        <v>1</v>
      </c>
      <c r="M91" s="735">
        <v>125.70000000000003</v>
      </c>
    </row>
    <row r="92" spans="1:13" ht="14.45" customHeight="1" x14ac:dyDescent="0.2">
      <c r="A92" s="729" t="s">
        <v>631</v>
      </c>
      <c r="B92" s="730" t="s">
        <v>2026</v>
      </c>
      <c r="C92" s="730" t="s">
        <v>2029</v>
      </c>
      <c r="D92" s="730" t="s">
        <v>1155</v>
      </c>
      <c r="E92" s="730" t="s">
        <v>1156</v>
      </c>
      <c r="F92" s="734"/>
      <c r="G92" s="734"/>
      <c r="H92" s="748">
        <v>0</v>
      </c>
      <c r="I92" s="734">
        <v>1</v>
      </c>
      <c r="J92" s="734">
        <v>207.22999999999993</v>
      </c>
      <c r="K92" s="748">
        <v>1</v>
      </c>
      <c r="L92" s="734">
        <v>1</v>
      </c>
      <c r="M92" s="735">
        <v>207.22999999999993</v>
      </c>
    </row>
    <row r="93" spans="1:13" ht="14.45" customHeight="1" x14ac:dyDescent="0.2">
      <c r="A93" s="729" t="s">
        <v>631</v>
      </c>
      <c r="B93" s="730" t="s">
        <v>2030</v>
      </c>
      <c r="C93" s="730" t="s">
        <v>2031</v>
      </c>
      <c r="D93" s="730" t="s">
        <v>1157</v>
      </c>
      <c r="E93" s="730" t="s">
        <v>712</v>
      </c>
      <c r="F93" s="734"/>
      <c r="G93" s="734"/>
      <c r="H93" s="748">
        <v>0</v>
      </c>
      <c r="I93" s="734">
        <v>1</v>
      </c>
      <c r="J93" s="734">
        <v>52.22000000000002</v>
      </c>
      <c r="K93" s="748">
        <v>1</v>
      </c>
      <c r="L93" s="734">
        <v>1</v>
      </c>
      <c r="M93" s="735">
        <v>52.22000000000002</v>
      </c>
    </row>
    <row r="94" spans="1:13" ht="14.45" customHeight="1" x14ac:dyDescent="0.2">
      <c r="A94" s="729" t="s">
        <v>631</v>
      </c>
      <c r="B94" s="730" t="s">
        <v>2032</v>
      </c>
      <c r="C94" s="730" t="s">
        <v>2033</v>
      </c>
      <c r="D94" s="730" t="s">
        <v>2034</v>
      </c>
      <c r="E94" s="730" t="s">
        <v>2035</v>
      </c>
      <c r="F94" s="734"/>
      <c r="G94" s="734"/>
      <c r="H94" s="748">
        <v>0</v>
      </c>
      <c r="I94" s="734">
        <v>3</v>
      </c>
      <c r="J94" s="734">
        <v>63.529999999999994</v>
      </c>
      <c r="K94" s="748">
        <v>1</v>
      </c>
      <c r="L94" s="734">
        <v>3</v>
      </c>
      <c r="M94" s="735">
        <v>63.529999999999994</v>
      </c>
    </row>
    <row r="95" spans="1:13" ht="14.45" customHeight="1" x14ac:dyDescent="0.2">
      <c r="A95" s="729" t="s">
        <v>631</v>
      </c>
      <c r="B95" s="730" t="s">
        <v>2036</v>
      </c>
      <c r="C95" s="730" t="s">
        <v>2037</v>
      </c>
      <c r="D95" s="730" t="s">
        <v>2038</v>
      </c>
      <c r="E95" s="730" t="s">
        <v>2039</v>
      </c>
      <c r="F95" s="734"/>
      <c r="G95" s="734"/>
      <c r="H95" s="748">
        <v>0</v>
      </c>
      <c r="I95" s="734">
        <v>1</v>
      </c>
      <c r="J95" s="734">
        <v>32.979999999999997</v>
      </c>
      <c r="K95" s="748">
        <v>1</v>
      </c>
      <c r="L95" s="734">
        <v>1</v>
      </c>
      <c r="M95" s="735">
        <v>32.979999999999997</v>
      </c>
    </row>
    <row r="96" spans="1:13" ht="14.45" customHeight="1" x14ac:dyDescent="0.2">
      <c r="A96" s="729" t="s">
        <v>631</v>
      </c>
      <c r="B96" s="730" t="s">
        <v>2040</v>
      </c>
      <c r="C96" s="730" t="s">
        <v>2041</v>
      </c>
      <c r="D96" s="730" t="s">
        <v>2042</v>
      </c>
      <c r="E96" s="730" t="s">
        <v>2043</v>
      </c>
      <c r="F96" s="734"/>
      <c r="G96" s="734"/>
      <c r="H96" s="748">
        <v>0</v>
      </c>
      <c r="I96" s="734">
        <v>2</v>
      </c>
      <c r="J96" s="734">
        <v>24.249999999999996</v>
      </c>
      <c r="K96" s="748">
        <v>1</v>
      </c>
      <c r="L96" s="734">
        <v>2</v>
      </c>
      <c r="M96" s="735">
        <v>24.249999999999996</v>
      </c>
    </row>
    <row r="97" spans="1:13" ht="14.45" customHeight="1" x14ac:dyDescent="0.2">
      <c r="A97" s="729" t="s">
        <v>631</v>
      </c>
      <c r="B97" s="730" t="s">
        <v>2044</v>
      </c>
      <c r="C97" s="730" t="s">
        <v>2045</v>
      </c>
      <c r="D97" s="730" t="s">
        <v>2046</v>
      </c>
      <c r="E97" s="730" t="s">
        <v>2047</v>
      </c>
      <c r="F97" s="734"/>
      <c r="G97" s="734"/>
      <c r="H97" s="748">
        <v>0</v>
      </c>
      <c r="I97" s="734">
        <v>1</v>
      </c>
      <c r="J97" s="734">
        <v>48.3</v>
      </c>
      <c r="K97" s="748">
        <v>1</v>
      </c>
      <c r="L97" s="734">
        <v>1</v>
      </c>
      <c r="M97" s="735">
        <v>48.3</v>
      </c>
    </row>
    <row r="98" spans="1:13" ht="14.45" customHeight="1" x14ac:dyDescent="0.2">
      <c r="A98" s="729" t="s">
        <v>631</v>
      </c>
      <c r="B98" s="730" t="s">
        <v>2048</v>
      </c>
      <c r="C98" s="730" t="s">
        <v>2049</v>
      </c>
      <c r="D98" s="730" t="s">
        <v>2050</v>
      </c>
      <c r="E98" s="730" t="s">
        <v>2051</v>
      </c>
      <c r="F98" s="734"/>
      <c r="G98" s="734"/>
      <c r="H98" s="748">
        <v>0</v>
      </c>
      <c r="I98" s="734">
        <v>1</v>
      </c>
      <c r="J98" s="734">
        <v>77.13000000000001</v>
      </c>
      <c r="K98" s="748">
        <v>1</v>
      </c>
      <c r="L98" s="734">
        <v>1</v>
      </c>
      <c r="M98" s="735">
        <v>77.13000000000001</v>
      </c>
    </row>
    <row r="99" spans="1:13" ht="14.45" customHeight="1" x14ac:dyDescent="0.2">
      <c r="A99" s="729" t="s">
        <v>631</v>
      </c>
      <c r="B99" s="730" t="s">
        <v>2052</v>
      </c>
      <c r="C99" s="730" t="s">
        <v>2053</v>
      </c>
      <c r="D99" s="730" t="s">
        <v>2054</v>
      </c>
      <c r="E99" s="730" t="s">
        <v>2055</v>
      </c>
      <c r="F99" s="734"/>
      <c r="G99" s="734"/>
      <c r="H99" s="748">
        <v>0</v>
      </c>
      <c r="I99" s="734">
        <v>2</v>
      </c>
      <c r="J99" s="734">
        <v>55.14</v>
      </c>
      <c r="K99" s="748">
        <v>1</v>
      </c>
      <c r="L99" s="734">
        <v>2</v>
      </c>
      <c r="M99" s="735">
        <v>55.14</v>
      </c>
    </row>
    <row r="100" spans="1:13" ht="14.45" customHeight="1" x14ac:dyDescent="0.2">
      <c r="A100" s="729" t="s">
        <v>631</v>
      </c>
      <c r="B100" s="730" t="s">
        <v>1887</v>
      </c>
      <c r="C100" s="730" t="s">
        <v>2056</v>
      </c>
      <c r="D100" s="730" t="s">
        <v>1178</v>
      </c>
      <c r="E100" s="730" t="s">
        <v>2057</v>
      </c>
      <c r="F100" s="734"/>
      <c r="G100" s="734"/>
      <c r="H100" s="748">
        <v>0</v>
      </c>
      <c r="I100" s="734">
        <v>163</v>
      </c>
      <c r="J100" s="734">
        <v>6064.87</v>
      </c>
      <c r="K100" s="748">
        <v>1</v>
      </c>
      <c r="L100" s="734">
        <v>163</v>
      </c>
      <c r="M100" s="735">
        <v>6064.87</v>
      </c>
    </row>
    <row r="101" spans="1:13" ht="14.45" customHeight="1" x14ac:dyDescent="0.2">
      <c r="A101" s="729" t="s">
        <v>631</v>
      </c>
      <c r="B101" s="730" t="s">
        <v>1887</v>
      </c>
      <c r="C101" s="730" t="s">
        <v>1890</v>
      </c>
      <c r="D101" s="730" t="s">
        <v>975</v>
      </c>
      <c r="E101" s="730" t="s">
        <v>1891</v>
      </c>
      <c r="F101" s="734"/>
      <c r="G101" s="734"/>
      <c r="H101" s="748">
        <v>0</v>
      </c>
      <c r="I101" s="734">
        <v>37</v>
      </c>
      <c r="J101" s="734">
        <v>2401.3000000000002</v>
      </c>
      <c r="K101" s="748">
        <v>1</v>
      </c>
      <c r="L101" s="734">
        <v>37</v>
      </c>
      <c r="M101" s="735">
        <v>2401.3000000000002</v>
      </c>
    </row>
    <row r="102" spans="1:13" ht="14.45" customHeight="1" x14ac:dyDescent="0.2">
      <c r="A102" s="729" t="s">
        <v>631</v>
      </c>
      <c r="B102" s="730" t="s">
        <v>1892</v>
      </c>
      <c r="C102" s="730" t="s">
        <v>2058</v>
      </c>
      <c r="D102" s="730" t="s">
        <v>1894</v>
      </c>
      <c r="E102" s="730" t="s">
        <v>2059</v>
      </c>
      <c r="F102" s="734"/>
      <c r="G102" s="734"/>
      <c r="H102" s="748">
        <v>0</v>
      </c>
      <c r="I102" s="734">
        <v>1</v>
      </c>
      <c r="J102" s="734">
        <v>49.339999999999996</v>
      </c>
      <c r="K102" s="748">
        <v>1</v>
      </c>
      <c r="L102" s="734">
        <v>1</v>
      </c>
      <c r="M102" s="735">
        <v>49.339999999999996</v>
      </c>
    </row>
    <row r="103" spans="1:13" ht="14.45" customHeight="1" x14ac:dyDescent="0.2">
      <c r="A103" s="729" t="s">
        <v>631</v>
      </c>
      <c r="B103" s="730" t="s">
        <v>1892</v>
      </c>
      <c r="C103" s="730" t="s">
        <v>2060</v>
      </c>
      <c r="D103" s="730" t="s">
        <v>775</v>
      </c>
      <c r="E103" s="730" t="s">
        <v>2061</v>
      </c>
      <c r="F103" s="734"/>
      <c r="G103" s="734"/>
      <c r="H103" s="748">
        <v>0</v>
      </c>
      <c r="I103" s="734">
        <v>2</v>
      </c>
      <c r="J103" s="734">
        <v>122.21000000000001</v>
      </c>
      <c r="K103" s="748">
        <v>1</v>
      </c>
      <c r="L103" s="734">
        <v>2</v>
      </c>
      <c r="M103" s="735">
        <v>122.21000000000001</v>
      </c>
    </row>
    <row r="104" spans="1:13" ht="14.45" customHeight="1" x14ac:dyDescent="0.2">
      <c r="A104" s="729" t="s">
        <v>631</v>
      </c>
      <c r="B104" s="730" t="s">
        <v>1909</v>
      </c>
      <c r="C104" s="730" t="s">
        <v>1912</v>
      </c>
      <c r="D104" s="730" t="s">
        <v>1303</v>
      </c>
      <c r="E104" s="730" t="s">
        <v>1119</v>
      </c>
      <c r="F104" s="734">
        <v>3.5</v>
      </c>
      <c r="G104" s="734">
        <v>3127.95</v>
      </c>
      <c r="H104" s="748">
        <v>1</v>
      </c>
      <c r="I104" s="734"/>
      <c r="J104" s="734"/>
      <c r="K104" s="748">
        <v>0</v>
      </c>
      <c r="L104" s="734">
        <v>3.5</v>
      </c>
      <c r="M104" s="735">
        <v>3127.95</v>
      </c>
    </row>
    <row r="105" spans="1:13" ht="14.45" customHeight="1" x14ac:dyDescent="0.2">
      <c r="A105" s="729" t="s">
        <v>631</v>
      </c>
      <c r="B105" s="730" t="s">
        <v>1913</v>
      </c>
      <c r="C105" s="730" t="s">
        <v>1914</v>
      </c>
      <c r="D105" s="730" t="s">
        <v>1055</v>
      </c>
      <c r="E105" s="730" t="s">
        <v>708</v>
      </c>
      <c r="F105" s="734"/>
      <c r="G105" s="734"/>
      <c r="H105" s="748">
        <v>0</v>
      </c>
      <c r="I105" s="734">
        <v>3</v>
      </c>
      <c r="J105" s="734">
        <v>418.43999999999994</v>
      </c>
      <c r="K105" s="748">
        <v>1</v>
      </c>
      <c r="L105" s="734">
        <v>3</v>
      </c>
      <c r="M105" s="735">
        <v>418.43999999999994</v>
      </c>
    </row>
    <row r="106" spans="1:13" ht="14.45" customHeight="1" x14ac:dyDescent="0.2">
      <c r="A106" s="729" t="s">
        <v>631</v>
      </c>
      <c r="B106" s="730" t="s">
        <v>1913</v>
      </c>
      <c r="C106" s="730" t="s">
        <v>1915</v>
      </c>
      <c r="D106" s="730" t="s">
        <v>1916</v>
      </c>
      <c r="E106" s="730" t="s">
        <v>1917</v>
      </c>
      <c r="F106" s="734"/>
      <c r="G106" s="734"/>
      <c r="H106" s="748">
        <v>0</v>
      </c>
      <c r="I106" s="734">
        <v>12.399999999999999</v>
      </c>
      <c r="J106" s="734">
        <v>2430.6480000000001</v>
      </c>
      <c r="K106" s="748">
        <v>1</v>
      </c>
      <c r="L106" s="734">
        <v>12.399999999999999</v>
      </c>
      <c r="M106" s="735">
        <v>2430.6480000000001</v>
      </c>
    </row>
    <row r="107" spans="1:13" ht="14.45" customHeight="1" x14ac:dyDescent="0.2">
      <c r="A107" s="729" t="s">
        <v>631</v>
      </c>
      <c r="B107" s="730" t="s">
        <v>1918</v>
      </c>
      <c r="C107" s="730" t="s">
        <v>1919</v>
      </c>
      <c r="D107" s="730" t="s">
        <v>1125</v>
      </c>
      <c r="E107" s="730" t="s">
        <v>1127</v>
      </c>
      <c r="F107" s="734"/>
      <c r="G107" s="734"/>
      <c r="H107" s="748">
        <v>0</v>
      </c>
      <c r="I107" s="734">
        <v>736</v>
      </c>
      <c r="J107" s="734">
        <v>14013.439999999995</v>
      </c>
      <c r="K107" s="748">
        <v>1</v>
      </c>
      <c r="L107" s="734">
        <v>736</v>
      </c>
      <c r="M107" s="735">
        <v>14013.439999999995</v>
      </c>
    </row>
    <row r="108" spans="1:13" ht="14.45" customHeight="1" x14ac:dyDescent="0.2">
      <c r="A108" s="729" t="s">
        <v>631</v>
      </c>
      <c r="B108" s="730" t="s">
        <v>1918</v>
      </c>
      <c r="C108" s="730" t="s">
        <v>1920</v>
      </c>
      <c r="D108" s="730" t="s">
        <v>1125</v>
      </c>
      <c r="E108" s="730" t="s">
        <v>1126</v>
      </c>
      <c r="F108" s="734">
        <v>70</v>
      </c>
      <c r="G108" s="734">
        <v>3075.5</v>
      </c>
      <c r="H108" s="748">
        <v>1</v>
      </c>
      <c r="I108" s="734"/>
      <c r="J108" s="734"/>
      <c r="K108" s="748">
        <v>0</v>
      </c>
      <c r="L108" s="734">
        <v>70</v>
      </c>
      <c r="M108" s="735">
        <v>3075.5</v>
      </c>
    </row>
    <row r="109" spans="1:13" ht="14.45" customHeight="1" x14ac:dyDescent="0.2">
      <c r="A109" s="729" t="s">
        <v>631</v>
      </c>
      <c r="B109" s="730" t="s">
        <v>1921</v>
      </c>
      <c r="C109" s="730" t="s">
        <v>1922</v>
      </c>
      <c r="D109" s="730" t="s">
        <v>1112</v>
      </c>
      <c r="E109" s="730" t="s">
        <v>1113</v>
      </c>
      <c r="F109" s="734"/>
      <c r="G109" s="734"/>
      <c r="H109" s="748">
        <v>0</v>
      </c>
      <c r="I109" s="734">
        <v>11.4</v>
      </c>
      <c r="J109" s="734">
        <v>8168.7479999999996</v>
      </c>
      <c r="K109" s="748">
        <v>1</v>
      </c>
      <c r="L109" s="734">
        <v>11.4</v>
      </c>
      <c r="M109" s="735">
        <v>8168.7479999999996</v>
      </c>
    </row>
    <row r="110" spans="1:13" ht="14.45" customHeight="1" x14ac:dyDescent="0.2">
      <c r="A110" s="729" t="s">
        <v>631</v>
      </c>
      <c r="B110" s="730" t="s">
        <v>1923</v>
      </c>
      <c r="C110" s="730" t="s">
        <v>1924</v>
      </c>
      <c r="D110" s="730" t="s">
        <v>1925</v>
      </c>
      <c r="E110" s="730" t="s">
        <v>1926</v>
      </c>
      <c r="F110" s="734"/>
      <c r="G110" s="734"/>
      <c r="H110" s="748">
        <v>0</v>
      </c>
      <c r="I110" s="734">
        <v>5.5</v>
      </c>
      <c r="J110" s="734">
        <v>828.84999999999991</v>
      </c>
      <c r="K110" s="748">
        <v>1</v>
      </c>
      <c r="L110" s="734">
        <v>5.5</v>
      </c>
      <c r="M110" s="735">
        <v>828.84999999999991</v>
      </c>
    </row>
    <row r="111" spans="1:13" ht="14.45" customHeight="1" x14ac:dyDescent="0.2">
      <c r="A111" s="729" t="s">
        <v>631</v>
      </c>
      <c r="B111" s="730" t="s">
        <v>1923</v>
      </c>
      <c r="C111" s="730" t="s">
        <v>1927</v>
      </c>
      <c r="D111" s="730" t="s">
        <v>1925</v>
      </c>
      <c r="E111" s="730" t="s">
        <v>1928</v>
      </c>
      <c r="F111" s="734"/>
      <c r="G111" s="734"/>
      <c r="H111" s="748">
        <v>0</v>
      </c>
      <c r="I111" s="734">
        <v>28.999999999999996</v>
      </c>
      <c r="J111" s="734">
        <v>7656.0000000000009</v>
      </c>
      <c r="K111" s="748">
        <v>1</v>
      </c>
      <c r="L111" s="734">
        <v>28.999999999999996</v>
      </c>
      <c r="M111" s="735">
        <v>7656.0000000000009</v>
      </c>
    </row>
    <row r="112" spans="1:13" ht="14.45" customHeight="1" x14ac:dyDescent="0.2">
      <c r="A112" s="729" t="s">
        <v>631</v>
      </c>
      <c r="B112" s="730" t="s">
        <v>2062</v>
      </c>
      <c r="C112" s="730" t="s">
        <v>2063</v>
      </c>
      <c r="D112" s="730" t="s">
        <v>2064</v>
      </c>
      <c r="E112" s="730" t="s">
        <v>2065</v>
      </c>
      <c r="F112" s="734">
        <v>2.8</v>
      </c>
      <c r="G112" s="734">
        <v>1524.2919999999999</v>
      </c>
      <c r="H112" s="748">
        <v>1</v>
      </c>
      <c r="I112" s="734"/>
      <c r="J112" s="734"/>
      <c r="K112" s="748">
        <v>0</v>
      </c>
      <c r="L112" s="734">
        <v>2.8</v>
      </c>
      <c r="M112" s="735">
        <v>1524.2919999999999</v>
      </c>
    </row>
    <row r="113" spans="1:13" ht="14.45" customHeight="1" x14ac:dyDescent="0.2">
      <c r="A113" s="729" t="s">
        <v>631</v>
      </c>
      <c r="B113" s="730" t="s">
        <v>1936</v>
      </c>
      <c r="C113" s="730" t="s">
        <v>1937</v>
      </c>
      <c r="D113" s="730" t="s">
        <v>1114</v>
      </c>
      <c r="E113" s="730" t="s">
        <v>1938</v>
      </c>
      <c r="F113" s="734"/>
      <c r="G113" s="734"/>
      <c r="H113" s="748">
        <v>0</v>
      </c>
      <c r="I113" s="734">
        <v>1.8</v>
      </c>
      <c r="J113" s="734">
        <v>339.22800000000001</v>
      </c>
      <c r="K113" s="748">
        <v>1</v>
      </c>
      <c r="L113" s="734">
        <v>1.8</v>
      </c>
      <c r="M113" s="735">
        <v>339.22800000000001</v>
      </c>
    </row>
    <row r="114" spans="1:13" ht="14.45" customHeight="1" x14ac:dyDescent="0.2">
      <c r="A114" s="729" t="s">
        <v>631</v>
      </c>
      <c r="B114" s="730" t="s">
        <v>1943</v>
      </c>
      <c r="C114" s="730" t="s">
        <v>1944</v>
      </c>
      <c r="D114" s="730" t="s">
        <v>1945</v>
      </c>
      <c r="E114" s="730" t="s">
        <v>1946</v>
      </c>
      <c r="F114" s="734"/>
      <c r="G114" s="734"/>
      <c r="H114" s="748">
        <v>0</v>
      </c>
      <c r="I114" s="734">
        <v>6.6999999999999993</v>
      </c>
      <c r="J114" s="734">
        <v>2137.2999474296735</v>
      </c>
      <c r="K114" s="748">
        <v>1</v>
      </c>
      <c r="L114" s="734">
        <v>6.6999999999999993</v>
      </c>
      <c r="M114" s="735">
        <v>2137.2999474296735</v>
      </c>
    </row>
    <row r="115" spans="1:13" ht="14.45" customHeight="1" x14ac:dyDescent="0.2">
      <c r="A115" s="729" t="s">
        <v>631</v>
      </c>
      <c r="B115" s="730" t="s">
        <v>1950</v>
      </c>
      <c r="C115" s="730" t="s">
        <v>1951</v>
      </c>
      <c r="D115" s="730" t="s">
        <v>808</v>
      </c>
      <c r="E115" s="730" t="s">
        <v>1952</v>
      </c>
      <c r="F115" s="734">
        <v>2</v>
      </c>
      <c r="G115" s="734">
        <v>495.80000000000007</v>
      </c>
      <c r="H115" s="748">
        <v>1</v>
      </c>
      <c r="I115" s="734"/>
      <c r="J115" s="734"/>
      <c r="K115" s="748">
        <v>0</v>
      </c>
      <c r="L115" s="734">
        <v>2</v>
      </c>
      <c r="M115" s="735">
        <v>495.80000000000007</v>
      </c>
    </row>
    <row r="116" spans="1:13" ht="14.45" customHeight="1" x14ac:dyDescent="0.2">
      <c r="A116" s="729" t="s">
        <v>631</v>
      </c>
      <c r="B116" s="730" t="s">
        <v>1950</v>
      </c>
      <c r="C116" s="730" t="s">
        <v>1953</v>
      </c>
      <c r="D116" s="730" t="s">
        <v>808</v>
      </c>
      <c r="E116" s="730" t="s">
        <v>1954</v>
      </c>
      <c r="F116" s="734">
        <v>1</v>
      </c>
      <c r="G116" s="734">
        <v>180.19</v>
      </c>
      <c r="H116" s="748">
        <v>1</v>
      </c>
      <c r="I116" s="734"/>
      <c r="J116" s="734"/>
      <c r="K116" s="748">
        <v>0</v>
      </c>
      <c r="L116" s="734">
        <v>1</v>
      </c>
      <c r="M116" s="735">
        <v>180.19</v>
      </c>
    </row>
    <row r="117" spans="1:13" ht="14.45" customHeight="1" x14ac:dyDescent="0.2">
      <c r="A117" s="729" t="s">
        <v>631</v>
      </c>
      <c r="B117" s="730" t="s">
        <v>2066</v>
      </c>
      <c r="C117" s="730" t="s">
        <v>2067</v>
      </c>
      <c r="D117" s="730" t="s">
        <v>1222</v>
      </c>
      <c r="E117" s="730" t="s">
        <v>2068</v>
      </c>
      <c r="F117" s="734"/>
      <c r="G117" s="734"/>
      <c r="H117" s="748">
        <v>0</v>
      </c>
      <c r="I117" s="734">
        <v>1</v>
      </c>
      <c r="J117" s="734">
        <v>359.85</v>
      </c>
      <c r="K117" s="748">
        <v>1</v>
      </c>
      <c r="L117" s="734">
        <v>1</v>
      </c>
      <c r="M117" s="735">
        <v>359.85</v>
      </c>
    </row>
    <row r="118" spans="1:13" ht="14.45" customHeight="1" x14ac:dyDescent="0.2">
      <c r="A118" s="729" t="s">
        <v>631</v>
      </c>
      <c r="B118" s="730" t="s">
        <v>1963</v>
      </c>
      <c r="C118" s="730" t="s">
        <v>2069</v>
      </c>
      <c r="D118" s="730" t="s">
        <v>1965</v>
      </c>
      <c r="E118" s="730" t="s">
        <v>2070</v>
      </c>
      <c r="F118" s="734"/>
      <c r="G118" s="734"/>
      <c r="H118" s="748">
        <v>0</v>
      </c>
      <c r="I118" s="734">
        <v>1</v>
      </c>
      <c r="J118" s="734">
        <v>52.4</v>
      </c>
      <c r="K118" s="748">
        <v>1</v>
      </c>
      <c r="L118" s="734">
        <v>1</v>
      </c>
      <c r="M118" s="735">
        <v>52.4</v>
      </c>
    </row>
    <row r="119" spans="1:13" ht="14.45" customHeight="1" x14ac:dyDescent="0.2">
      <c r="A119" s="729" t="s">
        <v>631</v>
      </c>
      <c r="B119" s="730" t="s">
        <v>1969</v>
      </c>
      <c r="C119" s="730" t="s">
        <v>1970</v>
      </c>
      <c r="D119" s="730" t="s">
        <v>929</v>
      </c>
      <c r="E119" s="730" t="s">
        <v>930</v>
      </c>
      <c r="F119" s="734"/>
      <c r="G119" s="734"/>
      <c r="H119" s="748">
        <v>0</v>
      </c>
      <c r="I119" s="734">
        <v>87</v>
      </c>
      <c r="J119" s="734">
        <v>2881.0249976777018</v>
      </c>
      <c r="K119" s="748">
        <v>1</v>
      </c>
      <c r="L119" s="734">
        <v>87</v>
      </c>
      <c r="M119" s="735">
        <v>2881.0249976777018</v>
      </c>
    </row>
    <row r="120" spans="1:13" ht="14.45" customHeight="1" x14ac:dyDescent="0.2">
      <c r="A120" s="729" t="s">
        <v>631</v>
      </c>
      <c r="B120" s="730" t="s">
        <v>1969</v>
      </c>
      <c r="C120" s="730" t="s">
        <v>1971</v>
      </c>
      <c r="D120" s="730" t="s">
        <v>929</v>
      </c>
      <c r="E120" s="730" t="s">
        <v>1972</v>
      </c>
      <c r="F120" s="734"/>
      <c r="G120" s="734"/>
      <c r="H120" s="748">
        <v>0</v>
      </c>
      <c r="I120" s="734">
        <v>308</v>
      </c>
      <c r="J120" s="734">
        <v>13359.72</v>
      </c>
      <c r="K120" s="748">
        <v>1</v>
      </c>
      <c r="L120" s="734">
        <v>308</v>
      </c>
      <c r="M120" s="735">
        <v>13359.72</v>
      </c>
    </row>
    <row r="121" spans="1:13" ht="14.45" customHeight="1" x14ac:dyDescent="0.2">
      <c r="A121" s="729" t="s">
        <v>631</v>
      </c>
      <c r="B121" s="730" t="s">
        <v>2071</v>
      </c>
      <c r="C121" s="730" t="s">
        <v>2072</v>
      </c>
      <c r="D121" s="730" t="s">
        <v>2073</v>
      </c>
      <c r="E121" s="730" t="s">
        <v>2074</v>
      </c>
      <c r="F121" s="734"/>
      <c r="G121" s="734"/>
      <c r="H121" s="748">
        <v>0</v>
      </c>
      <c r="I121" s="734">
        <v>6</v>
      </c>
      <c r="J121" s="734">
        <v>924</v>
      </c>
      <c r="K121" s="748">
        <v>1</v>
      </c>
      <c r="L121" s="734">
        <v>6</v>
      </c>
      <c r="M121" s="735">
        <v>924</v>
      </c>
    </row>
    <row r="122" spans="1:13" ht="14.45" customHeight="1" x14ac:dyDescent="0.2">
      <c r="A122" s="729" t="s">
        <v>631</v>
      </c>
      <c r="B122" s="730" t="s">
        <v>2071</v>
      </c>
      <c r="C122" s="730" t="s">
        <v>2075</v>
      </c>
      <c r="D122" s="730" t="s">
        <v>1252</v>
      </c>
      <c r="E122" s="730" t="s">
        <v>1253</v>
      </c>
      <c r="F122" s="734">
        <v>10</v>
      </c>
      <c r="G122" s="734">
        <v>250.79999999999998</v>
      </c>
      <c r="H122" s="748">
        <v>1</v>
      </c>
      <c r="I122" s="734"/>
      <c r="J122" s="734"/>
      <c r="K122" s="748">
        <v>0</v>
      </c>
      <c r="L122" s="734">
        <v>10</v>
      </c>
      <c r="M122" s="735">
        <v>250.79999999999998</v>
      </c>
    </row>
    <row r="123" spans="1:13" ht="14.45" customHeight="1" x14ac:dyDescent="0.2">
      <c r="A123" s="729" t="s">
        <v>631</v>
      </c>
      <c r="B123" s="730" t="s">
        <v>2076</v>
      </c>
      <c r="C123" s="730" t="s">
        <v>2077</v>
      </c>
      <c r="D123" s="730" t="s">
        <v>2078</v>
      </c>
      <c r="E123" s="730" t="s">
        <v>2079</v>
      </c>
      <c r="F123" s="734"/>
      <c r="G123" s="734"/>
      <c r="H123" s="748">
        <v>0</v>
      </c>
      <c r="I123" s="734">
        <v>1</v>
      </c>
      <c r="J123" s="734">
        <v>254.95000000000005</v>
      </c>
      <c r="K123" s="748">
        <v>1</v>
      </c>
      <c r="L123" s="734">
        <v>1</v>
      </c>
      <c r="M123" s="735">
        <v>254.95000000000005</v>
      </c>
    </row>
    <row r="124" spans="1:13" ht="14.45" customHeight="1" x14ac:dyDescent="0.2">
      <c r="A124" s="729" t="s">
        <v>631</v>
      </c>
      <c r="B124" s="730" t="s">
        <v>2080</v>
      </c>
      <c r="C124" s="730" t="s">
        <v>2081</v>
      </c>
      <c r="D124" s="730" t="s">
        <v>1258</v>
      </c>
      <c r="E124" s="730" t="s">
        <v>1259</v>
      </c>
      <c r="F124" s="734"/>
      <c r="G124" s="734"/>
      <c r="H124" s="748">
        <v>0</v>
      </c>
      <c r="I124" s="734">
        <v>1</v>
      </c>
      <c r="J124" s="734">
        <v>1033.8499999999999</v>
      </c>
      <c r="K124" s="748">
        <v>1</v>
      </c>
      <c r="L124" s="734">
        <v>1</v>
      </c>
      <c r="M124" s="735">
        <v>1033.8499999999999</v>
      </c>
    </row>
    <row r="125" spans="1:13" ht="14.45" customHeight="1" x14ac:dyDescent="0.2">
      <c r="A125" s="729" t="s">
        <v>631</v>
      </c>
      <c r="B125" s="730" t="s">
        <v>1973</v>
      </c>
      <c r="C125" s="730" t="s">
        <v>2082</v>
      </c>
      <c r="D125" s="730" t="s">
        <v>1975</v>
      </c>
      <c r="E125" s="730" t="s">
        <v>2083</v>
      </c>
      <c r="F125" s="734">
        <v>1</v>
      </c>
      <c r="G125" s="734">
        <v>354.07</v>
      </c>
      <c r="H125" s="748">
        <v>1</v>
      </c>
      <c r="I125" s="734"/>
      <c r="J125" s="734"/>
      <c r="K125" s="748">
        <v>0</v>
      </c>
      <c r="L125" s="734">
        <v>1</v>
      </c>
      <c r="M125" s="735">
        <v>354.07</v>
      </c>
    </row>
    <row r="126" spans="1:13" ht="14.45" customHeight="1" x14ac:dyDescent="0.2">
      <c r="A126" s="729" t="s">
        <v>631</v>
      </c>
      <c r="B126" s="730" t="s">
        <v>2084</v>
      </c>
      <c r="C126" s="730" t="s">
        <v>2085</v>
      </c>
      <c r="D126" s="730" t="s">
        <v>2086</v>
      </c>
      <c r="E126" s="730" t="s">
        <v>2087</v>
      </c>
      <c r="F126" s="734"/>
      <c r="G126" s="734"/>
      <c r="H126" s="748">
        <v>0</v>
      </c>
      <c r="I126" s="734">
        <v>1</v>
      </c>
      <c r="J126" s="734">
        <v>97.689999999999927</v>
      </c>
      <c r="K126" s="748">
        <v>1</v>
      </c>
      <c r="L126" s="734">
        <v>1</v>
      </c>
      <c r="M126" s="735">
        <v>97.689999999999927</v>
      </c>
    </row>
    <row r="127" spans="1:13" ht="14.45" customHeight="1" x14ac:dyDescent="0.2">
      <c r="A127" s="729" t="s">
        <v>631</v>
      </c>
      <c r="B127" s="730" t="s">
        <v>1977</v>
      </c>
      <c r="C127" s="730" t="s">
        <v>1978</v>
      </c>
      <c r="D127" s="730" t="s">
        <v>1979</v>
      </c>
      <c r="E127" s="730" t="s">
        <v>1980</v>
      </c>
      <c r="F127" s="734"/>
      <c r="G127" s="734"/>
      <c r="H127" s="748">
        <v>0</v>
      </c>
      <c r="I127" s="734">
        <v>55</v>
      </c>
      <c r="J127" s="734">
        <v>501.6</v>
      </c>
      <c r="K127" s="748">
        <v>1</v>
      </c>
      <c r="L127" s="734">
        <v>55</v>
      </c>
      <c r="M127" s="735">
        <v>501.6</v>
      </c>
    </row>
    <row r="128" spans="1:13" ht="14.45" customHeight="1" x14ac:dyDescent="0.2">
      <c r="A128" s="729" t="s">
        <v>631</v>
      </c>
      <c r="B128" s="730" t="s">
        <v>2088</v>
      </c>
      <c r="C128" s="730" t="s">
        <v>2089</v>
      </c>
      <c r="D128" s="730" t="s">
        <v>2090</v>
      </c>
      <c r="E128" s="730" t="s">
        <v>2091</v>
      </c>
      <c r="F128" s="734"/>
      <c r="G128" s="734"/>
      <c r="H128" s="748">
        <v>0</v>
      </c>
      <c r="I128" s="734">
        <v>1</v>
      </c>
      <c r="J128" s="734">
        <v>155.56</v>
      </c>
      <c r="K128" s="748">
        <v>1</v>
      </c>
      <c r="L128" s="734">
        <v>1</v>
      </c>
      <c r="M128" s="735">
        <v>155.56</v>
      </c>
    </row>
    <row r="129" spans="1:13" ht="14.45" customHeight="1" x14ac:dyDescent="0.2">
      <c r="A129" s="729" t="s">
        <v>631</v>
      </c>
      <c r="B129" s="730" t="s">
        <v>1981</v>
      </c>
      <c r="C129" s="730" t="s">
        <v>1984</v>
      </c>
      <c r="D129" s="730" t="s">
        <v>1069</v>
      </c>
      <c r="E129" s="730" t="s">
        <v>1985</v>
      </c>
      <c r="F129" s="734"/>
      <c r="G129" s="734"/>
      <c r="H129" s="748">
        <v>0</v>
      </c>
      <c r="I129" s="734">
        <v>1</v>
      </c>
      <c r="J129" s="734">
        <v>46.38</v>
      </c>
      <c r="K129" s="748">
        <v>1</v>
      </c>
      <c r="L129" s="734">
        <v>1</v>
      </c>
      <c r="M129" s="735">
        <v>46.38</v>
      </c>
    </row>
    <row r="130" spans="1:13" ht="14.45" customHeight="1" x14ac:dyDescent="0.2">
      <c r="A130" s="729" t="s">
        <v>631</v>
      </c>
      <c r="B130" s="730" t="s">
        <v>2092</v>
      </c>
      <c r="C130" s="730" t="s">
        <v>2093</v>
      </c>
      <c r="D130" s="730" t="s">
        <v>2094</v>
      </c>
      <c r="E130" s="730" t="s">
        <v>2095</v>
      </c>
      <c r="F130" s="734">
        <v>1</v>
      </c>
      <c r="G130" s="734">
        <v>176.06000000000003</v>
      </c>
      <c r="H130" s="748">
        <v>1</v>
      </c>
      <c r="I130" s="734"/>
      <c r="J130" s="734"/>
      <c r="K130" s="748">
        <v>0</v>
      </c>
      <c r="L130" s="734">
        <v>1</v>
      </c>
      <c r="M130" s="735">
        <v>176.06000000000003</v>
      </c>
    </row>
    <row r="131" spans="1:13" ht="14.45" customHeight="1" x14ac:dyDescent="0.2">
      <c r="A131" s="729" t="s">
        <v>631</v>
      </c>
      <c r="B131" s="730" t="s">
        <v>2096</v>
      </c>
      <c r="C131" s="730" t="s">
        <v>2097</v>
      </c>
      <c r="D131" s="730" t="s">
        <v>2098</v>
      </c>
      <c r="E131" s="730" t="s">
        <v>1198</v>
      </c>
      <c r="F131" s="734"/>
      <c r="G131" s="734"/>
      <c r="H131" s="748">
        <v>0</v>
      </c>
      <c r="I131" s="734">
        <v>3</v>
      </c>
      <c r="J131" s="734">
        <v>211.2</v>
      </c>
      <c r="K131" s="748">
        <v>1</v>
      </c>
      <c r="L131" s="734">
        <v>3</v>
      </c>
      <c r="M131" s="735">
        <v>211.2</v>
      </c>
    </row>
    <row r="132" spans="1:13" ht="14.45" customHeight="1" x14ac:dyDescent="0.2">
      <c r="A132" s="729" t="s">
        <v>631</v>
      </c>
      <c r="B132" s="730" t="s">
        <v>1995</v>
      </c>
      <c r="C132" s="730" t="s">
        <v>1996</v>
      </c>
      <c r="D132" s="730" t="s">
        <v>1036</v>
      </c>
      <c r="E132" s="730" t="s">
        <v>1037</v>
      </c>
      <c r="F132" s="734"/>
      <c r="G132" s="734"/>
      <c r="H132" s="748">
        <v>0</v>
      </c>
      <c r="I132" s="734">
        <v>1</v>
      </c>
      <c r="J132" s="734">
        <v>49.78</v>
      </c>
      <c r="K132" s="748">
        <v>1</v>
      </c>
      <c r="L132" s="734">
        <v>1</v>
      </c>
      <c r="M132" s="735">
        <v>49.78</v>
      </c>
    </row>
    <row r="133" spans="1:13" ht="14.45" customHeight="1" x14ac:dyDescent="0.2">
      <c r="A133" s="729" t="s">
        <v>631</v>
      </c>
      <c r="B133" s="730" t="s">
        <v>1995</v>
      </c>
      <c r="C133" s="730" t="s">
        <v>2099</v>
      </c>
      <c r="D133" s="730" t="s">
        <v>1036</v>
      </c>
      <c r="E133" s="730" t="s">
        <v>1037</v>
      </c>
      <c r="F133" s="734"/>
      <c r="G133" s="734"/>
      <c r="H133" s="748">
        <v>0</v>
      </c>
      <c r="I133" s="734">
        <v>1</v>
      </c>
      <c r="J133" s="734">
        <v>49.760000000000012</v>
      </c>
      <c r="K133" s="748">
        <v>1</v>
      </c>
      <c r="L133" s="734">
        <v>1</v>
      </c>
      <c r="M133" s="735">
        <v>49.760000000000012</v>
      </c>
    </row>
    <row r="134" spans="1:13" ht="14.45" customHeight="1" x14ac:dyDescent="0.2">
      <c r="A134" s="729" t="s">
        <v>631</v>
      </c>
      <c r="B134" s="730" t="s">
        <v>2100</v>
      </c>
      <c r="C134" s="730" t="s">
        <v>2101</v>
      </c>
      <c r="D134" s="730" t="s">
        <v>2102</v>
      </c>
      <c r="E134" s="730" t="s">
        <v>2103</v>
      </c>
      <c r="F134" s="734">
        <v>1</v>
      </c>
      <c r="G134" s="734">
        <v>291.28000000000003</v>
      </c>
      <c r="H134" s="748">
        <v>1</v>
      </c>
      <c r="I134" s="734"/>
      <c r="J134" s="734"/>
      <c r="K134" s="748">
        <v>0</v>
      </c>
      <c r="L134" s="734">
        <v>1</v>
      </c>
      <c r="M134" s="735">
        <v>291.28000000000003</v>
      </c>
    </row>
    <row r="135" spans="1:13" ht="14.45" customHeight="1" x14ac:dyDescent="0.2">
      <c r="A135" s="729" t="s">
        <v>631</v>
      </c>
      <c r="B135" s="730" t="s">
        <v>2006</v>
      </c>
      <c r="C135" s="730" t="s">
        <v>2010</v>
      </c>
      <c r="D135" s="730" t="s">
        <v>1064</v>
      </c>
      <c r="E135" s="730" t="s">
        <v>2011</v>
      </c>
      <c r="F135" s="734"/>
      <c r="G135" s="734"/>
      <c r="H135" s="748">
        <v>0</v>
      </c>
      <c r="I135" s="734">
        <v>4</v>
      </c>
      <c r="J135" s="734">
        <v>399.56</v>
      </c>
      <c r="K135" s="748">
        <v>1</v>
      </c>
      <c r="L135" s="734">
        <v>4</v>
      </c>
      <c r="M135" s="735">
        <v>399.56</v>
      </c>
    </row>
    <row r="136" spans="1:13" ht="14.45" customHeight="1" x14ac:dyDescent="0.2">
      <c r="A136" s="729" t="s">
        <v>634</v>
      </c>
      <c r="B136" s="730" t="s">
        <v>2012</v>
      </c>
      <c r="C136" s="730" t="s">
        <v>2013</v>
      </c>
      <c r="D136" s="730" t="s">
        <v>2014</v>
      </c>
      <c r="E136" s="730" t="s">
        <v>2015</v>
      </c>
      <c r="F136" s="734"/>
      <c r="G136" s="734"/>
      <c r="H136" s="748">
        <v>0</v>
      </c>
      <c r="I136" s="734">
        <v>16</v>
      </c>
      <c r="J136" s="734">
        <v>266.12</v>
      </c>
      <c r="K136" s="748">
        <v>1</v>
      </c>
      <c r="L136" s="734">
        <v>16</v>
      </c>
      <c r="M136" s="735">
        <v>266.12</v>
      </c>
    </row>
    <row r="137" spans="1:13" ht="14.45" customHeight="1" x14ac:dyDescent="0.2">
      <c r="A137" s="729" t="s">
        <v>634</v>
      </c>
      <c r="B137" s="730" t="s">
        <v>2012</v>
      </c>
      <c r="C137" s="730" t="s">
        <v>2104</v>
      </c>
      <c r="D137" s="730" t="s">
        <v>2014</v>
      </c>
      <c r="E137" s="730" t="s">
        <v>2105</v>
      </c>
      <c r="F137" s="734"/>
      <c r="G137" s="734"/>
      <c r="H137" s="748">
        <v>0</v>
      </c>
      <c r="I137" s="734">
        <v>3</v>
      </c>
      <c r="J137" s="734">
        <v>128.60999999999999</v>
      </c>
      <c r="K137" s="748">
        <v>1</v>
      </c>
      <c r="L137" s="734">
        <v>3</v>
      </c>
      <c r="M137" s="735">
        <v>128.60999999999999</v>
      </c>
    </row>
    <row r="138" spans="1:13" ht="14.45" customHeight="1" x14ac:dyDescent="0.2">
      <c r="A138" s="729" t="s">
        <v>634</v>
      </c>
      <c r="B138" s="730" t="s">
        <v>1807</v>
      </c>
      <c r="C138" s="730" t="s">
        <v>2106</v>
      </c>
      <c r="D138" s="730" t="s">
        <v>849</v>
      </c>
      <c r="E138" s="730" t="s">
        <v>1357</v>
      </c>
      <c r="F138" s="734">
        <v>1</v>
      </c>
      <c r="G138" s="734">
        <v>315.26</v>
      </c>
      <c r="H138" s="748">
        <v>1</v>
      </c>
      <c r="I138" s="734"/>
      <c r="J138" s="734"/>
      <c r="K138" s="748">
        <v>0</v>
      </c>
      <c r="L138" s="734">
        <v>1</v>
      </c>
      <c r="M138" s="735">
        <v>315.26</v>
      </c>
    </row>
    <row r="139" spans="1:13" ht="14.45" customHeight="1" x14ac:dyDescent="0.2">
      <c r="A139" s="729" t="s">
        <v>634</v>
      </c>
      <c r="B139" s="730" t="s">
        <v>2107</v>
      </c>
      <c r="C139" s="730" t="s">
        <v>2108</v>
      </c>
      <c r="D139" s="730" t="s">
        <v>2109</v>
      </c>
      <c r="E139" s="730" t="s">
        <v>2110</v>
      </c>
      <c r="F139" s="734"/>
      <c r="G139" s="734"/>
      <c r="H139" s="748">
        <v>0</v>
      </c>
      <c r="I139" s="734">
        <v>1</v>
      </c>
      <c r="J139" s="734">
        <v>409.59000000000009</v>
      </c>
      <c r="K139" s="748">
        <v>1</v>
      </c>
      <c r="L139" s="734">
        <v>1</v>
      </c>
      <c r="M139" s="735">
        <v>409.59000000000009</v>
      </c>
    </row>
    <row r="140" spans="1:13" ht="14.45" customHeight="1" x14ac:dyDescent="0.2">
      <c r="A140" s="729" t="s">
        <v>634</v>
      </c>
      <c r="B140" s="730" t="s">
        <v>1826</v>
      </c>
      <c r="C140" s="730" t="s">
        <v>1827</v>
      </c>
      <c r="D140" s="730" t="s">
        <v>715</v>
      </c>
      <c r="E140" s="730" t="s">
        <v>1828</v>
      </c>
      <c r="F140" s="734">
        <v>2</v>
      </c>
      <c r="G140" s="734">
        <v>1213.3918019763878</v>
      </c>
      <c r="H140" s="748">
        <v>1</v>
      </c>
      <c r="I140" s="734"/>
      <c r="J140" s="734"/>
      <c r="K140" s="748">
        <v>0</v>
      </c>
      <c r="L140" s="734">
        <v>2</v>
      </c>
      <c r="M140" s="735">
        <v>1213.3918019763878</v>
      </c>
    </row>
    <row r="141" spans="1:13" ht="14.45" customHeight="1" x14ac:dyDescent="0.2">
      <c r="A141" s="729" t="s">
        <v>634</v>
      </c>
      <c r="B141" s="730" t="s">
        <v>1826</v>
      </c>
      <c r="C141" s="730" t="s">
        <v>2111</v>
      </c>
      <c r="D141" s="730" t="s">
        <v>2112</v>
      </c>
      <c r="E141" s="730" t="s">
        <v>2021</v>
      </c>
      <c r="F141" s="734"/>
      <c r="G141" s="734"/>
      <c r="H141" s="748">
        <v>0</v>
      </c>
      <c r="I141" s="734">
        <v>3</v>
      </c>
      <c r="J141" s="734">
        <v>1853.9099999999999</v>
      </c>
      <c r="K141" s="748">
        <v>1</v>
      </c>
      <c r="L141" s="734">
        <v>3</v>
      </c>
      <c r="M141" s="735">
        <v>1853.9099999999999</v>
      </c>
    </row>
    <row r="142" spans="1:13" ht="14.45" customHeight="1" x14ac:dyDescent="0.2">
      <c r="A142" s="729" t="s">
        <v>634</v>
      </c>
      <c r="B142" s="730" t="s">
        <v>1826</v>
      </c>
      <c r="C142" s="730" t="s">
        <v>2113</v>
      </c>
      <c r="D142" s="730" t="s">
        <v>2112</v>
      </c>
      <c r="E142" s="730" t="s">
        <v>2114</v>
      </c>
      <c r="F142" s="734"/>
      <c r="G142" s="734"/>
      <c r="H142" s="748">
        <v>0</v>
      </c>
      <c r="I142" s="734">
        <v>1</v>
      </c>
      <c r="J142" s="734">
        <v>1242.0899999999999</v>
      </c>
      <c r="K142" s="748">
        <v>1</v>
      </c>
      <c r="L142" s="734">
        <v>1</v>
      </c>
      <c r="M142" s="735">
        <v>1242.0899999999999</v>
      </c>
    </row>
    <row r="143" spans="1:13" ht="14.45" customHeight="1" x14ac:dyDescent="0.2">
      <c r="A143" s="729" t="s">
        <v>634</v>
      </c>
      <c r="B143" s="730" t="s">
        <v>1829</v>
      </c>
      <c r="C143" s="730" t="s">
        <v>2115</v>
      </c>
      <c r="D143" s="730" t="s">
        <v>2116</v>
      </c>
      <c r="E143" s="730" t="s">
        <v>2117</v>
      </c>
      <c r="F143" s="734"/>
      <c r="G143" s="734"/>
      <c r="H143" s="748">
        <v>0</v>
      </c>
      <c r="I143" s="734">
        <v>1</v>
      </c>
      <c r="J143" s="734">
        <v>3299.89</v>
      </c>
      <c r="K143" s="748">
        <v>1</v>
      </c>
      <c r="L143" s="734">
        <v>1</v>
      </c>
      <c r="M143" s="735">
        <v>3299.89</v>
      </c>
    </row>
    <row r="144" spans="1:13" ht="14.45" customHeight="1" x14ac:dyDescent="0.2">
      <c r="A144" s="729" t="s">
        <v>634</v>
      </c>
      <c r="B144" s="730" t="s">
        <v>1829</v>
      </c>
      <c r="C144" s="730" t="s">
        <v>1830</v>
      </c>
      <c r="D144" s="730" t="s">
        <v>788</v>
      </c>
      <c r="E144" s="730" t="s">
        <v>1831</v>
      </c>
      <c r="F144" s="734"/>
      <c r="G144" s="734"/>
      <c r="H144" s="748">
        <v>0</v>
      </c>
      <c r="I144" s="734">
        <v>12</v>
      </c>
      <c r="J144" s="734">
        <v>8654.0800000000017</v>
      </c>
      <c r="K144" s="748">
        <v>1</v>
      </c>
      <c r="L144" s="734">
        <v>12</v>
      </c>
      <c r="M144" s="735">
        <v>8654.0800000000017</v>
      </c>
    </row>
    <row r="145" spans="1:13" ht="14.45" customHeight="1" x14ac:dyDescent="0.2">
      <c r="A145" s="729" t="s">
        <v>634</v>
      </c>
      <c r="B145" s="730" t="s">
        <v>1829</v>
      </c>
      <c r="C145" s="730" t="s">
        <v>1832</v>
      </c>
      <c r="D145" s="730" t="s">
        <v>788</v>
      </c>
      <c r="E145" s="730" t="s">
        <v>1833</v>
      </c>
      <c r="F145" s="734"/>
      <c r="G145" s="734"/>
      <c r="H145" s="748">
        <v>0</v>
      </c>
      <c r="I145" s="734">
        <v>2</v>
      </c>
      <c r="J145" s="734">
        <v>543.70000000000005</v>
      </c>
      <c r="K145" s="748">
        <v>1</v>
      </c>
      <c r="L145" s="734">
        <v>2</v>
      </c>
      <c r="M145" s="735">
        <v>543.70000000000005</v>
      </c>
    </row>
    <row r="146" spans="1:13" ht="14.45" customHeight="1" x14ac:dyDescent="0.2">
      <c r="A146" s="729" t="s">
        <v>634</v>
      </c>
      <c r="B146" s="730" t="s">
        <v>1829</v>
      </c>
      <c r="C146" s="730" t="s">
        <v>1834</v>
      </c>
      <c r="D146" s="730" t="s">
        <v>788</v>
      </c>
      <c r="E146" s="730" t="s">
        <v>1835</v>
      </c>
      <c r="F146" s="734"/>
      <c r="G146" s="734"/>
      <c r="H146" s="748">
        <v>0</v>
      </c>
      <c r="I146" s="734">
        <v>64</v>
      </c>
      <c r="J146" s="734">
        <v>40150.71</v>
      </c>
      <c r="K146" s="748">
        <v>1</v>
      </c>
      <c r="L146" s="734">
        <v>64</v>
      </c>
      <c r="M146" s="735">
        <v>40150.71</v>
      </c>
    </row>
    <row r="147" spans="1:13" ht="14.45" customHeight="1" x14ac:dyDescent="0.2">
      <c r="A147" s="729" t="s">
        <v>634</v>
      </c>
      <c r="B147" s="730" t="s">
        <v>1829</v>
      </c>
      <c r="C147" s="730" t="s">
        <v>2118</v>
      </c>
      <c r="D147" s="730" t="s">
        <v>788</v>
      </c>
      <c r="E147" s="730" t="s">
        <v>2119</v>
      </c>
      <c r="F147" s="734"/>
      <c r="G147" s="734"/>
      <c r="H147" s="748">
        <v>0</v>
      </c>
      <c r="I147" s="734">
        <v>5</v>
      </c>
      <c r="J147" s="734">
        <v>4567.8500000000004</v>
      </c>
      <c r="K147" s="748">
        <v>1</v>
      </c>
      <c r="L147" s="734">
        <v>5</v>
      </c>
      <c r="M147" s="735">
        <v>4567.8500000000004</v>
      </c>
    </row>
    <row r="148" spans="1:13" ht="14.45" customHeight="1" x14ac:dyDescent="0.2">
      <c r="A148" s="729" t="s">
        <v>634</v>
      </c>
      <c r="B148" s="730" t="s">
        <v>1829</v>
      </c>
      <c r="C148" s="730" t="s">
        <v>1836</v>
      </c>
      <c r="D148" s="730" t="s">
        <v>788</v>
      </c>
      <c r="E148" s="730" t="s">
        <v>1837</v>
      </c>
      <c r="F148" s="734"/>
      <c r="G148" s="734"/>
      <c r="H148" s="748">
        <v>0</v>
      </c>
      <c r="I148" s="734">
        <v>46</v>
      </c>
      <c r="J148" s="734">
        <v>18809.62</v>
      </c>
      <c r="K148" s="748">
        <v>1</v>
      </c>
      <c r="L148" s="734">
        <v>46</v>
      </c>
      <c r="M148" s="735">
        <v>18809.62</v>
      </c>
    </row>
    <row r="149" spans="1:13" ht="14.45" customHeight="1" x14ac:dyDescent="0.2">
      <c r="A149" s="729" t="s">
        <v>634</v>
      </c>
      <c r="B149" s="730" t="s">
        <v>1838</v>
      </c>
      <c r="C149" s="730" t="s">
        <v>1839</v>
      </c>
      <c r="D149" s="730" t="s">
        <v>723</v>
      </c>
      <c r="E149" s="730" t="s">
        <v>1840</v>
      </c>
      <c r="F149" s="734"/>
      <c r="G149" s="734"/>
      <c r="H149" s="748">
        <v>0</v>
      </c>
      <c r="I149" s="734">
        <v>1</v>
      </c>
      <c r="J149" s="734">
        <v>45.28</v>
      </c>
      <c r="K149" s="748">
        <v>1</v>
      </c>
      <c r="L149" s="734">
        <v>1</v>
      </c>
      <c r="M149" s="735">
        <v>45.28</v>
      </c>
    </row>
    <row r="150" spans="1:13" ht="14.45" customHeight="1" x14ac:dyDescent="0.2">
      <c r="A150" s="729" t="s">
        <v>634</v>
      </c>
      <c r="B150" s="730" t="s">
        <v>1841</v>
      </c>
      <c r="C150" s="730" t="s">
        <v>1842</v>
      </c>
      <c r="D150" s="730" t="s">
        <v>1843</v>
      </c>
      <c r="E150" s="730" t="s">
        <v>1844</v>
      </c>
      <c r="F150" s="734"/>
      <c r="G150" s="734"/>
      <c r="H150" s="748">
        <v>0</v>
      </c>
      <c r="I150" s="734">
        <v>1</v>
      </c>
      <c r="J150" s="734">
        <v>78.410000000000011</v>
      </c>
      <c r="K150" s="748">
        <v>1</v>
      </c>
      <c r="L150" s="734">
        <v>1</v>
      </c>
      <c r="M150" s="735">
        <v>78.410000000000011</v>
      </c>
    </row>
    <row r="151" spans="1:13" ht="14.45" customHeight="1" x14ac:dyDescent="0.2">
      <c r="A151" s="729" t="s">
        <v>634</v>
      </c>
      <c r="B151" s="730" t="s">
        <v>2120</v>
      </c>
      <c r="C151" s="730" t="s">
        <v>2121</v>
      </c>
      <c r="D151" s="730" t="s">
        <v>2122</v>
      </c>
      <c r="E151" s="730" t="s">
        <v>2123</v>
      </c>
      <c r="F151" s="734"/>
      <c r="G151" s="734"/>
      <c r="H151" s="748">
        <v>0</v>
      </c>
      <c r="I151" s="734">
        <v>1</v>
      </c>
      <c r="J151" s="734">
        <v>288.94000000000005</v>
      </c>
      <c r="K151" s="748">
        <v>1</v>
      </c>
      <c r="L151" s="734">
        <v>1</v>
      </c>
      <c r="M151" s="735">
        <v>288.94000000000005</v>
      </c>
    </row>
    <row r="152" spans="1:13" ht="14.45" customHeight="1" x14ac:dyDescent="0.2">
      <c r="A152" s="729" t="s">
        <v>634</v>
      </c>
      <c r="B152" s="730" t="s">
        <v>1845</v>
      </c>
      <c r="C152" s="730" t="s">
        <v>2124</v>
      </c>
      <c r="D152" s="730" t="s">
        <v>1339</v>
      </c>
      <c r="E152" s="730" t="s">
        <v>1340</v>
      </c>
      <c r="F152" s="734"/>
      <c r="G152" s="734"/>
      <c r="H152" s="748">
        <v>0</v>
      </c>
      <c r="I152" s="734">
        <v>1</v>
      </c>
      <c r="J152" s="734">
        <v>40.39</v>
      </c>
      <c r="K152" s="748">
        <v>1</v>
      </c>
      <c r="L152" s="734">
        <v>1</v>
      </c>
      <c r="M152" s="735">
        <v>40.39</v>
      </c>
    </row>
    <row r="153" spans="1:13" ht="14.45" customHeight="1" x14ac:dyDescent="0.2">
      <c r="A153" s="729" t="s">
        <v>634</v>
      </c>
      <c r="B153" s="730" t="s">
        <v>1845</v>
      </c>
      <c r="C153" s="730" t="s">
        <v>1846</v>
      </c>
      <c r="D153" s="730" t="s">
        <v>1847</v>
      </c>
      <c r="E153" s="730" t="s">
        <v>1848</v>
      </c>
      <c r="F153" s="734"/>
      <c r="G153" s="734"/>
      <c r="H153" s="748">
        <v>0</v>
      </c>
      <c r="I153" s="734">
        <v>1</v>
      </c>
      <c r="J153" s="734">
        <v>31.609999999999996</v>
      </c>
      <c r="K153" s="748">
        <v>1</v>
      </c>
      <c r="L153" s="734">
        <v>1</v>
      </c>
      <c r="M153" s="735">
        <v>31.609999999999996</v>
      </c>
    </row>
    <row r="154" spans="1:13" ht="14.45" customHeight="1" x14ac:dyDescent="0.2">
      <c r="A154" s="729" t="s">
        <v>634</v>
      </c>
      <c r="B154" s="730" t="s">
        <v>1845</v>
      </c>
      <c r="C154" s="730" t="s">
        <v>2125</v>
      </c>
      <c r="D154" s="730" t="s">
        <v>1847</v>
      </c>
      <c r="E154" s="730" t="s">
        <v>2126</v>
      </c>
      <c r="F154" s="734"/>
      <c r="G154" s="734"/>
      <c r="H154" s="748">
        <v>0</v>
      </c>
      <c r="I154" s="734">
        <v>2</v>
      </c>
      <c r="J154" s="734">
        <v>117.28000000000002</v>
      </c>
      <c r="K154" s="748">
        <v>1</v>
      </c>
      <c r="L154" s="734">
        <v>2</v>
      </c>
      <c r="M154" s="735">
        <v>117.28000000000002</v>
      </c>
    </row>
    <row r="155" spans="1:13" ht="14.45" customHeight="1" x14ac:dyDescent="0.2">
      <c r="A155" s="729" t="s">
        <v>634</v>
      </c>
      <c r="B155" s="730" t="s">
        <v>1849</v>
      </c>
      <c r="C155" s="730" t="s">
        <v>2127</v>
      </c>
      <c r="D155" s="730" t="s">
        <v>2128</v>
      </c>
      <c r="E155" s="730" t="s">
        <v>2129</v>
      </c>
      <c r="F155" s="734"/>
      <c r="G155" s="734"/>
      <c r="H155" s="748">
        <v>0</v>
      </c>
      <c r="I155" s="734">
        <v>2</v>
      </c>
      <c r="J155" s="734">
        <v>120.40000000000002</v>
      </c>
      <c r="K155" s="748">
        <v>1</v>
      </c>
      <c r="L155" s="734">
        <v>2</v>
      </c>
      <c r="M155" s="735">
        <v>120.40000000000002</v>
      </c>
    </row>
    <row r="156" spans="1:13" ht="14.45" customHeight="1" x14ac:dyDescent="0.2">
      <c r="A156" s="729" t="s">
        <v>634</v>
      </c>
      <c r="B156" s="730" t="s">
        <v>1849</v>
      </c>
      <c r="C156" s="730" t="s">
        <v>2130</v>
      </c>
      <c r="D156" s="730" t="s">
        <v>2128</v>
      </c>
      <c r="E156" s="730" t="s">
        <v>2131</v>
      </c>
      <c r="F156" s="734"/>
      <c r="G156" s="734"/>
      <c r="H156" s="748">
        <v>0</v>
      </c>
      <c r="I156" s="734">
        <v>3</v>
      </c>
      <c r="J156" s="734">
        <v>174.69</v>
      </c>
      <c r="K156" s="748">
        <v>1</v>
      </c>
      <c r="L156" s="734">
        <v>3</v>
      </c>
      <c r="M156" s="735">
        <v>174.69</v>
      </c>
    </row>
    <row r="157" spans="1:13" ht="14.45" customHeight="1" x14ac:dyDescent="0.2">
      <c r="A157" s="729" t="s">
        <v>634</v>
      </c>
      <c r="B157" s="730" t="s">
        <v>2026</v>
      </c>
      <c r="C157" s="730" t="s">
        <v>2132</v>
      </c>
      <c r="D157" s="730" t="s">
        <v>2133</v>
      </c>
      <c r="E157" s="730" t="s">
        <v>2134</v>
      </c>
      <c r="F157" s="734"/>
      <c r="G157" s="734"/>
      <c r="H157" s="748">
        <v>0</v>
      </c>
      <c r="I157" s="734">
        <v>1</v>
      </c>
      <c r="J157" s="734">
        <v>84.04</v>
      </c>
      <c r="K157" s="748">
        <v>1</v>
      </c>
      <c r="L157" s="734">
        <v>1</v>
      </c>
      <c r="M157" s="735">
        <v>84.04</v>
      </c>
    </row>
    <row r="158" spans="1:13" ht="14.45" customHeight="1" x14ac:dyDescent="0.2">
      <c r="A158" s="729" t="s">
        <v>634</v>
      </c>
      <c r="B158" s="730" t="s">
        <v>2026</v>
      </c>
      <c r="C158" s="730" t="s">
        <v>2029</v>
      </c>
      <c r="D158" s="730" t="s">
        <v>1155</v>
      </c>
      <c r="E158" s="730" t="s">
        <v>1156</v>
      </c>
      <c r="F158" s="734"/>
      <c r="G158" s="734"/>
      <c r="H158" s="748">
        <v>0</v>
      </c>
      <c r="I158" s="734">
        <v>1</v>
      </c>
      <c r="J158" s="734">
        <v>207.22999999999996</v>
      </c>
      <c r="K158" s="748">
        <v>1</v>
      </c>
      <c r="L158" s="734">
        <v>1</v>
      </c>
      <c r="M158" s="735">
        <v>207.22999999999996</v>
      </c>
    </row>
    <row r="159" spans="1:13" ht="14.45" customHeight="1" x14ac:dyDescent="0.2">
      <c r="A159" s="729" t="s">
        <v>634</v>
      </c>
      <c r="B159" s="730" t="s">
        <v>2026</v>
      </c>
      <c r="C159" s="730" t="s">
        <v>2135</v>
      </c>
      <c r="D159" s="730" t="s">
        <v>1155</v>
      </c>
      <c r="E159" s="730" t="s">
        <v>1309</v>
      </c>
      <c r="F159" s="734"/>
      <c r="G159" s="734"/>
      <c r="H159" s="748">
        <v>0</v>
      </c>
      <c r="I159" s="734">
        <v>1</v>
      </c>
      <c r="J159" s="734">
        <v>72.260000000000005</v>
      </c>
      <c r="K159" s="748">
        <v>1</v>
      </c>
      <c r="L159" s="734">
        <v>1</v>
      </c>
      <c r="M159" s="735">
        <v>72.260000000000005</v>
      </c>
    </row>
    <row r="160" spans="1:13" ht="14.45" customHeight="1" x14ac:dyDescent="0.2">
      <c r="A160" s="729" t="s">
        <v>634</v>
      </c>
      <c r="B160" s="730" t="s">
        <v>2032</v>
      </c>
      <c r="C160" s="730" t="s">
        <v>2136</v>
      </c>
      <c r="D160" s="730" t="s">
        <v>2034</v>
      </c>
      <c r="E160" s="730" t="s">
        <v>1198</v>
      </c>
      <c r="F160" s="734"/>
      <c r="G160" s="734"/>
      <c r="H160" s="748">
        <v>0</v>
      </c>
      <c r="I160" s="734">
        <v>1</v>
      </c>
      <c r="J160" s="734">
        <v>15</v>
      </c>
      <c r="K160" s="748">
        <v>1</v>
      </c>
      <c r="L160" s="734">
        <v>1</v>
      </c>
      <c r="M160" s="735">
        <v>15</v>
      </c>
    </row>
    <row r="161" spans="1:13" ht="14.45" customHeight="1" x14ac:dyDescent="0.2">
      <c r="A161" s="729" t="s">
        <v>634</v>
      </c>
      <c r="B161" s="730" t="s">
        <v>1858</v>
      </c>
      <c r="C161" s="730" t="s">
        <v>2137</v>
      </c>
      <c r="D161" s="730" t="s">
        <v>959</v>
      </c>
      <c r="E161" s="730" t="s">
        <v>2138</v>
      </c>
      <c r="F161" s="734"/>
      <c r="G161" s="734"/>
      <c r="H161" s="748">
        <v>0</v>
      </c>
      <c r="I161" s="734">
        <v>5</v>
      </c>
      <c r="J161" s="734">
        <v>382.25</v>
      </c>
      <c r="K161" s="748">
        <v>1</v>
      </c>
      <c r="L161" s="734">
        <v>5</v>
      </c>
      <c r="M161" s="735">
        <v>382.25</v>
      </c>
    </row>
    <row r="162" spans="1:13" ht="14.45" customHeight="1" x14ac:dyDescent="0.2">
      <c r="A162" s="729" t="s">
        <v>634</v>
      </c>
      <c r="B162" s="730" t="s">
        <v>1858</v>
      </c>
      <c r="C162" s="730" t="s">
        <v>1859</v>
      </c>
      <c r="D162" s="730" t="s">
        <v>959</v>
      </c>
      <c r="E162" s="730" t="s">
        <v>1860</v>
      </c>
      <c r="F162" s="734"/>
      <c r="G162" s="734"/>
      <c r="H162" s="748">
        <v>0</v>
      </c>
      <c r="I162" s="734">
        <v>1</v>
      </c>
      <c r="J162" s="734">
        <v>188.82</v>
      </c>
      <c r="K162" s="748">
        <v>1</v>
      </c>
      <c r="L162" s="734">
        <v>1</v>
      </c>
      <c r="M162" s="735">
        <v>188.82</v>
      </c>
    </row>
    <row r="163" spans="1:13" ht="14.45" customHeight="1" x14ac:dyDescent="0.2">
      <c r="A163" s="729" t="s">
        <v>634</v>
      </c>
      <c r="B163" s="730" t="s">
        <v>1865</v>
      </c>
      <c r="C163" s="730" t="s">
        <v>1869</v>
      </c>
      <c r="D163" s="730" t="s">
        <v>1867</v>
      </c>
      <c r="E163" s="730" t="s">
        <v>1870</v>
      </c>
      <c r="F163" s="734"/>
      <c r="G163" s="734"/>
      <c r="H163" s="748">
        <v>0</v>
      </c>
      <c r="I163" s="734">
        <v>1</v>
      </c>
      <c r="J163" s="734">
        <v>254.25000000000006</v>
      </c>
      <c r="K163" s="748">
        <v>1</v>
      </c>
      <c r="L163" s="734">
        <v>1</v>
      </c>
      <c r="M163" s="735">
        <v>254.25000000000006</v>
      </c>
    </row>
    <row r="164" spans="1:13" ht="14.45" customHeight="1" x14ac:dyDescent="0.2">
      <c r="A164" s="729" t="s">
        <v>634</v>
      </c>
      <c r="B164" s="730" t="s">
        <v>2044</v>
      </c>
      <c r="C164" s="730" t="s">
        <v>2139</v>
      </c>
      <c r="D164" s="730" t="s">
        <v>2046</v>
      </c>
      <c r="E164" s="730" t="s">
        <v>2140</v>
      </c>
      <c r="F164" s="734"/>
      <c r="G164" s="734"/>
      <c r="H164" s="748">
        <v>0</v>
      </c>
      <c r="I164" s="734">
        <v>1</v>
      </c>
      <c r="J164" s="734">
        <v>12.930000000000003</v>
      </c>
      <c r="K164" s="748">
        <v>1</v>
      </c>
      <c r="L164" s="734">
        <v>1</v>
      </c>
      <c r="M164" s="735">
        <v>12.930000000000003</v>
      </c>
    </row>
    <row r="165" spans="1:13" ht="14.45" customHeight="1" x14ac:dyDescent="0.2">
      <c r="A165" s="729" t="s">
        <v>634</v>
      </c>
      <c r="B165" s="730" t="s">
        <v>2044</v>
      </c>
      <c r="C165" s="730" t="s">
        <v>2141</v>
      </c>
      <c r="D165" s="730" t="s">
        <v>2046</v>
      </c>
      <c r="E165" s="730" t="s">
        <v>2142</v>
      </c>
      <c r="F165" s="734"/>
      <c r="G165" s="734"/>
      <c r="H165" s="748">
        <v>0</v>
      </c>
      <c r="I165" s="734">
        <v>2</v>
      </c>
      <c r="J165" s="734">
        <v>36.58</v>
      </c>
      <c r="K165" s="748">
        <v>1</v>
      </c>
      <c r="L165" s="734">
        <v>2</v>
      </c>
      <c r="M165" s="735">
        <v>36.58</v>
      </c>
    </row>
    <row r="166" spans="1:13" ht="14.45" customHeight="1" x14ac:dyDescent="0.2">
      <c r="A166" s="729" t="s">
        <v>634</v>
      </c>
      <c r="B166" s="730" t="s">
        <v>2143</v>
      </c>
      <c r="C166" s="730" t="s">
        <v>2144</v>
      </c>
      <c r="D166" s="730" t="s">
        <v>1363</v>
      </c>
      <c r="E166" s="730" t="s">
        <v>2145</v>
      </c>
      <c r="F166" s="734"/>
      <c r="G166" s="734"/>
      <c r="H166" s="748">
        <v>0</v>
      </c>
      <c r="I166" s="734">
        <v>1</v>
      </c>
      <c r="J166" s="734">
        <v>19.010000000000002</v>
      </c>
      <c r="K166" s="748">
        <v>1</v>
      </c>
      <c r="L166" s="734">
        <v>1</v>
      </c>
      <c r="M166" s="735">
        <v>19.010000000000002</v>
      </c>
    </row>
    <row r="167" spans="1:13" ht="14.45" customHeight="1" x14ac:dyDescent="0.2">
      <c r="A167" s="729" t="s">
        <v>634</v>
      </c>
      <c r="B167" s="730" t="s">
        <v>2052</v>
      </c>
      <c r="C167" s="730" t="s">
        <v>2053</v>
      </c>
      <c r="D167" s="730" t="s">
        <v>2054</v>
      </c>
      <c r="E167" s="730" t="s">
        <v>2055</v>
      </c>
      <c r="F167" s="734"/>
      <c r="G167" s="734"/>
      <c r="H167" s="748">
        <v>0</v>
      </c>
      <c r="I167" s="734">
        <v>1</v>
      </c>
      <c r="J167" s="734">
        <v>34.65</v>
      </c>
      <c r="K167" s="748">
        <v>1</v>
      </c>
      <c r="L167" s="734">
        <v>1</v>
      </c>
      <c r="M167" s="735">
        <v>34.65</v>
      </c>
    </row>
    <row r="168" spans="1:13" ht="14.45" customHeight="1" x14ac:dyDescent="0.2">
      <c r="A168" s="729" t="s">
        <v>634</v>
      </c>
      <c r="B168" s="730" t="s">
        <v>2146</v>
      </c>
      <c r="C168" s="730" t="s">
        <v>2147</v>
      </c>
      <c r="D168" s="730" t="s">
        <v>1335</v>
      </c>
      <c r="E168" s="730" t="s">
        <v>2148</v>
      </c>
      <c r="F168" s="734"/>
      <c r="G168" s="734"/>
      <c r="H168" s="748">
        <v>0</v>
      </c>
      <c r="I168" s="734">
        <v>1</v>
      </c>
      <c r="J168" s="734">
        <v>33.359999999999992</v>
      </c>
      <c r="K168" s="748">
        <v>1</v>
      </c>
      <c r="L168" s="734">
        <v>1</v>
      </c>
      <c r="M168" s="735">
        <v>33.359999999999992</v>
      </c>
    </row>
    <row r="169" spans="1:13" ht="14.45" customHeight="1" x14ac:dyDescent="0.2">
      <c r="A169" s="729" t="s">
        <v>634</v>
      </c>
      <c r="B169" s="730" t="s">
        <v>1892</v>
      </c>
      <c r="C169" s="730" t="s">
        <v>2149</v>
      </c>
      <c r="D169" s="730" t="s">
        <v>1894</v>
      </c>
      <c r="E169" s="730" t="s">
        <v>2150</v>
      </c>
      <c r="F169" s="734"/>
      <c r="G169" s="734"/>
      <c r="H169" s="748">
        <v>0</v>
      </c>
      <c r="I169" s="734">
        <v>1</v>
      </c>
      <c r="J169" s="734">
        <v>92.659999999999982</v>
      </c>
      <c r="K169" s="748">
        <v>1</v>
      </c>
      <c r="L169" s="734">
        <v>1</v>
      </c>
      <c r="M169" s="735">
        <v>92.659999999999982</v>
      </c>
    </row>
    <row r="170" spans="1:13" ht="14.45" customHeight="1" x14ac:dyDescent="0.2">
      <c r="A170" s="729" t="s">
        <v>634</v>
      </c>
      <c r="B170" s="730" t="s">
        <v>2151</v>
      </c>
      <c r="C170" s="730" t="s">
        <v>2152</v>
      </c>
      <c r="D170" s="730" t="s">
        <v>2153</v>
      </c>
      <c r="E170" s="730" t="s">
        <v>2154</v>
      </c>
      <c r="F170" s="734"/>
      <c r="G170" s="734"/>
      <c r="H170" s="748">
        <v>0</v>
      </c>
      <c r="I170" s="734">
        <v>17.8</v>
      </c>
      <c r="J170" s="734">
        <v>39831.594000000005</v>
      </c>
      <c r="K170" s="748">
        <v>1</v>
      </c>
      <c r="L170" s="734">
        <v>17.8</v>
      </c>
      <c r="M170" s="735">
        <v>39831.594000000005</v>
      </c>
    </row>
    <row r="171" spans="1:13" ht="14.45" customHeight="1" x14ac:dyDescent="0.2">
      <c r="A171" s="729" t="s">
        <v>634</v>
      </c>
      <c r="B171" s="730" t="s">
        <v>1903</v>
      </c>
      <c r="C171" s="730" t="s">
        <v>1904</v>
      </c>
      <c r="D171" s="730" t="s">
        <v>1905</v>
      </c>
      <c r="E171" s="730" t="s">
        <v>1906</v>
      </c>
      <c r="F171" s="734">
        <v>6</v>
      </c>
      <c r="G171" s="734">
        <v>2500.6799999999994</v>
      </c>
      <c r="H171" s="748">
        <v>1</v>
      </c>
      <c r="I171" s="734"/>
      <c r="J171" s="734"/>
      <c r="K171" s="748">
        <v>0</v>
      </c>
      <c r="L171" s="734">
        <v>6</v>
      </c>
      <c r="M171" s="735">
        <v>2500.6799999999994</v>
      </c>
    </row>
    <row r="172" spans="1:13" ht="14.45" customHeight="1" x14ac:dyDescent="0.2">
      <c r="A172" s="729" t="s">
        <v>634</v>
      </c>
      <c r="B172" s="730" t="s">
        <v>1903</v>
      </c>
      <c r="C172" s="730" t="s">
        <v>1907</v>
      </c>
      <c r="D172" s="730" t="s">
        <v>1078</v>
      </c>
      <c r="E172" s="730" t="s">
        <v>1908</v>
      </c>
      <c r="F172" s="734"/>
      <c r="G172" s="734"/>
      <c r="H172" s="748">
        <v>0</v>
      </c>
      <c r="I172" s="734">
        <v>2</v>
      </c>
      <c r="J172" s="734">
        <v>227.5</v>
      </c>
      <c r="K172" s="748">
        <v>1</v>
      </c>
      <c r="L172" s="734">
        <v>2</v>
      </c>
      <c r="M172" s="735">
        <v>227.5</v>
      </c>
    </row>
    <row r="173" spans="1:13" ht="14.45" customHeight="1" x14ac:dyDescent="0.2">
      <c r="A173" s="729" t="s">
        <v>634</v>
      </c>
      <c r="B173" s="730" t="s">
        <v>1909</v>
      </c>
      <c r="C173" s="730" t="s">
        <v>1910</v>
      </c>
      <c r="D173" s="730" t="s">
        <v>1911</v>
      </c>
      <c r="E173" s="730" t="s">
        <v>1119</v>
      </c>
      <c r="F173" s="734"/>
      <c r="G173" s="734"/>
      <c r="H173" s="748">
        <v>0</v>
      </c>
      <c r="I173" s="734">
        <v>5.4</v>
      </c>
      <c r="J173" s="734">
        <v>4039.2</v>
      </c>
      <c r="K173" s="748">
        <v>1</v>
      </c>
      <c r="L173" s="734">
        <v>5.4</v>
      </c>
      <c r="M173" s="735">
        <v>4039.2</v>
      </c>
    </row>
    <row r="174" spans="1:13" ht="14.45" customHeight="1" x14ac:dyDescent="0.2">
      <c r="A174" s="729" t="s">
        <v>634</v>
      </c>
      <c r="B174" s="730" t="s">
        <v>1909</v>
      </c>
      <c r="C174" s="730" t="s">
        <v>2155</v>
      </c>
      <c r="D174" s="730" t="s">
        <v>1423</v>
      </c>
      <c r="E174" s="730" t="s">
        <v>2156</v>
      </c>
      <c r="F174" s="734">
        <v>10</v>
      </c>
      <c r="G174" s="734">
        <v>1596.5</v>
      </c>
      <c r="H174" s="748">
        <v>1</v>
      </c>
      <c r="I174" s="734"/>
      <c r="J174" s="734"/>
      <c r="K174" s="748">
        <v>0</v>
      </c>
      <c r="L174" s="734">
        <v>10</v>
      </c>
      <c r="M174" s="735">
        <v>1596.5</v>
      </c>
    </row>
    <row r="175" spans="1:13" ht="14.45" customHeight="1" x14ac:dyDescent="0.2">
      <c r="A175" s="729" t="s">
        <v>634</v>
      </c>
      <c r="B175" s="730" t="s">
        <v>1909</v>
      </c>
      <c r="C175" s="730" t="s">
        <v>1912</v>
      </c>
      <c r="D175" s="730" t="s">
        <v>1303</v>
      </c>
      <c r="E175" s="730" t="s">
        <v>1119</v>
      </c>
      <c r="F175" s="734">
        <v>2</v>
      </c>
      <c r="G175" s="734">
        <v>1787.4</v>
      </c>
      <c r="H175" s="748">
        <v>1</v>
      </c>
      <c r="I175" s="734"/>
      <c r="J175" s="734"/>
      <c r="K175" s="748">
        <v>0</v>
      </c>
      <c r="L175" s="734">
        <v>2</v>
      </c>
      <c r="M175" s="735">
        <v>1787.4</v>
      </c>
    </row>
    <row r="176" spans="1:13" ht="14.45" customHeight="1" x14ac:dyDescent="0.2">
      <c r="A176" s="729" t="s">
        <v>634</v>
      </c>
      <c r="B176" s="730" t="s">
        <v>1913</v>
      </c>
      <c r="C176" s="730" t="s">
        <v>1915</v>
      </c>
      <c r="D176" s="730" t="s">
        <v>1916</v>
      </c>
      <c r="E176" s="730" t="s">
        <v>1917</v>
      </c>
      <c r="F176" s="734"/>
      <c r="G176" s="734"/>
      <c r="H176" s="748">
        <v>0</v>
      </c>
      <c r="I176" s="734">
        <v>36.700000000000003</v>
      </c>
      <c r="J176" s="734">
        <v>7193.9340000000002</v>
      </c>
      <c r="K176" s="748">
        <v>1</v>
      </c>
      <c r="L176" s="734">
        <v>36.700000000000003</v>
      </c>
      <c r="M176" s="735">
        <v>7193.9340000000002</v>
      </c>
    </row>
    <row r="177" spans="1:13" ht="14.45" customHeight="1" x14ac:dyDescent="0.2">
      <c r="A177" s="729" t="s">
        <v>634</v>
      </c>
      <c r="B177" s="730" t="s">
        <v>1918</v>
      </c>
      <c r="C177" s="730" t="s">
        <v>2157</v>
      </c>
      <c r="D177" s="730" t="s">
        <v>2158</v>
      </c>
      <c r="E177" s="730" t="s">
        <v>1127</v>
      </c>
      <c r="F177" s="734">
        <v>114</v>
      </c>
      <c r="G177" s="734">
        <v>3807.5360000000001</v>
      </c>
      <c r="H177" s="748">
        <v>1</v>
      </c>
      <c r="I177" s="734"/>
      <c r="J177" s="734"/>
      <c r="K177" s="748">
        <v>0</v>
      </c>
      <c r="L177" s="734">
        <v>114</v>
      </c>
      <c r="M177" s="735">
        <v>3807.5360000000001</v>
      </c>
    </row>
    <row r="178" spans="1:13" ht="14.45" customHeight="1" x14ac:dyDescent="0.2">
      <c r="A178" s="729" t="s">
        <v>634</v>
      </c>
      <c r="B178" s="730" t="s">
        <v>1918</v>
      </c>
      <c r="C178" s="730" t="s">
        <v>1919</v>
      </c>
      <c r="D178" s="730" t="s">
        <v>1125</v>
      </c>
      <c r="E178" s="730" t="s">
        <v>1127</v>
      </c>
      <c r="F178" s="734"/>
      <c r="G178" s="734"/>
      <c r="H178" s="748">
        <v>0</v>
      </c>
      <c r="I178" s="734">
        <v>52</v>
      </c>
      <c r="J178" s="734">
        <v>1051.8799999999999</v>
      </c>
      <c r="K178" s="748">
        <v>1</v>
      </c>
      <c r="L178" s="734">
        <v>52</v>
      </c>
      <c r="M178" s="735">
        <v>1051.8799999999999</v>
      </c>
    </row>
    <row r="179" spans="1:13" ht="14.45" customHeight="1" x14ac:dyDescent="0.2">
      <c r="A179" s="729" t="s">
        <v>634</v>
      </c>
      <c r="B179" s="730" t="s">
        <v>2159</v>
      </c>
      <c r="C179" s="730" t="s">
        <v>2160</v>
      </c>
      <c r="D179" s="730" t="s">
        <v>1412</v>
      </c>
      <c r="E179" s="730" t="s">
        <v>1126</v>
      </c>
      <c r="F179" s="734"/>
      <c r="G179" s="734"/>
      <c r="H179" s="748">
        <v>0</v>
      </c>
      <c r="I179" s="734">
        <v>10</v>
      </c>
      <c r="J179" s="734">
        <v>3090.1</v>
      </c>
      <c r="K179" s="748">
        <v>1</v>
      </c>
      <c r="L179" s="734">
        <v>10</v>
      </c>
      <c r="M179" s="735">
        <v>3090.1</v>
      </c>
    </row>
    <row r="180" spans="1:13" ht="14.45" customHeight="1" x14ac:dyDescent="0.2">
      <c r="A180" s="729" t="s">
        <v>634</v>
      </c>
      <c r="B180" s="730" t="s">
        <v>1921</v>
      </c>
      <c r="C180" s="730" t="s">
        <v>2161</v>
      </c>
      <c r="D180" s="730" t="s">
        <v>2162</v>
      </c>
      <c r="E180" s="730" t="s">
        <v>1113</v>
      </c>
      <c r="F180" s="734">
        <v>25.5</v>
      </c>
      <c r="G180" s="734">
        <v>18232.5</v>
      </c>
      <c r="H180" s="748">
        <v>1</v>
      </c>
      <c r="I180" s="734"/>
      <c r="J180" s="734"/>
      <c r="K180" s="748">
        <v>0</v>
      </c>
      <c r="L180" s="734">
        <v>25.5</v>
      </c>
      <c r="M180" s="735">
        <v>18232.5</v>
      </c>
    </row>
    <row r="181" spans="1:13" ht="14.45" customHeight="1" x14ac:dyDescent="0.2">
      <c r="A181" s="729" t="s">
        <v>634</v>
      </c>
      <c r="B181" s="730" t="s">
        <v>1921</v>
      </c>
      <c r="C181" s="730" t="s">
        <v>1922</v>
      </c>
      <c r="D181" s="730" t="s">
        <v>1112</v>
      </c>
      <c r="E181" s="730" t="s">
        <v>1113</v>
      </c>
      <c r="F181" s="734"/>
      <c r="G181" s="734"/>
      <c r="H181" s="748">
        <v>0</v>
      </c>
      <c r="I181" s="734">
        <v>7</v>
      </c>
      <c r="J181" s="734">
        <v>5775.5599999999995</v>
      </c>
      <c r="K181" s="748">
        <v>1</v>
      </c>
      <c r="L181" s="734">
        <v>7</v>
      </c>
      <c r="M181" s="735">
        <v>5775.5599999999995</v>
      </c>
    </row>
    <row r="182" spans="1:13" ht="14.45" customHeight="1" x14ac:dyDescent="0.2">
      <c r="A182" s="729" t="s">
        <v>634</v>
      </c>
      <c r="B182" s="730" t="s">
        <v>1923</v>
      </c>
      <c r="C182" s="730" t="s">
        <v>1924</v>
      </c>
      <c r="D182" s="730" t="s">
        <v>1925</v>
      </c>
      <c r="E182" s="730" t="s">
        <v>1926</v>
      </c>
      <c r="F182" s="734"/>
      <c r="G182" s="734"/>
      <c r="H182" s="748">
        <v>0</v>
      </c>
      <c r="I182" s="734">
        <v>66.5</v>
      </c>
      <c r="J182" s="734">
        <v>10021.550000000001</v>
      </c>
      <c r="K182" s="748">
        <v>1</v>
      </c>
      <c r="L182" s="734">
        <v>66.5</v>
      </c>
      <c r="M182" s="735">
        <v>10021.550000000001</v>
      </c>
    </row>
    <row r="183" spans="1:13" ht="14.45" customHeight="1" x14ac:dyDescent="0.2">
      <c r="A183" s="729" t="s">
        <v>634</v>
      </c>
      <c r="B183" s="730" t="s">
        <v>1923</v>
      </c>
      <c r="C183" s="730" t="s">
        <v>1927</v>
      </c>
      <c r="D183" s="730" t="s">
        <v>1925</v>
      </c>
      <c r="E183" s="730" t="s">
        <v>1928</v>
      </c>
      <c r="F183" s="734"/>
      <c r="G183" s="734"/>
      <c r="H183" s="748">
        <v>0</v>
      </c>
      <c r="I183" s="734">
        <v>68</v>
      </c>
      <c r="J183" s="734">
        <v>17952</v>
      </c>
      <c r="K183" s="748">
        <v>1</v>
      </c>
      <c r="L183" s="734">
        <v>68</v>
      </c>
      <c r="M183" s="735">
        <v>17952</v>
      </c>
    </row>
    <row r="184" spans="1:13" ht="14.45" customHeight="1" x14ac:dyDescent="0.2">
      <c r="A184" s="729" t="s">
        <v>634</v>
      </c>
      <c r="B184" s="730" t="s">
        <v>2062</v>
      </c>
      <c r="C184" s="730" t="s">
        <v>2163</v>
      </c>
      <c r="D184" s="730" t="s">
        <v>2164</v>
      </c>
      <c r="E184" s="730" t="s">
        <v>2065</v>
      </c>
      <c r="F184" s="734"/>
      <c r="G184" s="734"/>
      <c r="H184" s="748">
        <v>0</v>
      </c>
      <c r="I184" s="734">
        <v>3.8000000000000003</v>
      </c>
      <c r="J184" s="734">
        <v>2068.6819999999998</v>
      </c>
      <c r="K184" s="748">
        <v>1</v>
      </c>
      <c r="L184" s="734">
        <v>3.8000000000000003</v>
      </c>
      <c r="M184" s="735">
        <v>2068.6819999999998</v>
      </c>
    </row>
    <row r="185" spans="1:13" ht="14.45" customHeight="1" x14ac:dyDescent="0.2">
      <c r="A185" s="729" t="s">
        <v>634</v>
      </c>
      <c r="B185" s="730" t="s">
        <v>2062</v>
      </c>
      <c r="C185" s="730" t="s">
        <v>2063</v>
      </c>
      <c r="D185" s="730" t="s">
        <v>2064</v>
      </c>
      <c r="E185" s="730" t="s">
        <v>2065</v>
      </c>
      <c r="F185" s="734">
        <v>1</v>
      </c>
      <c r="G185" s="734">
        <v>544.3900000000001</v>
      </c>
      <c r="H185" s="748">
        <v>1</v>
      </c>
      <c r="I185" s="734"/>
      <c r="J185" s="734"/>
      <c r="K185" s="748">
        <v>0</v>
      </c>
      <c r="L185" s="734">
        <v>1</v>
      </c>
      <c r="M185" s="735">
        <v>544.3900000000001</v>
      </c>
    </row>
    <row r="186" spans="1:13" ht="14.45" customHeight="1" x14ac:dyDescent="0.2">
      <c r="A186" s="729" t="s">
        <v>634</v>
      </c>
      <c r="B186" s="730" t="s">
        <v>1929</v>
      </c>
      <c r="C186" s="730" t="s">
        <v>1930</v>
      </c>
      <c r="D186" s="730" t="s">
        <v>1931</v>
      </c>
      <c r="E186" s="730" t="s">
        <v>708</v>
      </c>
      <c r="F186" s="734"/>
      <c r="G186" s="734"/>
      <c r="H186" s="748">
        <v>0</v>
      </c>
      <c r="I186" s="734">
        <v>2</v>
      </c>
      <c r="J186" s="734">
        <v>98.76</v>
      </c>
      <c r="K186" s="748">
        <v>1</v>
      </c>
      <c r="L186" s="734">
        <v>2</v>
      </c>
      <c r="M186" s="735">
        <v>98.76</v>
      </c>
    </row>
    <row r="187" spans="1:13" ht="14.45" customHeight="1" x14ac:dyDescent="0.2">
      <c r="A187" s="729" t="s">
        <v>634</v>
      </c>
      <c r="B187" s="730" t="s">
        <v>1932</v>
      </c>
      <c r="C187" s="730" t="s">
        <v>1933</v>
      </c>
      <c r="D187" s="730" t="s">
        <v>1934</v>
      </c>
      <c r="E187" s="730" t="s">
        <v>1935</v>
      </c>
      <c r="F187" s="734"/>
      <c r="G187" s="734"/>
      <c r="H187" s="748">
        <v>0</v>
      </c>
      <c r="I187" s="734">
        <v>87</v>
      </c>
      <c r="J187" s="734">
        <v>4600.5600000000004</v>
      </c>
      <c r="K187" s="748">
        <v>1</v>
      </c>
      <c r="L187" s="734">
        <v>87</v>
      </c>
      <c r="M187" s="735">
        <v>4600.5600000000004</v>
      </c>
    </row>
    <row r="188" spans="1:13" ht="14.45" customHeight="1" x14ac:dyDescent="0.2">
      <c r="A188" s="729" t="s">
        <v>634</v>
      </c>
      <c r="B188" s="730" t="s">
        <v>1936</v>
      </c>
      <c r="C188" s="730" t="s">
        <v>1937</v>
      </c>
      <c r="D188" s="730" t="s">
        <v>1114</v>
      </c>
      <c r="E188" s="730" t="s">
        <v>1938</v>
      </c>
      <c r="F188" s="734"/>
      <c r="G188" s="734"/>
      <c r="H188" s="748">
        <v>0</v>
      </c>
      <c r="I188" s="734">
        <v>8.4999999999999982</v>
      </c>
      <c r="J188" s="734">
        <v>1601.9125714285713</v>
      </c>
      <c r="K188" s="748">
        <v>1</v>
      </c>
      <c r="L188" s="734">
        <v>8.4999999999999982</v>
      </c>
      <c r="M188" s="735">
        <v>1601.9125714285713</v>
      </c>
    </row>
    <row r="189" spans="1:13" ht="14.45" customHeight="1" x14ac:dyDescent="0.2">
      <c r="A189" s="729" t="s">
        <v>634</v>
      </c>
      <c r="B189" s="730" t="s">
        <v>1939</v>
      </c>
      <c r="C189" s="730" t="s">
        <v>2165</v>
      </c>
      <c r="D189" s="730" t="s">
        <v>1415</v>
      </c>
      <c r="E189" s="730" t="s">
        <v>1416</v>
      </c>
      <c r="F189" s="734">
        <v>18</v>
      </c>
      <c r="G189" s="734">
        <v>10035.420000000002</v>
      </c>
      <c r="H189" s="748">
        <v>1</v>
      </c>
      <c r="I189" s="734"/>
      <c r="J189" s="734"/>
      <c r="K189" s="748">
        <v>0</v>
      </c>
      <c r="L189" s="734">
        <v>18</v>
      </c>
      <c r="M189" s="735">
        <v>10035.420000000002</v>
      </c>
    </row>
    <row r="190" spans="1:13" ht="14.45" customHeight="1" x14ac:dyDescent="0.2">
      <c r="A190" s="729" t="s">
        <v>634</v>
      </c>
      <c r="B190" s="730" t="s">
        <v>1939</v>
      </c>
      <c r="C190" s="730" t="s">
        <v>1940</v>
      </c>
      <c r="D190" s="730" t="s">
        <v>1106</v>
      </c>
      <c r="E190" s="730" t="s">
        <v>1107</v>
      </c>
      <c r="F190" s="734"/>
      <c r="G190" s="734"/>
      <c r="H190" s="748">
        <v>0</v>
      </c>
      <c r="I190" s="734">
        <v>10.299999999999999</v>
      </c>
      <c r="J190" s="734">
        <v>11443.300000000003</v>
      </c>
      <c r="K190" s="748">
        <v>1</v>
      </c>
      <c r="L190" s="734">
        <v>10.299999999999999</v>
      </c>
      <c r="M190" s="735">
        <v>11443.300000000003</v>
      </c>
    </row>
    <row r="191" spans="1:13" ht="14.45" customHeight="1" x14ac:dyDescent="0.2">
      <c r="A191" s="729" t="s">
        <v>634</v>
      </c>
      <c r="B191" s="730" t="s">
        <v>1939</v>
      </c>
      <c r="C191" s="730" t="s">
        <v>1941</v>
      </c>
      <c r="D191" s="730" t="s">
        <v>1132</v>
      </c>
      <c r="E191" s="730" t="s">
        <v>1942</v>
      </c>
      <c r="F191" s="734">
        <v>15.8</v>
      </c>
      <c r="G191" s="734">
        <v>17931.103999999999</v>
      </c>
      <c r="H191" s="748">
        <v>1</v>
      </c>
      <c r="I191" s="734"/>
      <c r="J191" s="734"/>
      <c r="K191" s="748">
        <v>0</v>
      </c>
      <c r="L191" s="734">
        <v>15.8</v>
      </c>
      <c r="M191" s="735">
        <v>17931.103999999999</v>
      </c>
    </row>
    <row r="192" spans="1:13" ht="14.45" customHeight="1" x14ac:dyDescent="0.2">
      <c r="A192" s="729" t="s">
        <v>634</v>
      </c>
      <c r="B192" s="730" t="s">
        <v>1943</v>
      </c>
      <c r="C192" s="730" t="s">
        <v>2166</v>
      </c>
      <c r="D192" s="730" t="s">
        <v>1945</v>
      </c>
      <c r="E192" s="730" t="s">
        <v>2167</v>
      </c>
      <c r="F192" s="734"/>
      <c r="G192" s="734"/>
      <c r="H192" s="748">
        <v>0</v>
      </c>
      <c r="I192" s="734">
        <v>1.1000000000000001</v>
      </c>
      <c r="J192" s="734">
        <v>701.80000000000007</v>
      </c>
      <c r="K192" s="748">
        <v>1</v>
      </c>
      <c r="L192" s="734">
        <v>1.1000000000000001</v>
      </c>
      <c r="M192" s="735">
        <v>701.80000000000007</v>
      </c>
    </row>
    <row r="193" spans="1:13" ht="14.45" customHeight="1" x14ac:dyDescent="0.2">
      <c r="A193" s="729" t="s">
        <v>634</v>
      </c>
      <c r="B193" s="730" t="s">
        <v>1943</v>
      </c>
      <c r="C193" s="730" t="s">
        <v>1947</v>
      </c>
      <c r="D193" s="730" t="s">
        <v>1948</v>
      </c>
      <c r="E193" s="730" t="s">
        <v>1949</v>
      </c>
      <c r="F193" s="734"/>
      <c r="G193" s="734"/>
      <c r="H193" s="748">
        <v>0</v>
      </c>
      <c r="I193" s="734">
        <v>3</v>
      </c>
      <c r="J193" s="734">
        <v>2007.2999999999993</v>
      </c>
      <c r="K193" s="748">
        <v>1</v>
      </c>
      <c r="L193" s="734">
        <v>3</v>
      </c>
      <c r="M193" s="735">
        <v>2007.2999999999993</v>
      </c>
    </row>
    <row r="194" spans="1:13" ht="14.45" customHeight="1" x14ac:dyDescent="0.2">
      <c r="A194" s="729" t="s">
        <v>634</v>
      </c>
      <c r="B194" s="730" t="s">
        <v>2168</v>
      </c>
      <c r="C194" s="730" t="s">
        <v>2169</v>
      </c>
      <c r="D194" s="730" t="s">
        <v>1378</v>
      </c>
      <c r="E194" s="730" t="s">
        <v>1379</v>
      </c>
      <c r="F194" s="734"/>
      <c r="G194" s="734"/>
      <c r="H194" s="748">
        <v>0</v>
      </c>
      <c r="I194" s="734">
        <v>13</v>
      </c>
      <c r="J194" s="734">
        <v>2768.44</v>
      </c>
      <c r="K194" s="748">
        <v>1</v>
      </c>
      <c r="L194" s="734">
        <v>13</v>
      </c>
      <c r="M194" s="735">
        <v>2768.44</v>
      </c>
    </row>
    <row r="195" spans="1:13" ht="14.45" customHeight="1" x14ac:dyDescent="0.2">
      <c r="A195" s="729" t="s">
        <v>634</v>
      </c>
      <c r="B195" s="730" t="s">
        <v>1969</v>
      </c>
      <c r="C195" s="730" t="s">
        <v>1970</v>
      </c>
      <c r="D195" s="730" t="s">
        <v>929</v>
      </c>
      <c r="E195" s="730" t="s">
        <v>930</v>
      </c>
      <c r="F195" s="734"/>
      <c r="G195" s="734"/>
      <c r="H195" s="748">
        <v>0</v>
      </c>
      <c r="I195" s="734">
        <v>55</v>
      </c>
      <c r="J195" s="734">
        <v>1821.1129976777015</v>
      </c>
      <c r="K195" s="748">
        <v>1</v>
      </c>
      <c r="L195" s="734">
        <v>55</v>
      </c>
      <c r="M195" s="735">
        <v>1821.1129976777015</v>
      </c>
    </row>
    <row r="196" spans="1:13" ht="14.45" customHeight="1" x14ac:dyDescent="0.2">
      <c r="A196" s="729" t="s">
        <v>634</v>
      </c>
      <c r="B196" s="730" t="s">
        <v>1969</v>
      </c>
      <c r="C196" s="730" t="s">
        <v>1971</v>
      </c>
      <c r="D196" s="730" t="s">
        <v>929</v>
      </c>
      <c r="E196" s="730" t="s">
        <v>1972</v>
      </c>
      <c r="F196" s="734"/>
      <c r="G196" s="734"/>
      <c r="H196" s="748">
        <v>0</v>
      </c>
      <c r="I196" s="734">
        <v>29</v>
      </c>
      <c r="J196" s="734">
        <v>1235.1100000000001</v>
      </c>
      <c r="K196" s="748">
        <v>1</v>
      </c>
      <c r="L196" s="734">
        <v>29</v>
      </c>
      <c r="M196" s="735">
        <v>1235.1100000000001</v>
      </c>
    </row>
    <row r="197" spans="1:13" ht="14.45" customHeight="1" x14ac:dyDescent="0.2">
      <c r="A197" s="729" t="s">
        <v>634</v>
      </c>
      <c r="B197" s="730" t="s">
        <v>2071</v>
      </c>
      <c r="C197" s="730" t="s">
        <v>2072</v>
      </c>
      <c r="D197" s="730" t="s">
        <v>2073</v>
      </c>
      <c r="E197" s="730" t="s">
        <v>2074</v>
      </c>
      <c r="F197" s="734"/>
      <c r="G197" s="734"/>
      <c r="H197" s="748">
        <v>0</v>
      </c>
      <c r="I197" s="734">
        <v>1</v>
      </c>
      <c r="J197" s="734">
        <v>154</v>
      </c>
      <c r="K197" s="748">
        <v>1</v>
      </c>
      <c r="L197" s="734">
        <v>1</v>
      </c>
      <c r="M197" s="735">
        <v>154</v>
      </c>
    </row>
    <row r="198" spans="1:13" ht="14.45" customHeight="1" x14ac:dyDescent="0.2">
      <c r="A198" s="729" t="s">
        <v>634</v>
      </c>
      <c r="B198" s="730" t="s">
        <v>2076</v>
      </c>
      <c r="C198" s="730" t="s">
        <v>2170</v>
      </c>
      <c r="D198" s="730" t="s">
        <v>2078</v>
      </c>
      <c r="E198" s="730" t="s">
        <v>2171</v>
      </c>
      <c r="F198" s="734"/>
      <c r="G198" s="734"/>
      <c r="H198" s="748">
        <v>0</v>
      </c>
      <c r="I198" s="734">
        <v>1</v>
      </c>
      <c r="J198" s="734">
        <v>114.03000000000002</v>
      </c>
      <c r="K198" s="748">
        <v>1</v>
      </c>
      <c r="L198" s="734">
        <v>1</v>
      </c>
      <c r="M198" s="735">
        <v>114.03000000000002</v>
      </c>
    </row>
    <row r="199" spans="1:13" ht="14.45" customHeight="1" x14ac:dyDescent="0.2">
      <c r="A199" s="729" t="s">
        <v>634</v>
      </c>
      <c r="B199" s="730" t="s">
        <v>2076</v>
      </c>
      <c r="C199" s="730" t="s">
        <v>2172</v>
      </c>
      <c r="D199" s="730" t="s">
        <v>2078</v>
      </c>
      <c r="E199" s="730" t="s">
        <v>2173</v>
      </c>
      <c r="F199" s="734"/>
      <c r="G199" s="734"/>
      <c r="H199" s="748">
        <v>0</v>
      </c>
      <c r="I199" s="734">
        <v>1</v>
      </c>
      <c r="J199" s="734">
        <v>126.19999999999996</v>
      </c>
      <c r="K199" s="748">
        <v>1</v>
      </c>
      <c r="L199" s="734">
        <v>1</v>
      </c>
      <c r="M199" s="735">
        <v>126.19999999999996</v>
      </c>
    </row>
    <row r="200" spans="1:13" ht="14.45" customHeight="1" x14ac:dyDescent="0.2">
      <c r="A200" s="729" t="s">
        <v>634</v>
      </c>
      <c r="B200" s="730" t="s">
        <v>2080</v>
      </c>
      <c r="C200" s="730" t="s">
        <v>2081</v>
      </c>
      <c r="D200" s="730" t="s">
        <v>1258</v>
      </c>
      <c r="E200" s="730" t="s">
        <v>1259</v>
      </c>
      <c r="F200" s="734"/>
      <c r="G200" s="734"/>
      <c r="H200" s="748">
        <v>0</v>
      </c>
      <c r="I200" s="734">
        <v>1</v>
      </c>
      <c r="J200" s="734">
        <v>1033.8499999999997</v>
      </c>
      <c r="K200" s="748">
        <v>1</v>
      </c>
      <c r="L200" s="734">
        <v>1</v>
      </c>
      <c r="M200" s="735">
        <v>1033.8499999999997</v>
      </c>
    </row>
    <row r="201" spans="1:13" ht="14.45" customHeight="1" x14ac:dyDescent="0.2">
      <c r="A201" s="729" t="s">
        <v>634</v>
      </c>
      <c r="B201" s="730" t="s">
        <v>1973</v>
      </c>
      <c r="C201" s="730" t="s">
        <v>2174</v>
      </c>
      <c r="D201" s="730" t="s">
        <v>2175</v>
      </c>
      <c r="E201" s="730" t="s">
        <v>1976</v>
      </c>
      <c r="F201" s="734">
        <v>2</v>
      </c>
      <c r="G201" s="734">
        <v>181.8</v>
      </c>
      <c r="H201" s="748">
        <v>1</v>
      </c>
      <c r="I201" s="734"/>
      <c r="J201" s="734"/>
      <c r="K201" s="748">
        <v>0</v>
      </c>
      <c r="L201" s="734">
        <v>2</v>
      </c>
      <c r="M201" s="735">
        <v>181.8</v>
      </c>
    </row>
    <row r="202" spans="1:13" ht="14.45" customHeight="1" x14ac:dyDescent="0.2">
      <c r="A202" s="729" t="s">
        <v>634</v>
      </c>
      <c r="B202" s="730" t="s">
        <v>1977</v>
      </c>
      <c r="C202" s="730" t="s">
        <v>1978</v>
      </c>
      <c r="D202" s="730" t="s">
        <v>1979</v>
      </c>
      <c r="E202" s="730" t="s">
        <v>1980</v>
      </c>
      <c r="F202" s="734"/>
      <c r="G202" s="734"/>
      <c r="H202" s="748">
        <v>0</v>
      </c>
      <c r="I202" s="734">
        <v>12</v>
      </c>
      <c r="J202" s="734">
        <v>109.36000000000001</v>
      </c>
      <c r="K202" s="748">
        <v>1</v>
      </c>
      <c r="L202" s="734">
        <v>12</v>
      </c>
      <c r="M202" s="735">
        <v>109.36000000000001</v>
      </c>
    </row>
    <row r="203" spans="1:13" ht="14.45" customHeight="1" x14ac:dyDescent="0.2">
      <c r="A203" s="729" t="s">
        <v>634</v>
      </c>
      <c r="B203" s="730" t="s">
        <v>1981</v>
      </c>
      <c r="C203" s="730" t="s">
        <v>1984</v>
      </c>
      <c r="D203" s="730" t="s">
        <v>1069</v>
      </c>
      <c r="E203" s="730" t="s">
        <v>1985</v>
      </c>
      <c r="F203" s="734"/>
      <c r="G203" s="734"/>
      <c r="H203" s="748">
        <v>0</v>
      </c>
      <c r="I203" s="734">
        <v>3</v>
      </c>
      <c r="J203" s="734">
        <v>136.47</v>
      </c>
      <c r="K203" s="748">
        <v>1</v>
      </c>
      <c r="L203" s="734">
        <v>3</v>
      </c>
      <c r="M203" s="735">
        <v>136.47</v>
      </c>
    </row>
    <row r="204" spans="1:13" ht="14.45" customHeight="1" x14ac:dyDescent="0.2">
      <c r="A204" s="729" t="s">
        <v>634</v>
      </c>
      <c r="B204" s="730" t="s">
        <v>2176</v>
      </c>
      <c r="C204" s="730" t="s">
        <v>2177</v>
      </c>
      <c r="D204" s="730" t="s">
        <v>2178</v>
      </c>
      <c r="E204" s="730" t="s">
        <v>1398</v>
      </c>
      <c r="F204" s="734"/>
      <c r="G204" s="734"/>
      <c r="H204" s="748">
        <v>0</v>
      </c>
      <c r="I204" s="734">
        <v>2</v>
      </c>
      <c r="J204" s="734">
        <v>142.09</v>
      </c>
      <c r="K204" s="748">
        <v>1</v>
      </c>
      <c r="L204" s="734">
        <v>2</v>
      </c>
      <c r="M204" s="735">
        <v>142.09</v>
      </c>
    </row>
    <row r="205" spans="1:13" ht="14.45" customHeight="1" x14ac:dyDescent="0.2">
      <c r="A205" s="729" t="s">
        <v>634</v>
      </c>
      <c r="B205" s="730" t="s">
        <v>2179</v>
      </c>
      <c r="C205" s="730" t="s">
        <v>2180</v>
      </c>
      <c r="D205" s="730" t="s">
        <v>2181</v>
      </c>
      <c r="E205" s="730" t="s">
        <v>1311</v>
      </c>
      <c r="F205" s="734"/>
      <c r="G205" s="734"/>
      <c r="H205" s="748">
        <v>0</v>
      </c>
      <c r="I205" s="734">
        <v>2</v>
      </c>
      <c r="J205" s="734">
        <v>190.28000000000003</v>
      </c>
      <c r="K205" s="748">
        <v>1</v>
      </c>
      <c r="L205" s="734">
        <v>2</v>
      </c>
      <c r="M205" s="735">
        <v>190.28000000000003</v>
      </c>
    </row>
    <row r="206" spans="1:13" ht="14.45" customHeight="1" x14ac:dyDescent="0.2">
      <c r="A206" s="729" t="s">
        <v>634</v>
      </c>
      <c r="B206" s="730" t="s">
        <v>2182</v>
      </c>
      <c r="C206" s="730" t="s">
        <v>2183</v>
      </c>
      <c r="D206" s="730" t="s">
        <v>2184</v>
      </c>
      <c r="E206" s="730" t="s">
        <v>2185</v>
      </c>
      <c r="F206" s="734"/>
      <c r="G206" s="734"/>
      <c r="H206" s="748">
        <v>0</v>
      </c>
      <c r="I206" s="734">
        <v>3</v>
      </c>
      <c r="J206" s="734">
        <v>315.08999999999992</v>
      </c>
      <c r="K206" s="748">
        <v>1</v>
      </c>
      <c r="L206" s="734">
        <v>3</v>
      </c>
      <c r="M206" s="735">
        <v>315.08999999999992</v>
      </c>
    </row>
    <row r="207" spans="1:13" ht="14.45" customHeight="1" x14ac:dyDescent="0.2">
      <c r="A207" s="729" t="s">
        <v>634</v>
      </c>
      <c r="B207" s="730" t="s">
        <v>1995</v>
      </c>
      <c r="C207" s="730" t="s">
        <v>1996</v>
      </c>
      <c r="D207" s="730" t="s">
        <v>1036</v>
      </c>
      <c r="E207" s="730" t="s">
        <v>1037</v>
      </c>
      <c r="F207" s="734"/>
      <c r="G207" s="734"/>
      <c r="H207" s="748">
        <v>0</v>
      </c>
      <c r="I207" s="734">
        <v>2</v>
      </c>
      <c r="J207" s="734">
        <v>99.519999999999982</v>
      </c>
      <c r="K207" s="748">
        <v>1</v>
      </c>
      <c r="L207" s="734">
        <v>2</v>
      </c>
      <c r="M207" s="735">
        <v>99.519999999999982</v>
      </c>
    </row>
    <row r="208" spans="1:13" ht="14.45" customHeight="1" x14ac:dyDescent="0.2">
      <c r="A208" s="729" t="s">
        <v>634</v>
      </c>
      <c r="B208" s="730" t="s">
        <v>2006</v>
      </c>
      <c r="C208" s="730" t="s">
        <v>2007</v>
      </c>
      <c r="D208" s="730" t="s">
        <v>1064</v>
      </c>
      <c r="E208" s="730" t="s">
        <v>2008</v>
      </c>
      <c r="F208" s="734"/>
      <c r="G208" s="734"/>
      <c r="H208" s="748">
        <v>0</v>
      </c>
      <c r="I208" s="734">
        <v>1</v>
      </c>
      <c r="J208" s="734">
        <v>75.03</v>
      </c>
      <c r="K208" s="748">
        <v>1</v>
      </c>
      <c r="L208" s="734">
        <v>1</v>
      </c>
      <c r="M208" s="735">
        <v>75.03</v>
      </c>
    </row>
    <row r="209" spans="1:13" ht="14.45" customHeight="1" x14ac:dyDescent="0.2">
      <c r="A209" s="729" t="s">
        <v>637</v>
      </c>
      <c r="B209" s="730" t="s">
        <v>1887</v>
      </c>
      <c r="C209" s="730" t="s">
        <v>2186</v>
      </c>
      <c r="D209" s="730" t="s">
        <v>1178</v>
      </c>
      <c r="E209" s="730" t="s">
        <v>2187</v>
      </c>
      <c r="F209" s="734"/>
      <c r="G209" s="734"/>
      <c r="H209" s="748">
        <v>0</v>
      </c>
      <c r="I209" s="734">
        <v>960</v>
      </c>
      <c r="J209" s="734">
        <v>96444.598790484713</v>
      </c>
      <c r="K209" s="748">
        <v>1</v>
      </c>
      <c r="L209" s="734">
        <v>960</v>
      </c>
      <c r="M209" s="735">
        <v>96444.598790484713</v>
      </c>
    </row>
    <row r="210" spans="1:13" ht="14.45" customHeight="1" x14ac:dyDescent="0.2">
      <c r="A210" s="729" t="s">
        <v>637</v>
      </c>
      <c r="B210" s="730" t="s">
        <v>1969</v>
      </c>
      <c r="C210" s="730" t="s">
        <v>1971</v>
      </c>
      <c r="D210" s="730" t="s">
        <v>929</v>
      </c>
      <c r="E210" s="730" t="s">
        <v>1972</v>
      </c>
      <c r="F210" s="734"/>
      <c r="G210" s="734"/>
      <c r="H210" s="748">
        <v>0</v>
      </c>
      <c r="I210" s="734">
        <v>2</v>
      </c>
      <c r="J210" s="734">
        <v>82.54</v>
      </c>
      <c r="K210" s="748">
        <v>1</v>
      </c>
      <c r="L210" s="734">
        <v>2</v>
      </c>
      <c r="M210" s="735">
        <v>82.54</v>
      </c>
    </row>
    <row r="211" spans="1:13" ht="14.45" customHeight="1" x14ac:dyDescent="0.2">
      <c r="A211" s="729" t="s">
        <v>640</v>
      </c>
      <c r="B211" s="730" t="s">
        <v>2012</v>
      </c>
      <c r="C211" s="730" t="s">
        <v>2013</v>
      </c>
      <c r="D211" s="730" t="s">
        <v>2014</v>
      </c>
      <c r="E211" s="730" t="s">
        <v>2015</v>
      </c>
      <c r="F211" s="734"/>
      <c r="G211" s="734"/>
      <c r="H211" s="748">
        <v>0</v>
      </c>
      <c r="I211" s="734">
        <v>582</v>
      </c>
      <c r="J211" s="734">
        <v>9647.74</v>
      </c>
      <c r="K211" s="748">
        <v>1</v>
      </c>
      <c r="L211" s="734">
        <v>582</v>
      </c>
      <c r="M211" s="735">
        <v>9647.74</v>
      </c>
    </row>
    <row r="212" spans="1:13" ht="14.45" customHeight="1" x14ac:dyDescent="0.2">
      <c r="A212" s="729" t="s">
        <v>640</v>
      </c>
      <c r="B212" s="730" t="s">
        <v>2012</v>
      </c>
      <c r="C212" s="730" t="s">
        <v>2016</v>
      </c>
      <c r="D212" s="730" t="s">
        <v>2014</v>
      </c>
      <c r="E212" s="730" t="s">
        <v>2017</v>
      </c>
      <c r="F212" s="734"/>
      <c r="G212" s="734"/>
      <c r="H212" s="748">
        <v>0</v>
      </c>
      <c r="I212" s="734">
        <v>1</v>
      </c>
      <c r="J212" s="734">
        <v>12.199999999999998</v>
      </c>
      <c r="K212" s="748">
        <v>1</v>
      </c>
      <c r="L212" s="734">
        <v>1</v>
      </c>
      <c r="M212" s="735">
        <v>12.199999999999998</v>
      </c>
    </row>
    <row r="213" spans="1:13" ht="14.45" customHeight="1" x14ac:dyDescent="0.2">
      <c r="A213" s="729" t="s">
        <v>640</v>
      </c>
      <c r="B213" s="730" t="s">
        <v>2188</v>
      </c>
      <c r="C213" s="730" t="s">
        <v>2189</v>
      </c>
      <c r="D213" s="730" t="s">
        <v>804</v>
      </c>
      <c r="E213" s="730" t="s">
        <v>2190</v>
      </c>
      <c r="F213" s="734"/>
      <c r="G213" s="734"/>
      <c r="H213" s="748">
        <v>0</v>
      </c>
      <c r="I213" s="734">
        <v>1</v>
      </c>
      <c r="J213" s="734">
        <v>63.669999999999995</v>
      </c>
      <c r="K213" s="748">
        <v>1</v>
      </c>
      <c r="L213" s="734">
        <v>1</v>
      </c>
      <c r="M213" s="735">
        <v>63.669999999999995</v>
      </c>
    </row>
    <row r="214" spans="1:13" ht="14.45" customHeight="1" x14ac:dyDescent="0.2">
      <c r="A214" s="729" t="s">
        <v>640</v>
      </c>
      <c r="B214" s="730" t="s">
        <v>1810</v>
      </c>
      <c r="C214" s="730" t="s">
        <v>1811</v>
      </c>
      <c r="D214" s="730" t="s">
        <v>1812</v>
      </c>
      <c r="E214" s="730" t="s">
        <v>1813</v>
      </c>
      <c r="F214" s="734"/>
      <c r="G214" s="734"/>
      <c r="H214" s="748">
        <v>0</v>
      </c>
      <c r="I214" s="734">
        <v>5</v>
      </c>
      <c r="J214" s="734">
        <v>1369.5</v>
      </c>
      <c r="K214" s="748">
        <v>1</v>
      </c>
      <c r="L214" s="734">
        <v>5</v>
      </c>
      <c r="M214" s="735">
        <v>1369.5</v>
      </c>
    </row>
    <row r="215" spans="1:13" ht="14.45" customHeight="1" x14ac:dyDescent="0.2">
      <c r="A215" s="729" t="s">
        <v>640</v>
      </c>
      <c r="B215" s="730" t="s">
        <v>2107</v>
      </c>
      <c r="C215" s="730" t="s">
        <v>2108</v>
      </c>
      <c r="D215" s="730" t="s">
        <v>2109</v>
      </c>
      <c r="E215" s="730" t="s">
        <v>2110</v>
      </c>
      <c r="F215" s="734"/>
      <c r="G215" s="734"/>
      <c r="H215" s="748">
        <v>0</v>
      </c>
      <c r="I215" s="734">
        <v>18</v>
      </c>
      <c r="J215" s="734">
        <v>7348.02</v>
      </c>
      <c r="K215" s="748">
        <v>1</v>
      </c>
      <c r="L215" s="734">
        <v>18</v>
      </c>
      <c r="M215" s="735">
        <v>7348.02</v>
      </c>
    </row>
    <row r="216" spans="1:13" ht="14.45" customHeight="1" x14ac:dyDescent="0.2">
      <c r="A216" s="729" t="s">
        <v>640</v>
      </c>
      <c r="B216" s="730" t="s">
        <v>1829</v>
      </c>
      <c r="C216" s="730" t="s">
        <v>2191</v>
      </c>
      <c r="D216" s="730" t="s">
        <v>1203</v>
      </c>
      <c r="E216" s="730" t="s">
        <v>2192</v>
      </c>
      <c r="F216" s="734"/>
      <c r="G216" s="734"/>
      <c r="H216" s="748">
        <v>0</v>
      </c>
      <c r="I216" s="734">
        <v>1</v>
      </c>
      <c r="J216" s="734">
        <v>1106.26</v>
      </c>
      <c r="K216" s="748">
        <v>1</v>
      </c>
      <c r="L216" s="734">
        <v>1</v>
      </c>
      <c r="M216" s="735">
        <v>1106.26</v>
      </c>
    </row>
    <row r="217" spans="1:13" ht="14.45" customHeight="1" x14ac:dyDescent="0.2">
      <c r="A217" s="729" t="s">
        <v>640</v>
      </c>
      <c r="B217" s="730" t="s">
        <v>1829</v>
      </c>
      <c r="C217" s="730" t="s">
        <v>1830</v>
      </c>
      <c r="D217" s="730" t="s">
        <v>788</v>
      </c>
      <c r="E217" s="730" t="s">
        <v>1831</v>
      </c>
      <c r="F217" s="734"/>
      <c r="G217" s="734"/>
      <c r="H217" s="748">
        <v>0</v>
      </c>
      <c r="I217" s="734">
        <v>9</v>
      </c>
      <c r="J217" s="734">
        <v>6490.6</v>
      </c>
      <c r="K217" s="748">
        <v>1</v>
      </c>
      <c r="L217" s="734">
        <v>9</v>
      </c>
      <c r="M217" s="735">
        <v>6490.6</v>
      </c>
    </row>
    <row r="218" spans="1:13" ht="14.45" customHeight="1" x14ac:dyDescent="0.2">
      <c r="A218" s="729" t="s">
        <v>640</v>
      </c>
      <c r="B218" s="730" t="s">
        <v>1829</v>
      </c>
      <c r="C218" s="730" t="s">
        <v>1832</v>
      </c>
      <c r="D218" s="730" t="s">
        <v>788</v>
      </c>
      <c r="E218" s="730" t="s">
        <v>1833</v>
      </c>
      <c r="F218" s="734"/>
      <c r="G218" s="734"/>
      <c r="H218" s="748">
        <v>0</v>
      </c>
      <c r="I218" s="734">
        <v>12</v>
      </c>
      <c r="J218" s="734">
        <v>3318.5099999999998</v>
      </c>
      <c r="K218" s="748">
        <v>1</v>
      </c>
      <c r="L218" s="734">
        <v>12</v>
      </c>
      <c r="M218" s="735">
        <v>3318.5099999999998</v>
      </c>
    </row>
    <row r="219" spans="1:13" ht="14.45" customHeight="1" x14ac:dyDescent="0.2">
      <c r="A219" s="729" t="s">
        <v>640</v>
      </c>
      <c r="B219" s="730" t="s">
        <v>1829</v>
      </c>
      <c r="C219" s="730" t="s">
        <v>1834</v>
      </c>
      <c r="D219" s="730" t="s">
        <v>788</v>
      </c>
      <c r="E219" s="730" t="s">
        <v>1835</v>
      </c>
      <c r="F219" s="734"/>
      <c r="G219" s="734"/>
      <c r="H219" s="748">
        <v>0</v>
      </c>
      <c r="I219" s="734">
        <v>21</v>
      </c>
      <c r="J219" s="734">
        <v>13160.529999999999</v>
      </c>
      <c r="K219" s="748">
        <v>1</v>
      </c>
      <c r="L219" s="734">
        <v>21</v>
      </c>
      <c r="M219" s="735">
        <v>13160.529999999999</v>
      </c>
    </row>
    <row r="220" spans="1:13" ht="14.45" customHeight="1" x14ac:dyDescent="0.2">
      <c r="A220" s="729" t="s">
        <v>640</v>
      </c>
      <c r="B220" s="730" t="s">
        <v>1829</v>
      </c>
      <c r="C220" s="730" t="s">
        <v>2118</v>
      </c>
      <c r="D220" s="730" t="s">
        <v>788</v>
      </c>
      <c r="E220" s="730" t="s">
        <v>2119</v>
      </c>
      <c r="F220" s="734"/>
      <c r="G220" s="734"/>
      <c r="H220" s="748">
        <v>0</v>
      </c>
      <c r="I220" s="734">
        <v>3</v>
      </c>
      <c r="J220" s="734">
        <v>2740.75</v>
      </c>
      <c r="K220" s="748">
        <v>1</v>
      </c>
      <c r="L220" s="734">
        <v>3</v>
      </c>
      <c r="M220" s="735">
        <v>2740.75</v>
      </c>
    </row>
    <row r="221" spans="1:13" ht="14.45" customHeight="1" x14ac:dyDescent="0.2">
      <c r="A221" s="729" t="s">
        <v>640</v>
      </c>
      <c r="B221" s="730" t="s">
        <v>1829</v>
      </c>
      <c r="C221" s="730" t="s">
        <v>1836</v>
      </c>
      <c r="D221" s="730" t="s">
        <v>788</v>
      </c>
      <c r="E221" s="730" t="s">
        <v>1837</v>
      </c>
      <c r="F221" s="734"/>
      <c r="G221" s="734"/>
      <c r="H221" s="748">
        <v>0</v>
      </c>
      <c r="I221" s="734">
        <v>76</v>
      </c>
      <c r="J221" s="734">
        <v>31077.08</v>
      </c>
      <c r="K221" s="748">
        <v>1</v>
      </c>
      <c r="L221" s="734">
        <v>76</v>
      </c>
      <c r="M221" s="735">
        <v>31077.08</v>
      </c>
    </row>
    <row r="222" spans="1:13" ht="14.45" customHeight="1" x14ac:dyDescent="0.2">
      <c r="A222" s="729" t="s">
        <v>640</v>
      </c>
      <c r="B222" s="730" t="s">
        <v>1838</v>
      </c>
      <c r="C222" s="730" t="s">
        <v>2193</v>
      </c>
      <c r="D222" s="730" t="s">
        <v>723</v>
      </c>
      <c r="E222" s="730" t="s">
        <v>2194</v>
      </c>
      <c r="F222" s="734"/>
      <c r="G222" s="734"/>
      <c r="H222" s="748">
        <v>0</v>
      </c>
      <c r="I222" s="734">
        <v>3</v>
      </c>
      <c r="J222" s="734">
        <v>386.14</v>
      </c>
      <c r="K222" s="748">
        <v>1</v>
      </c>
      <c r="L222" s="734">
        <v>3</v>
      </c>
      <c r="M222" s="735">
        <v>386.14</v>
      </c>
    </row>
    <row r="223" spans="1:13" ht="14.45" customHeight="1" x14ac:dyDescent="0.2">
      <c r="A223" s="729" t="s">
        <v>640</v>
      </c>
      <c r="B223" s="730" t="s">
        <v>1838</v>
      </c>
      <c r="C223" s="730" t="s">
        <v>2195</v>
      </c>
      <c r="D223" s="730" t="s">
        <v>723</v>
      </c>
      <c r="E223" s="730" t="s">
        <v>2196</v>
      </c>
      <c r="F223" s="734"/>
      <c r="G223" s="734"/>
      <c r="H223" s="748">
        <v>0</v>
      </c>
      <c r="I223" s="734">
        <v>1</v>
      </c>
      <c r="J223" s="734">
        <v>89.65000000000002</v>
      </c>
      <c r="K223" s="748">
        <v>1</v>
      </c>
      <c r="L223" s="734">
        <v>1</v>
      </c>
      <c r="M223" s="735">
        <v>89.65000000000002</v>
      </c>
    </row>
    <row r="224" spans="1:13" ht="14.45" customHeight="1" x14ac:dyDescent="0.2">
      <c r="A224" s="729" t="s">
        <v>640</v>
      </c>
      <c r="B224" s="730" t="s">
        <v>2197</v>
      </c>
      <c r="C224" s="730" t="s">
        <v>2198</v>
      </c>
      <c r="D224" s="730" t="s">
        <v>2199</v>
      </c>
      <c r="E224" s="730" t="s">
        <v>2200</v>
      </c>
      <c r="F224" s="734"/>
      <c r="G224" s="734"/>
      <c r="H224" s="748">
        <v>0</v>
      </c>
      <c r="I224" s="734">
        <v>61</v>
      </c>
      <c r="J224" s="734">
        <v>3008.5199893447407</v>
      </c>
      <c r="K224" s="748">
        <v>1</v>
      </c>
      <c r="L224" s="734">
        <v>61</v>
      </c>
      <c r="M224" s="735">
        <v>3008.5199893447407</v>
      </c>
    </row>
    <row r="225" spans="1:13" ht="14.45" customHeight="1" x14ac:dyDescent="0.2">
      <c r="A225" s="729" t="s">
        <v>640</v>
      </c>
      <c r="B225" s="730" t="s">
        <v>2201</v>
      </c>
      <c r="C225" s="730" t="s">
        <v>2202</v>
      </c>
      <c r="D225" s="730" t="s">
        <v>2203</v>
      </c>
      <c r="E225" s="730" t="s">
        <v>2204</v>
      </c>
      <c r="F225" s="734">
        <v>1</v>
      </c>
      <c r="G225" s="734">
        <v>336.27</v>
      </c>
      <c r="H225" s="748">
        <v>1</v>
      </c>
      <c r="I225" s="734"/>
      <c r="J225" s="734"/>
      <c r="K225" s="748">
        <v>0</v>
      </c>
      <c r="L225" s="734">
        <v>1</v>
      </c>
      <c r="M225" s="735">
        <v>336.27</v>
      </c>
    </row>
    <row r="226" spans="1:13" ht="14.45" customHeight="1" x14ac:dyDescent="0.2">
      <c r="A226" s="729" t="s">
        <v>640</v>
      </c>
      <c r="B226" s="730" t="s">
        <v>2201</v>
      </c>
      <c r="C226" s="730" t="s">
        <v>2205</v>
      </c>
      <c r="D226" s="730" t="s">
        <v>2203</v>
      </c>
      <c r="E226" s="730" t="s">
        <v>2206</v>
      </c>
      <c r="F226" s="734">
        <v>1</v>
      </c>
      <c r="G226" s="734">
        <v>531.38000000000011</v>
      </c>
      <c r="H226" s="748">
        <v>1</v>
      </c>
      <c r="I226" s="734"/>
      <c r="J226" s="734"/>
      <c r="K226" s="748">
        <v>0</v>
      </c>
      <c r="L226" s="734">
        <v>1</v>
      </c>
      <c r="M226" s="735">
        <v>531.38000000000011</v>
      </c>
    </row>
    <row r="227" spans="1:13" ht="14.45" customHeight="1" x14ac:dyDescent="0.2">
      <c r="A227" s="729" t="s">
        <v>640</v>
      </c>
      <c r="B227" s="730" t="s">
        <v>1845</v>
      </c>
      <c r="C227" s="730" t="s">
        <v>2207</v>
      </c>
      <c r="D227" s="730" t="s">
        <v>1339</v>
      </c>
      <c r="E227" s="730" t="s">
        <v>1340</v>
      </c>
      <c r="F227" s="734"/>
      <c r="G227" s="734"/>
      <c r="H227" s="748">
        <v>0</v>
      </c>
      <c r="I227" s="734">
        <v>14</v>
      </c>
      <c r="J227" s="734">
        <v>564.90000000000009</v>
      </c>
      <c r="K227" s="748">
        <v>1</v>
      </c>
      <c r="L227" s="734">
        <v>14</v>
      </c>
      <c r="M227" s="735">
        <v>564.90000000000009</v>
      </c>
    </row>
    <row r="228" spans="1:13" ht="14.45" customHeight="1" x14ac:dyDescent="0.2">
      <c r="A228" s="729" t="s">
        <v>640</v>
      </c>
      <c r="B228" s="730" t="s">
        <v>1845</v>
      </c>
      <c r="C228" s="730" t="s">
        <v>2124</v>
      </c>
      <c r="D228" s="730" t="s">
        <v>1339</v>
      </c>
      <c r="E228" s="730" t="s">
        <v>1340</v>
      </c>
      <c r="F228" s="734"/>
      <c r="G228" s="734"/>
      <c r="H228" s="748">
        <v>0</v>
      </c>
      <c r="I228" s="734">
        <v>20</v>
      </c>
      <c r="J228" s="734">
        <v>807.52</v>
      </c>
      <c r="K228" s="748">
        <v>1</v>
      </c>
      <c r="L228" s="734">
        <v>20</v>
      </c>
      <c r="M228" s="735">
        <v>807.52</v>
      </c>
    </row>
    <row r="229" spans="1:13" ht="14.45" customHeight="1" x14ac:dyDescent="0.2">
      <c r="A229" s="729" t="s">
        <v>640</v>
      </c>
      <c r="B229" s="730" t="s">
        <v>1845</v>
      </c>
      <c r="C229" s="730" t="s">
        <v>2125</v>
      </c>
      <c r="D229" s="730" t="s">
        <v>1847</v>
      </c>
      <c r="E229" s="730" t="s">
        <v>2126</v>
      </c>
      <c r="F229" s="734"/>
      <c r="G229" s="734"/>
      <c r="H229" s="748">
        <v>0</v>
      </c>
      <c r="I229" s="734">
        <v>1</v>
      </c>
      <c r="J229" s="734">
        <v>58.640000000000022</v>
      </c>
      <c r="K229" s="748">
        <v>1</v>
      </c>
      <c r="L229" s="734">
        <v>1</v>
      </c>
      <c r="M229" s="735">
        <v>58.640000000000022</v>
      </c>
    </row>
    <row r="230" spans="1:13" ht="14.45" customHeight="1" x14ac:dyDescent="0.2">
      <c r="A230" s="729" t="s">
        <v>640</v>
      </c>
      <c r="B230" s="730" t="s">
        <v>2026</v>
      </c>
      <c r="C230" s="730" t="s">
        <v>2208</v>
      </c>
      <c r="D230" s="730" t="s">
        <v>1155</v>
      </c>
      <c r="E230" s="730" t="s">
        <v>1463</v>
      </c>
      <c r="F230" s="734"/>
      <c r="G230" s="734"/>
      <c r="H230" s="748">
        <v>0</v>
      </c>
      <c r="I230" s="734">
        <v>1</v>
      </c>
      <c r="J230" s="734">
        <v>291.39999999999992</v>
      </c>
      <c r="K230" s="748">
        <v>1</v>
      </c>
      <c r="L230" s="734">
        <v>1</v>
      </c>
      <c r="M230" s="735">
        <v>291.39999999999992</v>
      </c>
    </row>
    <row r="231" spans="1:13" ht="14.45" customHeight="1" x14ac:dyDescent="0.2">
      <c r="A231" s="729" t="s">
        <v>640</v>
      </c>
      <c r="B231" s="730" t="s">
        <v>2026</v>
      </c>
      <c r="C231" s="730" t="s">
        <v>2209</v>
      </c>
      <c r="D231" s="730" t="s">
        <v>1461</v>
      </c>
      <c r="E231" s="730" t="s">
        <v>1462</v>
      </c>
      <c r="F231" s="734"/>
      <c r="G231" s="734"/>
      <c r="H231" s="748">
        <v>0</v>
      </c>
      <c r="I231" s="734">
        <v>1</v>
      </c>
      <c r="J231" s="734">
        <v>88.340000000000018</v>
      </c>
      <c r="K231" s="748">
        <v>1</v>
      </c>
      <c r="L231" s="734">
        <v>1</v>
      </c>
      <c r="M231" s="735">
        <v>88.340000000000018</v>
      </c>
    </row>
    <row r="232" spans="1:13" ht="14.45" customHeight="1" x14ac:dyDescent="0.2">
      <c r="A232" s="729" t="s">
        <v>640</v>
      </c>
      <c r="B232" s="730" t="s">
        <v>1858</v>
      </c>
      <c r="C232" s="730" t="s">
        <v>2137</v>
      </c>
      <c r="D232" s="730" t="s">
        <v>959</v>
      </c>
      <c r="E232" s="730" t="s">
        <v>2138</v>
      </c>
      <c r="F232" s="734"/>
      <c r="G232" s="734"/>
      <c r="H232" s="748">
        <v>0</v>
      </c>
      <c r="I232" s="734">
        <v>1</v>
      </c>
      <c r="J232" s="734">
        <v>76.45</v>
      </c>
      <c r="K232" s="748">
        <v>1</v>
      </c>
      <c r="L232" s="734">
        <v>1</v>
      </c>
      <c r="M232" s="735">
        <v>76.45</v>
      </c>
    </row>
    <row r="233" spans="1:13" ht="14.45" customHeight="1" x14ac:dyDescent="0.2">
      <c r="A233" s="729" t="s">
        <v>640</v>
      </c>
      <c r="B233" s="730" t="s">
        <v>1858</v>
      </c>
      <c r="C233" s="730" t="s">
        <v>1859</v>
      </c>
      <c r="D233" s="730" t="s">
        <v>959</v>
      </c>
      <c r="E233" s="730" t="s">
        <v>1860</v>
      </c>
      <c r="F233" s="734"/>
      <c r="G233" s="734"/>
      <c r="H233" s="748">
        <v>0</v>
      </c>
      <c r="I233" s="734">
        <v>2</v>
      </c>
      <c r="J233" s="734">
        <v>377.69000000000005</v>
      </c>
      <c r="K233" s="748">
        <v>1</v>
      </c>
      <c r="L233" s="734">
        <v>2</v>
      </c>
      <c r="M233" s="735">
        <v>377.69000000000005</v>
      </c>
    </row>
    <row r="234" spans="1:13" ht="14.45" customHeight="1" x14ac:dyDescent="0.2">
      <c r="A234" s="729" t="s">
        <v>640</v>
      </c>
      <c r="B234" s="730" t="s">
        <v>2040</v>
      </c>
      <c r="C234" s="730" t="s">
        <v>2210</v>
      </c>
      <c r="D234" s="730" t="s">
        <v>2042</v>
      </c>
      <c r="E234" s="730" t="s">
        <v>2211</v>
      </c>
      <c r="F234" s="734"/>
      <c r="G234" s="734"/>
      <c r="H234" s="748">
        <v>0</v>
      </c>
      <c r="I234" s="734">
        <v>1</v>
      </c>
      <c r="J234" s="734">
        <v>15.5</v>
      </c>
      <c r="K234" s="748">
        <v>1</v>
      </c>
      <c r="L234" s="734">
        <v>1</v>
      </c>
      <c r="M234" s="735">
        <v>15.5</v>
      </c>
    </row>
    <row r="235" spans="1:13" ht="14.45" customHeight="1" x14ac:dyDescent="0.2">
      <c r="A235" s="729" t="s">
        <v>640</v>
      </c>
      <c r="B235" s="730" t="s">
        <v>2212</v>
      </c>
      <c r="C235" s="730" t="s">
        <v>2213</v>
      </c>
      <c r="D235" s="730" t="s">
        <v>2214</v>
      </c>
      <c r="E235" s="730" t="s">
        <v>2215</v>
      </c>
      <c r="F235" s="734"/>
      <c r="G235" s="734"/>
      <c r="H235" s="748">
        <v>0</v>
      </c>
      <c r="I235" s="734">
        <v>1</v>
      </c>
      <c r="J235" s="734">
        <v>84.039999999999992</v>
      </c>
      <c r="K235" s="748">
        <v>1</v>
      </c>
      <c r="L235" s="734">
        <v>1</v>
      </c>
      <c r="M235" s="735">
        <v>84.039999999999992</v>
      </c>
    </row>
    <row r="236" spans="1:13" ht="14.45" customHeight="1" x14ac:dyDescent="0.2">
      <c r="A236" s="729" t="s">
        <v>640</v>
      </c>
      <c r="B236" s="730" t="s">
        <v>1874</v>
      </c>
      <c r="C236" s="730" t="s">
        <v>1875</v>
      </c>
      <c r="D236" s="730" t="s">
        <v>1876</v>
      </c>
      <c r="E236" s="730" t="s">
        <v>1877</v>
      </c>
      <c r="F236" s="734"/>
      <c r="G236" s="734"/>
      <c r="H236" s="748">
        <v>0</v>
      </c>
      <c r="I236" s="734">
        <v>8</v>
      </c>
      <c r="J236" s="734">
        <v>1191.8400000000001</v>
      </c>
      <c r="K236" s="748">
        <v>1</v>
      </c>
      <c r="L236" s="734">
        <v>8</v>
      </c>
      <c r="M236" s="735">
        <v>1191.8400000000001</v>
      </c>
    </row>
    <row r="237" spans="1:13" ht="14.45" customHeight="1" x14ac:dyDescent="0.2">
      <c r="A237" s="729" t="s">
        <v>640</v>
      </c>
      <c r="B237" s="730" t="s">
        <v>1887</v>
      </c>
      <c r="C237" s="730" t="s">
        <v>2216</v>
      </c>
      <c r="D237" s="730" t="s">
        <v>975</v>
      </c>
      <c r="E237" s="730" t="s">
        <v>2217</v>
      </c>
      <c r="F237" s="734"/>
      <c r="G237" s="734"/>
      <c r="H237" s="748">
        <v>0</v>
      </c>
      <c r="I237" s="734">
        <v>5</v>
      </c>
      <c r="J237" s="734">
        <v>858.3</v>
      </c>
      <c r="K237" s="748">
        <v>1</v>
      </c>
      <c r="L237" s="734">
        <v>5</v>
      </c>
      <c r="M237" s="735">
        <v>858.3</v>
      </c>
    </row>
    <row r="238" spans="1:13" ht="14.45" customHeight="1" x14ac:dyDescent="0.2">
      <c r="A238" s="729" t="s">
        <v>640</v>
      </c>
      <c r="B238" s="730" t="s">
        <v>1887</v>
      </c>
      <c r="C238" s="730" t="s">
        <v>1890</v>
      </c>
      <c r="D238" s="730" t="s">
        <v>975</v>
      </c>
      <c r="E238" s="730" t="s">
        <v>1891</v>
      </c>
      <c r="F238" s="734"/>
      <c r="G238" s="734"/>
      <c r="H238" s="748">
        <v>0</v>
      </c>
      <c r="I238" s="734">
        <v>15</v>
      </c>
      <c r="J238" s="734">
        <v>973.49997312481605</v>
      </c>
      <c r="K238" s="748">
        <v>1</v>
      </c>
      <c r="L238" s="734">
        <v>15</v>
      </c>
      <c r="M238" s="735">
        <v>973.49997312481605</v>
      </c>
    </row>
    <row r="239" spans="1:13" ht="14.45" customHeight="1" x14ac:dyDescent="0.2">
      <c r="A239" s="729" t="s">
        <v>640</v>
      </c>
      <c r="B239" s="730" t="s">
        <v>1887</v>
      </c>
      <c r="C239" s="730" t="s">
        <v>2218</v>
      </c>
      <c r="D239" s="730" t="s">
        <v>975</v>
      </c>
      <c r="E239" s="730" t="s">
        <v>2219</v>
      </c>
      <c r="F239" s="734"/>
      <c r="G239" s="734"/>
      <c r="H239" s="748">
        <v>0</v>
      </c>
      <c r="I239" s="734">
        <v>2</v>
      </c>
      <c r="J239" s="734">
        <v>140.66</v>
      </c>
      <c r="K239" s="748">
        <v>1</v>
      </c>
      <c r="L239" s="734">
        <v>2</v>
      </c>
      <c r="M239" s="735">
        <v>140.66</v>
      </c>
    </row>
    <row r="240" spans="1:13" ht="14.45" customHeight="1" x14ac:dyDescent="0.2">
      <c r="A240" s="729" t="s">
        <v>640</v>
      </c>
      <c r="B240" s="730" t="s">
        <v>1887</v>
      </c>
      <c r="C240" s="730" t="s">
        <v>2220</v>
      </c>
      <c r="D240" s="730" t="s">
        <v>975</v>
      </c>
      <c r="E240" s="730" t="s">
        <v>2221</v>
      </c>
      <c r="F240" s="734"/>
      <c r="G240" s="734"/>
      <c r="H240" s="748">
        <v>0</v>
      </c>
      <c r="I240" s="734">
        <v>2</v>
      </c>
      <c r="J240" s="734">
        <v>340.56</v>
      </c>
      <c r="K240" s="748">
        <v>1</v>
      </c>
      <c r="L240" s="734">
        <v>2</v>
      </c>
      <c r="M240" s="735">
        <v>340.56</v>
      </c>
    </row>
    <row r="241" spans="1:13" ht="14.45" customHeight="1" x14ac:dyDescent="0.2">
      <c r="A241" s="729" t="s">
        <v>640</v>
      </c>
      <c r="B241" s="730" t="s">
        <v>1892</v>
      </c>
      <c r="C241" s="730" t="s">
        <v>2149</v>
      </c>
      <c r="D241" s="730" t="s">
        <v>1894</v>
      </c>
      <c r="E241" s="730" t="s">
        <v>2150</v>
      </c>
      <c r="F241" s="734"/>
      <c r="G241" s="734"/>
      <c r="H241" s="748">
        <v>0</v>
      </c>
      <c r="I241" s="734">
        <v>1</v>
      </c>
      <c r="J241" s="734">
        <v>92.66</v>
      </c>
      <c r="K241" s="748">
        <v>1</v>
      </c>
      <c r="L241" s="734">
        <v>1</v>
      </c>
      <c r="M241" s="735">
        <v>92.66</v>
      </c>
    </row>
    <row r="242" spans="1:13" ht="14.45" customHeight="1" x14ac:dyDescent="0.2">
      <c r="A242" s="729" t="s">
        <v>640</v>
      </c>
      <c r="B242" s="730" t="s">
        <v>1903</v>
      </c>
      <c r="C242" s="730" t="s">
        <v>1904</v>
      </c>
      <c r="D242" s="730" t="s">
        <v>1905</v>
      </c>
      <c r="E242" s="730" t="s">
        <v>1906</v>
      </c>
      <c r="F242" s="734">
        <v>1.8</v>
      </c>
      <c r="G242" s="734">
        <v>750.20399999999961</v>
      </c>
      <c r="H242" s="748">
        <v>1</v>
      </c>
      <c r="I242" s="734"/>
      <c r="J242" s="734"/>
      <c r="K242" s="748">
        <v>0</v>
      </c>
      <c r="L242" s="734">
        <v>1.8</v>
      </c>
      <c r="M242" s="735">
        <v>750.20399999999961</v>
      </c>
    </row>
    <row r="243" spans="1:13" ht="14.45" customHeight="1" x14ac:dyDescent="0.2">
      <c r="A243" s="729" t="s">
        <v>640</v>
      </c>
      <c r="B243" s="730" t="s">
        <v>1913</v>
      </c>
      <c r="C243" s="730" t="s">
        <v>1915</v>
      </c>
      <c r="D243" s="730" t="s">
        <v>1916</v>
      </c>
      <c r="E243" s="730" t="s">
        <v>1917</v>
      </c>
      <c r="F243" s="734"/>
      <c r="G243" s="734"/>
      <c r="H243" s="748">
        <v>0</v>
      </c>
      <c r="I243" s="734">
        <v>45.9</v>
      </c>
      <c r="J243" s="734">
        <v>8997.3179999999993</v>
      </c>
      <c r="K243" s="748">
        <v>1</v>
      </c>
      <c r="L243" s="734">
        <v>45.9</v>
      </c>
      <c r="M243" s="735">
        <v>8997.3179999999993</v>
      </c>
    </row>
    <row r="244" spans="1:13" ht="14.45" customHeight="1" x14ac:dyDescent="0.2">
      <c r="A244" s="729" t="s">
        <v>640</v>
      </c>
      <c r="B244" s="730" t="s">
        <v>1918</v>
      </c>
      <c r="C244" s="730" t="s">
        <v>1919</v>
      </c>
      <c r="D244" s="730" t="s">
        <v>1125</v>
      </c>
      <c r="E244" s="730" t="s">
        <v>1127</v>
      </c>
      <c r="F244" s="734"/>
      <c r="G244" s="734"/>
      <c r="H244" s="748">
        <v>0</v>
      </c>
      <c r="I244" s="734">
        <v>40</v>
      </c>
      <c r="J244" s="734">
        <v>761.59999999999991</v>
      </c>
      <c r="K244" s="748">
        <v>1</v>
      </c>
      <c r="L244" s="734">
        <v>40</v>
      </c>
      <c r="M244" s="735">
        <v>761.59999999999991</v>
      </c>
    </row>
    <row r="245" spans="1:13" ht="14.45" customHeight="1" x14ac:dyDescent="0.2">
      <c r="A245" s="729" t="s">
        <v>640</v>
      </c>
      <c r="B245" s="730" t="s">
        <v>2222</v>
      </c>
      <c r="C245" s="730" t="s">
        <v>2223</v>
      </c>
      <c r="D245" s="730" t="s">
        <v>2224</v>
      </c>
      <c r="E245" s="730" t="s">
        <v>2225</v>
      </c>
      <c r="F245" s="734"/>
      <c r="G245" s="734"/>
      <c r="H245" s="748">
        <v>0</v>
      </c>
      <c r="I245" s="734">
        <v>2</v>
      </c>
      <c r="J245" s="734">
        <v>83.56</v>
      </c>
      <c r="K245" s="748">
        <v>1</v>
      </c>
      <c r="L245" s="734">
        <v>2</v>
      </c>
      <c r="M245" s="735">
        <v>83.56</v>
      </c>
    </row>
    <row r="246" spans="1:13" ht="14.45" customHeight="1" x14ac:dyDescent="0.2">
      <c r="A246" s="729" t="s">
        <v>640</v>
      </c>
      <c r="B246" s="730" t="s">
        <v>1923</v>
      </c>
      <c r="C246" s="730" t="s">
        <v>1924</v>
      </c>
      <c r="D246" s="730" t="s">
        <v>1925</v>
      </c>
      <c r="E246" s="730" t="s">
        <v>1926</v>
      </c>
      <c r="F246" s="734"/>
      <c r="G246" s="734"/>
      <c r="H246" s="748">
        <v>0</v>
      </c>
      <c r="I246" s="734">
        <v>8.6</v>
      </c>
      <c r="J246" s="734">
        <v>1296.0199999999998</v>
      </c>
      <c r="K246" s="748">
        <v>1</v>
      </c>
      <c r="L246" s="734">
        <v>8.6</v>
      </c>
      <c r="M246" s="735">
        <v>1296.0199999999998</v>
      </c>
    </row>
    <row r="247" spans="1:13" ht="14.45" customHeight="1" x14ac:dyDescent="0.2">
      <c r="A247" s="729" t="s">
        <v>640</v>
      </c>
      <c r="B247" s="730" t="s">
        <v>1923</v>
      </c>
      <c r="C247" s="730" t="s">
        <v>1927</v>
      </c>
      <c r="D247" s="730" t="s">
        <v>1925</v>
      </c>
      <c r="E247" s="730" t="s">
        <v>1928</v>
      </c>
      <c r="F247" s="734"/>
      <c r="G247" s="734"/>
      <c r="H247" s="748">
        <v>0</v>
      </c>
      <c r="I247" s="734">
        <v>18.400000000000002</v>
      </c>
      <c r="J247" s="734">
        <v>4857.5999999999995</v>
      </c>
      <c r="K247" s="748">
        <v>1</v>
      </c>
      <c r="L247" s="734">
        <v>18.400000000000002</v>
      </c>
      <c r="M247" s="735">
        <v>4857.5999999999995</v>
      </c>
    </row>
    <row r="248" spans="1:13" ht="14.45" customHeight="1" x14ac:dyDescent="0.2">
      <c r="A248" s="729" t="s">
        <v>640</v>
      </c>
      <c r="B248" s="730" t="s">
        <v>1929</v>
      </c>
      <c r="C248" s="730" t="s">
        <v>1930</v>
      </c>
      <c r="D248" s="730" t="s">
        <v>1931</v>
      </c>
      <c r="E248" s="730" t="s">
        <v>708</v>
      </c>
      <c r="F248" s="734"/>
      <c r="G248" s="734"/>
      <c r="H248" s="748">
        <v>0</v>
      </c>
      <c r="I248" s="734">
        <v>1</v>
      </c>
      <c r="J248" s="734">
        <v>49.38</v>
      </c>
      <c r="K248" s="748">
        <v>1</v>
      </c>
      <c r="L248" s="734">
        <v>1</v>
      </c>
      <c r="M248" s="735">
        <v>49.38</v>
      </c>
    </row>
    <row r="249" spans="1:13" ht="14.45" customHeight="1" x14ac:dyDescent="0.2">
      <c r="A249" s="729" t="s">
        <v>640</v>
      </c>
      <c r="B249" s="730" t="s">
        <v>1932</v>
      </c>
      <c r="C249" s="730" t="s">
        <v>1933</v>
      </c>
      <c r="D249" s="730" t="s">
        <v>1934</v>
      </c>
      <c r="E249" s="730" t="s">
        <v>1935</v>
      </c>
      <c r="F249" s="734"/>
      <c r="G249" s="734"/>
      <c r="H249" s="748">
        <v>0</v>
      </c>
      <c r="I249" s="734">
        <v>28</v>
      </c>
      <c r="J249" s="734">
        <v>1480.6399999999999</v>
      </c>
      <c r="K249" s="748">
        <v>1</v>
      </c>
      <c r="L249" s="734">
        <v>28</v>
      </c>
      <c r="M249" s="735">
        <v>1480.6399999999999</v>
      </c>
    </row>
    <row r="250" spans="1:13" ht="14.45" customHeight="1" x14ac:dyDescent="0.2">
      <c r="A250" s="729" t="s">
        <v>640</v>
      </c>
      <c r="B250" s="730" t="s">
        <v>1936</v>
      </c>
      <c r="C250" s="730" t="s">
        <v>1937</v>
      </c>
      <c r="D250" s="730" t="s">
        <v>1114</v>
      </c>
      <c r="E250" s="730" t="s">
        <v>1938</v>
      </c>
      <c r="F250" s="734"/>
      <c r="G250" s="734"/>
      <c r="H250" s="748">
        <v>0</v>
      </c>
      <c r="I250" s="734">
        <v>5.0999999999999996</v>
      </c>
      <c r="J250" s="734">
        <v>961.14599999999996</v>
      </c>
      <c r="K250" s="748">
        <v>1</v>
      </c>
      <c r="L250" s="734">
        <v>5.0999999999999996</v>
      </c>
      <c r="M250" s="735">
        <v>961.14599999999996</v>
      </c>
    </row>
    <row r="251" spans="1:13" ht="14.45" customHeight="1" x14ac:dyDescent="0.2">
      <c r="A251" s="729" t="s">
        <v>640</v>
      </c>
      <c r="B251" s="730" t="s">
        <v>1950</v>
      </c>
      <c r="C251" s="730" t="s">
        <v>1953</v>
      </c>
      <c r="D251" s="730" t="s">
        <v>808</v>
      </c>
      <c r="E251" s="730" t="s">
        <v>1954</v>
      </c>
      <c r="F251" s="734">
        <v>2</v>
      </c>
      <c r="G251" s="734">
        <v>360.38</v>
      </c>
      <c r="H251" s="748">
        <v>1</v>
      </c>
      <c r="I251" s="734"/>
      <c r="J251" s="734"/>
      <c r="K251" s="748">
        <v>0</v>
      </c>
      <c r="L251" s="734">
        <v>2</v>
      </c>
      <c r="M251" s="735">
        <v>360.38</v>
      </c>
    </row>
    <row r="252" spans="1:13" ht="14.45" customHeight="1" x14ac:dyDescent="0.2">
      <c r="A252" s="729" t="s">
        <v>640</v>
      </c>
      <c r="B252" s="730" t="s">
        <v>1950</v>
      </c>
      <c r="C252" s="730" t="s">
        <v>2226</v>
      </c>
      <c r="D252" s="730" t="s">
        <v>1606</v>
      </c>
      <c r="E252" s="730" t="s">
        <v>1954</v>
      </c>
      <c r="F252" s="734">
        <v>1</v>
      </c>
      <c r="G252" s="734">
        <v>174.23</v>
      </c>
      <c r="H252" s="748">
        <v>1</v>
      </c>
      <c r="I252" s="734"/>
      <c r="J252" s="734"/>
      <c r="K252" s="748">
        <v>0</v>
      </c>
      <c r="L252" s="734">
        <v>1</v>
      </c>
      <c r="M252" s="735">
        <v>174.23</v>
      </c>
    </row>
    <row r="253" spans="1:13" ht="14.45" customHeight="1" x14ac:dyDescent="0.2">
      <c r="A253" s="729" t="s">
        <v>640</v>
      </c>
      <c r="B253" s="730" t="s">
        <v>2066</v>
      </c>
      <c r="C253" s="730" t="s">
        <v>2067</v>
      </c>
      <c r="D253" s="730" t="s">
        <v>1222</v>
      </c>
      <c r="E253" s="730" t="s">
        <v>2068</v>
      </c>
      <c r="F253" s="734"/>
      <c r="G253" s="734"/>
      <c r="H253" s="748">
        <v>0</v>
      </c>
      <c r="I253" s="734">
        <v>5</v>
      </c>
      <c r="J253" s="734">
        <v>1799.25</v>
      </c>
      <c r="K253" s="748">
        <v>1</v>
      </c>
      <c r="L253" s="734">
        <v>5</v>
      </c>
      <c r="M253" s="735">
        <v>1799.25</v>
      </c>
    </row>
    <row r="254" spans="1:13" ht="14.45" customHeight="1" x14ac:dyDescent="0.2">
      <c r="A254" s="729" t="s">
        <v>640</v>
      </c>
      <c r="B254" s="730" t="s">
        <v>1963</v>
      </c>
      <c r="C254" s="730" t="s">
        <v>2069</v>
      </c>
      <c r="D254" s="730" t="s">
        <v>1965</v>
      </c>
      <c r="E254" s="730" t="s">
        <v>2070</v>
      </c>
      <c r="F254" s="734"/>
      <c r="G254" s="734"/>
      <c r="H254" s="748">
        <v>0</v>
      </c>
      <c r="I254" s="734">
        <v>1</v>
      </c>
      <c r="J254" s="734">
        <v>52.4</v>
      </c>
      <c r="K254" s="748">
        <v>1</v>
      </c>
      <c r="L254" s="734">
        <v>1</v>
      </c>
      <c r="M254" s="735">
        <v>52.4</v>
      </c>
    </row>
    <row r="255" spans="1:13" ht="14.45" customHeight="1" x14ac:dyDescent="0.2">
      <c r="A255" s="729" t="s">
        <v>640</v>
      </c>
      <c r="B255" s="730" t="s">
        <v>1963</v>
      </c>
      <c r="C255" s="730" t="s">
        <v>1964</v>
      </c>
      <c r="D255" s="730" t="s">
        <v>1965</v>
      </c>
      <c r="E255" s="730" t="s">
        <v>1966</v>
      </c>
      <c r="F255" s="734"/>
      <c r="G255" s="734"/>
      <c r="H255" s="748">
        <v>0</v>
      </c>
      <c r="I255" s="734">
        <v>2</v>
      </c>
      <c r="J255" s="734">
        <v>209.64000000000004</v>
      </c>
      <c r="K255" s="748">
        <v>1</v>
      </c>
      <c r="L255" s="734">
        <v>2</v>
      </c>
      <c r="M255" s="735">
        <v>209.64000000000004</v>
      </c>
    </row>
    <row r="256" spans="1:13" ht="14.45" customHeight="1" x14ac:dyDescent="0.2">
      <c r="A256" s="729" t="s">
        <v>640</v>
      </c>
      <c r="B256" s="730" t="s">
        <v>1967</v>
      </c>
      <c r="C256" s="730" t="s">
        <v>1968</v>
      </c>
      <c r="D256" s="730" t="s">
        <v>664</v>
      </c>
      <c r="E256" s="730" t="s">
        <v>665</v>
      </c>
      <c r="F256" s="734"/>
      <c r="G256" s="734"/>
      <c r="H256" s="748">
        <v>0</v>
      </c>
      <c r="I256" s="734">
        <v>2</v>
      </c>
      <c r="J256" s="734">
        <v>107.92</v>
      </c>
      <c r="K256" s="748">
        <v>1</v>
      </c>
      <c r="L256" s="734">
        <v>2</v>
      </c>
      <c r="M256" s="735">
        <v>107.92</v>
      </c>
    </row>
    <row r="257" spans="1:13" ht="14.45" customHeight="1" x14ac:dyDescent="0.2">
      <c r="A257" s="729" t="s">
        <v>640</v>
      </c>
      <c r="B257" s="730" t="s">
        <v>2168</v>
      </c>
      <c r="C257" s="730" t="s">
        <v>2227</v>
      </c>
      <c r="D257" s="730" t="s">
        <v>1378</v>
      </c>
      <c r="E257" s="730" t="s">
        <v>1558</v>
      </c>
      <c r="F257" s="734"/>
      <c r="G257" s="734"/>
      <c r="H257" s="748">
        <v>0</v>
      </c>
      <c r="I257" s="734">
        <v>1</v>
      </c>
      <c r="J257" s="734">
        <v>399.75999999999988</v>
      </c>
      <c r="K257" s="748">
        <v>1</v>
      </c>
      <c r="L257" s="734">
        <v>1</v>
      </c>
      <c r="M257" s="735">
        <v>399.75999999999988</v>
      </c>
    </row>
    <row r="258" spans="1:13" ht="14.45" customHeight="1" x14ac:dyDescent="0.2">
      <c r="A258" s="729" t="s">
        <v>640</v>
      </c>
      <c r="B258" s="730" t="s">
        <v>2228</v>
      </c>
      <c r="C258" s="730" t="s">
        <v>2229</v>
      </c>
      <c r="D258" s="730" t="s">
        <v>2230</v>
      </c>
      <c r="E258" s="730" t="s">
        <v>2231</v>
      </c>
      <c r="F258" s="734"/>
      <c r="G258" s="734"/>
      <c r="H258" s="748">
        <v>0</v>
      </c>
      <c r="I258" s="734">
        <v>1</v>
      </c>
      <c r="J258" s="734">
        <v>241.95</v>
      </c>
      <c r="K258" s="748">
        <v>1</v>
      </c>
      <c r="L258" s="734">
        <v>1</v>
      </c>
      <c r="M258" s="735">
        <v>241.95</v>
      </c>
    </row>
    <row r="259" spans="1:13" ht="14.45" customHeight="1" x14ac:dyDescent="0.2">
      <c r="A259" s="729" t="s">
        <v>640</v>
      </c>
      <c r="B259" s="730" t="s">
        <v>1969</v>
      </c>
      <c r="C259" s="730" t="s">
        <v>1971</v>
      </c>
      <c r="D259" s="730" t="s">
        <v>929</v>
      </c>
      <c r="E259" s="730" t="s">
        <v>1972</v>
      </c>
      <c r="F259" s="734"/>
      <c r="G259" s="734"/>
      <c r="H259" s="748">
        <v>0</v>
      </c>
      <c r="I259" s="734">
        <v>181</v>
      </c>
      <c r="J259" s="734">
        <v>7772.3599999999988</v>
      </c>
      <c r="K259" s="748">
        <v>1</v>
      </c>
      <c r="L259" s="734">
        <v>181</v>
      </c>
      <c r="M259" s="735">
        <v>7772.3599999999988</v>
      </c>
    </row>
    <row r="260" spans="1:13" ht="14.45" customHeight="1" x14ac:dyDescent="0.2">
      <c r="A260" s="729" t="s">
        <v>640</v>
      </c>
      <c r="B260" s="730" t="s">
        <v>1969</v>
      </c>
      <c r="C260" s="730" t="s">
        <v>2232</v>
      </c>
      <c r="D260" s="730" t="s">
        <v>929</v>
      </c>
      <c r="E260" s="730" t="s">
        <v>2233</v>
      </c>
      <c r="F260" s="734"/>
      <c r="G260" s="734"/>
      <c r="H260" s="748">
        <v>0</v>
      </c>
      <c r="I260" s="734">
        <v>2</v>
      </c>
      <c r="J260" s="734">
        <v>101.28</v>
      </c>
      <c r="K260" s="748">
        <v>1</v>
      </c>
      <c r="L260" s="734">
        <v>2</v>
      </c>
      <c r="M260" s="735">
        <v>101.28</v>
      </c>
    </row>
    <row r="261" spans="1:13" ht="14.45" customHeight="1" x14ac:dyDescent="0.2">
      <c r="A261" s="729" t="s">
        <v>640</v>
      </c>
      <c r="B261" s="730" t="s">
        <v>2071</v>
      </c>
      <c r="C261" s="730" t="s">
        <v>2072</v>
      </c>
      <c r="D261" s="730" t="s">
        <v>2073</v>
      </c>
      <c r="E261" s="730" t="s">
        <v>2074</v>
      </c>
      <c r="F261" s="734"/>
      <c r="G261" s="734"/>
      <c r="H261" s="748">
        <v>0</v>
      </c>
      <c r="I261" s="734">
        <v>12</v>
      </c>
      <c r="J261" s="734">
        <v>1848</v>
      </c>
      <c r="K261" s="748">
        <v>1</v>
      </c>
      <c r="L261" s="734">
        <v>12</v>
      </c>
      <c r="M261" s="735">
        <v>1848</v>
      </c>
    </row>
    <row r="262" spans="1:13" ht="14.45" customHeight="1" x14ac:dyDescent="0.2">
      <c r="A262" s="729" t="s">
        <v>640</v>
      </c>
      <c r="B262" s="730" t="s">
        <v>2071</v>
      </c>
      <c r="C262" s="730" t="s">
        <v>2075</v>
      </c>
      <c r="D262" s="730" t="s">
        <v>1252</v>
      </c>
      <c r="E262" s="730" t="s">
        <v>1253</v>
      </c>
      <c r="F262" s="734">
        <v>1</v>
      </c>
      <c r="G262" s="734">
        <v>25.08</v>
      </c>
      <c r="H262" s="748">
        <v>1</v>
      </c>
      <c r="I262" s="734"/>
      <c r="J262" s="734"/>
      <c r="K262" s="748">
        <v>0</v>
      </c>
      <c r="L262" s="734">
        <v>1</v>
      </c>
      <c r="M262" s="735">
        <v>25.08</v>
      </c>
    </row>
    <row r="263" spans="1:13" ht="14.45" customHeight="1" x14ac:dyDescent="0.2">
      <c r="A263" s="729" t="s">
        <v>640</v>
      </c>
      <c r="B263" s="730" t="s">
        <v>2080</v>
      </c>
      <c r="C263" s="730" t="s">
        <v>2234</v>
      </c>
      <c r="D263" s="730" t="s">
        <v>1258</v>
      </c>
      <c r="E263" s="730" t="s">
        <v>1565</v>
      </c>
      <c r="F263" s="734"/>
      <c r="G263" s="734"/>
      <c r="H263" s="748">
        <v>0</v>
      </c>
      <c r="I263" s="734">
        <v>1</v>
      </c>
      <c r="J263" s="734">
        <v>2160.9599999999996</v>
      </c>
      <c r="K263" s="748">
        <v>1</v>
      </c>
      <c r="L263" s="734">
        <v>1</v>
      </c>
      <c r="M263" s="735">
        <v>2160.9599999999996</v>
      </c>
    </row>
    <row r="264" spans="1:13" ht="14.45" customHeight="1" x14ac:dyDescent="0.2">
      <c r="A264" s="729" t="s">
        <v>640</v>
      </c>
      <c r="B264" s="730" t="s">
        <v>2084</v>
      </c>
      <c r="C264" s="730" t="s">
        <v>2235</v>
      </c>
      <c r="D264" s="730" t="s">
        <v>2086</v>
      </c>
      <c r="E264" s="730" t="s">
        <v>2236</v>
      </c>
      <c r="F264" s="734"/>
      <c r="G264" s="734"/>
      <c r="H264" s="748">
        <v>0</v>
      </c>
      <c r="I264" s="734">
        <v>1</v>
      </c>
      <c r="J264" s="734">
        <v>61.949999999999996</v>
      </c>
      <c r="K264" s="748">
        <v>1</v>
      </c>
      <c r="L264" s="734">
        <v>1</v>
      </c>
      <c r="M264" s="735">
        <v>61.949999999999996</v>
      </c>
    </row>
    <row r="265" spans="1:13" ht="14.45" customHeight="1" x14ac:dyDescent="0.2">
      <c r="A265" s="729" t="s">
        <v>640</v>
      </c>
      <c r="B265" s="730" t="s">
        <v>1977</v>
      </c>
      <c r="C265" s="730" t="s">
        <v>2237</v>
      </c>
      <c r="D265" s="730" t="s">
        <v>1979</v>
      </c>
      <c r="E265" s="730" t="s">
        <v>2238</v>
      </c>
      <c r="F265" s="734"/>
      <c r="G265" s="734"/>
      <c r="H265" s="748">
        <v>0</v>
      </c>
      <c r="I265" s="734">
        <v>1</v>
      </c>
      <c r="J265" s="734">
        <v>19.59</v>
      </c>
      <c r="K265" s="748">
        <v>1</v>
      </c>
      <c r="L265" s="734">
        <v>1</v>
      </c>
      <c r="M265" s="735">
        <v>19.59</v>
      </c>
    </row>
    <row r="266" spans="1:13" ht="14.45" customHeight="1" x14ac:dyDescent="0.2">
      <c r="A266" s="729" t="s">
        <v>640</v>
      </c>
      <c r="B266" s="730" t="s">
        <v>1977</v>
      </c>
      <c r="C266" s="730" t="s">
        <v>1978</v>
      </c>
      <c r="D266" s="730" t="s">
        <v>1979</v>
      </c>
      <c r="E266" s="730" t="s">
        <v>1980</v>
      </c>
      <c r="F266" s="734"/>
      <c r="G266" s="734"/>
      <c r="H266" s="748">
        <v>0</v>
      </c>
      <c r="I266" s="734">
        <v>1</v>
      </c>
      <c r="J266" s="734">
        <v>9.0799999999999983</v>
      </c>
      <c r="K266" s="748">
        <v>1</v>
      </c>
      <c r="L266" s="734">
        <v>1</v>
      </c>
      <c r="M266" s="735">
        <v>9.0799999999999983</v>
      </c>
    </row>
    <row r="267" spans="1:13" ht="14.45" customHeight="1" x14ac:dyDescent="0.2">
      <c r="A267" s="729" t="s">
        <v>640</v>
      </c>
      <c r="B267" s="730" t="s">
        <v>2088</v>
      </c>
      <c r="C267" s="730" t="s">
        <v>2089</v>
      </c>
      <c r="D267" s="730" t="s">
        <v>2090</v>
      </c>
      <c r="E267" s="730" t="s">
        <v>2091</v>
      </c>
      <c r="F267" s="734"/>
      <c r="G267" s="734"/>
      <c r="H267" s="748">
        <v>0</v>
      </c>
      <c r="I267" s="734">
        <v>1</v>
      </c>
      <c r="J267" s="734">
        <v>155.52000000000001</v>
      </c>
      <c r="K267" s="748">
        <v>1</v>
      </c>
      <c r="L267" s="734">
        <v>1</v>
      </c>
      <c r="M267" s="735">
        <v>155.52000000000001</v>
      </c>
    </row>
    <row r="268" spans="1:13" ht="14.45" customHeight="1" x14ac:dyDescent="0.2">
      <c r="A268" s="729" t="s">
        <v>640</v>
      </c>
      <c r="B268" s="730" t="s">
        <v>1981</v>
      </c>
      <c r="C268" s="730" t="s">
        <v>1984</v>
      </c>
      <c r="D268" s="730" t="s">
        <v>1069</v>
      </c>
      <c r="E268" s="730" t="s">
        <v>1985</v>
      </c>
      <c r="F268" s="734"/>
      <c r="G268" s="734"/>
      <c r="H268" s="748">
        <v>0</v>
      </c>
      <c r="I268" s="734">
        <v>12</v>
      </c>
      <c r="J268" s="734">
        <v>545.88</v>
      </c>
      <c r="K268" s="748">
        <v>1</v>
      </c>
      <c r="L268" s="734">
        <v>12</v>
      </c>
      <c r="M268" s="735">
        <v>545.88</v>
      </c>
    </row>
    <row r="269" spans="1:13" ht="14.45" customHeight="1" x14ac:dyDescent="0.2">
      <c r="A269" s="729" t="s">
        <v>640</v>
      </c>
      <c r="B269" s="730" t="s">
        <v>2239</v>
      </c>
      <c r="C269" s="730" t="s">
        <v>2240</v>
      </c>
      <c r="D269" s="730" t="s">
        <v>2241</v>
      </c>
      <c r="E269" s="730" t="s">
        <v>2242</v>
      </c>
      <c r="F269" s="734"/>
      <c r="G269" s="734"/>
      <c r="H269" s="748">
        <v>0</v>
      </c>
      <c r="I269" s="734">
        <v>1</v>
      </c>
      <c r="J269" s="734">
        <v>4238.01</v>
      </c>
      <c r="K269" s="748">
        <v>1</v>
      </c>
      <c r="L269" s="734">
        <v>1</v>
      </c>
      <c r="M269" s="735">
        <v>4238.01</v>
      </c>
    </row>
    <row r="270" spans="1:13" ht="14.45" customHeight="1" x14ac:dyDescent="0.2">
      <c r="A270" s="729" t="s">
        <v>640</v>
      </c>
      <c r="B270" s="730" t="s">
        <v>1986</v>
      </c>
      <c r="C270" s="730" t="s">
        <v>1987</v>
      </c>
      <c r="D270" s="730" t="s">
        <v>674</v>
      </c>
      <c r="E270" s="730" t="s">
        <v>1988</v>
      </c>
      <c r="F270" s="734"/>
      <c r="G270" s="734"/>
      <c r="H270" s="748">
        <v>0</v>
      </c>
      <c r="I270" s="734">
        <v>1</v>
      </c>
      <c r="J270" s="734">
        <v>98.150000000000034</v>
      </c>
      <c r="K270" s="748">
        <v>1</v>
      </c>
      <c r="L270" s="734">
        <v>1</v>
      </c>
      <c r="M270" s="735">
        <v>98.150000000000034</v>
      </c>
    </row>
    <row r="271" spans="1:13" ht="14.45" customHeight="1" x14ac:dyDescent="0.2">
      <c r="A271" s="729" t="s">
        <v>640</v>
      </c>
      <c r="B271" s="730" t="s">
        <v>1989</v>
      </c>
      <c r="C271" s="730" t="s">
        <v>1990</v>
      </c>
      <c r="D271" s="730" t="s">
        <v>1991</v>
      </c>
      <c r="E271" s="730" t="s">
        <v>1992</v>
      </c>
      <c r="F271" s="734"/>
      <c r="G271" s="734"/>
      <c r="H271" s="748">
        <v>0</v>
      </c>
      <c r="I271" s="734">
        <v>2</v>
      </c>
      <c r="J271" s="734">
        <v>366.58000000000004</v>
      </c>
      <c r="K271" s="748">
        <v>1</v>
      </c>
      <c r="L271" s="734">
        <v>2</v>
      </c>
      <c r="M271" s="735">
        <v>366.58000000000004</v>
      </c>
    </row>
    <row r="272" spans="1:13" ht="14.45" customHeight="1" x14ac:dyDescent="0.2">
      <c r="A272" s="729" t="s">
        <v>640</v>
      </c>
      <c r="B272" s="730" t="s">
        <v>2176</v>
      </c>
      <c r="C272" s="730" t="s">
        <v>2243</v>
      </c>
      <c r="D272" s="730" t="s">
        <v>2178</v>
      </c>
      <c r="E272" s="730" t="s">
        <v>1600</v>
      </c>
      <c r="F272" s="734"/>
      <c r="G272" s="734"/>
      <c r="H272" s="748">
        <v>0</v>
      </c>
      <c r="I272" s="734">
        <v>1</v>
      </c>
      <c r="J272" s="734">
        <v>301.44000000000005</v>
      </c>
      <c r="K272" s="748">
        <v>1</v>
      </c>
      <c r="L272" s="734">
        <v>1</v>
      </c>
      <c r="M272" s="735">
        <v>301.44000000000005</v>
      </c>
    </row>
    <row r="273" spans="1:13" ht="14.45" customHeight="1" x14ac:dyDescent="0.2">
      <c r="A273" s="729" t="s">
        <v>640</v>
      </c>
      <c r="B273" s="730" t="s">
        <v>2179</v>
      </c>
      <c r="C273" s="730" t="s">
        <v>2244</v>
      </c>
      <c r="D273" s="730" t="s">
        <v>1464</v>
      </c>
      <c r="E273" s="730" t="s">
        <v>1465</v>
      </c>
      <c r="F273" s="734"/>
      <c r="G273" s="734"/>
      <c r="H273" s="748">
        <v>0</v>
      </c>
      <c r="I273" s="734">
        <v>1</v>
      </c>
      <c r="J273" s="734">
        <v>69.780000000000015</v>
      </c>
      <c r="K273" s="748">
        <v>1</v>
      </c>
      <c r="L273" s="734">
        <v>1</v>
      </c>
      <c r="M273" s="735">
        <v>69.780000000000015</v>
      </c>
    </row>
    <row r="274" spans="1:13" ht="14.45" customHeight="1" x14ac:dyDescent="0.2">
      <c r="A274" s="729" t="s">
        <v>640</v>
      </c>
      <c r="B274" s="730" t="s">
        <v>2179</v>
      </c>
      <c r="C274" s="730" t="s">
        <v>2180</v>
      </c>
      <c r="D274" s="730" t="s">
        <v>2181</v>
      </c>
      <c r="E274" s="730" t="s">
        <v>1311</v>
      </c>
      <c r="F274" s="734"/>
      <c r="G274" s="734"/>
      <c r="H274" s="748">
        <v>0</v>
      </c>
      <c r="I274" s="734">
        <v>1</v>
      </c>
      <c r="J274" s="734">
        <v>95.129999999999981</v>
      </c>
      <c r="K274" s="748">
        <v>1</v>
      </c>
      <c r="L274" s="734">
        <v>1</v>
      </c>
      <c r="M274" s="735">
        <v>95.129999999999981</v>
      </c>
    </row>
    <row r="275" spans="1:13" ht="14.45" customHeight="1" x14ac:dyDescent="0.2">
      <c r="A275" s="729" t="s">
        <v>640</v>
      </c>
      <c r="B275" s="730" t="s">
        <v>2182</v>
      </c>
      <c r="C275" s="730" t="s">
        <v>2183</v>
      </c>
      <c r="D275" s="730" t="s">
        <v>2184</v>
      </c>
      <c r="E275" s="730" t="s">
        <v>2185</v>
      </c>
      <c r="F275" s="734"/>
      <c r="G275" s="734"/>
      <c r="H275" s="748">
        <v>0</v>
      </c>
      <c r="I275" s="734">
        <v>5</v>
      </c>
      <c r="J275" s="734">
        <v>525.15000000000009</v>
      </c>
      <c r="K275" s="748">
        <v>1</v>
      </c>
      <c r="L275" s="734">
        <v>5</v>
      </c>
      <c r="M275" s="735">
        <v>525.15000000000009</v>
      </c>
    </row>
    <row r="276" spans="1:13" ht="14.45" customHeight="1" x14ac:dyDescent="0.2">
      <c r="A276" s="729" t="s">
        <v>640</v>
      </c>
      <c r="B276" s="730" t="s">
        <v>1995</v>
      </c>
      <c r="C276" s="730" t="s">
        <v>1996</v>
      </c>
      <c r="D276" s="730" t="s">
        <v>1036</v>
      </c>
      <c r="E276" s="730" t="s">
        <v>1037</v>
      </c>
      <c r="F276" s="734"/>
      <c r="G276" s="734"/>
      <c r="H276" s="748">
        <v>0</v>
      </c>
      <c r="I276" s="734">
        <v>6</v>
      </c>
      <c r="J276" s="734">
        <v>298.56</v>
      </c>
      <c r="K276" s="748">
        <v>1</v>
      </c>
      <c r="L276" s="734">
        <v>6</v>
      </c>
      <c r="M276" s="735">
        <v>298.56</v>
      </c>
    </row>
    <row r="277" spans="1:13" ht="14.45" customHeight="1" x14ac:dyDescent="0.2">
      <c r="A277" s="729" t="s">
        <v>640</v>
      </c>
      <c r="B277" s="730" t="s">
        <v>2245</v>
      </c>
      <c r="C277" s="730" t="s">
        <v>2246</v>
      </c>
      <c r="D277" s="730" t="s">
        <v>1574</v>
      </c>
      <c r="E277" s="730" t="s">
        <v>1575</v>
      </c>
      <c r="F277" s="734">
        <v>1</v>
      </c>
      <c r="G277" s="734">
        <v>434.03999999999996</v>
      </c>
      <c r="H277" s="748">
        <v>1</v>
      </c>
      <c r="I277" s="734"/>
      <c r="J277" s="734"/>
      <c r="K277" s="748">
        <v>0</v>
      </c>
      <c r="L277" s="734">
        <v>1</v>
      </c>
      <c r="M277" s="735">
        <v>434.03999999999996</v>
      </c>
    </row>
    <row r="278" spans="1:13" ht="14.45" customHeight="1" x14ac:dyDescent="0.2">
      <c r="A278" s="729" t="s">
        <v>640</v>
      </c>
      <c r="B278" s="730" t="s">
        <v>1997</v>
      </c>
      <c r="C278" s="730" t="s">
        <v>1998</v>
      </c>
      <c r="D278" s="730" t="s">
        <v>1999</v>
      </c>
      <c r="E278" s="730" t="s">
        <v>2000</v>
      </c>
      <c r="F278" s="734"/>
      <c r="G278" s="734"/>
      <c r="H278" s="748">
        <v>0</v>
      </c>
      <c r="I278" s="734">
        <v>1</v>
      </c>
      <c r="J278" s="734">
        <v>587.15000000000009</v>
      </c>
      <c r="K278" s="748">
        <v>1</v>
      </c>
      <c r="L278" s="734">
        <v>1</v>
      </c>
      <c r="M278" s="735">
        <v>587.15000000000009</v>
      </c>
    </row>
    <row r="279" spans="1:13" ht="14.45" customHeight="1" x14ac:dyDescent="0.2">
      <c r="A279" s="729" t="s">
        <v>640</v>
      </c>
      <c r="B279" s="730" t="s">
        <v>2006</v>
      </c>
      <c r="C279" s="730" t="s">
        <v>2007</v>
      </c>
      <c r="D279" s="730" t="s">
        <v>1064</v>
      </c>
      <c r="E279" s="730" t="s">
        <v>2008</v>
      </c>
      <c r="F279" s="734"/>
      <c r="G279" s="734"/>
      <c r="H279" s="748">
        <v>0</v>
      </c>
      <c r="I279" s="734">
        <v>1</v>
      </c>
      <c r="J279" s="734">
        <v>75.03</v>
      </c>
      <c r="K279" s="748">
        <v>1</v>
      </c>
      <c r="L279" s="734">
        <v>1</v>
      </c>
      <c r="M279" s="735">
        <v>75.03</v>
      </c>
    </row>
    <row r="280" spans="1:13" ht="14.45" customHeight="1" x14ac:dyDescent="0.2">
      <c r="A280" s="729" t="s">
        <v>640</v>
      </c>
      <c r="B280" s="730" t="s">
        <v>2247</v>
      </c>
      <c r="C280" s="730" t="s">
        <v>2248</v>
      </c>
      <c r="D280" s="730" t="s">
        <v>1499</v>
      </c>
      <c r="E280" s="730" t="s">
        <v>1198</v>
      </c>
      <c r="F280" s="734"/>
      <c r="G280" s="734"/>
      <c r="H280" s="748">
        <v>0</v>
      </c>
      <c r="I280" s="734">
        <v>4</v>
      </c>
      <c r="J280" s="734">
        <v>321.45</v>
      </c>
      <c r="K280" s="748">
        <v>1</v>
      </c>
      <c r="L280" s="734">
        <v>4</v>
      </c>
      <c r="M280" s="735">
        <v>321.45</v>
      </c>
    </row>
    <row r="281" spans="1:13" ht="14.45" customHeight="1" x14ac:dyDescent="0.2">
      <c r="A281" s="729" t="s">
        <v>640</v>
      </c>
      <c r="B281" s="730" t="s">
        <v>2249</v>
      </c>
      <c r="C281" s="730" t="s">
        <v>2250</v>
      </c>
      <c r="D281" s="730" t="s">
        <v>1656</v>
      </c>
      <c r="E281" s="730" t="s">
        <v>1568</v>
      </c>
      <c r="F281" s="734"/>
      <c r="G281" s="734"/>
      <c r="H281" s="748">
        <v>0</v>
      </c>
      <c r="I281" s="734">
        <v>6</v>
      </c>
      <c r="J281" s="734">
        <v>660.52</v>
      </c>
      <c r="K281" s="748">
        <v>1</v>
      </c>
      <c r="L281" s="734">
        <v>6</v>
      </c>
      <c r="M281" s="735">
        <v>660.52</v>
      </c>
    </row>
    <row r="282" spans="1:13" ht="14.45" customHeight="1" x14ac:dyDescent="0.2">
      <c r="A282" s="729" t="s">
        <v>640</v>
      </c>
      <c r="B282" s="730" t="s">
        <v>2249</v>
      </c>
      <c r="C282" s="730" t="s">
        <v>2251</v>
      </c>
      <c r="D282" s="730" t="s">
        <v>1567</v>
      </c>
      <c r="E282" s="730" t="s">
        <v>1568</v>
      </c>
      <c r="F282" s="734"/>
      <c r="G282" s="734"/>
      <c r="H282" s="748">
        <v>0</v>
      </c>
      <c r="I282" s="734">
        <v>1</v>
      </c>
      <c r="J282" s="734">
        <v>146.44</v>
      </c>
      <c r="K282" s="748">
        <v>1</v>
      </c>
      <c r="L282" s="734">
        <v>1</v>
      </c>
      <c r="M282" s="735">
        <v>146.44</v>
      </c>
    </row>
    <row r="283" spans="1:13" ht="14.45" customHeight="1" x14ac:dyDescent="0.2">
      <c r="A283" s="729" t="s">
        <v>640</v>
      </c>
      <c r="B283" s="730" t="s">
        <v>2249</v>
      </c>
      <c r="C283" s="730" t="s">
        <v>2252</v>
      </c>
      <c r="D283" s="730" t="s">
        <v>1657</v>
      </c>
      <c r="E283" s="730" t="s">
        <v>1568</v>
      </c>
      <c r="F283" s="734"/>
      <c r="G283" s="734"/>
      <c r="H283" s="748">
        <v>0</v>
      </c>
      <c r="I283" s="734">
        <v>1</v>
      </c>
      <c r="J283" s="734">
        <v>91.91</v>
      </c>
      <c r="K283" s="748">
        <v>1</v>
      </c>
      <c r="L283" s="734">
        <v>1</v>
      </c>
      <c r="M283" s="735">
        <v>91.91</v>
      </c>
    </row>
    <row r="284" spans="1:13" ht="14.45" customHeight="1" x14ac:dyDescent="0.2">
      <c r="A284" s="729" t="s">
        <v>640</v>
      </c>
      <c r="B284" s="730" t="s">
        <v>2249</v>
      </c>
      <c r="C284" s="730" t="s">
        <v>2253</v>
      </c>
      <c r="D284" s="730" t="s">
        <v>1650</v>
      </c>
      <c r="E284" s="730" t="s">
        <v>2254</v>
      </c>
      <c r="F284" s="734"/>
      <c r="G284" s="734"/>
      <c r="H284" s="748">
        <v>0</v>
      </c>
      <c r="I284" s="734">
        <v>14</v>
      </c>
      <c r="J284" s="734">
        <v>2740.5</v>
      </c>
      <c r="K284" s="748">
        <v>1</v>
      </c>
      <c r="L284" s="734">
        <v>14</v>
      </c>
      <c r="M284" s="735">
        <v>2740.5</v>
      </c>
    </row>
    <row r="285" spans="1:13" ht="14.45" customHeight="1" x14ac:dyDescent="0.2">
      <c r="A285" s="729" t="s">
        <v>640</v>
      </c>
      <c r="B285" s="730" t="s">
        <v>2249</v>
      </c>
      <c r="C285" s="730" t="s">
        <v>2255</v>
      </c>
      <c r="D285" s="730" t="s">
        <v>1613</v>
      </c>
      <c r="E285" s="730" t="s">
        <v>1614</v>
      </c>
      <c r="F285" s="734"/>
      <c r="G285" s="734"/>
      <c r="H285" s="748">
        <v>0</v>
      </c>
      <c r="I285" s="734">
        <v>20</v>
      </c>
      <c r="J285" s="734">
        <v>836</v>
      </c>
      <c r="K285" s="748">
        <v>1</v>
      </c>
      <c r="L285" s="734">
        <v>20</v>
      </c>
      <c r="M285" s="735">
        <v>836</v>
      </c>
    </row>
    <row r="286" spans="1:13" ht="14.45" customHeight="1" x14ac:dyDescent="0.2">
      <c r="A286" s="729" t="s">
        <v>640</v>
      </c>
      <c r="B286" s="730" t="s">
        <v>2249</v>
      </c>
      <c r="C286" s="730" t="s">
        <v>2256</v>
      </c>
      <c r="D286" s="730" t="s">
        <v>1615</v>
      </c>
      <c r="E286" s="730" t="s">
        <v>1614</v>
      </c>
      <c r="F286" s="734"/>
      <c r="G286" s="734"/>
      <c r="H286" s="748">
        <v>0</v>
      </c>
      <c r="I286" s="734">
        <v>36</v>
      </c>
      <c r="J286" s="734">
        <v>1501.55</v>
      </c>
      <c r="K286" s="748">
        <v>1</v>
      </c>
      <c r="L286" s="734">
        <v>36</v>
      </c>
      <c r="M286" s="735">
        <v>1501.55</v>
      </c>
    </row>
    <row r="287" spans="1:13" ht="14.45" customHeight="1" x14ac:dyDescent="0.2">
      <c r="A287" s="729" t="s">
        <v>640</v>
      </c>
      <c r="B287" s="730" t="s">
        <v>2249</v>
      </c>
      <c r="C287" s="730" t="s">
        <v>2257</v>
      </c>
      <c r="D287" s="730" t="s">
        <v>1633</v>
      </c>
      <c r="E287" s="730" t="s">
        <v>1502</v>
      </c>
      <c r="F287" s="734"/>
      <c r="G287" s="734"/>
      <c r="H287" s="748">
        <v>0</v>
      </c>
      <c r="I287" s="734">
        <v>1</v>
      </c>
      <c r="J287" s="734">
        <v>138.54000000000002</v>
      </c>
      <c r="K287" s="748">
        <v>1</v>
      </c>
      <c r="L287" s="734">
        <v>1</v>
      </c>
      <c r="M287" s="735">
        <v>138.54000000000002</v>
      </c>
    </row>
    <row r="288" spans="1:13" ht="14.45" customHeight="1" x14ac:dyDescent="0.2">
      <c r="A288" s="729" t="s">
        <v>640</v>
      </c>
      <c r="B288" s="730" t="s">
        <v>2249</v>
      </c>
      <c r="C288" s="730" t="s">
        <v>2258</v>
      </c>
      <c r="D288" s="730" t="s">
        <v>1632</v>
      </c>
      <c r="E288" s="730" t="s">
        <v>1502</v>
      </c>
      <c r="F288" s="734"/>
      <c r="G288" s="734"/>
      <c r="H288" s="748">
        <v>0</v>
      </c>
      <c r="I288" s="734">
        <v>2</v>
      </c>
      <c r="J288" s="734">
        <v>277.07999999999993</v>
      </c>
      <c r="K288" s="748">
        <v>1</v>
      </c>
      <c r="L288" s="734">
        <v>2</v>
      </c>
      <c r="M288" s="735">
        <v>277.07999999999993</v>
      </c>
    </row>
    <row r="289" spans="1:13" ht="14.45" customHeight="1" x14ac:dyDescent="0.2">
      <c r="A289" s="729" t="s">
        <v>640</v>
      </c>
      <c r="B289" s="730" t="s">
        <v>2249</v>
      </c>
      <c r="C289" s="730" t="s">
        <v>2259</v>
      </c>
      <c r="D289" s="730" t="s">
        <v>1634</v>
      </c>
      <c r="E289" s="730" t="s">
        <v>1502</v>
      </c>
      <c r="F289" s="734"/>
      <c r="G289" s="734"/>
      <c r="H289" s="748">
        <v>0</v>
      </c>
      <c r="I289" s="734">
        <v>1</v>
      </c>
      <c r="J289" s="734">
        <v>138.54</v>
      </c>
      <c r="K289" s="748">
        <v>1</v>
      </c>
      <c r="L289" s="734">
        <v>1</v>
      </c>
      <c r="M289" s="735">
        <v>138.54</v>
      </c>
    </row>
    <row r="290" spans="1:13" ht="14.45" customHeight="1" x14ac:dyDescent="0.2">
      <c r="A290" s="729" t="s">
        <v>640</v>
      </c>
      <c r="B290" s="730" t="s">
        <v>2249</v>
      </c>
      <c r="C290" s="730" t="s">
        <v>2260</v>
      </c>
      <c r="D290" s="730" t="s">
        <v>1666</v>
      </c>
      <c r="E290" s="730" t="s">
        <v>1504</v>
      </c>
      <c r="F290" s="734"/>
      <c r="G290" s="734"/>
      <c r="H290" s="748">
        <v>0</v>
      </c>
      <c r="I290" s="734">
        <v>3</v>
      </c>
      <c r="J290" s="734">
        <v>456.86999999999989</v>
      </c>
      <c r="K290" s="748">
        <v>1</v>
      </c>
      <c r="L290" s="734">
        <v>3</v>
      </c>
      <c r="M290" s="735">
        <v>456.86999999999989</v>
      </c>
    </row>
    <row r="291" spans="1:13" ht="14.45" customHeight="1" x14ac:dyDescent="0.2">
      <c r="A291" s="729" t="s">
        <v>640</v>
      </c>
      <c r="B291" s="730" t="s">
        <v>2249</v>
      </c>
      <c r="C291" s="730" t="s">
        <v>2261</v>
      </c>
      <c r="D291" s="730" t="s">
        <v>1667</v>
      </c>
      <c r="E291" s="730" t="s">
        <v>1504</v>
      </c>
      <c r="F291" s="734"/>
      <c r="G291" s="734"/>
      <c r="H291" s="748">
        <v>0</v>
      </c>
      <c r="I291" s="734">
        <v>1</v>
      </c>
      <c r="J291" s="734">
        <v>152.29</v>
      </c>
      <c r="K291" s="748">
        <v>1</v>
      </c>
      <c r="L291" s="734">
        <v>1</v>
      </c>
      <c r="M291" s="735">
        <v>152.29</v>
      </c>
    </row>
    <row r="292" spans="1:13" ht="14.45" customHeight="1" x14ac:dyDescent="0.2">
      <c r="A292" s="729" t="s">
        <v>640</v>
      </c>
      <c r="B292" s="730" t="s">
        <v>2249</v>
      </c>
      <c r="C292" s="730" t="s">
        <v>2262</v>
      </c>
      <c r="D292" s="730" t="s">
        <v>1665</v>
      </c>
      <c r="E292" s="730" t="s">
        <v>1504</v>
      </c>
      <c r="F292" s="734"/>
      <c r="G292" s="734"/>
      <c r="H292" s="748">
        <v>0</v>
      </c>
      <c r="I292" s="734">
        <v>3</v>
      </c>
      <c r="J292" s="734">
        <v>336.29999999999995</v>
      </c>
      <c r="K292" s="748">
        <v>1</v>
      </c>
      <c r="L292" s="734">
        <v>3</v>
      </c>
      <c r="M292" s="735">
        <v>336.29999999999995</v>
      </c>
    </row>
    <row r="293" spans="1:13" ht="14.45" customHeight="1" x14ac:dyDescent="0.2">
      <c r="A293" s="729" t="s">
        <v>640</v>
      </c>
      <c r="B293" s="730" t="s">
        <v>2249</v>
      </c>
      <c r="C293" s="730" t="s">
        <v>2263</v>
      </c>
      <c r="D293" s="730" t="s">
        <v>2264</v>
      </c>
      <c r="E293" s="730" t="s">
        <v>1504</v>
      </c>
      <c r="F293" s="734"/>
      <c r="G293" s="734"/>
      <c r="H293" s="748">
        <v>0</v>
      </c>
      <c r="I293" s="734">
        <v>8</v>
      </c>
      <c r="J293" s="734">
        <v>1387.28</v>
      </c>
      <c r="K293" s="748">
        <v>1</v>
      </c>
      <c r="L293" s="734">
        <v>8</v>
      </c>
      <c r="M293" s="735">
        <v>1387.28</v>
      </c>
    </row>
    <row r="294" spans="1:13" ht="14.45" customHeight="1" x14ac:dyDescent="0.2">
      <c r="A294" s="729" t="s">
        <v>640</v>
      </c>
      <c r="B294" s="730" t="s">
        <v>2249</v>
      </c>
      <c r="C294" s="730" t="s">
        <v>2265</v>
      </c>
      <c r="D294" s="730" t="s">
        <v>2266</v>
      </c>
      <c r="E294" s="730" t="s">
        <v>1504</v>
      </c>
      <c r="F294" s="734"/>
      <c r="G294" s="734"/>
      <c r="H294" s="748">
        <v>0</v>
      </c>
      <c r="I294" s="734">
        <v>3</v>
      </c>
      <c r="J294" s="734">
        <v>520.23</v>
      </c>
      <c r="K294" s="748">
        <v>1</v>
      </c>
      <c r="L294" s="734">
        <v>3</v>
      </c>
      <c r="M294" s="735">
        <v>520.23</v>
      </c>
    </row>
    <row r="295" spans="1:13" ht="14.45" customHeight="1" x14ac:dyDescent="0.2">
      <c r="A295" s="729" t="s">
        <v>640</v>
      </c>
      <c r="B295" s="730" t="s">
        <v>2249</v>
      </c>
      <c r="C295" s="730" t="s">
        <v>2267</v>
      </c>
      <c r="D295" s="730" t="s">
        <v>2268</v>
      </c>
      <c r="E295" s="730" t="s">
        <v>1504</v>
      </c>
      <c r="F295" s="734"/>
      <c r="G295" s="734"/>
      <c r="H295" s="748">
        <v>0</v>
      </c>
      <c r="I295" s="734">
        <v>2</v>
      </c>
      <c r="J295" s="734">
        <v>346.82</v>
      </c>
      <c r="K295" s="748">
        <v>1</v>
      </c>
      <c r="L295" s="734">
        <v>2</v>
      </c>
      <c r="M295" s="735">
        <v>346.82</v>
      </c>
    </row>
    <row r="296" spans="1:13" ht="14.45" customHeight="1" x14ac:dyDescent="0.2">
      <c r="A296" s="729" t="s">
        <v>640</v>
      </c>
      <c r="B296" s="730" t="s">
        <v>2249</v>
      </c>
      <c r="C296" s="730" t="s">
        <v>2269</v>
      </c>
      <c r="D296" s="730" t="s">
        <v>2270</v>
      </c>
      <c r="E296" s="730" t="s">
        <v>1504</v>
      </c>
      <c r="F296" s="734"/>
      <c r="G296" s="734"/>
      <c r="H296" s="748">
        <v>0</v>
      </c>
      <c r="I296" s="734">
        <v>2</v>
      </c>
      <c r="J296" s="734">
        <v>346.82</v>
      </c>
      <c r="K296" s="748">
        <v>1</v>
      </c>
      <c r="L296" s="734">
        <v>2</v>
      </c>
      <c r="M296" s="735">
        <v>346.82</v>
      </c>
    </row>
    <row r="297" spans="1:13" ht="14.45" customHeight="1" x14ac:dyDescent="0.2">
      <c r="A297" s="729" t="s">
        <v>640</v>
      </c>
      <c r="B297" s="730" t="s">
        <v>2249</v>
      </c>
      <c r="C297" s="730" t="s">
        <v>2271</v>
      </c>
      <c r="D297" s="730" t="s">
        <v>1631</v>
      </c>
      <c r="E297" s="730" t="s">
        <v>1502</v>
      </c>
      <c r="F297" s="734"/>
      <c r="G297" s="734"/>
      <c r="H297" s="748">
        <v>0</v>
      </c>
      <c r="I297" s="734">
        <v>14</v>
      </c>
      <c r="J297" s="734">
        <v>1565.3400000000001</v>
      </c>
      <c r="K297" s="748">
        <v>1</v>
      </c>
      <c r="L297" s="734">
        <v>14</v>
      </c>
      <c r="M297" s="735">
        <v>1565.3400000000001</v>
      </c>
    </row>
    <row r="298" spans="1:13" ht="14.45" customHeight="1" x14ac:dyDescent="0.2">
      <c r="A298" s="729" t="s">
        <v>640</v>
      </c>
      <c r="B298" s="730" t="s">
        <v>2249</v>
      </c>
      <c r="C298" s="730" t="s">
        <v>2272</v>
      </c>
      <c r="D298" s="730" t="s">
        <v>1628</v>
      </c>
      <c r="E298" s="730" t="s">
        <v>1502</v>
      </c>
      <c r="F298" s="734"/>
      <c r="G298" s="734"/>
      <c r="H298" s="748">
        <v>0</v>
      </c>
      <c r="I298" s="734">
        <v>7</v>
      </c>
      <c r="J298" s="734">
        <v>782.67000000000007</v>
      </c>
      <c r="K298" s="748">
        <v>1</v>
      </c>
      <c r="L298" s="734">
        <v>7</v>
      </c>
      <c r="M298" s="735">
        <v>782.67000000000007</v>
      </c>
    </row>
    <row r="299" spans="1:13" ht="14.45" customHeight="1" x14ac:dyDescent="0.2">
      <c r="A299" s="729" t="s">
        <v>640</v>
      </c>
      <c r="B299" s="730" t="s">
        <v>2249</v>
      </c>
      <c r="C299" s="730" t="s">
        <v>2273</v>
      </c>
      <c r="D299" s="730" t="s">
        <v>1630</v>
      </c>
      <c r="E299" s="730" t="s">
        <v>1502</v>
      </c>
      <c r="F299" s="734"/>
      <c r="G299" s="734"/>
      <c r="H299" s="748">
        <v>0</v>
      </c>
      <c r="I299" s="734">
        <v>2</v>
      </c>
      <c r="J299" s="734">
        <v>223.62000000000003</v>
      </c>
      <c r="K299" s="748">
        <v>1</v>
      </c>
      <c r="L299" s="734">
        <v>2</v>
      </c>
      <c r="M299" s="735">
        <v>223.62000000000003</v>
      </c>
    </row>
    <row r="300" spans="1:13" ht="14.45" customHeight="1" x14ac:dyDescent="0.2">
      <c r="A300" s="729" t="s">
        <v>640</v>
      </c>
      <c r="B300" s="730" t="s">
        <v>2249</v>
      </c>
      <c r="C300" s="730" t="s">
        <v>2274</v>
      </c>
      <c r="D300" s="730" t="s">
        <v>1637</v>
      </c>
      <c r="E300" s="730" t="s">
        <v>1568</v>
      </c>
      <c r="F300" s="734"/>
      <c r="G300" s="734"/>
      <c r="H300" s="748">
        <v>0</v>
      </c>
      <c r="I300" s="734">
        <v>1</v>
      </c>
      <c r="J300" s="734">
        <v>96.55</v>
      </c>
      <c r="K300" s="748">
        <v>1</v>
      </c>
      <c r="L300" s="734">
        <v>1</v>
      </c>
      <c r="M300" s="735">
        <v>96.55</v>
      </c>
    </row>
    <row r="301" spans="1:13" ht="14.45" customHeight="1" x14ac:dyDescent="0.2">
      <c r="A301" s="729" t="s">
        <v>640</v>
      </c>
      <c r="B301" s="730" t="s">
        <v>2249</v>
      </c>
      <c r="C301" s="730" t="s">
        <v>2275</v>
      </c>
      <c r="D301" s="730" t="s">
        <v>1639</v>
      </c>
      <c r="E301" s="730" t="s">
        <v>1568</v>
      </c>
      <c r="F301" s="734"/>
      <c r="G301" s="734"/>
      <c r="H301" s="748">
        <v>0</v>
      </c>
      <c r="I301" s="734">
        <v>1</v>
      </c>
      <c r="J301" s="734">
        <v>96.55</v>
      </c>
      <c r="K301" s="748">
        <v>1</v>
      </c>
      <c r="L301" s="734">
        <v>1</v>
      </c>
      <c r="M301" s="735">
        <v>96.55</v>
      </c>
    </row>
    <row r="302" spans="1:13" ht="14.45" customHeight="1" x14ac:dyDescent="0.2">
      <c r="A302" s="729" t="s">
        <v>640</v>
      </c>
      <c r="B302" s="730" t="s">
        <v>2249</v>
      </c>
      <c r="C302" s="730" t="s">
        <v>2276</v>
      </c>
      <c r="D302" s="730" t="s">
        <v>2277</v>
      </c>
      <c r="E302" s="730" t="s">
        <v>1568</v>
      </c>
      <c r="F302" s="734"/>
      <c r="G302" s="734"/>
      <c r="H302" s="748">
        <v>0</v>
      </c>
      <c r="I302" s="734">
        <v>1</v>
      </c>
      <c r="J302" s="734">
        <v>96.550000000000026</v>
      </c>
      <c r="K302" s="748">
        <v>1</v>
      </c>
      <c r="L302" s="734">
        <v>1</v>
      </c>
      <c r="M302" s="735">
        <v>96.550000000000026</v>
      </c>
    </row>
    <row r="303" spans="1:13" ht="14.45" customHeight="1" x14ac:dyDescent="0.2">
      <c r="A303" s="729" t="s">
        <v>640</v>
      </c>
      <c r="B303" s="730" t="s">
        <v>2249</v>
      </c>
      <c r="C303" s="730" t="s">
        <v>2278</v>
      </c>
      <c r="D303" s="730" t="s">
        <v>2279</v>
      </c>
      <c r="E303" s="730" t="s">
        <v>1504</v>
      </c>
      <c r="F303" s="734"/>
      <c r="G303" s="734"/>
      <c r="H303" s="748">
        <v>0</v>
      </c>
      <c r="I303" s="734">
        <v>1</v>
      </c>
      <c r="J303" s="734">
        <v>173.41</v>
      </c>
      <c r="K303" s="748">
        <v>1</v>
      </c>
      <c r="L303" s="734">
        <v>1</v>
      </c>
      <c r="M303" s="735">
        <v>173.41</v>
      </c>
    </row>
    <row r="304" spans="1:13" ht="14.45" customHeight="1" x14ac:dyDescent="0.2">
      <c r="A304" s="729" t="s">
        <v>640</v>
      </c>
      <c r="B304" s="730" t="s">
        <v>2249</v>
      </c>
      <c r="C304" s="730" t="s">
        <v>2280</v>
      </c>
      <c r="D304" s="730" t="s">
        <v>1612</v>
      </c>
      <c r="E304" s="730" t="s">
        <v>1504</v>
      </c>
      <c r="F304" s="734"/>
      <c r="G304" s="734"/>
      <c r="H304" s="748">
        <v>0</v>
      </c>
      <c r="I304" s="734">
        <v>16</v>
      </c>
      <c r="J304" s="734">
        <v>2675.5200000000004</v>
      </c>
      <c r="K304" s="748">
        <v>1</v>
      </c>
      <c r="L304" s="734">
        <v>16</v>
      </c>
      <c r="M304" s="735">
        <v>2675.5200000000004</v>
      </c>
    </row>
    <row r="305" spans="1:13" ht="14.45" customHeight="1" x14ac:dyDescent="0.2">
      <c r="A305" s="729" t="s">
        <v>640</v>
      </c>
      <c r="B305" s="730" t="s">
        <v>2249</v>
      </c>
      <c r="C305" s="730" t="s">
        <v>2281</v>
      </c>
      <c r="D305" s="730" t="s">
        <v>1646</v>
      </c>
      <c r="E305" s="730" t="s">
        <v>1504</v>
      </c>
      <c r="F305" s="734"/>
      <c r="G305" s="734"/>
      <c r="H305" s="748">
        <v>0</v>
      </c>
      <c r="I305" s="734">
        <v>1</v>
      </c>
      <c r="J305" s="734">
        <v>125.36</v>
      </c>
      <c r="K305" s="748">
        <v>1</v>
      </c>
      <c r="L305" s="734">
        <v>1</v>
      </c>
      <c r="M305" s="735">
        <v>125.36</v>
      </c>
    </row>
    <row r="306" spans="1:13" ht="14.45" customHeight="1" x14ac:dyDescent="0.2">
      <c r="A306" s="729" t="s">
        <v>640</v>
      </c>
      <c r="B306" s="730" t="s">
        <v>2249</v>
      </c>
      <c r="C306" s="730" t="s">
        <v>2282</v>
      </c>
      <c r="D306" s="730" t="s">
        <v>1645</v>
      </c>
      <c r="E306" s="730" t="s">
        <v>1504</v>
      </c>
      <c r="F306" s="734"/>
      <c r="G306" s="734"/>
      <c r="H306" s="748">
        <v>0</v>
      </c>
      <c r="I306" s="734">
        <v>1</v>
      </c>
      <c r="J306" s="734">
        <v>107.71</v>
      </c>
      <c r="K306" s="748">
        <v>1</v>
      </c>
      <c r="L306" s="734">
        <v>1</v>
      </c>
      <c r="M306" s="735">
        <v>107.71</v>
      </c>
    </row>
    <row r="307" spans="1:13" ht="14.45" customHeight="1" x14ac:dyDescent="0.2">
      <c r="A307" s="729" t="s">
        <v>640</v>
      </c>
      <c r="B307" s="730" t="s">
        <v>2249</v>
      </c>
      <c r="C307" s="730" t="s">
        <v>2283</v>
      </c>
      <c r="D307" s="730" t="s">
        <v>1647</v>
      </c>
      <c r="E307" s="730" t="s">
        <v>1504</v>
      </c>
      <c r="F307" s="734"/>
      <c r="G307" s="734"/>
      <c r="H307" s="748">
        <v>0</v>
      </c>
      <c r="I307" s="734">
        <v>3</v>
      </c>
      <c r="J307" s="734">
        <v>398.37</v>
      </c>
      <c r="K307" s="748">
        <v>1</v>
      </c>
      <c r="L307" s="734">
        <v>3</v>
      </c>
      <c r="M307" s="735">
        <v>398.37</v>
      </c>
    </row>
    <row r="308" spans="1:13" ht="14.45" customHeight="1" x14ac:dyDescent="0.2">
      <c r="A308" s="729" t="s">
        <v>640</v>
      </c>
      <c r="B308" s="730" t="s">
        <v>2249</v>
      </c>
      <c r="C308" s="730" t="s">
        <v>2284</v>
      </c>
      <c r="D308" s="730" t="s">
        <v>1648</v>
      </c>
      <c r="E308" s="730" t="s">
        <v>1504</v>
      </c>
      <c r="F308" s="734"/>
      <c r="G308" s="734"/>
      <c r="H308" s="748">
        <v>0</v>
      </c>
      <c r="I308" s="734">
        <v>4</v>
      </c>
      <c r="J308" s="734">
        <v>531.16000000000008</v>
      </c>
      <c r="K308" s="748">
        <v>1</v>
      </c>
      <c r="L308" s="734">
        <v>4</v>
      </c>
      <c r="M308" s="735">
        <v>531.16000000000008</v>
      </c>
    </row>
    <row r="309" spans="1:13" ht="14.45" customHeight="1" x14ac:dyDescent="0.2">
      <c r="A309" s="729" t="s">
        <v>640</v>
      </c>
      <c r="B309" s="730" t="s">
        <v>2249</v>
      </c>
      <c r="C309" s="730" t="s">
        <v>2285</v>
      </c>
      <c r="D309" s="730" t="s">
        <v>1643</v>
      </c>
      <c r="E309" s="730" t="s">
        <v>1504</v>
      </c>
      <c r="F309" s="734"/>
      <c r="G309" s="734"/>
      <c r="H309" s="748">
        <v>0</v>
      </c>
      <c r="I309" s="734">
        <v>21</v>
      </c>
      <c r="J309" s="734">
        <v>2969.8200029692407</v>
      </c>
      <c r="K309" s="748">
        <v>1</v>
      </c>
      <c r="L309" s="734">
        <v>21</v>
      </c>
      <c r="M309" s="735">
        <v>2969.8200029692407</v>
      </c>
    </row>
    <row r="310" spans="1:13" ht="14.45" customHeight="1" x14ac:dyDescent="0.2">
      <c r="A310" s="729" t="s">
        <v>640</v>
      </c>
      <c r="B310" s="730" t="s">
        <v>2249</v>
      </c>
      <c r="C310" s="730" t="s">
        <v>2286</v>
      </c>
      <c r="D310" s="730" t="s">
        <v>1642</v>
      </c>
      <c r="E310" s="730" t="s">
        <v>1504</v>
      </c>
      <c r="F310" s="734"/>
      <c r="G310" s="734"/>
      <c r="H310" s="748">
        <v>0</v>
      </c>
      <c r="I310" s="734">
        <v>21</v>
      </c>
      <c r="J310" s="734">
        <v>2969.8199999999997</v>
      </c>
      <c r="K310" s="748">
        <v>1</v>
      </c>
      <c r="L310" s="734">
        <v>21</v>
      </c>
      <c r="M310" s="735">
        <v>2969.8199999999997</v>
      </c>
    </row>
    <row r="311" spans="1:13" ht="14.45" customHeight="1" x14ac:dyDescent="0.2">
      <c r="A311" s="729" t="s">
        <v>640</v>
      </c>
      <c r="B311" s="730" t="s">
        <v>2249</v>
      </c>
      <c r="C311" s="730" t="s">
        <v>2287</v>
      </c>
      <c r="D311" s="730" t="s">
        <v>1635</v>
      </c>
      <c r="E311" s="730" t="s">
        <v>1502</v>
      </c>
      <c r="F311" s="734"/>
      <c r="G311" s="734"/>
      <c r="H311" s="748">
        <v>0</v>
      </c>
      <c r="I311" s="734">
        <v>6</v>
      </c>
      <c r="J311" s="734">
        <v>831.2399999999999</v>
      </c>
      <c r="K311" s="748">
        <v>1</v>
      </c>
      <c r="L311" s="734">
        <v>6</v>
      </c>
      <c r="M311" s="735">
        <v>831.2399999999999</v>
      </c>
    </row>
    <row r="312" spans="1:13" ht="14.45" customHeight="1" x14ac:dyDescent="0.2">
      <c r="A312" s="729" t="s">
        <v>640</v>
      </c>
      <c r="B312" s="730" t="s">
        <v>2249</v>
      </c>
      <c r="C312" s="730" t="s">
        <v>2288</v>
      </c>
      <c r="D312" s="730" t="s">
        <v>1636</v>
      </c>
      <c r="E312" s="730" t="s">
        <v>1502</v>
      </c>
      <c r="F312" s="734"/>
      <c r="G312" s="734"/>
      <c r="H312" s="748">
        <v>0</v>
      </c>
      <c r="I312" s="734">
        <v>17</v>
      </c>
      <c r="J312" s="734">
        <v>2355.1799999999998</v>
      </c>
      <c r="K312" s="748">
        <v>1</v>
      </c>
      <c r="L312" s="734">
        <v>17</v>
      </c>
      <c r="M312" s="735">
        <v>2355.1799999999998</v>
      </c>
    </row>
    <row r="313" spans="1:13" ht="14.45" customHeight="1" x14ac:dyDescent="0.2">
      <c r="A313" s="729" t="s">
        <v>640</v>
      </c>
      <c r="B313" s="730" t="s">
        <v>2249</v>
      </c>
      <c r="C313" s="730" t="s">
        <v>2289</v>
      </c>
      <c r="D313" s="730" t="s">
        <v>2290</v>
      </c>
      <c r="E313" s="730" t="s">
        <v>1502</v>
      </c>
      <c r="F313" s="734"/>
      <c r="G313" s="734"/>
      <c r="H313" s="748">
        <v>0</v>
      </c>
      <c r="I313" s="734">
        <v>17</v>
      </c>
      <c r="J313" s="734">
        <v>1900.7700000000002</v>
      </c>
      <c r="K313" s="748">
        <v>1</v>
      </c>
      <c r="L313" s="734">
        <v>17</v>
      </c>
      <c r="M313" s="735">
        <v>1900.7700000000002</v>
      </c>
    </row>
    <row r="314" spans="1:13" ht="14.45" customHeight="1" x14ac:dyDescent="0.2">
      <c r="A314" s="729" t="s">
        <v>640</v>
      </c>
      <c r="B314" s="730" t="s">
        <v>2249</v>
      </c>
      <c r="C314" s="730" t="s">
        <v>2291</v>
      </c>
      <c r="D314" s="730" t="s">
        <v>2292</v>
      </c>
      <c r="E314" s="730" t="s">
        <v>1502</v>
      </c>
      <c r="F314" s="734"/>
      <c r="G314" s="734"/>
      <c r="H314" s="748">
        <v>0</v>
      </c>
      <c r="I314" s="734">
        <v>2</v>
      </c>
      <c r="J314" s="734">
        <v>288.44</v>
      </c>
      <c r="K314" s="748">
        <v>1</v>
      </c>
      <c r="L314" s="734">
        <v>2</v>
      </c>
      <c r="M314" s="735">
        <v>288.44</v>
      </c>
    </row>
    <row r="315" spans="1:13" ht="14.45" customHeight="1" x14ac:dyDescent="0.2">
      <c r="A315" s="729" t="s">
        <v>640</v>
      </c>
      <c r="B315" s="730" t="s">
        <v>2249</v>
      </c>
      <c r="C315" s="730" t="s">
        <v>2293</v>
      </c>
      <c r="D315" s="730" t="s">
        <v>1616</v>
      </c>
      <c r="E315" s="730" t="s">
        <v>1502</v>
      </c>
      <c r="F315" s="734"/>
      <c r="G315" s="734"/>
      <c r="H315" s="748">
        <v>0</v>
      </c>
      <c r="I315" s="734">
        <v>8</v>
      </c>
      <c r="J315" s="734">
        <v>1139.1600000000001</v>
      </c>
      <c r="K315" s="748">
        <v>1</v>
      </c>
      <c r="L315" s="734">
        <v>8</v>
      </c>
      <c r="M315" s="735">
        <v>1139.1600000000001</v>
      </c>
    </row>
    <row r="316" spans="1:13" ht="14.45" customHeight="1" x14ac:dyDescent="0.2">
      <c r="A316" s="729" t="s">
        <v>640</v>
      </c>
      <c r="B316" s="730" t="s">
        <v>2249</v>
      </c>
      <c r="C316" s="730" t="s">
        <v>2294</v>
      </c>
      <c r="D316" s="730" t="s">
        <v>1617</v>
      </c>
      <c r="E316" s="730" t="s">
        <v>1502</v>
      </c>
      <c r="F316" s="734"/>
      <c r="G316" s="734"/>
      <c r="H316" s="748">
        <v>0</v>
      </c>
      <c r="I316" s="734">
        <v>9</v>
      </c>
      <c r="J316" s="734">
        <v>1286.3000000000002</v>
      </c>
      <c r="K316" s="748">
        <v>1</v>
      </c>
      <c r="L316" s="734">
        <v>9</v>
      </c>
      <c r="M316" s="735">
        <v>1286.3000000000002</v>
      </c>
    </row>
    <row r="317" spans="1:13" ht="14.45" customHeight="1" x14ac:dyDescent="0.2">
      <c r="A317" s="729" t="s">
        <v>640</v>
      </c>
      <c r="B317" s="730" t="s">
        <v>2249</v>
      </c>
      <c r="C317" s="730" t="s">
        <v>2295</v>
      </c>
      <c r="D317" s="730" t="s">
        <v>1644</v>
      </c>
      <c r="E317" s="730" t="s">
        <v>1614</v>
      </c>
      <c r="F317" s="734"/>
      <c r="G317" s="734"/>
      <c r="H317" s="748">
        <v>0</v>
      </c>
      <c r="I317" s="734">
        <v>1</v>
      </c>
      <c r="J317" s="734">
        <v>34.590000000000003</v>
      </c>
      <c r="K317" s="748">
        <v>1</v>
      </c>
      <c r="L317" s="734">
        <v>1</v>
      </c>
      <c r="M317" s="735">
        <v>34.590000000000003</v>
      </c>
    </row>
    <row r="318" spans="1:13" ht="14.45" customHeight="1" x14ac:dyDescent="0.2">
      <c r="A318" s="729" t="s">
        <v>640</v>
      </c>
      <c r="B318" s="730" t="s">
        <v>2249</v>
      </c>
      <c r="C318" s="730" t="s">
        <v>2296</v>
      </c>
      <c r="D318" s="730" t="s">
        <v>1658</v>
      </c>
      <c r="E318" s="730" t="s">
        <v>1504</v>
      </c>
      <c r="F318" s="734"/>
      <c r="G318" s="734"/>
      <c r="H318" s="748">
        <v>0</v>
      </c>
      <c r="I318" s="734">
        <v>13</v>
      </c>
      <c r="J318" s="734">
        <v>2315.06</v>
      </c>
      <c r="K318" s="748">
        <v>1</v>
      </c>
      <c r="L318" s="734">
        <v>13</v>
      </c>
      <c r="M318" s="735">
        <v>2315.06</v>
      </c>
    </row>
    <row r="319" spans="1:13" ht="14.45" customHeight="1" x14ac:dyDescent="0.2">
      <c r="A319" s="729" t="s">
        <v>640</v>
      </c>
      <c r="B319" s="730" t="s">
        <v>2249</v>
      </c>
      <c r="C319" s="730" t="s">
        <v>2297</v>
      </c>
      <c r="D319" s="730" t="s">
        <v>1659</v>
      </c>
      <c r="E319" s="730" t="s">
        <v>1504</v>
      </c>
      <c r="F319" s="734"/>
      <c r="G319" s="734"/>
      <c r="H319" s="748">
        <v>0</v>
      </c>
      <c r="I319" s="734">
        <v>13</v>
      </c>
      <c r="J319" s="734">
        <v>2314.91</v>
      </c>
      <c r="K319" s="748">
        <v>1</v>
      </c>
      <c r="L319" s="734">
        <v>13</v>
      </c>
      <c r="M319" s="735">
        <v>2314.91</v>
      </c>
    </row>
    <row r="320" spans="1:13" ht="14.45" customHeight="1" thickBot="1" x14ac:dyDescent="0.25">
      <c r="A320" s="736" t="s">
        <v>643</v>
      </c>
      <c r="B320" s="737" t="s">
        <v>2197</v>
      </c>
      <c r="C320" s="737" t="s">
        <v>2198</v>
      </c>
      <c r="D320" s="737" t="s">
        <v>2199</v>
      </c>
      <c r="E320" s="737" t="s">
        <v>2200</v>
      </c>
      <c r="F320" s="741"/>
      <c r="G320" s="741"/>
      <c r="H320" s="749">
        <v>0</v>
      </c>
      <c r="I320" s="741">
        <v>2</v>
      </c>
      <c r="J320" s="741">
        <v>98.64</v>
      </c>
      <c r="K320" s="749">
        <v>1</v>
      </c>
      <c r="L320" s="741">
        <v>2</v>
      </c>
      <c r="M320" s="742">
        <v>98.64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D985CDD1-69FF-4575-9A49-56425FDD9D97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2874</v>
      </c>
      <c r="C3" s="396">
        <f>SUM(C6:C1048576)</f>
        <v>1102</v>
      </c>
      <c r="D3" s="396">
        <f>SUM(D6:D1048576)</f>
        <v>2430</v>
      </c>
      <c r="E3" s="397">
        <f>SUM(E6:E1048576)</f>
        <v>0</v>
      </c>
      <c r="F3" s="394">
        <f>IF(SUM($B3:$E3)=0,"",B3/SUM($B3:$E3))</f>
        <v>0.44864189822041833</v>
      </c>
      <c r="G3" s="392">
        <f t="shared" ref="G3:I3" si="0">IF(SUM($B3:$E3)=0,"",C3/SUM($B3:$E3))</f>
        <v>0.17202622541367468</v>
      </c>
      <c r="H3" s="392">
        <f t="shared" si="0"/>
        <v>0.37933187636590698</v>
      </c>
      <c r="I3" s="393">
        <f t="shared" si="0"/>
        <v>0</v>
      </c>
      <c r="J3" s="396">
        <f>SUM(J6:J1048576)</f>
        <v>485</v>
      </c>
      <c r="K3" s="396">
        <f>SUM(K6:K1048576)</f>
        <v>548</v>
      </c>
      <c r="L3" s="396">
        <f>SUM(L6:L1048576)</f>
        <v>2430</v>
      </c>
      <c r="M3" s="397">
        <f>SUM(M6:M1048576)</f>
        <v>0</v>
      </c>
      <c r="N3" s="394">
        <f>IF(SUM($J3:$M3)=0,"",J3/SUM($J3:$M3))</f>
        <v>0.14005197805371067</v>
      </c>
      <c r="O3" s="392">
        <f t="shared" ref="O3:Q3" si="1">IF(SUM($J3:$M3)=0,"",K3/SUM($J3:$M3))</f>
        <v>0.15824429685244007</v>
      </c>
      <c r="P3" s="392">
        <f t="shared" si="1"/>
        <v>0.70170372509384926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2299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1709</v>
      </c>
      <c r="B7" s="780">
        <v>569</v>
      </c>
      <c r="C7" s="734">
        <v>233</v>
      </c>
      <c r="D7" s="734">
        <v>729</v>
      </c>
      <c r="E7" s="735"/>
      <c r="F7" s="777">
        <v>0.37165251469627697</v>
      </c>
      <c r="G7" s="748">
        <v>0.15218811234487264</v>
      </c>
      <c r="H7" s="748">
        <v>0.47615937295885041</v>
      </c>
      <c r="I7" s="783">
        <v>0</v>
      </c>
      <c r="J7" s="780">
        <v>61</v>
      </c>
      <c r="K7" s="734">
        <v>135</v>
      </c>
      <c r="L7" s="734">
        <v>729</v>
      </c>
      <c r="M7" s="735"/>
      <c r="N7" s="777">
        <v>6.5945945945945952E-2</v>
      </c>
      <c r="O7" s="748">
        <v>0.14594594594594595</v>
      </c>
      <c r="P7" s="748">
        <v>0.78810810810810816</v>
      </c>
      <c r="Q7" s="771">
        <v>0</v>
      </c>
    </row>
    <row r="8" spans="1:17" ht="14.45" customHeight="1" x14ac:dyDescent="0.2">
      <c r="A8" s="774" t="s">
        <v>1712</v>
      </c>
      <c r="B8" s="780">
        <v>693</v>
      </c>
      <c r="C8" s="734">
        <v>190</v>
      </c>
      <c r="D8" s="734">
        <v>820</v>
      </c>
      <c r="E8" s="735"/>
      <c r="F8" s="777">
        <v>0.40692894891368175</v>
      </c>
      <c r="G8" s="748">
        <v>0.11156782149148561</v>
      </c>
      <c r="H8" s="748">
        <v>0.48150322959483266</v>
      </c>
      <c r="I8" s="783">
        <v>0</v>
      </c>
      <c r="J8" s="780">
        <v>94</v>
      </c>
      <c r="K8" s="734">
        <v>88</v>
      </c>
      <c r="L8" s="734">
        <v>820</v>
      </c>
      <c r="M8" s="735"/>
      <c r="N8" s="777">
        <v>9.3812375249500993E-2</v>
      </c>
      <c r="O8" s="748">
        <v>8.7824351297405193E-2</v>
      </c>
      <c r="P8" s="748">
        <v>0.81836327345309379</v>
      </c>
      <c r="Q8" s="771">
        <v>0</v>
      </c>
    </row>
    <row r="9" spans="1:17" ht="14.45" customHeight="1" x14ac:dyDescent="0.2">
      <c r="A9" s="774" t="s">
        <v>1711</v>
      </c>
      <c r="B9" s="780">
        <v>345</v>
      </c>
      <c r="C9" s="734">
        <v>185</v>
      </c>
      <c r="D9" s="734">
        <v>364</v>
      </c>
      <c r="E9" s="735"/>
      <c r="F9" s="777">
        <v>0.38590604026845637</v>
      </c>
      <c r="G9" s="748">
        <v>0.20693512304250558</v>
      </c>
      <c r="H9" s="748">
        <v>0.40715883668903802</v>
      </c>
      <c r="I9" s="783">
        <v>0</v>
      </c>
      <c r="J9" s="780">
        <v>93</v>
      </c>
      <c r="K9" s="734">
        <v>104</v>
      </c>
      <c r="L9" s="734">
        <v>364</v>
      </c>
      <c r="M9" s="735"/>
      <c r="N9" s="777">
        <v>0.16577540106951871</v>
      </c>
      <c r="O9" s="748">
        <v>0.18538324420677363</v>
      </c>
      <c r="P9" s="748">
        <v>0.64884135472370763</v>
      </c>
      <c r="Q9" s="771">
        <v>0</v>
      </c>
    </row>
    <row r="10" spans="1:17" ht="14.45" customHeight="1" x14ac:dyDescent="0.2">
      <c r="A10" s="774" t="s">
        <v>1710</v>
      </c>
      <c r="B10" s="780">
        <v>149</v>
      </c>
      <c r="C10" s="734"/>
      <c r="D10" s="734"/>
      <c r="E10" s="735"/>
      <c r="F10" s="777">
        <v>1</v>
      </c>
      <c r="G10" s="748">
        <v>0</v>
      </c>
      <c r="H10" s="748">
        <v>0</v>
      </c>
      <c r="I10" s="783">
        <v>0</v>
      </c>
      <c r="J10" s="780">
        <v>48</v>
      </c>
      <c r="K10" s="734"/>
      <c r="L10" s="734"/>
      <c r="M10" s="735"/>
      <c r="N10" s="777">
        <v>1</v>
      </c>
      <c r="O10" s="748">
        <v>0</v>
      </c>
      <c r="P10" s="748">
        <v>0</v>
      </c>
      <c r="Q10" s="771">
        <v>0</v>
      </c>
    </row>
    <row r="11" spans="1:17" ht="14.45" customHeight="1" x14ac:dyDescent="0.2">
      <c r="A11" s="774" t="s">
        <v>1713</v>
      </c>
      <c r="B11" s="780">
        <v>815</v>
      </c>
      <c r="C11" s="734">
        <v>482</v>
      </c>
      <c r="D11" s="734">
        <v>517</v>
      </c>
      <c r="E11" s="735"/>
      <c r="F11" s="777">
        <v>0.44928335170893052</v>
      </c>
      <c r="G11" s="748">
        <v>0.2657111356119074</v>
      </c>
      <c r="H11" s="748">
        <v>0.28500551267916208</v>
      </c>
      <c r="I11" s="783">
        <v>0</v>
      </c>
      <c r="J11" s="780">
        <v>89</v>
      </c>
      <c r="K11" s="734">
        <v>212</v>
      </c>
      <c r="L11" s="734">
        <v>517</v>
      </c>
      <c r="M11" s="735"/>
      <c r="N11" s="777">
        <v>0.10880195599022005</v>
      </c>
      <c r="O11" s="748">
        <v>0.25916870415647919</v>
      </c>
      <c r="P11" s="748">
        <v>0.63202933985330079</v>
      </c>
      <c r="Q11" s="771">
        <v>0</v>
      </c>
    </row>
    <row r="12" spans="1:17" ht="14.45" customHeight="1" thickBot="1" x14ac:dyDescent="0.25">
      <c r="A12" s="775" t="s">
        <v>1714</v>
      </c>
      <c r="B12" s="781">
        <v>303</v>
      </c>
      <c r="C12" s="741">
        <v>12</v>
      </c>
      <c r="D12" s="741"/>
      <c r="E12" s="742"/>
      <c r="F12" s="778">
        <v>0.96190476190476193</v>
      </c>
      <c r="G12" s="749">
        <v>3.8095238095238099E-2</v>
      </c>
      <c r="H12" s="749">
        <v>0</v>
      </c>
      <c r="I12" s="784">
        <v>0</v>
      </c>
      <c r="J12" s="781">
        <v>100</v>
      </c>
      <c r="K12" s="741">
        <v>9</v>
      </c>
      <c r="L12" s="741"/>
      <c r="M12" s="742"/>
      <c r="N12" s="778">
        <v>0.91743119266055051</v>
      </c>
      <c r="O12" s="749">
        <v>8.2568807339449546E-2</v>
      </c>
      <c r="P12" s="749">
        <v>0</v>
      </c>
      <c r="Q12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15FFFEA3-621D-4197-9726-BBF9E6EEC4C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11</v>
      </c>
      <c r="B5" s="712" t="s">
        <v>2300</v>
      </c>
      <c r="C5" s="715">
        <v>7804345.320000004</v>
      </c>
      <c r="D5" s="715">
        <v>12050</v>
      </c>
      <c r="E5" s="715">
        <v>5360325.2300000042</v>
      </c>
      <c r="F5" s="785">
        <v>0.68683855086002288</v>
      </c>
      <c r="G5" s="715">
        <v>6795</v>
      </c>
      <c r="H5" s="785">
        <v>0.56390041493775933</v>
      </c>
      <c r="I5" s="715">
        <v>2444020.09</v>
      </c>
      <c r="J5" s="785">
        <v>0.31316144913997712</v>
      </c>
      <c r="K5" s="715">
        <v>5255</v>
      </c>
      <c r="L5" s="785">
        <v>0.43609958506224067</v>
      </c>
      <c r="M5" s="715" t="s">
        <v>73</v>
      </c>
      <c r="N5" s="270"/>
    </row>
    <row r="6" spans="1:14" ht="14.45" customHeight="1" x14ac:dyDescent="0.2">
      <c r="A6" s="711">
        <v>11</v>
      </c>
      <c r="B6" s="712" t="s">
        <v>2301</v>
      </c>
      <c r="C6" s="715">
        <v>2909976.6400000006</v>
      </c>
      <c r="D6" s="715">
        <v>6912</v>
      </c>
      <c r="E6" s="715">
        <v>1796941.6800000011</v>
      </c>
      <c r="F6" s="785">
        <v>0.6175106890205142</v>
      </c>
      <c r="G6" s="715">
        <v>3591</v>
      </c>
      <c r="H6" s="785">
        <v>0.51953125</v>
      </c>
      <c r="I6" s="715">
        <v>1113034.9599999995</v>
      </c>
      <c r="J6" s="785">
        <v>0.3824893109794858</v>
      </c>
      <c r="K6" s="715">
        <v>3321</v>
      </c>
      <c r="L6" s="785">
        <v>0.48046875</v>
      </c>
      <c r="M6" s="715" t="s">
        <v>1</v>
      </c>
      <c r="N6" s="270"/>
    </row>
    <row r="7" spans="1:14" ht="14.45" customHeight="1" x14ac:dyDescent="0.2">
      <c r="A7" s="711">
        <v>11</v>
      </c>
      <c r="B7" s="712" t="s">
        <v>2302</v>
      </c>
      <c r="C7" s="715">
        <v>11705.560000000001</v>
      </c>
      <c r="D7" s="715">
        <v>19</v>
      </c>
      <c r="E7" s="715">
        <v>7035.7500000000009</v>
      </c>
      <c r="F7" s="785">
        <v>0.60106052166662682</v>
      </c>
      <c r="G7" s="715">
        <v>11</v>
      </c>
      <c r="H7" s="785">
        <v>0.57894736842105265</v>
      </c>
      <c r="I7" s="715">
        <v>4669.8099999999995</v>
      </c>
      <c r="J7" s="785">
        <v>0.39893947833337312</v>
      </c>
      <c r="K7" s="715">
        <v>8</v>
      </c>
      <c r="L7" s="785">
        <v>0.42105263157894735</v>
      </c>
      <c r="M7" s="715" t="s">
        <v>1</v>
      </c>
      <c r="N7" s="270"/>
    </row>
    <row r="8" spans="1:14" ht="14.45" customHeight="1" x14ac:dyDescent="0.2">
      <c r="A8" s="711">
        <v>11</v>
      </c>
      <c r="B8" s="712" t="s">
        <v>2303</v>
      </c>
      <c r="C8" s="715">
        <v>4882663.1200000038</v>
      </c>
      <c r="D8" s="715">
        <v>5119</v>
      </c>
      <c r="E8" s="715">
        <v>3556347.8000000031</v>
      </c>
      <c r="F8" s="785">
        <v>0.72836231224569925</v>
      </c>
      <c r="G8" s="715">
        <v>3193</v>
      </c>
      <c r="H8" s="785">
        <v>0.62375463957804256</v>
      </c>
      <c r="I8" s="715">
        <v>1326315.3200000005</v>
      </c>
      <c r="J8" s="785">
        <v>0.27163768775430069</v>
      </c>
      <c r="K8" s="715">
        <v>1926</v>
      </c>
      <c r="L8" s="785">
        <v>0.37624536042195739</v>
      </c>
      <c r="M8" s="715" t="s">
        <v>1</v>
      </c>
      <c r="N8" s="270"/>
    </row>
    <row r="9" spans="1:14" ht="14.45" customHeight="1" x14ac:dyDescent="0.2">
      <c r="A9" s="711" t="s">
        <v>614</v>
      </c>
      <c r="B9" s="712" t="s">
        <v>3</v>
      </c>
      <c r="C9" s="715">
        <v>7804345.320000004</v>
      </c>
      <c r="D9" s="715">
        <v>12050</v>
      </c>
      <c r="E9" s="715">
        <v>5360325.2300000042</v>
      </c>
      <c r="F9" s="785">
        <v>0.68683855086002288</v>
      </c>
      <c r="G9" s="715">
        <v>6795</v>
      </c>
      <c r="H9" s="785">
        <v>0.56390041493775933</v>
      </c>
      <c r="I9" s="715">
        <v>2444020.09</v>
      </c>
      <c r="J9" s="785">
        <v>0.31316144913997712</v>
      </c>
      <c r="K9" s="715">
        <v>5255</v>
      </c>
      <c r="L9" s="785">
        <v>0.43609958506224067</v>
      </c>
      <c r="M9" s="715" t="s">
        <v>625</v>
      </c>
      <c r="N9" s="270"/>
    </row>
    <row r="11" spans="1:14" ht="14.45" customHeight="1" x14ac:dyDescent="0.2">
      <c r="A11" s="711">
        <v>11</v>
      </c>
      <c r="B11" s="712" t="s">
        <v>2300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2304</v>
      </c>
      <c r="B12" s="712" t="s">
        <v>2301</v>
      </c>
      <c r="C12" s="715">
        <v>42294.76</v>
      </c>
      <c r="D12" s="715">
        <v>86</v>
      </c>
      <c r="E12" s="715">
        <v>30150.670000000006</v>
      </c>
      <c r="F12" s="785">
        <v>0.71287010494917114</v>
      </c>
      <c r="G12" s="715">
        <v>51</v>
      </c>
      <c r="H12" s="785">
        <v>0.59302325581395354</v>
      </c>
      <c r="I12" s="715">
        <v>12144.089999999997</v>
      </c>
      <c r="J12" s="785">
        <v>0.28712989505082892</v>
      </c>
      <c r="K12" s="715">
        <v>35</v>
      </c>
      <c r="L12" s="785">
        <v>0.40697674418604651</v>
      </c>
      <c r="M12" s="715" t="s">
        <v>1</v>
      </c>
      <c r="N12" s="270"/>
    </row>
    <row r="13" spans="1:14" ht="14.45" customHeight="1" x14ac:dyDescent="0.2">
      <c r="A13" s="711" t="s">
        <v>2304</v>
      </c>
      <c r="B13" s="712" t="s">
        <v>2303</v>
      </c>
      <c r="C13" s="715">
        <v>80518.880000000005</v>
      </c>
      <c r="D13" s="715">
        <v>94</v>
      </c>
      <c r="E13" s="715">
        <v>64740.659999999996</v>
      </c>
      <c r="F13" s="785">
        <v>0.8040432256385085</v>
      </c>
      <c r="G13" s="715">
        <v>85</v>
      </c>
      <c r="H13" s="785">
        <v>0.9042553191489362</v>
      </c>
      <c r="I13" s="715">
        <v>15778.220000000001</v>
      </c>
      <c r="J13" s="785">
        <v>0.19595677436149136</v>
      </c>
      <c r="K13" s="715">
        <v>9</v>
      </c>
      <c r="L13" s="785">
        <v>9.5744680851063829E-2</v>
      </c>
      <c r="M13" s="715" t="s">
        <v>1</v>
      </c>
      <c r="N13" s="270"/>
    </row>
    <row r="14" spans="1:14" ht="14.45" customHeight="1" x14ac:dyDescent="0.2">
      <c r="A14" s="711" t="s">
        <v>2304</v>
      </c>
      <c r="B14" s="712" t="s">
        <v>2305</v>
      </c>
      <c r="C14" s="715">
        <v>122813.64000000001</v>
      </c>
      <c r="D14" s="715">
        <v>180</v>
      </c>
      <c r="E14" s="715">
        <v>94891.33</v>
      </c>
      <c r="F14" s="785">
        <v>0.77264487885873256</v>
      </c>
      <c r="G14" s="715">
        <v>136</v>
      </c>
      <c r="H14" s="785">
        <v>0.75555555555555554</v>
      </c>
      <c r="I14" s="715">
        <v>27922.309999999998</v>
      </c>
      <c r="J14" s="785">
        <v>0.22735512114126732</v>
      </c>
      <c r="K14" s="715">
        <v>44</v>
      </c>
      <c r="L14" s="785">
        <v>0.24444444444444444</v>
      </c>
      <c r="M14" s="715" t="s">
        <v>629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630</v>
      </c>
      <c r="N15" s="270"/>
    </row>
    <row r="16" spans="1:14" ht="14.45" customHeight="1" x14ac:dyDescent="0.2">
      <c r="A16" s="711" t="s">
        <v>2306</v>
      </c>
      <c r="B16" s="712" t="s">
        <v>2301</v>
      </c>
      <c r="C16" s="715">
        <v>2867681.88</v>
      </c>
      <c r="D16" s="715">
        <v>6826</v>
      </c>
      <c r="E16" s="715">
        <v>1766791.0100000007</v>
      </c>
      <c r="F16" s="785">
        <v>0.61610425560871518</v>
      </c>
      <c r="G16" s="715">
        <v>3540</v>
      </c>
      <c r="H16" s="785">
        <v>0.51860533255200703</v>
      </c>
      <c r="I16" s="715">
        <v>1100890.8699999992</v>
      </c>
      <c r="J16" s="785">
        <v>0.38389574439128488</v>
      </c>
      <c r="K16" s="715">
        <v>3286</v>
      </c>
      <c r="L16" s="785">
        <v>0.48139466744799297</v>
      </c>
      <c r="M16" s="715" t="s">
        <v>1</v>
      </c>
      <c r="N16" s="270"/>
    </row>
    <row r="17" spans="1:14" ht="14.45" customHeight="1" x14ac:dyDescent="0.2">
      <c r="A17" s="711" t="s">
        <v>2306</v>
      </c>
      <c r="B17" s="712" t="s">
        <v>2302</v>
      </c>
      <c r="C17" s="715">
        <v>11705.560000000001</v>
      </c>
      <c r="D17" s="715">
        <v>19</v>
      </c>
      <c r="E17" s="715">
        <v>7035.7500000000009</v>
      </c>
      <c r="F17" s="785">
        <v>0.60106052166662682</v>
      </c>
      <c r="G17" s="715">
        <v>11</v>
      </c>
      <c r="H17" s="785">
        <v>0.57894736842105265</v>
      </c>
      <c r="I17" s="715">
        <v>4669.8099999999995</v>
      </c>
      <c r="J17" s="785">
        <v>0.39893947833337312</v>
      </c>
      <c r="K17" s="715">
        <v>8</v>
      </c>
      <c r="L17" s="785">
        <v>0.42105263157894735</v>
      </c>
      <c r="M17" s="715" t="s">
        <v>1</v>
      </c>
      <c r="N17" s="270"/>
    </row>
    <row r="18" spans="1:14" ht="14.45" customHeight="1" x14ac:dyDescent="0.2">
      <c r="A18" s="711" t="s">
        <v>2306</v>
      </c>
      <c r="B18" s="712" t="s">
        <v>2303</v>
      </c>
      <c r="C18" s="715">
        <v>4802144.240000003</v>
      </c>
      <c r="D18" s="715">
        <v>5025</v>
      </c>
      <c r="E18" s="715">
        <v>3491607.1400000025</v>
      </c>
      <c r="F18" s="785">
        <v>0.72709334944924531</v>
      </c>
      <c r="G18" s="715">
        <v>3108</v>
      </c>
      <c r="H18" s="785">
        <v>0.6185074626865672</v>
      </c>
      <c r="I18" s="715">
        <v>1310537.1000000003</v>
      </c>
      <c r="J18" s="785">
        <v>0.27290665055075469</v>
      </c>
      <c r="K18" s="715">
        <v>1917</v>
      </c>
      <c r="L18" s="785">
        <v>0.38149253731343286</v>
      </c>
      <c r="M18" s="715" t="s">
        <v>1</v>
      </c>
      <c r="N18" s="270"/>
    </row>
    <row r="19" spans="1:14" ht="14.45" customHeight="1" x14ac:dyDescent="0.2">
      <c r="A19" s="711" t="s">
        <v>2306</v>
      </c>
      <c r="B19" s="712" t="s">
        <v>2307</v>
      </c>
      <c r="C19" s="715">
        <v>7681531.6800000034</v>
      </c>
      <c r="D19" s="715">
        <v>11870</v>
      </c>
      <c r="E19" s="715">
        <v>5265433.9000000032</v>
      </c>
      <c r="F19" s="785">
        <v>0.68546666463790473</v>
      </c>
      <c r="G19" s="715">
        <v>6659</v>
      </c>
      <c r="H19" s="785">
        <v>0.56099410278011796</v>
      </c>
      <c r="I19" s="715">
        <v>2416097.7799999993</v>
      </c>
      <c r="J19" s="785">
        <v>0.31453333536209516</v>
      </c>
      <c r="K19" s="715">
        <v>5211</v>
      </c>
      <c r="L19" s="785">
        <v>0.43900589721988204</v>
      </c>
      <c r="M19" s="715" t="s">
        <v>629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630</v>
      </c>
      <c r="N20" s="270"/>
    </row>
    <row r="21" spans="1:14" ht="14.45" customHeight="1" x14ac:dyDescent="0.2">
      <c r="A21" s="711" t="s">
        <v>614</v>
      </c>
      <c r="B21" s="712" t="s">
        <v>2308</v>
      </c>
      <c r="C21" s="715">
        <v>7804345.3200000031</v>
      </c>
      <c r="D21" s="715">
        <v>12050</v>
      </c>
      <c r="E21" s="715">
        <v>5360325.2300000032</v>
      </c>
      <c r="F21" s="785">
        <v>0.68683855086002288</v>
      </c>
      <c r="G21" s="715">
        <v>6795</v>
      </c>
      <c r="H21" s="785">
        <v>0.56390041493775933</v>
      </c>
      <c r="I21" s="715">
        <v>2444020.09</v>
      </c>
      <c r="J21" s="785">
        <v>0.31316144913997718</v>
      </c>
      <c r="K21" s="715">
        <v>5255</v>
      </c>
      <c r="L21" s="785">
        <v>0.43609958506224067</v>
      </c>
      <c r="M21" s="715" t="s">
        <v>625</v>
      </c>
      <c r="N21" s="270"/>
    </row>
    <row r="22" spans="1:14" ht="14.45" customHeight="1" x14ac:dyDescent="0.2">
      <c r="A22" s="786" t="s">
        <v>295</v>
      </c>
    </row>
    <row r="23" spans="1:14" ht="14.45" customHeight="1" x14ac:dyDescent="0.2">
      <c r="A23" s="787" t="s">
        <v>2309</v>
      </c>
    </row>
    <row r="24" spans="1:14" ht="14.45" customHeight="1" x14ac:dyDescent="0.2">
      <c r="A24" s="786" t="s">
        <v>2310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4F9AC739-4293-4833-B5CA-C25337FC0BD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2311</v>
      </c>
      <c r="B5" s="779">
        <v>181780.82000000007</v>
      </c>
      <c r="C5" s="723">
        <v>1</v>
      </c>
      <c r="D5" s="792">
        <v>364</v>
      </c>
      <c r="E5" s="795" t="s">
        <v>2311</v>
      </c>
      <c r="F5" s="779">
        <v>139670.92000000007</v>
      </c>
      <c r="G5" s="747">
        <v>0.76834794781979765</v>
      </c>
      <c r="H5" s="727">
        <v>236</v>
      </c>
      <c r="I5" s="770">
        <v>0.64835164835164838</v>
      </c>
      <c r="J5" s="798">
        <v>42109.9</v>
      </c>
      <c r="K5" s="747">
        <v>0.23165205218020243</v>
      </c>
      <c r="L5" s="727">
        <v>128</v>
      </c>
      <c r="M5" s="770">
        <v>0.35164835164835168</v>
      </c>
    </row>
    <row r="6" spans="1:13" ht="14.45" customHeight="1" x14ac:dyDescent="0.2">
      <c r="A6" s="789" t="s">
        <v>2312</v>
      </c>
      <c r="B6" s="780">
        <v>352327.70000000007</v>
      </c>
      <c r="C6" s="730">
        <v>1</v>
      </c>
      <c r="D6" s="793">
        <v>604</v>
      </c>
      <c r="E6" s="796" t="s">
        <v>2312</v>
      </c>
      <c r="F6" s="780">
        <v>293226.10000000009</v>
      </c>
      <c r="G6" s="748">
        <v>0.83225389317955989</v>
      </c>
      <c r="H6" s="734">
        <v>393</v>
      </c>
      <c r="I6" s="771">
        <v>0.65066225165562919</v>
      </c>
      <c r="J6" s="799">
        <v>59101.599999999999</v>
      </c>
      <c r="K6" s="748">
        <v>0.16774610682044014</v>
      </c>
      <c r="L6" s="734">
        <v>211</v>
      </c>
      <c r="M6" s="771">
        <v>0.34933774834437087</v>
      </c>
    </row>
    <row r="7" spans="1:13" ht="14.45" customHeight="1" x14ac:dyDescent="0.2">
      <c r="A7" s="789" t="s">
        <v>2313</v>
      </c>
      <c r="B7" s="780">
        <v>374308.02999999997</v>
      </c>
      <c r="C7" s="730">
        <v>1</v>
      </c>
      <c r="D7" s="793">
        <v>524</v>
      </c>
      <c r="E7" s="796" t="s">
        <v>2313</v>
      </c>
      <c r="F7" s="780">
        <v>296379.17</v>
      </c>
      <c r="G7" s="748">
        <v>0.79180553513639562</v>
      </c>
      <c r="H7" s="734">
        <v>268</v>
      </c>
      <c r="I7" s="771">
        <v>0.51145038167938928</v>
      </c>
      <c r="J7" s="799">
        <v>77928.859999999986</v>
      </c>
      <c r="K7" s="748">
        <v>0.20819446486360443</v>
      </c>
      <c r="L7" s="734">
        <v>256</v>
      </c>
      <c r="M7" s="771">
        <v>0.48854961832061067</v>
      </c>
    </row>
    <row r="8" spans="1:13" ht="14.45" customHeight="1" x14ac:dyDescent="0.2">
      <c r="A8" s="789" t="s">
        <v>2314</v>
      </c>
      <c r="B8" s="780">
        <v>267527.68000000005</v>
      </c>
      <c r="C8" s="730">
        <v>1</v>
      </c>
      <c r="D8" s="793">
        <v>499</v>
      </c>
      <c r="E8" s="796" t="s">
        <v>2314</v>
      </c>
      <c r="F8" s="780">
        <v>198908.79000000004</v>
      </c>
      <c r="G8" s="748">
        <v>0.74350732604566372</v>
      </c>
      <c r="H8" s="734">
        <v>294</v>
      </c>
      <c r="I8" s="771">
        <v>0.58917835671342689</v>
      </c>
      <c r="J8" s="799">
        <v>68618.890000000014</v>
      </c>
      <c r="K8" s="748">
        <v>0.25649267395433623</v>
      </c>
      <c r="L8" s="734">
        <v>205</v>
      </c>
      <c r="M8" s="771">
        <v>0.41082164328657317</v>
      </c>
    </row>
    <row r="9" spans="1:13" ht="14.45" customHeight="1" x14ac:dyDescent="0.2">
      <c r="A9" s="789" t="s">
        <v>2315</v>
      </c>
      <c r="B9" s="780">
        <v>64162.170000000006</v>
      </c>
      <c r="C9" s="730">
        <v>1</v>
      </c>
      <c r="D9" s="793">
        <v>108</v>
      </c>
      <c r="E9" s="796" t="s">
        <v>2315</v>
      </c>
      <c r="F9" s="780">
        <v>35389.050000000003</v>
      </c>
      <c r="G9" s="748">
        <v>0.5515563142580745</v>
      </c>
      <c r="H9" s="734">
        <v>55</v>
      </c>
      <c r="I9" s="771">
        <v>0.5092592592592593</v>
      </c>
      <c r="J9" s="799">
        <v>28773.120000000003</v>
      </c>
      <c r="K9" s="748">
        <v>0.4484436857419255</v>
      </c>
      <c r="L9" s="734">
        <v>53</v>
      </c>
      <c r="M9" s="771">
        <v>0.49074074074074076</v>
      </c>
    </row>
    <row r="10" spans="1:13" ht="14.45" customHeight="1" x14ac:dyDescent="0.2">
      <c r="A10" s="789" t="s">
        <v>2316</v>
      </c>
      <c r="B10" s="780">
        <v>0</v>
      </c>
      <c r="C10" s="730"/>
      <c r="D10" s="793">
        <v>1</v>
      </c>
      <c r="E10" s="796" t="s">
        <v>2316</v>
      </c>
      <c r="F10" s="780"/>
      <c r="G10" s="748"/>
      <c r="H10" s="734"/>
      <c r="I10" s="771">
        <v>0</v>
      </c>
      <c r="J10" s="799">
        <v>0</v>
      </c>
      <c r="K10" s="748"/>
      <c r="L10" s="734">
        <v>1</v>
      </c>
      <c r="M10" s="771">
        <v>1</v>
      </c>
    </row>
    <row r="11" spans="1:13" ht="14.45" customHeight="1" x14ac:dyDescent="0.2">
      <c r="A11" s="789" t="s">
        <v>2317</v>
      </c>
      <c r="B11" s="780">
        <v>319804.00999999995</v>
      </c>
      <c r="C11" s="730">
        <v>1</v>
      </c>
      <c r="D11" s="793">
        <v>609</v>
      </c>
      <c r="E11" s="796" t="s">
        <v>2317</v>
      </c>
      <c r="F11" s="780">
        <v>233604.93999999994</v>
      </c>
      <c r="G11" s="748">
        <v>0.73046282315221744</v>
      </c>
      <c r="H11" s="734">
        <v>377</v>
      </c>
      <c r="I11" s="771">
        <v>0.61904761904761907</v>
      </c>
      <c r="J11" s="799">
        <v>86199.070000000022</v>
      </c>
      <c r="K11" s="748">
        <v>0.26953717684778261</v>
      </c>
      <c r="L11" s="734">
        <v>232</v>
      </c>
      <c r="M11" s="771">
        <v>0.38095238095238093</v>
      </c>
    </row>
    <row r="12" spans="1:13" ht="14.45" customHeight="1" x14ac:dyDescent="0.2">
      <c r="A12" s="789" t="s">
        <v>2318</v>
      </c>
      <c r="B12" s="780">
        <v>56429.74</v>
      </c>
      <c r="C12" s="730">
        <v>1</v>
      </c>
      <c r="D12" s="793">
        <v>202</v>
      </c>
      <c r="E12" s="796" t="s">
        <v>2318</v>
      </c>
      <c r="F12" s="780">
        <v>35249.72</v>
      </c>
      <c r="G12" s="748">
        <v>0.62466564616459341</v>
      </c>
      <c r="H12" s="734">
        <v>73</v>
      </c>
      <c r="I12" s="771">
        <v>0.36138613861386137</v>
      </c>
      <c r="J12" s="799">
        <v>21180.019999999997</v>
      </c>
      <c r="K12" s="748">
        <v>0.37533435383540659</v>
      </c>
      <c r="L12" s="734">
        <v>129</v>
      </c>
      <c r="M12" s="771">
        <v>0.63861386138613863</v>
      </c>
    </row>
    <row r="13" spans="1:13" ht="14.45" customHeight="1" x14ac:dyDescent="0.2">
      <c r="A13" s="789" t="s">
        <v>2319</v>
      </c>
      <c r="B13" s="780">
        <v>468808.16000000015</v>
      </c>
      <c r="C13" s="730">
        <v>1</v>
      </c>
      <c r="D13" s="793">
        <v>727</v>
      </c>
      <c r="E13" s="796" t="s">
        <v>2319</v>
      </c>
      <c r="F13" s="780">
        <v>248504.08000000013</v>
      </c>
      <c r="G13" s="748">
        <v>0.53007626829703658</v>
      </c>
      <c r="H13" s="734">
        <v>387</v>
      </c>
      <c r="I13" s="771">
        <v>0.53232462173314998</v>
      </c>
      <c r="J13" s="799">
        <v>220304.08</v>
      </c>
      <c r="K13" s="748">
        <v>0.46992373170296337</v>
      </c>
      <c r="L13" s="734">
        <v>340</v>
      </c>
      <c r="M13" s="771">
        <v>0.46767537826685007</v>
      </c>
    </row>
    <row r="14" spans="1:13" ht="14.45" customHeight="1" x14ac:dyDescent="0.2">
      <c r="A14" s="789" t="s">
        <v>2320</v>
      </c>
      <c r="B14" s="780">
        <v>17966.050000000003</v>
      </c>
      <c r="C14" s="730">
        <v>1</v>
      </c>
      <c r="D14" s="793">
        <v>25</v>
      </c>
      <c r="E14" s="796" t="s">
        <v>2320</v>
      </c>
      <c r="F14" s="780">
        <v>9381.2500000000018</v>
      </c>
      <c r="G14" s="748">
        <v>0.52216541755143731</v>
      </c>
      <c r="H14" s="734">
        <v>14</v>
      </c>
      <c r="I14" s="771">
        <v>0.56000000000000005</v>
      </c>
      <c r="J14" s="799">
        <v>8584.7999999999993</v>
      </c>
      <c r="K14" s="748">
        <v>0.47783458244856258</v>
      </c>
      <c r="L14" s="734">
        <v>11</v>
      </c>
      <c r="M14" s="771">
        <v>0.44</v>
      </c>
    </row>
    <row r="15" spans="1:13" ht="14.45" customHeight="1" x14ac:dyDescent="0.2">
      <c r="A15" s="789" t="s">
        <v>2321</v>
      </c>
      <c r="B15" s="780">
        <v>106225.94</v>
      </c>
      <c r="C15" s="730">
        <v>1</v>
      </c>
      <c r="D15" s="793">
        <v>200</v>
      </c>
      <c r="E15" s="796" t="s">
        <v>2321</v>
      </c>
      <c r="F15" s="780">
        <v>69559.67</v>
      </c>
      <c r="G15" s="748">
        <v>0.65482753082721601</v>
      </c>
      <c r="H15" s="734">
        <v>132</v>
      </c>
      <c r="I15" s="771">
        <v>0.66</v>
      </c>
      <c r="J15" s="799">
        <v>36666.270000000004</v>
      </c>
      <c r="K15" s="748">
        <v>0.34517246917278399</v>
      </c>
      <c r="L15" s="734">
        <v>68</v>
      </c>
      <c r="M15" s="771">
        <v>0.34</v>
      </c>
    </row>
    <row r="16" spans="1:13" ht="14.45" customHeight="1" x14ac:dyDescent="0.2">
      <c r="A16" s="789" t="s">
        <v>2322</v>
      </c>
      <c r="B16" s="780">
        <v>436555.52999999991</v>
      </c>
      <c r="C16" s="730">
        <v>1</v>
      </c>
      <c r="D16" s="793">
        <v>643</v>
      </c>
      <c r="E16" s="796" t="s">
        <v>2322</v>
      </c>
      <c r="F16" s="780">
        <v>342769.8299999999</v>
      </c>
      <c r="G16" s="748">
        <v>0.78516891081416373</v>
      </c>
      <c r="H16" s="734">
        <v>381</v>
      </c>
      <c r="I16" s="771">
        <v>0.59253499222395023</v>
      </c>
      <c r="J16" s="799">
        <v>93785.700000000041</v>
      </c>
      <c r="K16" s="748">
        <v>0.21483108918583635</v>
      </c>
      <c r="L16" s="734">
        <v>262</v>
      </c>
      <c r="M16" s="771">
        <v>0.40746500777604977</v>
      </c>
    </row>
    <row r="17" spans="1:13" ht="14.45" customHeight="1" x14ac:dyDescent="0.2">
      <c r="A17" s="789" t="s">
        <v>2323</v>
      </c>
      <c r="B17" s="780">
        <v>261758.69999999995</v>
      </c>
      <c r="C17" s="730">
        <v>1</v>
      </c>
      <c r="D17" s="793">
        <v>504</v>
      </c>
      <c r="E17" s="796" t="s">
        <v>2323</v>
      </c>
      <c r="F17" s="780">
        <v>100350.53999999998</v>
      </c>
      <c r="G17" s="748">
        <v>0.38337040946490031</v>
      </c>
      <c r="H17" s="734">
        <v>233</v>
      </c>
      <c r="I17" s="771">
        <v>0.46230158730158732</v>
      </c>
      <c r="J17" s="799">
        <v>161408.15999999997</v>
      </c>
      <c r="K17" s="748">
        <v>0.61662959053509969</v>
      </c>
      <c r="L17" s="734">
        <v>271</v>
      </c>
      <c r="M17" s="771">
        <v>0.53769841269841268</v>
      </c>
    </row>
    <row r="18" spans="1:13" ht="14.45" customHeight="1" x14ac:dyDescent="0.2">
      <c r="A18" s="789" t="s">
        <v>2324</v>
      </c>
      <c r="B18" s="780">
        <v>774.95</v>
      </c>
      <c r="C18" s="730">
        <v>1</v>
      </c>
      <c r="D18" s="793">
        <v>4</v>
      </c>
      <c r="E18" s="796" t="s">
        <v>2324</v>
      </c>
      <c r="F18" s="780">
        <v>98.89</v>
      </c>
      <c r="G18" s="748">
        <v>0.12760823278921221</v>
      </c>
      <c r="H18" s="734">
        <v>1</v>
      </c>
      <c r="I18" s="771">
        <v>0.25</v>
      </c>
      <c r="J18" s="799">
        <v>676.06000000000006</v>
      </c>
      <c r="K18" s="748">
        <v>0.87239176721078782</v>
      </c>
      <c r="L18" s="734">
        <v>3</v>
      </c>
      <c r="M18" s="771">
        <v>0.75</v>
      </c>
    </row>
    <row r="19" spans="1:13" ht="14.45" customHeight="1" x14ac:dyDescent="0.2">
      <c r="A19" s="789" t="s">
        <v>2325</v>
      </c>
      <c r="B19" s="780">
        <v>1366.02</v>
      </c>
      <c r="C19" s="730">
        <v>1</v>
      </c>
      <c r="D19" s="793">
        <v>4</v>
      </c>
      <c r="E19" s="796" t="s">
        <v>2325</v>
      </c>
      <c r="F19" s="780">
        <v>1366.02</v>
      </c>
      <c r="G19" s="748">
        <v>1</v>
      </c>
      <c r="H19" s="734">
        <v>4</v>
      </c>
      <c r="I19" s="771">
        <v>1</v>
      </c>
      <c r="J19" s="799"/>
      <c r="K19" s="748">
        <v>0</v>
      </c>
      <c r="L19" s="734"/>
      <c r="M19" s="771">
        <v>0</v>
      </c>
    </row>
    <row r="20" spans="1:13" ht="14.45" customHeight="1" x14ac:dyDescent="0.2">
      <c r="A20" s="789" t="s">
        <v>2326</v>
      </c>
      <c r="B20" s="780">
        <v>492084.57999999996</v>
      </c>
      <c r="C20" s="730">
        <v>1</v>
      </c>
      <c r="D20" s="793">
        <v>303</v>
      </c>
      <c r="E20" s="796" t="s">
        <v>2326</v>
      </c>
      <c r="F20" s="780">
        <v>398440.73</v>
      </c>
      <c r="G20" s="748">
        <v>0.80969968617996524</v>
      </c>
      <c r="H20" s="734">
        <v>220</v>
      </c>
      <c r="I20" s="771">
        <v>0.72607260726072609</v>
      </c>
      <c r="J20" s="799">
        <v>93643.85</v>
      </c>
      <c r="K20" s="748">
        <v>0.19030031382003479</v>
      </c>
      <c r="L20" s="734">
        <v>83</v>
      </c>
      <c r="M20" s="771">
        <v>0.27392739273927391</v>
      </c>
    </row>
    <row r="21" spans="1:13" ht="14.45" customHeight="1" x14ac:dyDescent="0.2">
      <c r="A21" s="789" t="s">
        <v>2327</v>
      </c>
      <c r="B21" s="780">
        <v>31763.82</v>
      </c>
      <c r="C21" s="730">
        <v>1</v>
      </c>
      <c r="D21" s="793">
        <v>75</v>
      </c>
      <c r="E21" s="796" t="s">
        <v>2327</v>
      </c>
      <c r="F21" s="780">
        <v>16558.370000000003</v>
      </c>
      <c r="G21" s="748">
        <v>0.52129655690027221</v>
      </c>
      <c r="H21" s="734">
        <v>35</v>
      </c>
      <c r="I21" s="771">
        <v>0.46666666666666667</v>
      </c>
      <c r="J21" s="799">
        <v>15205.449999999999</v>
      </c>
      <c r="K21" s="748">
        <v>0.4787034430997279</v>
      </c>
      <c r="L21" s="734">
        <v>40</v>
      </c>
      <c r="M21" s="771">
        <v>0.53333333333333333</v>
      </c>
    </row>
    <row r="22" spans="1:13" ht="14.45" customHeight="1" x14ac:dyDescent="0.2">
      <c r="A22" s="789" t="s">
        <v>2328</v>
      </c>
      <c r="B22" s="780">
        <v>6221.9500000000007</v>
      </c>
      <c r="C22" s="730">
        <v>1</v>
      </c>
      <c r="D22" s="793">
        <v>12</v>
      </c>
      <c r="E22" s="796" t="s">
        <v>2328</v>
      </c>
      <c r="F22" s="780">
        <v>1403.88</v>
      </c>
      <c r="G22" s="748">
        <v>0.22563344289169793</v>
      </c>
      <c r="H22" s="734">
        <v>3</v>
      </c>
      <c r="I22" s="771">
        <v>0.25</v>
      </c>
      <c r="J22" s="799">
        <v>4818.0700000000006</v>
      </c>
      <c r="K22" s="748">
        <v>0.77436655710830204</v>
      </c>
      <c r="L22" s="734">
        <v>9</v>
      </c>
      <c r="M22" s="771">
        <v>0.75</v>
      </c>
    </row>
    <row r="23" spans="1:13" ht="14.45" customHeight="1" x14ac:dyDescent="0.2">
      <c r="A23" s="789" t="s">
        <v>2329</v>
      </c>
      <c r="B23" s="780">
        <v>236.03</v>
      </c>
      <c r="C23" s="730">
        <v>1</v>
      </c>
      <c r="D23" s="793">
        <v>1</v>
      </c>
      <c r="E23" s="796" t="s">
        <v>2329</v>
      </c>
      <c r="F23" s="780"/>
      <c r="G23" s="748">
        <v>0</v>
      </c>
      <c r="H23" s="734"/>
      <c r="I23" s="771">
        <v>0</v>
      </c>
      <c r="J23" s="799">
        <v>236.03</v>
      </c>
      <c r="K23" s="748">
        <v>1</v>
      </c>
      <c r="L23" s="734">
        <v>1</v>
      </c>
      <c r="M23" s="771">
        <v>1</v>
      </c>
    </row>
    <row r="24" spans="1:13" ht="14.45" customHeight="1" x14ac:dyDescent="0.2">
      <c r="A24" s="789" t="s">
        <v>2330</v>
      </c>
      <c r="B24" s="780">
        <v>116.98</v>
      </c>
      <c r="C24" s="730">
        <v>1</v>
      </c>
      <c r="D24" s="793">
        <v>2</v>
      </c>
      <c r="E24" s="796" t="s">
        <v>2330</v>
      </c>
      <c r="F24" s="780"/>
      <c r="G24" s="748">
        <v>0</v>
      </c>
      <c r="H24" s="734"/>
      <c r="I24" s="771">
        <v>0</v>
      </c>
      <c r="J24" s="799">
        <v>116.98</v>
      </c>
      <c r="K24" s="748">
        <v>1</v>
      </c>
      <c r="L24" s="734">
        <v>2</v>
      </c>
      <c r="M24" s="771">
        <v>1</v>
      </c>
    </row>
    <row r="25" spans="1:13" ht="14.45" customHeight="1" x14ac:dyDescent="0.2">
      <c r="A25" s="789" t="s">
        <v>2331</v>
      </c>
      <c r="B25" s="780">
        <v>283954.40000000002</v>
      </c>
      <c r="C25" s="730">
        <v>1</v>
      </c>
      <c r="D25" s="793">
        <v>447</v>
      </c>
      <c r="E25" s="796" t="s">
        <v>2331</v>
      </c>
      <c r="F25" s="780">
        <v>196318.2</v>
      </c>
      <c r="G25" s="748">
        <v>0.69137227667540979</v>
      </c>
      <c r="H25" s="734">
        <v>302</v>
      </c>
      <c r="I25" s="771">
        <v>0.67561521252796419</v>
      </c>
      <c r="J25" s="799">
        <v>87636.200000000012</v>
      </c>
      <c r="K25" s="748">
        <v>0.30862772332459015</v>
      </c>
      <c r="L25" s="734">
        <v>145</v>
      </c>
      <c r="M25" s="771">
        <v>0.32438478747203581</v>
      </c>
    </row>
    <row r="26" spans="1:13" ht="14.45" customHeight="1" x14ac:dyDescent="0.2">
      <c r="A26" s="789" t="s">
        <v>2332</v>
      </c>
      <c r="B26" s="780">
        <v>19887.25</v>
      </c>
      <c r="C26" s="730">
        <v>1</v>
      </c>
      <c r="D26" s="793">
        <v>43</v>
      </c>
      <c r="E26" s="796" t="s">
        <v>2332</v>
      </c>
      <c r="F26" s="780">
        <v>18521.46</v>
      </c>
      <c r="G26" s="748">
        <v>0.93132333530276934</v>
      </c>
      <c r="H26" s="734">
        <v>31</v>
      </c>
      <c r="I26" s="771">
        <v>0.72093023255813948</v>
      </c>
      <c r="J26" s="799">
        <v>1365.79</v>
      </c>
      <c r="K26" s="748">
        <v>6.8676664697230633E-2</v>
      </c>
      <c r="L26" s="734">
        <v>12</v>
      </c>
      <c r="M26" s="771">
        <v>0.27906976744186046</v>
      </c>
    </row>
    <row r="27" spans="1:13" ht="14.45" customHeight="1" x14ac:dyDescent="0.2">
      <c r="A27" s="789" t="s">
        <v>2333</v>
      </c>
      <c r="B27" s="780">
        <v>22740.690000000002</v>
      </c>
      <c r="C27" s="730">
        <v>1</v>
      </c>
      <c r="D27" s="793">
        <v>96</v>
      </c>
      <c r="E27" s="796" t="s">
        <v>2333</v>
      </c>
      <c r="F27" s="780">
        <v>14385.77</v>
      </c>
      <c r="G27" s="748">
        <v>0.63260041801721933</v>
      </c>
      <c r="H27" s="734">
        <v>60</v>
      </c>
      <c r="I27" s="771">
        <v>0.625</v>
      </c>
      <c r="J27" s="799">
        <v>8354.9200000000019</v>
      </c>
      <c r="K27" s="748">
        <v>0.36739958198278067</v>
      </c>
      <c r="L27" s="734">
        <v>36</v>
      </c>
      <c r="M27" s="771">
        <v>0.375</v>
      </c>
    </row>
    <row r="28" spans="1:13" ht="14.45" customHeight="1" x14ac:dyDescent="0.2">
      <c r="A28" s="789" t="s">
        <v>2334</v>
      </c>
      <c r="B28" s="780">
        <v>14465.54</v>
      </c>
      <c r="C28" s="730">
        <v>1</v>
      </c>
      <c r="D28" s="793">
        <v>17</v>
      </c>
      <c r="E28" s="796" t="s">
        <v>2334</v>
      </c>
      <c r="F28" s="780">
        <v>4414.2199999999993</v>
      </c>
      <c r="G28" s="748">
        <v>0.30515418021034812</v>
      </c>
      <c r="H28" s="734">
        <v>3</v>
      </c>
      <c r="I28" s="771">
        <v>0.17647058823529413</v>
      </c>
      <c r="J28" s="799">
        <v>10051.320000000002</v>
      </c>
      <c r="K28" s="748">
        <v>0.69484581978965188</v>
      </c>
      <c r="L28" s="734">
        <v>14</v>
      </c>
      <c r="M28" s="771">
        <v>0.82352941176470584</v>
      </c>
    </row>
    <row r="29" spans="1:13" ht="14.45" customHeight="1" x14ac:dyDescent="0.2">
      <c r="A29" s="789" t="s">
        <v>2335</v>
      </c>
      <c r="B29" s="780">
        <v>479.13</v>
      </c>
      <c r="C29" s="730">
        <v>1</v>
      </c>
      <c r="D29" s="793">
        <v>3</v>
      </c>
      <c r="E29" s="796" t="s">
        <v>2335</v>
      </c>
      <c r="F29" s="780">
        <v>479.13</v>
      </c>
      <c r="G29" s="748">
        <v>1</v>
      </c>
      <c r="H29" s="734">
        <v>1</v>
      </c>
      <c r="I29" s="771">
        <v>0.33333333333333331</v>
      </c>
      <c r="J29" s="799">
        <v>0</v>
      </c>
      <c r="K29" s="748">
        <v>0</v>
      </c>
      <c r="L29" s="734">
        <v>2</v>
      </c>
      <c r="M29" s="771">
        <v>0.66666666666666663</v>
      </c>
    </row>
    <row r="30" spans="1:13" ht="14.45" customHeight="1" x14ac:dyDescent="0.2">
      <c r="A30" s="789" t="s">
        <v>2336</v>
      </c>
      <c r="B30" s="780">
        <v>314974.32000000007</v>
      </c>
      <c r="C30" s="730">
        <v>1</v>
      </c>
      <c r="D30" s="793">
        <v>354</v>
      </c>
      <c r="E30" s="796" t="s">
        <v>2336</v>
      </c>
      <c r="F30" s="780">
        <v>176522.38000000006</v>
      </c>
      <c r="G30" s="748">
        <v>0.56043419666720773</v>
      </c>
      <c r="H30" s="734">
        <v>209</v>
      </c>
      <c r="I30" s="771">
        <v>0.59039548022598876</v>
      </c>
      <c r="J30" s="799">
        <v>138451.94</v>
      </c>
      <c r="K30" s="748">
        <v>0.43956580333279227</v>
      </c>
      <c r="L30" s="734">
        <v>145</v>
      </c>
      <c r="M30" s="771">
        <v>0.4096045197740113</v>
      </c>
    </row>
    <row r="31" spans="1:13" ht="14.45" customHeight="1" x14ac:dyDescent="0.2">
      <c r="A31" s="789" t="s">
        <v>2337</v>
      </c>
      <c r="B31" s="780">
        <v>405641.27999999997</v>
      </c>
      <c r="C31" s="730">
        <v>1</v>
      </c>
      <c r="D31" s="793">
        <v>720</v>
      </c>
      <c r="E31" s="796" t="s">
        <v>2337</v>
      </c>
      <c r="F31" s="780">
        <v>276107.08999999997</v>
      </c>
      <c r="G31" s="748">
        <v>0.6806681262814277</v>
      </c>
      <c r="H31" s="734">
        <v>388</v>
      </c>
      <c r="I31" s="771">
        <v>0.53888888888888886</v>
      </c>
      <c r="J31" s="799">
        <v>129534.18999999999</v>
      </c>
      <c r="K31" s="748">
        <v>0.31933187371857225</v>
      </c>
      <c r="L31" s="734">
        <v>332</v>
      </c>
      <c r="M31" s="771">
        <v>0.46111111111111114</v>
      </c>
    </row>
    <row r="32" spans="1:13" ht="14.45" customHeight="1" x14ac:dyDescent="0.2">
      <c r="A32" s="789" t="s">
        <v>2338</v>
      </c>
      <c r="B32" s="780">
        <v>414820.14000000013</v>
      </c>
      <c r="C32" s="730">
        <v>1</v>
      </c>
      <c r="D32" s="793">
        <v>695</v>
      </c>
      <c r="E32" s="796" t="s">
        <v>2338</v>
      </c>
      <c r="F32" s="780">
        <v>323909.0500000001</v>
      </c>
      <c r="G32" s="748">
        <v>0.78084215004604163</v>
      </c>
      <c r="H32" s="734">
        <v>368</v>
      </c>
      <c r="I32" s="771">
        <v>0.52949640287769784</v>
      </c>
      <c r="J32" s="799">
        <v>90911.090000000026</v>
      </c>
      <c r="K32" s="748">
        <v>0.21915784995395834</v>
      </c>
      <c r="L32" s="734">
        <v>327</v>
      </c>
      <c r="M32" s="771">
        <v>0.47050359712230216</v>
      </c>
    </row>
    <row r="33" spans="1:13" ht="14.45" customHeight="1" x14ac:dyDescent="0.2">
      <c r="A33" s="789" t="s">
        <v>2339</v>
      </c>
      <c r="B33" s="780">
        <v>151628.66</v>
      </c>
      <c r="C33" s="730">
        <v>1</v>
      </c>
      <c r="D33" s="793">
        <v>312</v>
      </c>
      <c r="E33" s="796" t="s">
        <v>2339</v>
      </c>
      <c r="F33" s="780">
        <v>120882.28000000001</v>
      </c>
      <c r="G33" s="748">
        <v>0.79722580150744593</v>
      </c>
      <c r="H33" s="734">
        <v>197</v>
      </c>
      <c r="I33" s="771">
        <v>0.63141025641025639</v>
      </c>
      <c r="J33" s="799">
        <v>30746.38</v>
      </c>
      <c r="K33" s="748">
        <v>0.20277419849255413</v>
      </c>
      <c r="L33" s="734">
        <v>115</v>
      </c>
      <c r="M33" s="771">
        <v>0.36858974358974361</v>
      </c>
    </row>
    <row r="34" spans="1:13" ht="14.45" customHeight="1" x14ac:dyDescent="0.2">
      <c r="A34" s="789" t="s">
        <v>2340</v>
      </c>
      <c r="B34" s="780">
        <v>13688.99</v>
      </c>
      <c r="C34" s="730">
        <v>1</v>
      </c>
      <c r="D34" s="793">
        <v>40</v>
      </c>
      <c r="E34" s="796" t="s">
        <v>2340</v>
      </c>
      <c r="F34" s="780">
        <v>8981.7000000000007</v>
      </c>
      <c r="G34" s="748">
        <v>0.65612583543417013</v>
      </c>
      <c r="H34" s="734">
        <v>18</v>
      </c>
      <c r="I34" s="771">
        <v>0.45</v>
      </c>
      <c r="J34" s="799">
        <v>4707.2899999999991</v>
      </c>
      <c r="K34" s="748">
        <v>0.34387416456582987</v>
      </c>
      <c r="L34" s="734">
        <v>22</v>
      </c>
      <c r="M34" s="771">
        <v>0.55000000000000004</v>
      </c>
    </row>
    <row r="35" spans="1:13" ht="14.45" customHeight="1" x14ac:dyDescent="0.2">
      <c r="A35" s="789" t="s">
        <v>2341</v>
      </c>
      <c r="B35" s="780">
        <v>201425.99000000002</v>
      </c>
      <c r="C35" s="730">
        <v>1</v>
      </c>
      <c r="D35" s="793">
        <v>221</v>
      </c>
      <c r="E35" s="796" t="s">
        <v>2341</v>
      </c>
      <c r="F35" s="780">
        <v>56039.580000000016</v>
      </c>
      <c r="G35" s="748">
        <v>0.27821424633434849</v>
      </c>
      <c r="H35" s="734">
        <v>89</v>
      </c>
      <c r="I35" s="771">
        <v>0.40271493212669685</v>
      </c>
      <c r="J35" s="799">
        <v>145386.41</v>
      </c>
      <c r="K35" s="748">
        <v>0.72178575366565156</v>
      </c>
      <c r="L35" s="734">
        <v>132</v>
      </c>
      <c r="M35" s="771">
        <v>0.59728506787330315</v>
      </c>
    </row>
    <row r="36" spans="1:13" ht="14.45" customHeight="1" x14ac:dyDescent="0.2">
      <c r="A36" s="789" t="s">
        <v>2342</v>
      </c>
      <c r="B36" s="780">
        <v>120952.33000000005</v>
      </c>
      <c r="C36" s="730">
        <v>1</v>
      </c>
      <c r="D36" s="793">
        <v>264</v>
      </c>
      <c r="E36" s="796" t="s">
        <v>2342</v>
      </c>
      <c r="F36" s="780">
        <v>89945.640000000029</v>
      </c>
      <c r="G36" s="748">
        <v>0.74364536838604101</v>
      </c>
      <c r="H36" s="734">
        <v>155</v>
      </c>
      <c r="I36" s="771">
        <v>0.58712121212121215</v>
      </c>
      <c r="J36" s="799">
        <v>31006.690000000013</v>
      </c>
      <c r="K36" s="748">
        <v>0.25635463161395899</v>
      </c>
      <c r="L36" s="734">
        <v>109</v>
      </c>
      <c r="M36" s="771">
        <v>0.4128787878787879</v>
      </c>
    </row>
    <row r="37" spans="1:13" ht="14.45" customHeight="1" x14ac:dyDescent="0.2">
      <c r="A37" s="789" t="s">
        <v>2343</v>
      </c>
      <c r="B37" s="780">
        <v>398285.83000000007</v>
      </c>
      <c r="C37" s="730">
        <v>1</v>
      </c>
      <c r="D37" s="793">
        <v>532</v>
      </c>
      <c r="E37" s="796" t="s">
        <v>2343</v>
      </c>
      <c r="F37" s="780">
        <v>227089.15000000005</v>
      </c>
      <c r="G37" s="748">
        <v>0.57016627982973933</v>
      </c>
      <c r="H37" s="734">
        <v>276</v>
      </c>
      <c r="I37" s="771">
        <v>0.51879699248120303</v>
      </c>
      <c r="J37" s="799">
        <v>171196.68000000002</v>
      </c>
      <c r="K37" s="748">
        <v>0.42983372017026061</v>
      </c>
      <c r="L37" s="734">
        <v>256</v>
      </c>
      <c r="M37" s="771">
        <v>0.48120300751879697</v>
      </c>
    </row>
    <row r="38" spans="1:13" ht="14.45" customHeight="1" x14ac:dyDescent="0.2">
      <c r="A38" s="789" t="s">
        <v>2344</v>
      </c>
      <c r="B38" s="780">
        <v>294913.24000000011</v>
      </c>
      <c r="C38" s="730">
        <v>1</v>
      </c>
      <c r="D38" s="793">
        <v>335</v>
      </c>
      <c r="E38" s="796" t="s">
        <v>2344</v>
      </c>
      <c r="F38" s="780">
        <v>194948.90000000008</v>
      </c>
      <c r="G38" s="748">
        <v>0.661038141251305</v>
      </c>
      <c r="H38" s="734">
        <v>199</v>
      </c>
      <c r="I38" s="771">
        <v>0.59402985074626868</v>
      </c>
      <c r="J38" s="799">
        <v>99964.340000000026</v>
      </c>
      <c r="K38" s="748">
        <v>0.338961858748695</v>
      </c>
      <c r="L38" s="734">
        <v>136</v>
      </c>
      <c r="M38" s="771">
        <v>0.40597014925373132</v>
      </c>
    </row>
    <row r="39" spans="1:13" ht="14.45" customHeight="1" x14ac:dyDescent="0.2">
      <c r="A39" s="789" t="s">
        <v>2345</v>
      </c>
      <c r="B39" s="780">
        <v>513546.58999999997</v>
      </c>
      <c r="C39" s="730">
        <v>1</v>
      </c>
      <c r="D39" s="793">
        <v>811</v>
      </c>
      <c r="E39" s="796" t="s">
        <v>2345</v>
      </c>
      <c r="F39" s="780">
        <v>359982.28999999992</v>
      </c>
      <c r="G39" s="748">
        <v>0.70097299253802847</v>
      </c>
      <c r="H39" s="734">
        <v>449</v>
      </c>
      <c r="I39" s="771">
        <v>0.55363748458692974</v>
      </c>
      <c r="J39" s="799">
        <v>153564.30000000002</v>
      </c>
      <c r="K39" s="748">
        <v>0.29902700746197153</v>
      </c>
      <c r="L39" s="734">
        <v>362</v>
      </c>
      <c r="M39" s="771">
        <v>0.44636251541307026</v>
      </c>
    </row>
    <row r="40" spans="1:13" ht="14.45" customHeight="1" x14ac:dyDescent="0.2">
      <c r="A40" s="789" t="s">
        <v>2346</v>
      </c>
      <c r="B40" s="780">
        <v>5339.7000000000007</v>
      </c>
      <c r="C40" s="730">
        <v>1</v>
      </c>
      <c r="D40" s="793">
        <v>15</v>
      </c>
      <c r="E40" s="796" t="s">
        <v>2346</v>
      </c>
      <c r="F40" s="780">
        <v>3153.5800000000004</v>
      </c>
      <c r="G40" s="748">
        <v>0.59059123171713768</v>
      </c>
      <c r="H40" s="734">
        <v>7</v>
      </c>
      <c r="I40" s="771">
        <v>0.46666666666666667</v>
      </c>
      <c r="J40" s="799">
        <v>2186.1200000000003</v>
      </c>
      <c r="K40" s="748">
        <v>0.40940876828286232</v>
      </c>
      <c r="L40" s="734">
        <v>8</v>
      </c>
      <c r="M40" s="771">
        <v>0.53333333333333333</v>
      </c>
    </row>
    <row r="41" spans="1:13" ht="14.45" customHeight="1" x14ac:dyDescent="0.2">
      <c r="A41" s="789" t="s">
        <v>2347</v>
      </c>
      <c r="B41" s="780">
        <v>414053.53999999992</v>
      </c>
      <c r="C41" s="730">
        <v>1</v>
      </c>
      <c r="D41" s="793">
        <v>445</v>
      </c>
      <c r="E41" s="796" t="s">
        <v>2347</v>
      </c>
      <c r="F41" s="780">
        <v>314601.25999999995</v>
      </c>
      <c r="G41" s="748">
        <v>0.75980816393937844</v>
      </c>
      <c r="H41" s="734">
        <v>288</v>
      </c>
      <c r="I41" s="771">
        <v>0.64719101123595502</v>
      </c>
      <c r="J41" s="799">
        <v>99452.28</v>
      </c>
      <c r="K41" s="748">
        <v>0.24019183606062158</v>
      </c>
      <c r="L41" s="734">
        <v>157</v>
      </c>
      <c r="M41" s="771">
        <v>0.35280898876404493</v>
      </c>
    </row>
    <row r="42" spans="1:13" ht="14.45" customHeight="1" x14ac:dyDescent="0.2">
      <c r="A42" s="789" t="s">
        <v>2348</v>
      </c>
      <c r="B42" s="780">
        <v>28019.730000000003</v>
      </c>
      <c r="C42" s="730">
        <v>1</v>
      </c>
      <c r="D42" s="793">
        <v>46</v>
      </c>
      <c r="E42" s="796" t="s">
        <v>2348</v>
      </c>
      <c r="F42" s="780">
        <v>23130.190000000002</v>
      </c>
      <c r="G42" s="748">
        <v>0.82549653404940015</v>
      </c>
      <c r="H42" s="734">
        <v>34</v>
      </c>
      <c r="I42" s="771">
        <v>0.73913043478260865</v>
      </c>
      <c r="J42" s="799">
        <v>4889.5400000000009</v>
      </c>
      <c r="K42" s="748">
        <v>0.17450346595059982</v>
      </c>
      <c r="L42" s="734">
        <v>12</v>
      </c>
      <c r="M42" s="771">
        <v>0.2608695652173913</v>
      </c>
    </row>
    <row r="43" spans="1:13" ht="14.45" customHeight="1" x14ac:dyDescent="0.2">
      <c r="A43" s="789" t="s">
        <v>2349</v>
      </c>
      <c r="B43" s="780">
        <v>157127.62000000002</v>
      </c>
      <c r="C43" s="730">
        <v>1</v>
      </c>
      <c r="D43" s="793">
        <v>438</v>
      </c>
      <c r="E43" s="796" t="s">
        <v>2349</v>
      </c>
      <c r="F43" s="780">
        <v>117807.20000000003</v>
      </c>
      <c r="G43" s="748">
        <v>0.7497548807778035</v>
      </c>
      <c r="H43" s="734">
        <v>137</v>
      </c>
      <c r="I43" s="771">
        <v>0.31278538812785389</v>
      </c>
      <c r="J43" s="799">
        <v>39320.42</v>
      </c>
      <c r="K43" s="748">
        <v>0.25024511922219655</v>
      </c>
      <c r="L43" s="734">
        <v>301</v>
      </c>
      <c r="M43" s="771">
        <v>0.68721461187214616</v>
      </c>
    </row>
    <row r="44" spans="1:13" ht="14.45" customHeight="1" x14ac:dyDescent="0.2">
      <c r="A44" s="789" t="s">
        <v>2350</v>
      </c>
      <c r="B44" s="780">
        <v>306504.39</v>
      </c>
      <c r="C44" s="730">
        <v>1</v>
      </c>
      <c r="D44" s="793">
        <v>278</v>
      </c>
      <c r="E44" s="796" t="s">
        <v>2350</v>
      </c>
      <c r="F44" s="780">
        <v>227449.04000000004</v>
      </c>
      <c r="G44" s="748">
        <v>0.74207433048511973</v>
      </c>
      <c r="H44" s="734">
        <v>196</v>
      </c>
      <c r="I44" s="771">
        <v>0.70503597122302153</v>
      </c>
      <c r="J44" s="799">
        <v>79055.350000000006</v>
      </c>
      <c r="K44" s="748">
        <v>0.25792566951488038</v>
      </c>
      <c r="L44" s="734">
        <v>82</v>
      </c>
      <c r="M44" s="771">
        <v>0.29496402877697842</v>
      </c>
    </row>
    <row r="45" spans="1:13" ht="14.45" customHeight="1" x14ac:dyDescent="0.2">
      <c r="A45" s="789" t="s">
        <v>2351</v>
      </c>
      <c r="B45" s="780">
        <v>1927.8600000000001</v>
      </c>
      <c r="C45" s="730">
        <v>1</v>
      </c>
      <c r="D45" s="793">
        <v>4</v>
      </c>
      <c r="E45" s="796" t="s">
        <v>2351</v>
      </c>
      <c r="F45" s="780"/>
      <c r="G45" s="748">
        <v>0</v>
      </c>
      <c r="H45" s="734"/>
      <c r="I45" s="771">
        <v>0</v>
      </c>
      <c r="J45" s="799">
        <v>1927.8600000000001</v>
      </c>
      <c r="K45" s="748">
        <v>1</v>
      </c>
      <c r="L45" s="734">
        <v>4</v>
      </c>
      <c r="M45" s="771">
        <v>1</v>
      </c>
    </row>
    <row r="46" spans="1:13" ht="14.45" customHeight="1" thickBot="1" x14ac:dyDescent="0.25">
      <c r="A46" s="790" t="s">
        <v>2352</v>
      </c>
      <c r="B46" s="781">
        <v>279749.24000000005</v>
      </c>
      <c r="C46" s="737">
        <v>1</v>
      </c>
      <c r="D46" s="794">
        <v>523</v>
      </c>
      <c r="E46" s="797" t="s">
        <v>2352</v>
      </c>
      <c r="F46" s="781">
        <v>184795.17</v>
      </c>
      <c r="G46" s="749">
        <v>0.66057434150670069</v>
      </c>
      <c r="H46" s="741">
        <v>282</v>
      </c>
      <c r="I46" s="772">
        <v>0.53919694072657742</v>
      </c>
      <c r="J46" s="800">
        <v>94954.070000000036</v>
      </c>
      <c r="K46" s="749">
        <v>0.33942565849329931</v>
      </c>
      <c r="L46" s="741">
        <v>241</v>
      </c>
      <c r="M46" s="772">
        <v>0.46080305927342258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8E59627A-3BC4-4AE2-B580-1F2A38ECA1C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57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4269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7804345.3199999947</v>
      </c>
      <c r="N3" s="70">
        <f>SUBTOTAL(9,N7:N1048576)</f>
        <v>19575</v>
      </c>
      <c r="O3" s="70">
        <f>SUBTOTAL(9,O7:O1048576)</f>
        <v>12050</v>
      </c>
      <c r="P3" s="70">
        <f>SUBTOTAL(9,P7:P1048576)</f>
        <v>5360325.2300000023</v>
      </c>
      <c r="Q3" s="71">
        <f>IF(M3=0,0,P3/M3)</f>
        <v>0.68683855086002343</v>
      </c>
      <c r="R3" s="70">
        <f>SUBTOTAL(9,R7:R1048576)</f>
        <v>10655</v>
      </c>
      <c r="S3" s="71">
        <f>IF(N3=0,0,R3/N3)</f>
        <v>0.54431673052362706</v>
      </c>
      <c r="T3" s="70">
        <f>SUBTOTAL(9,T7:T1048576)</f>
        <v>6795</v>
      </c>
      <c r="U3" s="72">
        <f>IF(O3=0,0,T3/O3)</f>
        <v>0.56390041493775933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11</v>
      </c>
      <c r="B7" s="807" t="s">
        <v>2300</v>
      </c>
      <c r="C7" s="807" t="s">
        <v>2304</v>
      </c>
      <c r="D7" s="808" t="s">
        <v>4267</v>
      </c>
      <c r="E7" s="809" t="s">
        <v>2313</v>
      </c>
      <c r="F7" s="807" t="s">
        <v>2301</v>
      </c>
      <c r="G7" s="807" t="s">
        <v>2353</v>
      </c>
      <c r="H7" s="807" t="s">
        <v>663</v>
      </c>
      <c r="I7" s="807" t="s">
        <v>1834</v>
      </c>
      <c r="J7" s="807" t="s">
        <v>788</v>
      </c>
      <c r="K7" s="807" t="s">
        <v>1835</v>
      </c>
      <c r="L7" s="810">
        <v>736.33</v>
      </c>
      <c r="M7" s="810">
        <v>1472.66</v>
      </c>
      <c r="N7" s="807">
        <v>2</v>
      </c>
      <c r="O7" s="811">
        <v>2</v>
      </c>
      <c r="P7" s="810">
        <v>1472.66</v>
      </c>
      <c r="Q7" s="812">
        <v>1</v>
      </c>
      <c r="R7" s="807">
        <v>2</v>
      </c>
      <c r="S7" s="812">
        <v>1</v>
      </c>
      <c r="T7" s="811">
        <v>2</v>
      </c>
      <c r="U7" s="231">
        <v>1</v>
      </c>
    </row>
    <row r="8" spans="1:21" ht="14.45" customHeight="1" x14ac:dyDescent="0.2">
      <c r="A8" s="821">
        <v>11</v>
      </c>
      <c r="B8" s="822" t="s">
        <v>2300</v>
      </c>
      <c r="C8" s="822" t="s">
        <v>2304</v>
      </c>
      <c r="D8" s="823" t="s">
        <v>4267</v>
      </c>
      <c r="E8" s="824" t="s">
        <v>2313</v>
      </c>
      <c r="F8" s="822" t="s">
        <v>2301</v>
      </c>
      <c r="G8" s="822" t="s">
        <v>2354</v>
      </c>
      <c r="H8" s="822" t="s">
        <v>663</v>
      </c>
      <c r="I8" s="822" t="s">
        <v>1970</v>
      </c>
      <c r="J8" s="822" t="s">
        <v>929</v>
      </c>
      <c r="K8" s="822" t="s">
        <v>930</v>
      </c>
      <c r="L8" s="825">
        <v>0</v>
      </c>
      <c r="M8" s="825">
        <v>0</v>
      </c>
      <c r="N8" s="822">
        <v>2</v>
      </c>
      <c r="O8" s="826">
        <v>0.5</v>
      </c>
      <c r="P8" s="825">
        <v>0</v>
      </c>
      <c r="Q8" s="827"/>
      <c r="R8" s="822">
        <v>2</v>
      </c>
      <c r="S8" s="827">
        <v>1</v>
      </c>
      <c r="T8" s="826">
        <v>0.5</v>
      </c>
      <c r="U8" s="828">
        <v>1</v>
      </c>
    </row>
    <row r="9" spans="1:21" ht="14.45" customHeight="1" x14ac:dyDescent="0.2">
      <c r="A9" s="821">
        <v>11</v>
      </c>
      <c r="B9" s="822" t="s">
        <v>2300</v>
      </c>
      <c r="C9" s="822" t="s">
        <v>2304</v>
      </c>
      <c r="D9" s="823" t="s">
        <v>4267</v>
      </c>
      <c r="E9" s="824" t="s">
        <v>2313</v>
      </c>
      <c r="F9" s="822" t="s">
        <v>2301</v>
      </c>
      <c r="G9" s="822" t="s">
        <v>2355</v>
      </c>
      <c r="H9" s="822" t="s">
        <v>329</v>
      </c>
      <c r="I9" s="822" t="s">
        <v>2356</v>
      </c>
      <c r="J9" s="822" t="s">
        <v>2357</v>
      </c>
      <c r="K9" s="822" t="s">
        <v>2358</v>
      </c>
      <c r="L9" s="825">
        <v>0</v>
      </c>
      <c r="M9" s="825">
        <v>0</v>
      </c>
      <c r="N9" s="822">
        <v>1</v>
      </c>
      <c r="O9" s="826">
        <v>0.5</v>
      </c>
      <c r="P9" s="825">
        <v>0</v>
      </c>
      <c r="Q9" s="827"/>
      <c r="R9" s="822">
        <v>1</v>
      </c>
      <c r="S9" s="827">
        <v>1</v>
      </c>
      <c r="T9" s="826">
        <v>0.5</v>
      </c>
      <c r="U9" s="828">
        <v>1</v>
      </c>
    </row>
    <row r="10" spans="1:21" ht="14.45" customHeight="1" x14ac:dyDescent="0.2">
      <c r="A10" s="821">
        <v>11</v>
      </c>
      <c r="B10" s="822" t="s">
        <v>2300</v>
      </c>
      <c r="C10" s="822" t="s">
        <v>2304</v>
      </c>
      <c r="D10" s="823" t="s">
        <v>4267</v>
      </c>
      <c r="E10" s="824" t="s">
        <v>2313</v>
      </c>
      <c r="F10" s="822" t="s">
        <v>2303</v>
      </c>
      <c r="G10" s="822" t="s">
        <v>2359</v>
      </c>
      <c r="H10" s="822" t="s">
        <v>329</v>
      </c>
      <c r="I10" s="822" t="s">
        <v>2360</v>
      </c>
      <c r="J10" s="822" t="s">
        <v>2361</v>
      </c>
      <c r="K10" s="822" t="s">
        <v>2362</v>
      </c>
      <c r="L10" s="825">
        <v>562.03</v>
      </c>
      <c r="M10" s="825">
        <v>562.03</v>
      </c>
      <c r="N10" s="822">
        <v>1</v>
      </c>
      <c r="O10" s="826">
        <v>1</v>
      </c>
      <c r="P10" s="825">
        <v>562.03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11</v>
      </c>
      <c r="B11" s="822" t="s">
        <v>2300</v>
      </c>
      <c r="C11" s="822" t="s">
        <v>2304</v>
      </c>
      <c r="D11" s="823" t="s">
        <v>4267</v>
      </c>
      <c r="E11" s="824" t="s">
        <v>2314</v>
      </c>
      <c r="F11" s="822" t="s">
        <v>2303</v>
      </c>
      <c r="G11" s="822" t="s">
        <v>2359</v>
      </c>
      <c r="H11" s="822" t="s">
        <v>329</v>
      </c>
      <c r="I11" s="822" t="s">
        <v>2363</v>
      </c>
      <c r="J11" s="822" t="s">
        <v>2364</v>
      </c>
      <c r="K11" s="822" t="s">
        <v>2365</v>
      </c>
      <c r="L11" s="825">
        <v>249.55</v>
      </c>
      <c r="M11" s="825">
        <v>499.1</v>
      </c>
      <c r="N11" s="822">
        <v>2</v>
      </c>
      <c r="O11" s="826">
        <v>1</v>
      </c>
      <c r="P11" s="825">
        <v>499.1</v>
      </c>
      <c r="Q11" s="827">
        <v>1</v>
      </c>
      <c r="R11" s="822">
        <v>2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11</v>
      </c>
      <c r="B12" s="822" t="s">
        <v>2300</v>
      </c>
      <c r="C12" s="822" t="s">
        <v>2304</v>
      </c>
      <c r="D12" s="823" t="s">
        <v>4267</v>
      </c>
      <c r="E12" s="824" t="s">
        <v>2314</v>
      </c>
      <c r="F12" s="822" t="s">
        <v>2303</v>
      </c>
      <c r="G12" s="822" t="s">
        <v>2359</v>
      </c>
      <c r="H12" s="822" t="s">
        <v>329</v>
      </c>
      <c r="I12" s="822" t="s">
        <v>2366</v>
      </c>
      <c r="J12" s="822" t="s">
        <v>2367</v>
      </c>
      <c r="K12" s="822" t="s">
        <v>2368</v>
      </c>
      <c r="L12" s="825">
        <v>400.2</v>
      </c>
      <c r="M12" s="825">
        <v>400.2</v>
      </c>
      <c r="N12" s="822">
        <v>1</v>
      </c>
      <c r="O12" s="826">
        <v>1</v>
      </c>
      <c r="P12" s="825">
        <v>400.2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11</v>
      </c>
      <c r="B13" s="822" t="s">
        <v>2300</v>
      </c>
      <c r="C13" s="822" t="s">
        <v>2304</v>
      </c>
      <c r="D13" s="823" t="s">
        <v>4267</v>
      </c>
      <c r="E13" s="824" t="s">
        <v>2314</v>
      </c>
      <c r="F13" s="822" t="s">
        <v>2303</v>
      </c>
      <c r="G13" s="822" t="s">
        <v>2359</v>
      </c>
      <c r="H13" s="822" t="s">
        <v>329</v>
      </c>
      <c r="I13" s="822" t="s">
        <v>2369</v>
      </c>
      <c r="J13" s="822" t="s">
        <v>2370</v>
      </c>
      <c r="K13" s="822" t="s">
        <v>2371</v>
      </c>
      <c r="L13" s="825">
        <v>971.25</v>
      </c>
      <c r="M13" s="825">
        <v>1942.5</v>
      </c>
      <c r="N13" s="822">
        <v>2</v>
      </c>
      <c r="O13" s="826">
        <v>2</v>
      </c>
      <c r="P13" s="825">
        <v>1942.5</v>
      </c>
      <c r="Q13" s="827">
        <v>1</v>
      </c>
      <c r="R13" s="822">
        <v>2</v>
      </c>
      <c r="S13" s="827">
        <v>1</v>
      </c>
      <c r="T13" s="826">
        <v>2</v>
      </c>
      <c r="U13" s="828">
        <v>1</v>
      </c>
    </row>
    <row r="14" spans="1:21" ht="14.45" customHeight="1" x14ac:dyDescent="0.2">
      <c r="A14" s="821">
        <v>11</v>
      </c>
      <c r="B14" s="822" t="s">
        <v>2300</v>
      </c>
      <c r="C14" s="822" t="s">
        <v>2304</v>
      </c>
      <c r="D14" s="823" t="s">
        <v>4267</v>
      </c>
      <c r="E14" s="824" t="s">
        <v>2314</v>
      </c>
      <c r="F14" s="822" t="s">
        <v>2303</v>
      </c>
      <c r="G14" s="822" t="s">
        <v>2359</v>
      </c>
      <c r="H14" s="822" t="s">
        <v>329</v>
      </c>
      <c r="I14" s="822" t="s">
        <v>2372</v>
      </c>
      <c r="J14" s="822" t="s">
        <v>2373</v>
      </c>
      <c r="K14" s="822" t="s">
        <v>2374</v>
      </c>
      <c r="L14" s="825">
        <v>748.12</v>
      </c>
      <c r="M14" s="825">
        <v>748.12</v>
      </c>
      <c r="N14" s="822">
        <v>1</v>
      </c>
      <c r="O14" s="826">
        <v>1</v>
      </c>
      <c r="P14" s="825">
        <v>748.12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11</v>
      </c>
      <c r="B15" s="822" t="s">
        <v>2300</v>
      </c>
      <c r="C15" s="822" t="s">
        <v>2304</v>
      </c>
      <c r="D15" s="823" t="s">
        <v>4267</v>
      </c>
      <c r="E15" s="824" t="s">
        <v>2314</v>
      </c>
      <c r="F15" s="822" t="s">
        <v>2303</v>
      </c>
      <c r="G15" s="822" t="s">
        <v>2359</v>
      </c>
      <c r="H15" s="822" t="s">
        <v>329</v>
      </c>
      <c r="I15" s="822" t="s">
        <v>2375</v>
      </c>
      <c r="J15" s="822" t="s">
        <v>2376</v>
      </c>
      <c r="K15" s="822" t="s">
        <v>2377</v>
      </c>
      <c r="L15" s="825">
        <v>245.42</v>
      </c>
      <c r="M15" s="825">
        <v>981.68</v>
      </c>
      <c r="N15" s="822">
        <v>4</v>
      </c>
      <c r="O15" s="826">
        <v>4</v>
      </c>
      <c r="P15" s="825">
        <v>736.26</v>
      </c>
      <c r="Q15" s="827">
        <v>0.75</v>
      </c>
      <c r="R15" s="822">
        <v>3</v>
      </c>
      <c r="S15" s="827">
        <v>0.75</v>
      </c>
      <c r="T15" s="826">
        <v>3</v>
      </c>
      <c r="U15" s="828">
        <v>0.75</v>
      </c>
    </row>
    <row r="16" spans="1:21" ht="14.45" customHeight="1" x14ac:dyDescent="0.2">
      <c r="A16" s="821">
        <v>11</v>
      </c>
      <c r="B16" s="822" t="s">
        <v>2300</v>
      </c>
      <c r="C16" s="822" t="s">
        <v>2304</v>
      </c>
      <c r="D16" s="823" t="s">
        <v>4267</v>
      </c>
      <c r="E16" s="824" t="s">
        <v>2315</v>
      </c>
      <c r="F16" s="822" t="s">
        <v>2301</v>
      </c>
      <c r="G16" s="822" t="s">
        <v>2353</v>
      </c>
      <c r="H16" s="822" t="s">
        <v>663</v>
      </c>
      <c r="I16" s="822" t="s">
        <v>1834</v>
      </c>
      <c r="J16" s="822" t="s">
        <v>788</v>
      </c>
      <c r="K16" s="822" t="s">
        <v>1835</v>
      </c>
      <c r="L16" s="825">
        <v>736.33</v>
      </c>
      <c r="M16" s="825">
        <v>1472.66</v>
      </c>
      <c r="N16" s="822">
        <v>2</v>
      </c>
      <c r="O16" s="826">
        <v>2</v>
      </c>
      <c r="P16" s="825">
        <v>1472.66</v>
      </c>
      <c r="Q16" s="827">
        <v>1</v>
      </c>
      <c r="R16" s="822">
        <v>2</v>
      </c>
      <c r="S16" s="827">
        <v>1</v>
      </c>
      <c r="T16" s="826">
        <v>2</v>
      </c>
      <c r="U16" s="828">
        <v>1</v>
      </c>
    </row>
    <row r="17" spans="1:21" ht="14.45" customHeight="1" x14ac:dyDescent="0.2">
      <c r="A17" s="821">
        <v>11</v>
      </c>
      <c r="B17" s="822" t="s">
        <v>2300</v>
      </c>
      <c r="C17" s="822" t="s">
        <v>2304</v>
      </c>
      <c r="D17" s="823" t="s">
        <v>4267</v>
      </c>
      <c r="E17" s="824" t="s">
        <v>2315</v>
      </c>
      <c r="F17" s="822" t="s">
        <v>2301</v>
      </c>
      <c r="G17" s="822" t="s">
        <v>2378</v>
      </c>
      <c r="H17" s="822" t="s">
        <v>663</v>
      </c>
      <c r="I17" s="822" t="s">
        <v>2016</v>
      </c>
      <c r="J17" s="822" t="s">
        <v>2014</v>
      </c>
      <c r="K17" s="822" t="s">
        <v>2017</v>
      </c>
      <c r="L17" s="825">
        <v>13.68</v>
      </c>
      <c r="M17" s="825">
        <v>13.68</v>
      </c>
      <c r="N17" s="822">
        <v>1</v>
      </c>
      <c r="O17" s="826">
        <v>1</v>
      </c>
      <c r="P17" s="825">
        <v>13.68</v>
      </c>
      <c r="Q17" s="827">
        <v>1</v>
      </c>
      <c r="R17" s="822">
        <v>1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11</v>
      </c>
      <c r="B18" s="822" t="s">
        <v>2300</v>
      </c>
      <c r="C18" s="822" t="s">
        <v>2304</v>
      </c>
      <c r="D18" s="823" t="s">
        <v>4267</v>
      </c>
      <c r="E18" s="824" t="s">
        <v>2315</v>
      </c>
      <c r="F18" s="822" t="s">
        <v>2301</v>
      </c>
      <c r="G18" s="822" t="s">
        <v>2379</v>
      </c>
      <c r="H18" s="822" t="s">
        <v>663</v>
      </c>
      <c r="I18" s="822" t="s">
        <v>2234</v>
      </c>
      <c r="J18" s="822" t="s">
        <v>1258</v>
      </c>
      <c r="K18" s="822" t="s">
        <v>1565</v>
      </c>
      <c r="L18" s="825">
        <v>2573.2199999999998</v>
      </c>
      <c r="M18" s="825">
        <v>2573.2199999999998</v>
      </c>
      <c r="N18" s="822">
        <v>1</v>
      </c>
      <c r="O18" s="826">
        <v>1</v>
      </c>
      <c r="P18" s="825">
        <v>2573.2199999999998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11</v>
      </c>
      <c r="B19" s="822" t="s">
        <v>2300</v>
      </c>
      <c r="C19" s="822" t="s">
        <v>2304</v>
      </c>
      <c r="D19" s="823" t="s">
        <v>4267</v>
      </c>
      <c r="E19" s="824" t="s">
        <v>2315</v>
      </c>
      <c r="F19" s="822" t="s">
        <v>2301</v>
      </c>
      <c r="G19" s="822" t="s">
        <v>2380</v>
      </c>
      <c r="H19" s="822" t="s">
        <v>329</v>
      </c>
      <c r="I19" s="822" t="s">
        <v>2381</v>
      </c>
      <c r="J19" s="822" t="s">
        <v>1241</v>
      </c>
      <c r="K19" s="822" t="s">
        <v>2382</v>
      </c>
      <c r="L19" s="825">
        <v>0</v>
      </c>
      <c r="M19" s="825">
        <v>0</v>
      </c>
      <c r="N19" s="822">
        <v>1</v>
      </c>
      <c r="O19" s="826">
        <v>1</v>
      </c>
      <c r="P19" s="825">
        <v>0</v>
      </c>
      <c r="Q19" s="827"/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11</v>
      </c>
      <c r="B20" s="822" t="s">
        <v>2300</v>
      </c>
      <c r="C20" s="822" t="s">
        <v>2304</v>
      </c>
      <c r="D20" s="823" t="s">
        <v>4267</v>
      </c>
      <c r="E20" s="824" t="s">
        <v>2326</v>
      </c>
      <c r="F20" s="822" t="s">
        <v>2301</v>
      </c>
      <c r="G20" s="822" t="s">
        <v>2383</v>
      </c>
      <c r="H20" s="822" t="s">
        <v>663</v>
      </c>
      <c r="I20" s="822" t="s">
        <v>1914</v>
      </c>
      <c r="J20" s="822" t="s">
        <v>1055</v>
      </c>
      <c r="K20" s="822" t="s">
        <v>708</v>
      </c>
      <c r="L20" s="825">
        <v>168.41</v>
      </c>
      <c r="M20" s="825">
        <v>168.41</v>
      </c>
      <c r="N20" s="822">
        <v>1</v>
      </c>
      <c r="O20" s="826">
        <v>1</v>
      </c>
      <c r="P20" s="825">
        <v>168.41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11</v>
      </c>
      <c r="B21" s="822" t="s">
        <v>2300</v>
      </c>
      <c r="C21" s="822" t="s">
        <v>2304</v>
      </c>
      <c r="D21" s="823" t="s">
        <v>4267</v>
      </c>
      <c r="E21" s="824" t="s">
        <v>2326</v>
      </c>
      <c r="F21" s="822" t="s">
        <v>2301</v>
      </c>
      <c r="G21" s="822" t="s">
        <v>2353</v>
      </c>
      <c r="H21" s="822" t="s">
        <v>663</v>
      </c>
      <c r="I21" s="822" t="s">
        <v>1834</v>
      </c>
      <c r="J21" s="822" t="s">
        <v>788</v>
      </c>
      <c r="K21" s="822" t="s">
        <v>1835</v>
      </c>
      <c r="L21" s="825">
        <v>736.33</v>
      </c>
      <c r="M21" s="825">
        <v>2208.9900000000002</v>
      </c>
      <c r="N21" s="822">
        <v>3</v>
      </c>
      <c r="O21" s="826">
        <v>3</v>
      </c>
      <c r="P21" s="825">
        <v>2208.9900000000002</v>
      </c>
      <c r="Q21" s="827">
        <v>1</v>
      </c>
      <c r="R21" s="822">
        <v>3</v>
      </c>
      <c r="S21" s="827">
        <v>1</v>
      </c>
      <c r="T21" s="826">
        <v>3</v>
      </c>
      <c r="U21" s="828">
        <v>1</v>
      </c>
    </row>
    <row r="22" spans="1:21" ht="14.45" customHeight="1" x14ac:dyDescent="0.2">
      <c r="A22" s="821">
        <v>11</v>
      </c>
      <c r="B22" s="822" t="s">
        <v>2300</v>
      </c>
      <c r="C22" s="822" t="s">
        <v>2304</v>
      </c>
      <c r="D22" s="823" t="s">
        <v>4267</v>
      </c>
      <c r="E22" s="824" t="s">
        <v>2326</v>
      </c>
      <c r="F22" s="822" t="s">
        <v>2301</v>
      </c>
      <c r="G22" s="822" t="s">
        <v>2354</v>
      </c>
      <c r="H22" s="822" t="s">
        <v>329</v>
      </c>
      <c r="I22" s="822" t="s">
        <v>2384</v>
      </c>
      <c r="J22" s="822" t="s">
        <v>929</v>
      </c>
      <c r="K22" s="822" t="s">
        <v>930</v>
      </c>
      <c r="L22" s="825">
        <v>0</v>
      </c>
      <c r="M22" s="825">
        <v>0</v>
      </c>
      <c r="N22" s="822">
        <v>1</v>
      </c>
      <c r="O22" s="826">
        <v>1</v>
      </c>
      <c r="P22" s="825">
        <v>0</v>
      </c>
      <c r="Q22" s="827"/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11</v>
      </c>
      <c r="B23" s="822" t="s">
        <v>2300</v>
      </c>
      <c r="C23" s="822" t="s">
        <v>2304</v>
      </c>
      <c r="D23" s="823" t="s">
        <v>4267</v>
      </c>
      <c r="E23" s="824" t="s">
        <v>2326</v>
      </c>
      <c r="F23" s="822" t="s">
        <v>2303</v>
      </c>
      <c r="G23" s="822" t="s">
        <v>2359</v>
      </c>
      <c r="H23" s="822" t="s">
        <v>329</v>
      </c>
      <c r="I23" s="822" t="s">
        <v>2363</v>
      </c>
      <c r="J23" s="822" t="s">
        <v>2364</v>
      </c>
      <c r="K23" s="822" t="s">
        <v>2365</v>
      </c>
      <c r="L23" s="825">
        <v>249.55</v>
      </c>
      <c r="M23" s="825">
        <v>499.1</v>
      </c>
      <c r="N23" s="822">
        <v>2</v>
      </c>
      <c r="O23" s="826">
        <v>1</v>
      </c>
      <c r="P23" s="825">
        <v>499.1</v>
      </c>
      <c r="Q23" s="827">
        <v>1</v>
      </c>
      <c r="R23" s="822">
        <v>2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11</v>
      </c>
      <c r="B24" s="822" t="s">
        <v>2300</v>
      </c>
      <c r="C24" s="822" t="s">
        <v>2304</v>
      </c>
      <c r="D24" s="823" t="s">
        <v>4267</v>
      </c>
      <c r="E24" s="824" t="s">
        <v>2330</v>
      </c>
      <c r="F24" s="822" t="s">
        <v>2301</v>
      </c>
      <c r="G24" s="822" t="s">
        <v>2385</v>
      </c>
      <c r="H24" s="822" t="s">
        <v>329</v>
      </c>
      <c r="I24" s="822" t="s">
        <v>2386</v>
      </c>
      <c r="J24" s="822" t="s">
        <v>1104</v>
      </c>
      <c r="K24" s="822" t="s">
        <v>1056</v>
      </c>
      <c r="L24" s="825">
        <v>78.48</v>
      </c>
      <c r="M24" s="825">
        <v>78.48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11</v>
      </c>
      <c r="B25" s="822" t="s">
        <v>2300</v>
      </c>
      <c r="C25" s="822" t="s">
        <v>2304</v>
      </c>
      <c r="D25" s="823" t="s">
        <v>4267</v>
      </c>
      <c r="E25" s="824" t="s">
        <v>2330</v>
      </c>
      <c r="F25" s="822" t="s">
        <v>2301</v>
      </c>
      <c r="G25" s="822" t="s">
        <v>2387</v>
      </c>
      <c r="H25" s="822" t="s">
        <v>329</v>
      </c>
      <c r="I25" s="822" t="s">
        <v>2388</v>
      </c>
      <c r="J25" s="822" t="s">
        <v>717</v>
      </c>
      <c r="K25" s="822" t="s">
        <v>718</v>
      </c>
      <c r="L25" s="825">
        <v>38.5</v>
      </c>
      <c r="M25" s="825">
        <v>38.5</v>
      </c>
      <c r="N25" s="822">
        <v>1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11</v>
      </c>
      <c r="B26" s="822" t="s">
        <v>2300</v>
      </c>
      <c r="C26" s="822" t="s">
        <v>2304</v>
      </c>
      <c r="D26" s="823" t="s">
        <v>4267</v>
      </c>
      <c r="E26" s="824" t="s">
        <v>2331</v>
      </c>
      <c r="F26" s="822" t="s">
        <v>2303</v>
      </c>
      <c r="G26" s="822" t="s">
        <v>2359</v>
      </c>
      <c r="H26" s="822" t="s">
        <v>329</v>
      </c>
      <c r="I26" s="822" t="s">
        <v>2360</v>
      </c>
      <c r="J26" s="822" t="s">
        <v>2361</v>
      </c>
      <c r="K26" s="822" t="s">
        <v>2362</v>
      </c>
      <c r="L26" s="825">
        <v>562.03</v>
      </c>
      <c r="M26" s="825">
        <v>1124.06</v>
      </c>
      <c r="N26" s="822">
        <v>2</v>
      </c>
      <c r="O26" s="826">
        <v>2</v>
      </c>
      <c r="P26" s="825">
        <v>1124.06</v>
      </c>
      <c r="Q26" s="827">
        <v>1</v>
      </c>
      <c r="R26" s="822">
        <v>2</v>
      </c>
      <c r="S26" s="827">
        <v>1</v>
      </c>
      <c r="T26" s="826">
        <v>2</v>
      </c>
      <c r="U26" s="828">
        <v>1</v>
      </c>
    </row>
    <row r="27" spans="1:21" ht="14.45" customHeight="1" x14ac:dyDescent="0.2">
      <c r="A27" s="821">
        <v>11</v>
      </c>
      <c r="B27" s="822" t="s">
        <v>2300</v>
      </c>
      <c r="C27" s="822" t="s">
        <v>2304</v>
      </c>
      <c r="D27" s="823" t="s">
        <v>4267</v>
      </c>
      <c r="E27" s="824" t="s">
        <v>2331</v>
      </c>
      <c r="F27" s="822" t="s">
        <v>2303</v>
      </c>
      <c r="G27" s="822" t="s">
        <v>2359</v>
      </c>
      <c r="H27" s="822" t="s">
        <v>329</v>
      </c>
      <c r="I27" s="822" t="s">
        <v>2389</v>
      </c>
      <c r="J27" s="822" t="s">
        <v>2390</v>
      </c>
      <c r="K27" s="822" t="s">
        <v>2391</v>
      </c>
      <c r="L27" s="825">
        <v>1000.5</v>
      </c>
      <c r="M27" s="825">
        <v>1000.5</v>
      </c>
      <c r="N27" s="822">
        <v>1</v>
      </c>
      <c r="O27" s="826">
        <v>1</v>
      </c>
      <c r="P27" s="825">
        <v>1000.5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11</v>
      </c>
      <c r="B28" s="822" t="s">
        <v>2300</v>
      </c>
      <c r="C28" s="822" t="s">
        <v>2304</v>
      </c>
      <c r="D28" s="823" t="s">
        <v>4267</v>
      </c>
      <c r="E28" s="824" t="s">
        <v>2331</v>
      </c>
      <c r="F28" s="822" t="s">
        <v>2303</v>
      </c>
      <c r="G28" s="822" t="s">
        <v>2359</v>
      </c>
      <c r="H28" s="822" t="s">
        <v>329</v>
      </c>
      <c r="I28" s="822" t="s">
        <v>2369</v>
      </c>
      <c r="J28" s="822" t="s">
        <v>2370</v>
      </c>
      <c r="K28" s="822" t="s">
        <v>2371</v>
      </c>
      <c r="L28" s="825">
        <v>971.25</v>
      </c>
      <c r="M28" s="825">
        <v>1942.5</v>
      </c>
      <c r="N28" s="822">
        <v>2</v>
      </c>
      <c r="O28" s="826">
        <v>2</v>
      </c>
      <c r="P28" s="825">
        <v>971.25</v>
      </c>
      <c r="Q28" s="827">
        <v>0.5</v>
      </c>
      <c r="R28" s="822">
        <v>1</v>
      </c>
      <c r="S28" s="827">
        <v>0.5</v>
      </c>
      <c r="T28" s="826">
        <v>1</v>
      </c>
      <c r="U28" s="828">
        <v>0.5</v>
      </c>
    </row>
    <row r="29" spans="1:21" ht="14.45" customHeight="1" x14ac:dyDescent="0.2">
      <c r="A29" s="821">
        <v>11</v>
      </c>
      <c r="B29" s="822" t="s">
        <v>2300</v>
      </c>
      <c r="C29" s="822" t="s">
        <v>2304</v>
      </c>
      <c r="D29" s="823" t="s">
        <v>4267</v>
      </c>
      <c r="E29" s="824" t="s">
        <v>2336</v>
      </c>
      <c r="F29" s="822" t="s">
        <v>2301</v>
      </c>
      <c r="G29" s="822" t="s">
        <v>2353</v>
      </c>
      <c r="H29" s="822" t="s">
        <v>663</v>
      </c>
      <c r="I29" s="822" t="s">
        <v>1834</v>
      </c>
      <c r="J29" s="822" t="s">
        <v>788</v>
      </c>
      <c r="K29" s="822" t="s">
        <v>1835</v>
      </c>
      <c r="L29" s="825">
        <v>736.33</v>
      </c>
      <c r="M29" s="825">
        <v>736.33</v>
      </c>
      <c r="N29" s="822">
        <v>1</v>
      </c>
      <c r="O29" s="826">
        <v>1</v>
      </c>
      <c r="P29" s="825">
        <v>736.33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11</v>
      </c>
      <c r="B30" s="822" t="s">
        <v>2300</v>
      </c>
      <c r="C30" s="822" t="s">
        <v>2304</v>
      </c>
      <c r="D30" s="823" t="s">
        <v>4267</v>
      </c>
      <c r="E30" s="824" t="s">
        <v>2336</v>
      </c>
      <c r="F30" s="822" t="s">
        <v>2303</v>
      </c>
      <c r="G30" s="822" t="s">
        <v>2359</v>
      </c>
      <c r="H30" s="822" t="s">
        <v>329</v>
      </c>
      <c r="I30" s="822" t="s">
        <v>2360</v>
      </c>
      <c r="J30" s="822" t="s">
        <v>2361</v>
      </c>
      <c r="K30" s="822" t="s">
        <v>2362</v>
      </c>
      <c r="L30" s="825">
        <v>562.03</v>
      </c>
      <c r="M30" s="825">
        <v>1686.09</v>
      </c>
      <c r="N30" s="822">
        <v>3</v>
      </c>
      <c r="O30" s="826">
        <v>3</v>
      </c>
      <c r="P30" s="825">
        <v>1686.09</v>
      </c>
      <c r="Q30" s="827">
        <v>1</v>
      </c>
      <c r="R30" s="822">
        <v>3</v>
      </c>
      <c r="S30" s="827">
        <v>1</v>
      </c>
      <c r="T30" s="826">
        <v>3</v>
      </c>
      <c r="U30" s="828">
        <v>1</v>
      </c>
    </row>
    <row r="31" spans="1:21" ht="14.45" customHeight="1" x14ac:dyDescent="0.2">
      <c r="A31" s="821">
        <v>11</v>
      </c>
      <c r="B31" s="822" t="s">
        <v>2300</v>
      </c>
      <c r="C31" s="822" t="s">
        <v>2304</v>
      </c>
      <c r="D31" s="823" t="s">
        <v>4267</v>
      </c>
      <c r="E31" s="824" t="s">
        <v>2336</v>
      </c>
      <c r="F31" s="822" t="s">
        <v>2303</v>
      </c>
      <c r="G31" s="822" t="s">
        <v>2359</v>
      </c>
      <c r="H31" s="822" t="s">
        <v>329</v>
      </c>
      <c r="I31" s="822" t="s">
        <v>2392</v>
      </c>
      <c r="J31" s="822" t="s">
        <v>2393</v>
      </c>
      <c r="K31" s="822" t="s">
        <v>2394</v>
      </c>
      <c r="L31" s="825">
        <v>492.19</v>
      </c>
      <c r="M31" s="825">
        <v>492.19</v>
      </c>
      <c r="N31" s="822">
        <v>1</v>
      </c>
      <c r="O31" s="826">
        <v>1</v>
      </c>
      <c r="P31" s="825">
        <v>492.19</v>
      </c>
      <c r="Q31" s="827">
        <v>1</v>
      </c>
      <c r="R31" s="822">
        <v>1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11</v>
      </c>
      <c r="B32" s="822" t="s">
        <v>2300</v>
      </c>
      <c r="C32" s="822" t="s">
        <v>2304</v>
      </c>
      <c r="D32" s="823" t="s">
        <v>4267</v>
      </c>
      <c r="E32" s="824" t="s">
        <v>2336</v>
      </c>
      <c r="F32" s="822" t="s">
        <v>2303</v>
      </c>
      <c r="G32" s="822" t="s">
        <v>2359</v>
      </c>
      <c r="H32" s="822" t="s">
        <v>329</v>
      </c>
      <c r="I32" s="822" t="s">
        <v>2372</v>
      </c>
      <c r="J32" s="822" t="s">
        <v>2373</v>
      </c>
      <c r="K32" s="822" t="s">
        <v>2374</v>
      </c>
      <c r="L32" s="825">
        <v>748.12</v>
      </c>
      <c r="M32" s="825">
        <v>1496.24</v>
      </c>
      <c r="N32" s="822">
        <v>2</v>
      </c>
      <c r="O32" s="826">
        <v>2</v>
      </c>
      <c r="P32" s="825">
        <v>1496.24</v>
      </c>
      <c r="Q32" s="827">
        <v>1</v>
      </c>
      <c r="R32" s="822">
        <v>2</v>
      </c>
      <c r="S32" s="827">
        <v>1</v>
      </c>
      <c r="T32" s="826">
        <v>2</v>
      </c>
      <c r="U32" s="828">
        <v>1</v>
      </c>
    </row>
    <row r="33" spans="1:21" ht="14.45" customHeight="1" x14ac:dyDescent="0.2">
      <c r="A33" s="821">
        <v>11</v>
      </c>
      <c r="B33" s="822" t="s">
        <v>2300</v>
      </c>
      <c r="C33" s="822" t="s">
        <v>2304</v>
      </c>
      <c r="D33" s="823" t="s">
        <v>4267</v>
      </c>
      <c r="E33" s="824" t="s">
        <v>2336</v>
      </c>
      <c r="F33" s="822" t="s">
        <v>2303</v>
      </c>
      <c r="G33" s="822" t="s">
        <v>2359</v>
      </c>
      <c r="H33" s="822" t="s">
        <v>329</v>
      </c>
      <c r="I33" s="822" t="s">
        <v>2395</v>
      </c>
      <c r="J33" s="822" t="s">
        <v>2396</v>
      </c>
      <c r="K33" s="822" t="s">
        <v>2397</v>
      </c>
      <c r="L33" s="825">
        <v>1000.5</v>
      </c>
      <c r="M33" s="825">
        <v>3001.5</v>
      </c>
      <c r="N33" s="822">
        <v>3</v>
      </c>
      <c r="O33" s="826">
        <v>3</v>
      </c>
      <c r="P33" s="825">
        <v>3001.5</v>
      </c>
      <c r="Q33" s="827">
        <v>1</v>
      </c>
      <c r="R33" s="822">
        <v>3</v>
      </c>
      <c r="S33" s="827">
        <v>1</v>
      </c>
      <c r="T33" s="826">
        <v>3</v>
      </c>
      <c r="U33" s="828">
        <v>1</v>
      </c>
    </row>
    <row r="34" spans="1:21" ht="14.45" customHeight="1" x14ac:dyDescent="0.2">
      <c r="A34" s="821">
        <v>11</v>
      </c>
      <c r="B34" s="822" t="s">
        <v>2300</v>
      </c>
      <c r="C34" s="822" t="s">
        <v>2304</v>
      </c>
      <c r="D34" s="823" t="s">
        <v>4267</v>
      </c>
      <c r="E34" s="824" t="s">
        <v>2336</v>
      </c>
      <c r="F34" s="822" t="s">
        <v>2303</v>
      </c>
      <c r="G34" s="822" t="s">
        <v>2359</v>
      </c>
      <c r="H34" s="822" t="s">
        <v>329</v>
      </c>
      <c r="I34" s="822" t="s">
        <v>2398</v>
      </c>
      <c r="J34" s="822" t="s">
        <v>2399</v>
      </c>
      <c r="K34" s="822" t="s">
        <v>2400</v>
      </c>
      <c r="L34" s="825">
        <v>349.6</v>
      </c>
      <c r="M34" s="825">
        <v>349.6</v>
      </c>
      <c r="N34" s="822">
        <v>1</v>
      </c>
      <c r="O34" s="826">
        <v>1</v>
      </c>
      <c r="P34" s="825">
        <v>349.6</v>
      </c>
      <c r="Q34" s="827">
        <v>1</v>
      </c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11</v>
      </c>
      <c r="B35" s="822" t="s">
        <v>2300</v>
      </c>
      <c r="C35" s="822" t="s">
        <v>2304</v>
      </c>
      <c r="D35" s="823" t="s">
        <v>4267</v>
      </c>
      <c r="E35" s="824" t="s">
        <v>2344</v>
      </c>
      <c r="F35" s="822" t="s">
        <v>2301</v>
      </c>
      <c r="G35" s="822" t="s">
        <v>2401</v>
      </c>
      <c r="H35" s="822" t="s">
        <v>329</v>
      </c>
      <c r="I35" s="822" t="s">
        <v>2402</v>
      </c>
      <c r="J35" s="822" t="s">
        <v>1419</v>
      </c>
      <c r="K35" s="822" t="s">
        <v>2403</v>
      </c>
      <c r="L35" s="825">
        <v>34.19</v>
      </c>
      <c r="M35" s="825">
        <v>68.38</v>
      </c>
      <c r="N35" s="822">
        <v>2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11</v>
      </c>
      <c r="B36" s="822" t="s">
        <v>2300</v>
      </c>
      <c r="C36" s="822" t="s">
        <v>2304</v>
      </c>
      <c r="D36" s="823" t="s">
        <v>4267</v>
      </c>
      <c r="E36" s="824" t="s">
        <v>2344</v>
      </c>
      <c r="F36" s="822" t="s">
        <v>2301</v>
      </c>
      <c r="G36" s="822" t="s">
        <v>2404</v>
      </c>
      <c r="H36" s="822" t="s">
        <v>663</v>
      </c>
      <c r="I36" s="822" t="s">
        <v>1907</v>
      </c>
      <c r="J36" s="822" t="s">
        <v>1078</v>
      </c>
      <c r="K36" s="822" t="s">
        <v>1908</v>
      </c>
      <c r="L36" s="825">
        <v>154.36000000000001</v>
      </c>
      <c r="M36" s="825">
        <v>926.16000000000008</v>
      </c>
      <c r="N36" s="822">
        <v>6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11</v>
      </c>
      <c r="B37" s="822" t="s">
        <v>2300</v>
      </c>
      <c r="C37" s="822" t="s">
        <v>2304</v>
      </c>
      <c r="D37" s="823" t="s">
        <v>4267</v>
      </c>
      <c r="E37" s="824" t="s">
        <v>2344</v>
      </c>
      <c r="F37" s="822" t="s">
        <v>2303</v>
      </c>
      <c r="G37" s="822" t="s">
        <v>2359</v>
      </c>
      <c r="H37" s="822" t="s">
        <v>329</v>
      </c>
      <c r="I37" s="822" t="s">
        <v>2389</v>
      </c>
      <c r="J37" s="822" t="s">
        <v>2390</v>
      </c>
      <c r="K37" s="822" t="s">
        <v>2391</v>
      </c>
      <c r="L37" s="825">
        <v>1000.5</v>
      </c>
      <c r="M37" s="825">
        <v>1000.5</v>
      </c>
      <c r="N37" s="822">
        <v>1</v>
      </c>
      <c r="O37" s="826">
        <v>1</v>
      </c>
      <c r="P37" s="825">
        <v>1000.5</v>
      </c>
      <c r="Q37" s="827">
        <v>1</v>
      </c>
      <c r="R37" s="822">
        <v>1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11</v>
      </c>
      <c r="B38" s="822" t="s">
        <v>2300</v>
      </c>
      <c r="C38" s="822" t="s">
        <v>2304</v>
      </c>
      <c r="D38" s="823" t="s">
        <v>4267</v>
      </c>
      <c r="E38" s="824" t="s">
        <v>2344</v>
      </c>
      <c r="F38" s="822" t="s">
        <v>2303</v>
      </c>
      <c r="G38" s="822" t="s">
        <v>2359</v>
      </c>
      <c r="H38" s="822" t="s">
        <v>329</v>
      </c>
      <c r="I38" s="822" t="s">
        <v>2369</v>
      </c>
      <c r="J38" s="822" t="s">
        <v>2370</v>
      </c>
      <c r="K38" s="822" t="s">
        <v>2371</v>
      </c>
      <c r="L38" s="825">
        <v>971.25</v>
      </c>
      <c r="M38" s="825">
        <v>971.25</v>
      </c>
      <c r="N38" s="822">
        <v>1</v>
      </c>
      <c r="O38" s="826">
        <v>1</v>
      </c>
      <c r="P38" s="825">
        <v>971.25</v>
      </c>
      <c r="Q38" s="827">
        <v>1</v>
      </c>
      <c r="R38" s="822">
        <v>1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11</v>
      </c>
      <c r="B39" s="822" t="s">
        <v>2300</v>
      </c>
      <c r="C39" s="822" t="s">
        <v>2304</v>
      </c>
      <c r="D39" s="823" t="s">
        <v>4267</v>
      </c>
      <c r="E39" s="824" t="s">
        <v>2344</v>
      </c>
      <c r="F39" s="822" t="s">
        <v>2303</v>
      </c>
      <c r="G39" s="822" t="s">
        <v>2359</v>
      </c>
      <c r="H39" s="822" t="s">
        <v>329</v>
      </c>
      <c r="I39" s="822" t="s">
        <v>2395</v>
      </c>
      <c r="J39" s="822" t="s">
        <v>2396</v>
      </c>
      <c r="K39" s="822" t="s">
        <v>2397</v>
      </c>
      <c r="L39" s="825">
        <v>1000.5</v>
      </c>
      <c r="M39" s="825">
        <v>1000.5</v>
      </c>
      <c r="N39" s="822">
        <v>1</v>
      </c>
      <c r="O39" s="826">
        <v>1</v>
      </c>
      <c r="P39" s="825">
        <v>1000.5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11</v>
      </c>
      <c r="B40" s="822" t="s">
        <v>2300</v>
      </c>
      <c r="C40" s="822" t="s">
        <v>2304</v>
      </c>
      <c r="D40" s="823" t="s">
        <v>4267</v>
      </c>
      <c r="E40" s="824" t="s">
        <v>2347</v>
      </c>
      <c r="F40" s="822" t="s">
        <v>2303</v>
      </c>
      <c r="G40" s="822" t="s">
        <v>2359</v>
      </c>
      <c r="H40" s="822" t="s">
        <v>329</v>
      </c>
      <c r="I40" s="822" t="s">
        <v>2405</v>
      </c>
      <c r="J40" s="822" t="s">
        <v>2406</v>
      </c>
      <c r="K40" s="822" t="s">
        <v>2407</v>
      </c>
      <c r="L40" s="825">
        <v>0</v>
      </c>
      <c r="M40" s="825">
        <v>0</v>
      </c>
      <c r="N40" s="822">
        <v>1</v>
      </c>
      <c r="O40" s="826">
        <v>1</v>
      </c>
      <c r="P40" s="825"/>
      <c r="Q40" s="827"/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11</v>
      </c>
      <c r="B41" s="822" t="s">
        <v>2300</v>
      </c>
      <c r="C41" s="822" t="s">
        <v>2304</v>
      </c>
      <c r="D41" s="823" t="s">
        <v>4267</v>
      </c>
      <c r="E41" s="824" t="s">
        <v>2349</v>
      </c>
      <c r="F41" s="822" t="s">
        <v>2301</v>
      </c>
      <c r="G41" s="822" t="s">
        <v>2353</v>
      </c>
      <c r="H41" s="822" t="s">
        <v>663</v>
      </c>
      <c r="I41" s="822" t="s">
        <v>1834</v>
      </c>
      <c r="J41" s="822" t="s">
        <v>788</v>
      </c>
      <c r="K41" s="822" t="s">
        <v>1835</v>
      </c>
      <c r="L41" s="825">
        <v>736.33</v>
      </c>
      <c r="M41" s="825">
        <v>2945.32</v>
      </c>
      <c r="N41" s="822">
        <v>4</v>
      </c>
      <c r="O41" s="826">
        <v>3.5</v>
      </c>
      <c r="P41" s="825">
        <v>2945.32</v>
      </c>
      <c r="Q41" s="827">
        <v>1</v>
      </c>
      <c r="R41" s="822">
        <v>4</v>
      </c>
      <c r="S41" s="827">
        <v>1</v>
      </c>
      <c r="T41" s="826">
        <v>3.5</v>
      </c>
      <c r="U41" s="828">
        <v>1</v>
      </c>
    </row>
    <row r="42" spans="1:21" ht="14.45" customHeight="1" x14ac:dyDescent="0.2">
      <c r="A42" s="821">
        <v>11</v>
      </c>
      <c r="B42" s="822" t="s">
        <v>2300</v>
      </c>
      <c r="C42" s="822" t="s">
        <v>2304</v>
      </c>
      <c r="D42" s="823" t="s">
        <v>4267</v>
      </c>
      <c r="E42" s="824" t="s">
        <v>2349</v>
      </c>
      <c r="F42" s="822" t="s">
        <v>2301</v>
      </c>
      <c r="G42" s="822" t="s">
        <v>2353</v>
      </c>
      <c r="H42" s="822" t="s">
        <v>663</v>
      </c>
      <c r="I42" s="822" t="s">
        <v>1830</v>
      </c>
      <c r="J42" s="822" t="s">
        <v>788</v>
      </c>
      <c r="K42" s="822" t="s">
        <v>1831</v>
      </c>
      <c r="L42" s="825">
        <v>923.74</v>
      </c>
      <c r="M42" s="825">
        <v>923.74</v>
      </c>
      <c r="N42" s="822">
        <v>1</v>
      </c>
      <c r="O42" s="826">
        <v>1</v>
      </c>
      <c r="P42" s="825">
        <v>923.74</v>
      </c>
      <c r="Q42" s="827">
        <v>1</v>
      </c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11</v>
      </c>
      <c r="B43" s="822" t="s">
        <v>2300</v>
      </c>
      <c r="C43" s="822" t="s">
        <v>2304</v>
      </c>
      <c r="D43" s="823" t="s">
        <v>4267</v>
      </c>
      <c r="E43" s="824" t="s">
        <v>2349</v>
      </c>
      <c r="F43" s="822" t="s">
        <v>2301</v>
      </c>
      <c r="G43" s="822" t="s">
        <v>2408</v>
      </c>
      <c r="H43" s="822" t="s">
        <v>329</v>
      </c>
      <c r="I43" s="822" t="s">
        <v>2409</v>
      </c>
      <c r="J43" s="822" t="s">
        <v>681</v>
      </c>
      <c r="K43" s="822" t="s">
        <v>1168</v>
      </c>
      <c r="L43" s="825">
        <v>35.25</v>
      </c>
      <c r="M43" s="825">
        <v>35.25</v>
      </c>
      <c r="N43" s="822">
        <v>1</v>
      </c>
      <c r="O43" s="826">
        <v>1</v>
      </c>
      <c r="P43" s="825">
        <v>35.25</v>
      </c>
      <c r="Q43" s="827">
        <v>1</v>
      </c>
      <c r="R43" s="822">
        <v>1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11</v>
      </c>
      <c r="B44" s="822" t="s">
        <v>2300</v>
      </c>
      <c r="C44" s="822" t="s">
        <v>2304</v>
      </c>
      <c r="D44" s="823" t="s">
        <v>4267</v>
      </c>
      <c r="E44" s="824" t="s">
        <v>2349</v>
      </c>
      <c r="F44" s="822" t="s">
        <v>2301</v>
      </c>
      <c r="G44" s="822" t="s">
        <v>2410</v>
      </c>
      <c r="H44" s="822" t="s">
        <v>329</v>
      </c>
      <c r="I44" s="822" t="s">
        <v>2411</v>
      </c>
      <c r="J44" s="822" t="s">
        <v>2412</v>
      </c>
      <c r="K44" s="822" t="s">
        <v>2039</v>
      </c>
      <c r="L44" s="825">
        <v>1544.99</v>
      </c>
      <c r="M44" s="825">
        <v>1544.99</v>
      </c>
      <c r="N44" s="822">
        <v>1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11</v>
      </c>
      <c r="B45" s="822" t="s">
        <v>2300</v>
      </c>
      <c r="C45" s="822" t="s">
        <v>2304</v>
      </c>
      <c r="D45" s="823" t="s">
        <v>4267</v>
      </c>
      <c r="E45" s="824" t="s">
        <v>2349</v>
      </c>
      <c r="F45" s="822" t="s">
        <v>2301</v>
      </c>
      <c r="G45" s="822" t="s">
        <v>2354</v>
      </c>
      <c r="H45" s="822" t="s">
        <v>663</v>
      </c>
      <c r="I45" s="822" t="s">
        <v>1970</v>
      </c>
      <c r="J45" s="822" t="s">
        <v>929</v>
      </c>
      <c r="K45" s="822" t="s">
        <v>930</v>
      </c>
      <c r="L45" s="825">
        <v>0</v>
      </c>
      <c r="M45" s="825">
        <v>0</v>
      </c>
      <c r="N45" s="822">
        <v>6</v>
      </c>
      <c r="O45" s="826">
        <v>5.5</v>
      </c>
      <c r="P45" s="825">
        <v>0</v>
      </c>
      <c r="Q45" s="827"/>
      <c r="R45" s="822">
        <v>4</v>
      </c>
      <c r="S45" s="827">
        <v>0.66666666666666663</v>
      </c>
      <c r="T45" s="826">
        <v>3.5</v>
      </c>
      <c r="U45" s="828">
        <v>0.63636363636363635</v>
      </c>
    </row>
    <row r="46" spans="1:21" ht="14.45" customHeight="1" x14ac:dyDescent="0.2">
      <c r="A46" s="821">
        <v>11</v>
      </c>
      <c r="B46" s="822" t="s">
        <v>2300</v>
      </c>
      <c r="C46" s="822" t="s">
        <v>2304</v>
      </c>
      <c r="D46" s="823" t="s">
        <v>4267</v>
      </c>
      <c r="E46" s="824" t="s">
        <v>2349</v>
      </c>
      <c r="F46" s="822" t="s">
        <v>2301</v>
      </c>
      <c r="G46" s="822" t="s">
        <v>2413</v>
      </c>
      <c r="H46" s="822" t="s">
        <v>329</v>
      </c>
      <c r="I46" s="822" t="s">
        <v>2414</v>
      </c>
      <c r="J46" s="822" t="s">
        <v>1123</v>
      </c>
      <c r="K46" s="822" t="s">
        <v>2415</v>
      </c>
      <c r="L46" s="825">
        <v>42.54</v>
      </c>
      <c r="M46" s="825">
        <v>42.54</v>
      </c>
      <c r="N46" s="822">
        <v>1</v>
      </c>
      <c r="O46" s="826">
        <v>1</v>
      </c>
      <c r="P46" s="825">
        <v>42.54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11</v>
      </c>
      <c r="B47" s="822" t="s">
        <v>2300</v>
      </c>
      <c r="C47" s="822" t="s">
        <v>2304</v>
      </c>
      <c r="D47" s="823" t="s">
        <v>4267</v>
      </c>
      <c r="E47" s="824" t="s">
        <v>2349</v>
      </c>
      <c r="F47" s="822" t="s">
        <v>2303</v>
      </c>
      <c r="G47" s="822" t="s">
        <v>2359</v>
      </c>
      <c r="H47" s="822" t="s">
        <v>329</v>
      </c>
      <c r="I47" s="822" t="s">
        <v>2360</v>
      </c>
      <c r="J47" s="822" t="s">
        <v>2361</v>
      </c>
      <c r="K47" s="822" t="s">
        <v>2362</v>
      </c>
      <c r="L47" s="825">
        <v>562.03</v>
      </c>
      <c r="M47" s="825">
        <v>562.03</v>
      </c>
      <c r="N47" s="822">
        <v>1</v>
      </c>
      <c r="O47" s="826">
        <v>1</v>
      </c>
      <c r="P47" s="825">
        <v>562.03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11</v>
      </c>
      <c r="B48" s="822" t="s">
        <v>2300</v>
      </c>
      <c r="C48" s="822" t="s">
        <v>2304</v>
      </c>
      <c r="D48" s="823" t="s">
        <v>4267</v>
      </c>
      <c r="E48" s="824" t="s">
        <v>2349</v>
      </c>
      <c r="F48" s="822" t="s">
        <v>2303</v>
      </c>
      <c r="G48" s="822" t="s">
        <v>2359</v>
      </c>
      <c r="H48" s="822" t="s">
        <v>329</v>
      </c>
      <c r="I48" s="822" t="s">
        <v>2369</v>
      </c>
      <c r="J48" s="822" t="s">
        <v>2370</v>
      </c>
      <c r="K48" s="822" t="s">
        <v>2371</v>
      </c>
      <c r="L48" s="825">
        <v>971.25</v>
      </c>
      <c r="M48" s="825">
        <v>1942.5</v>
      </c>
      <c r="N48" s="822">
        <v>2</v>
      </c>
      <c r="O48" s="826">
        <v>2</v>
      </c>
      <c r="P48" s="825">
        <v>1942.5</v>
      </c>
      <c r="Q48" s="827">
        <v>1</v>
      </c>
      <c r="R48" s="822">
        <v>2</v>
      </c>
      <c r="S48" s="827">
        <v>1</v>
      </c>
      <c r="T48" s="826">
        <v>2</v>
      </c>
      <c r="U48" s="828">
        <v>1</v>
      </c>
    </row>
    <row r="49" spans="1:21" ht="14.45" customHeight="1" x14ac:dyDescent="0.2">
      <c r="A49" s="821">
        <v>11</v>
      </c>
      <c r="B49" s="822" t="s">
        <v>2300</v>
      </c>
      <c r="C49" s="822" t="s">
        <v>2304</v>
      </c>
      <c r="D49" s="823" t="s">
        <v>4267</v>
      </c>
      <c r="E49" s="824" t="s">
        <v>2351</v>
      </c>
      <c r="F49" s="822" t="s">
        <v>2301</v>
      </c>
      <c r="G49" s="822" t="s">
        <v>2353</v>
      </c>
      <c r="H49" s="822" t="s">
        <v>663</v>
      </c>
      <c r="I49" s="822" t="s">
        <v>2191</v>
      </c>
      <c r="J49" s="822" t="s">
        <v>1203</v>
      </c>
      <c r="K49" s="822" t="s">
        <v>2192</v>
      </c>
      <c r="L49" s="825">
        <v>1385.62</v>
      </c>
      <c r="M49" s="825">
        <v>1385.62</v>
      </c>
      <c r="N49" s="822">
        <v>1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11</v>
      </c>
      <c r="B50" s="822" t="s">
        <v>2300</v>
      </c>
      <c r="C50" s="822" t="s">
        <v>2304</v>
      </c>
      <c r="D50" s="823" t="s">
        <v>4267</v>
      </c>
      <c r="E50" s="824" t="s">
        <v>2351</v>
      </c>
      <c r="F50" s="822" t="s">
        <v>2301</v>
      </c>
      <c r="G50" s="822" t="s">
        <v>2416</v>
      </c>
      <c r="H50" s="822" t="s">
        <v>329</v>
      </c>
      <c r="I50" s="822" t="s">
        <v>2417</v>
      </c>
      <c r="J50" s="822" t="s">
        <v>1040</v>
      </c>
      <c r="K50" s="822" t="s">
        <v>2418</v>
      </c>
      <c r="L50" s="825">
        <v>210.38</v>
      </c>
      <c r="M50" s="825">
        <v>210.38</v>
      </c>
      <c r="N50" s="822">
        <v>1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11</v>
      </c>
      <c r="B51" s="822" t="s">
        <v>2300</v>
      </c>
      <c r="C51" s="822" t="s">
        <v>2304</v>
      </c>
      <c r="D51" s="823" t="s">
        <v>4267</v>
      </c>
      <c r="E51" s="824" t="s">
        <v>2351</v>
      </c>
      <c r="F51" s="822" t="s">
        <v>2301</v>
      </c>
      <c r="G51" s="822" t="s">
        <v>2419</v>
      </c>
      <c r="H51" s="822" t="s">
        <v>329</v>
      </c>
      <c r="I51" s="822" t="s">
        <v>2420</v>
      </c>
      <c r="J51" s="822" t="s">
        <v>1012</v>
      </c>
      <c r="K51" s="822" t="s">
        <v>2134</v>
      </c>
      <c r="L51" s="825">
        <v>137.88</v>
      </c>
      <c r="M51" s="825">
        <v>137.88</v>
      </c>
      <c r="N51" s="822">
        <v>1</v>
      </c>
      <c r="O51" s="826">
        <v>1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11</v>
      </c>
      <c r="B52" s="822" t="s">
        <v>2300</v>
      </c>
      <c r="C52" s="822" t="s">
        <v>2304</v>
      </c>
      <c r="D52" s="823" t="s">
        <v>4267</v>
      </c>
      <c r="E52" s="824" t="s">
        <v>2351</v>
      </c>
      <c r="F52" s="822" t="s">
        <v>2301</v>
      </c>
      <c r="G52" s="822" t="s">
        <v>2421</v>
      </c>
      <c r="H52" s="822" t="s">
        <v>329</v>
      </c>
      <c r="I52" s="822" t="s">
        <v>2422</v>
      </c>
      <c r="J52" s="822" t="s">
        <v>2423</v>
      </c>
      <c r="K52" s="822" t="s">
        <v>2424</v>
      </c>
      <c r="L52" s="825">
        <v>193.98</v>
      </c>
      <c r="M52" s="825">
        <v>193.98</v>
      </c>
      <c r="N52" s="822">
        <v>1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11</v>
      </c>
      <c r="B53" s="822" t="s">
        <v>2300</v>
      </c>
      <c r="C53" s="822" t="s">
        <v>2304</v>
      </c>
      <c r="D53" s="823" t="s">
        <v>4267</v>
      </c>
      <c r="E53" s="824" t="s">
        <v>2345</v>
      </c>
      <c r="F53" s="822" t="s">
        <v>2301</v>
      </c>
      <c r="G53" s="822" t="s">
        <v>2353</v>
      </c>
      <c r="H53" s="822" t="s">
        <v>663</v>
      </c>
      <c r="I53" s="822" t="s">
        <v>1834</v>
      </c>
      <c r="J53" s="822" t="s">
        <v>788</v>
      </c>
      <c r="K53" s="822" t="s">
        <v>1835</v>
      </c>
      <c r="L53" s="825">
        <v>736.33</v>
      </c>
      <c r="M53" s="825">
        <v>736.33</v>
      </c>
      <c r="N53" s="822">
        <v>1</v>
      </c>
      <c r="O53" s="826">
        <v>1</v>
      </c>
      <c r="P53" s="825">
        <v>736.33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11</v>
      </c>
      <c r="B54" s="822" t="s">
        <v>2300</v>
      </c>
      <c r="C54" s="822" t="s">
        <v>2304</v>
      </c>
      <c r="D54" s="823" t="s">
        <v>4267</v>
      </c>
      <c r="E54" s="824" t="s">
        <v>2345</v>
      </c>
      <c r="F54" s="822" t="s">
        <v>2301</v>
      </c>
      <c r="G54" s="822" t="s">
        <v>2354</v>
      </c>
      <c r="H54" s="822" t="s">
        <v>663</v>
      </c>
      <c r="I54" s="822" t="s">
        <v>1970</v>
      </c>
      <c r="J54" s="822" t="s">
        <v>929</v>
      </c>
      <c r="K54" s="822" t="s">
        <v>930</v>
      </c>
      <c r="L54" s="825">
        <v>0</v>
      </c>
      <c r="M54" s="825">
        <v>0</v>
      </c>
      <c r="N54" s="822">
        <v>1</v>
      </c>
      <c r="O54" s="826">
        <v>1</v>
      </c>
      <c r="P54" s="825"/>
      <c r="Q54" s="827"/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11</v>
      </c>
      <c r="B55" s="822" t="s">
        <v>2300</v>
      </c>
      <c r="C55" s="822" t="s">
        <v>2304</v>
      </c>
      <c r="D55" s="823" t="s">
        <v>4267</v>
      </c>
      <c r="E55" s="824" t="s">
        <v>2345</v>
      </c>
      <c r="F55" s="822" t="s">
        <v>2303</v>
      </c>
      <c r="G55" s="822" t="s">
        <v>2359</v>
      </c>
      <c r="H55" s="822" t="s">
        <v>329</v>
      </c>
      <c r="I55" s="822" t="s">
        <v>2425</v>
      </c>
      <c r="J55" s="822" t="s">
        <v>2426</v>
      </c>
      <c r="K55" s="822"/>
      <c r="L55" s="825">
        <v>500.25</v>
      </c>
      <c r="M55" s="825">
        <v>500.25</v>
      </c>
      <c r="N55" s="822">
        <v>1</v>
      </c>
      <c r="O55" s="826">
        <v>1</v>
      </c>
      <c r="P55" s="825">
        <v>500.25</v>
      </c>
      <c r="Q55" s="827">
        <v>1</v>
      </c>
      <c r="R55" s="822">
        <v>1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11</v>
      </c>
      <c r="B56" s="822" t="s">
        <v>2300</v>
      </c>
      <c r="C56" s="822" t="s">
        <v>2304</v>
      </c>
      <c r="D56" s="823" t="s">
        <v>4267</v>
      </c>
      <c r="E56" s="824" t="s">
        <v>2345</v>
      </c>
      <c r="F56" s="822" t="s">
        <v>2303</v>
      </c>
      <c r="G56" s="822" t="s">
        <v>2359</v>
      </c>
      <c r="H56" s="822" t="s">
        <v>329</v>
      </c>
      <c r="I56" s="822" t="s">
        <v>2360</v>
      </c>
      <c r="J56" s="822" t="s">
        <v>2361</v>
      </c>
      <c r="K56" s="822" t="s">
        <v>2362</v>
      </c>
      <c r="L56" s="825">
        <v>562.03</v>
      </c>
      <c r="M56" s="825">
        <v>5058.2699999999986</v>
      </c>
      <c r="N56" s="822">
        <v>9</v>
      </c>
      <c r="O56" s="826">
        <v>9</v>
      </c>
      <c r="P56" s="825">
        <v>4496.2399999999989</v>
      </c>
      <c r="Q56" s="827">
        <v>0.88888888888888895</v>
      </c>
      <c r="R56" s="822">
        <v>8</v>
      </c>
      <c r="S56" s="827">
        <v>0.88888888888888884</v>
      </c>
      <c r="T56" s="826">
        <v>8</v>
      </c>
      <c r="U56" s="828">
        <v>0.88888888888888884</v>
      </c>
    </row>
    <row r="57" spans="1:21" ht="14.45" customHeight="1" x14ac:dyDescent="0.2">
      <c r="A57" s="821">
        <v>11</v>
      </c>
      <c r="B57" s="822" t="s">
        <v>2300</v>
      </c>
      <c r="C57" s="822" t="s">
        <v>2304</v>
      </c>
      <c r="D57" s="823" t="s">
        <v>4267</v>
      </c>
      <c r="E57" s="824" t="s">
        <v>2345</v>
      </c>
      <c r="F57" s="822" t="s">
        <v>2303</v>
      </c>
      <c r="G57" s="822" t="s">
        <v>2359</v>
      </c>
      <c r="H57" s="822" t="s">
        <v>329</v>
      </c>
      <c r="I57" s="822" t="s">
        <v>2389</v>
      </c>
      <c r="J57" s="822" t="s">
        <v>2390</v>
      </c>
      <c r="K57" s="822" t="s">
        <v>2391</v>
      </c>
      <c r="L57" s="825">
        <v>1000.5</v>
      </c>
      <c r="M57" s="825">
        <v>5002.5</v>
      </c>
      <c r="N57" s="822">
        <v>5</v>
      </c>
      <c r="O57" s="826">
        <v>5</v>
      </c>
      <c r="P57" s="825">
        <v>4002</v>
      </c>
      <c r="Q57" s="827">
        <v>0.8</v>
      </c>
      <c r="R57" s="822">
        <v>4</v>
      </c>
      <c r="S57" s="827">
        <v>0.8</v>
      </c>
      <c r="T57" s="826">
        <v>4</v>
      </c>
      <c r="U57" s="828">
        <v>0.8</v>
      </c>
    </row>
    <row r="58" spans="1:21" ht="14.45" customHeight="1" x14ac:dyDescent="0.2">
      <c r="A58" s="821">
        <v>11</v>
      </c>
      <c r="B58" s="822" t="s">
        <v>2300</v>
      </c>
      <c r="C58" s="822" t="s">
        <v>2304</v>
      </c>
      <c r="D58" s="823" t="s">
        <v>4267</v>
      </c>
      <c r="E58" s="824" t="s">
        <v>2345</v>
      </c>
      <c r="F58" s="822" t="s">
        <v>2303</v>
      </c>
      <c r="G58" s="822" t="s">
        <v>2359</v>
      </c>
      <c r="H58" s="822" t="s">
        <v>329</v>
      </c>
      <c r="I58" s="822" t="s">
        <v>2363</v>
      </c>
      <c r="J58" s="822" t="s">
        <v>2364</v>
      </c>
      <c r="K58" s="822" t="s">
        <v>2365</v>
      </c>
      <c r="L58" s="825">
        <v>249.55</v>
      </c>
      <c r="M58" s="825">
        <v>499.1</v>
      </c>
      <c r="N58" s="822">
        <v>2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11</v>
      </c>
      <c r="B59" s="822" t="s">
        <v>2300</v>
      </c>
      <c r="C59" s="822" t="s">
        <v>2304</v>
      </c>
      <c r="D59" s="823" t="s">
        <v>4267</v>
      </c>
      <c r="E59" s="824" t="s">
        <v>2345</v>
      </c>
      <c r="F59" s="822" t="s">
        <v>2303</v>
      </c>
      <c r="G59" s="822" t="s">
        <v>2359</v>
      </c>
      <c r="H59" s="822" t="s">
        <v>329</v>
      </c>
      <c r="I59" s="822" t="s">
        <v>2369</v>
      </c>
      <c r="J59" s="822" t="s">
        <v>2370</v>
      </c>
      <c r="K59" s="822" t="s">
        <v>2371</v>
      </c>
      <c r="L59" s="825">
        <v>971.25</v>
      </c>
      <c r="M59" s="825">
        <v>1942.5</v>
      </c>
      <c r="N59" s="822">
        <v>2</v>
      </c>
      <c r="O59" s="826">
        <v>2</v>
      </c>
      <c r="P59" s="825">
        <v>1942.5</v>
      </c>
      <c r="Q59" s="827">
        <v>1</v>
      </c>
      <c r="R59" s="822">
        <v>2</v>
      </c>
      <c r="S59" s="827">
        <v>1</v>
      </c>
      <c r="T59" s="826">
        <v>2</v>
      </c>
      <c r="U59" s="828">
        <v>1</v>
      </c>
    </row>
    <row r="60" spans="1:21" ht="14.45" customHeight="1" x14ac:dyDescent="0.2">
      <c r="A60" s="821">
        <v>11</v>
      </c>
      <c r="B60" s="822" t="s">
        <v>2300</v>
      </c>
      <c r="C60" s="822" t="s">
        <v>2304</v>
      </c>
      <c r="D60" s="823" t="s">
        <v>4267</v>
      </c>
      <c r="E60" s="824" t="s">
        <v>2345</v>
      </c>
      <c r="F60" s="822" t="s">
        <v>2303</v>
      </c>
      <c r="G60" s="822" t="s">
        <v>2359</v>
      </c>
      <c r="H60" s="822" t="s">
        <v>329</v>
      </c>
      <c r="I60" s="822" t="s">
        <v>2395</v>
      </c>
      <c r="J60" s="822" t="s">
        <v>2396</v>
      </c>
      <c r="K60" s="822" t="s">
        <v>2397</v>
      </c>
      <c r="L60" s="825">
        <v>1000.5</v>
      </c>
      <c r="M60" s="825">
        <v>3001.5</v>
      </c>
      <c r="N60" s="822">
        <v>3</v>
      </c>
      <c r="O60" s="826">
        <v>3</v>
      </c>
      <c r="P60" s="825">
        <v>3001.5</v>
      </c>
      <c r="Q60" s="827">
        <v>1</v>
      </c>
      <c r="R60" s="822">
        <v>3</v>
      </c>
      <c r="S60" s="827">
        <v>1</v>
      </c>
      <c r="T60" s="826">
        <v>3</v>
      </c>
      <c r="U60" s="828">
        <v>1</v>
      </c>
    </row>
    <row r="61" spans="1:21" ht="14.45" customHeight="1" x14ac:dyDescent="0.2">
      <c r="A61" s="821">
        <v>11</v>
      </c>
      <c r="B61" s="822" t="s">
        <v>2300</v>
      </c>
      <c r="C61" s="822" t="s">
        <v>2304</v>
      </c>
      <c r="D61" s="823" t="s">
        <v>4267</v>
      </c>
      <c r="E61" s="824" t="s">
        <v>2345</v>
      </c>
      <c r="F61" s="822" t="s">
        <v>2303</v>
      </c>
      <c r="G61" s="822" t="s">
        <v>2359</v>
      </c>
      <c r="H61" s="822" t="s">
        <v>329</v>
      </c>
      <c r="I61" s="822" t="s">
        <v>2398</v>
      </c>
      <c r="J61" s="822" t="s">
        <v>2399</v>
      </c>
      <c r="K61" s="822" t="s">
        <v>2400</v>
      </c>
      <c r="L61" s="825">
        <v>349.6</v>
      </c>
      <c r="M61" s="825">
        <v>349.6</v>
      </c>
      <c r="N61" s="822">
        <v>1</v>
      </c>
      <c r="O61" s="826">
        <v>1</v>
      </c>
      <c r="P61" s="825">
        <v>349.6</v>
      </c>
      <c r="Q61" s="827">
        <v>1</v>
      </c>
      <c r="R61" s="822">
        <v>1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11</v>
      </c>
      <c r="B62" s="822" t="s">
        <v>2300</v>
      </c>
      <c r="C62" s="822" t="s">
        <v>2304</v>
      </c>
      <c r="D62" s="823" t="s">
        <v>4267</v>
      </c>
      <c r="E62" s="824" t="s">
        <v>2345</v>
      </c>
      <c r="F62" s="822" t="s">
        <v>2303</v>
      </c>
      <c r="G62" s="822" t="s">
        <v>2359</v>
      </c>
      <c r="H62" s="822" t="s">
        <v>329</v>
      </c>
      <c r="I62" s="822" t="s">
        <v>2427</v>
      </c>
      <c r="J62" s="822" t="s">
        <v>2428</v>
      </c>
      <c r="K62" s="822" t="s">
        <v>2429</v>
      </c>
      <c r="L62" s="825">
        <v>2500.1</v>
      </c>
      <c r="M62" s="825">
        <v>2500.1</v>
      </c>
      <c r="N62" s="822">
        <v>1</v>
      </c>
      <c r="O62" s="826">
        <v>1</v>
      </c>
      <c r="P62" s="825">
        <v>2500.1</v>
      </c>
      <c r="Q62" s="827">
        <v>1</v>
      </c>
      <c r="R62" s="822">
        <v>1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11</v>
      </c>
      <c r="B63" s="822" t="s">
        <v>2300</v>
      </c>
      <c r="C63" s="822" t="s">
        <v>2304</v>
      </c>
      <c r="D63" s="823" t="s">
        <v>4267</v>
      </c>
      <c r="E63" s="824" t="s">
        <v>2329</v>
      </c>
      <c r="F63" s="822" t="s">
        <v>2301</v>
      </c>
      <c r="G63" s="822" t="s">
        <v>2430</v>
      </c>
      <c r="H63" s="822" t="s">
        <v>329</v>
      </c>
      <c r="I63" s="822" t="s">
        <v>2431</v>
      </c>
      <c r="J63" s="822" t="s">
        <v>2432</v>
      </c>
      <c r="K63" s="822" t="s">
        <v>2433</v>
      </c>
      <c r="L63" s="825">
        <v>236.03</v>
      </c>
      <c r="M63" s="825">
        <v>236.03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11</v>
      </c>
      <c r="B64" s="822" t="s">
        <v>2300</v>
      </c>
      <c r="C64" s="822" t="s">
        <v>2304</v>
      </c>
      <c r="D64" s="823" t="s">
        <v>4267</v>
      </c>
      <c r="E64" s="824" t="s">
        <v>2312</v>
      </c>
      <c r="F64" s="822" t="s">
        <v>2301</v>
      </c>
      <c r="G64" s="822" t="s">
        <v>2434</v>
      </c>
      <c r="H64" s="822" t="s">
        <v>329</v>
      </c>
      <c r="I64" s="822" t="s">
        <v>2435</v>
      </c>
      <c r="J64" s="822" t="s">
        <v>2436</v>
      </c>
      <c r="K64" s="822" t="s">
        <v>2437</v>
      </c>
      <c r="L64" s="825">
        <v>52.87</v>
      </c>
      <c r="M64" s="825">
        <v>52.87</v>
      </c>
      <c r="N64" s="822">
        <v>1</v>
      </c>
      <c r="O64" s="826">
        <v>1</v>
      </c>
      <c r="P64" s="825">
        <v>52.87</v>
      </c>
      <c r="Q64" s="827">
        <v>1</v>
      </c>
      <c r="R64" s="822">
        <v>1</v>
      </c>
      <c r="S64" s="827">
        <v>1</v>
      </c>
      <c r="T64" s="826">
        <v>1</v>
      </c>
      <c r="U64" s="828">
        <v>1</v>
      </c>
    </row>
    <row r="65" spans="1:21" ht="14.45" customHeight="1" x14ac:dyDescent="0.2">
      <c r="A65" s="821">
        <v>11</v>
      </c>
      <c r="B65" s="822" t="s">
        <v>2300</v>
      </c>
      <c r="C65" s="822" t="s">
        <v>2304</v>
      </c>
      <c r="D65" s="823" t="s">
        <v>4267</v>
      </c>
      <c r="E65" s="824" t="s">
        <v>2312</v>
      </c>
      <c r="F65" s="822" t="s">
        <v>2301</v>
      </c>
      <c r="G65" s="822" t="s">
        <v>2438</v>
      </c>
      <c r="H65" s="822" t="s">
        <v>329</v>
      </c>
      <c r="I65" s="822" t="s">
        <v>2439</v>
      </c>
      <c r="J65" s="822" t="s">
        <v>2440</v>
      </c>
      <c r="K65" s="822" t="s">
        <v>2441</v>
      </c>
      <c r="L65" s="825">
        <v>91.78</v>
      </c>
      <c r="M65" s="825">
        <v>183.56</v>
      </c>
      <c r="N65" s="822">
        <v>2</v>
      </c>
      <c r="O65" s="826">
        <v>0.5</v>
      </c>
      <c r="P65" s="825">
        <v>183.56</v>
      </c>
      <c r="Q65" s="827">
        <v>1</v>
      </c>
      <c r="R65" s="822">
        <v>2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11</v>
      </c>
      <c r="B66" s="822" t="s">
        <v>2300</v>
      </c>
      <c r="C66" s="822" t="s">
        <v>2304</v>
      </c>
      <c r="D66" s="823" t="s">
        <v>4267</v>
      </c>
      <c r="E66" s="824" t="s">
        <v>2312</v>
      </c>
      <c r="F66" s="822" t="s">
        <v>2301</v>
      </c>
      <c r="G66" s="822" t="s">
        <v>2353</v>
      </c>
      <c r="H66" s="822" t="s">
        <v>663</v>
      </c>
      <c r="I66" s="822" t="s">
        <v>1834</v>
      </c>
      <c r="J66" s="822" t="s">
        <v>788</v>
      </c>
      <c r="K66" s="822" t="s">
        <v>1835</v>
      </c>
      <c r="L66" s="825">
        <v>736.33</v>
      </c>
      <c r="M66" s="825">
        <v>4417.9800000000005</v>
      </c>
      <c r="N66" s="822">
        <v>6</v>
      </c>
      <c r="O66" s="826">
        <v>5.5</v>
      </c>
      <c r="P66" s="825">
        <v>4417.9800000000005</v>
      </c>
      <c r="Q66" s="827">
        <v>1</v>
      </c>
      <c r="R66" s="822">
        <v>6</v>
      </c>
      <c r="S66" s="827">
        <v>1</v>
      </c>
      <c r="T66" s="826">
        <v>5.5</v>
      </c>
      <c r="U66" s="828">
        <v>1</v>
      </c>
    </row>
    <row r="67" spans="1:21" ht="14.45" customHeight="1" x14ac:dyDescent="0.2">
      <c r="A67" s="821">
        <v>11</v>
      </c>
      <c r="B67" s="822" t="s">
        <v>2300</v>
      </c>
      <c r="C67" s="822" t="s">
        <v>2304</v>
      </c>
      <c r="D67" s="823" t="s">
        <v>4267</v>
      </c>
      <c r="E67" s="824" t="s">
        <v>2312</v>
      </c>
      <c r="F67" s="822" t="s">
        <v>2301</v>
      </c>
      <c r="G67" s="822" t="s">
        <v>2353</v>
      </c>
      <c r="H67" s="822" t="s">
        <v>663</v>
      </c>
      <c r="I67" s="822" t="s">
        <v>1830</v>
      </c>
      <c r="J67" s="822" t="s">
        <v>788</v>
      </c>
      <c r="K67" s="822" t="s">
        <v>1831</v>
      </c>
      <c r="L67" s="825">
        <v>923.74</v>
      </c>
      <c r="M67" s="825">
        <v>923.74</v>
      </c>
      <c r="N67" s="822">
        <v>1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11</v>
      </c>
      <c r="B68" s="822" t="s">
        <v>2300</v>
      </c>
      <c r="C68" s="822" t="s">
        <v>2304</v>
      </c>
      <c r="D68" s="823" t="s">
        <v>4267</v>
      </c>
      <c r="E68" s="824" t="s">
        <v>2312</v>
      </c>
      <c r="F68" s="822" t="s">
        <v>2301</v>
      </c>
      <c r="G68" s="822" t="s">
        <v>2408</v>
      </c>
      <c r="H68" s="822" t="s">
        <v>329</v>
      </c>
      <c r="I68" s="822" t="s">
        <v>2409</v>
      </c>
      <c r="J68" s="822" t="s">
        <v>681</v>
      </c>
      <c r="K68" s="822" t="s">
        <v>1168</v>
      </c>
      <c r="L68" s="825">
        <v>35.25</v>
      </c>
      <c r="M68" s="825">
        <v>105.75</v>
      </c>
      <c r="N68" s="822">
        <v>3</v>
      </c>
      <c r="O68" s="826">
        <v>2</v>
      </c>
      <c r="P68" s="825">
        <v>105.75</v>
      </c>
      <c r="Q68" s="827">
        <v>1</v>
      </c>
      <c r="R68" s="822">
        <v>3</v>
      </c>
      <c r="S68" s="827">
        <v>1</v>
      </c>
      <c r="T68" s="826">
        <v>2</v>
      </c>
      <c r="U68" s="828">
        <v>1</v>
      </c>
    </row>
    <row r="69" spans="1:21" ht="14.45" customHeight="1" x14ac:dyDescent="0.2">
      <c r="A69" s="821">
        <v>11</v>
      </c>
      <c r="B69" s="822" t="s">
        <v>2300</v>
      </c>
      <c r="C69" s="822" t="s">
        <v>2304</v>
      </c>
      <c r="D69" s="823" t="s">
        <v>4267</v>
      </c>
      <c r="E69" s="824" t="s">
        <v>2312</v>
      </c>
      <c r="F69" s="822" t="s">
        <v>2301</v>
      </c>
      <c r="G69" s="822" t="s">
        <v>2354</v>
      </c>
      <c r="H69" s="822" t="s">
        <v>663</v>
      </c>
      <c r="I69" s="822" t="s">
        <v>1970</v>
      </c>
      <c r="J69" s="822" t="s">
        <v>929</v>
      </c>
      <c r="K69" s="822" t="s">
        <v>930</v>
      </c>
      <c r="L69" s="825">
        <v>0</v>
      </c>
      <c r="M69" s="825">
        <v>0</v>
      </c>
      <c r="N69" s="822">
        <v>2</v>
      </c>
      <c r="O69" s="826">
        <v>2</v>
      </c>
      <c r="P69" s="825">
        <v>0</v>
      </c>
      <c r="Q69" s="827"/>
      <c r="R69" s="822">
        <v>1</v>
      </c>
      <c r="S69" s="827">
        <v>0.5</v>
      </c>
      <c r="T69" s="826">
        <v>1</v>
      </c>
      <c r="U69" s="828">
        <v>0.5</v>
      </c>
    </row>
    <row r="70" spans="1:21" ht="14.45" customHeight="1" x14ac:dyDescent="0.2">
      <c r="A70" s="821">
        <v>11</v>
      </c>
      <c r="B70" s="822" t="s">
        <v>2300</v>
      </c>
      <c r="C70" s="822" t="s">
        <v>2304</v>
      </c>
      <c r="D70" s="823" t="s">
        <v>4267</v>
      </c>
      <c r="E70" s="824" t="s">
        <v>2312</v>
      </c>
      <c r="F70" s="822" t="s">
        <v>2303</v>
      </c>
      <c r="G70" s="822" t="s">
        <v>2359</v>
      </c>
      <c r="H70" s="822" t="s">
        <v>329</v>
      </c>
      <c r="I70" s="822" t="s">
        <v>2360</v>
      </c>
      <c r="J70" s="822" t="s">
        <v>2361</v>
      </c>
      <c r="K70" s="822" t="s">
        <v>2362</v>
      </c>
      <c r="L70" s="825">
        <v>562.03</v>
      </c>
      <c r="M70" s="825">
        <v>3372.1799999999994</v>
      </c>
      <c r="N70" s="822">
        <v>6</v>
      </c>
      <c r="O70" s="826">
        <v>6</v>
      </c>
      <c r="P70" s="825">
        <v>3372.1799999999994</v>
      </c>
      <c r="Q70" s="827">
        <v>1</v>
      </c>
      <c r="R70" s="822">
        <v>6</v>
      </c>
      <c r="S70" s="827">
        <v>1</v>
      </c>
      <c r="T70" s="826">
        <v>6</v>
      </c>
      <c r="U70" s="828">
        <v>1</v>
      </c>
    </row>
    <row r="71" spans="1:21" ht="14.45" customHeight="1" x14ac:dyDescent="0.2">
      <c r="A71" s="821">
        <v>11</v>
      </c>
      <c r="B71" s="822" t="s">
        <v>2300</v>
      </c>
      <c r="C71" s="822" t="s">
        <v>2304</v>
      </c>
      <c r="D71" s="823" t="s">
        <v>4267</v>
      </c>
      <c r="E71" s="824" t="s">
        <v>2312</v>
      </c>
      <c r="F71" s="822" t="s">
        <v>2303</v>
      </c>
      <c r="G71" s="822" t="s">
        <v>2359</v>
      </c>
      <c r="H71" s="822" t="s">
        <v>329</v>
      </c>
      <c r="I71" s="822" t="s">
        <v>2389</v>
      </c>
      <c r="J71" s="822" t="s">
        <v>2390</v>
      </c>
      <c r="K71" s="822" t="s">
        <v>2391</v>
      </c>
      <c r="L71" s="825">
        <v>1000.5</v>
      </c>
      <c r="M71" s="825">
        <v>2001</v>
      </c>
      <c r="N71" s="822">
        <v>2</v>
      </c>
      <c r="O71" s="826">
        <v>2</v>
      </c>
      <c r="P71" s="825">
        <v>2001</v>
      </c>
      <c r="Q71" s="827">
        <v>1</v>
      </c>
      <c r="R71" s="822">
        <v>2</v>
      </c>
      <c r="S71" s="827">
        <v>1</v>
      </c>
      <c r="T71" s="826">
        <v>2</v>
      </c>
      <c r="U71" s="828">
        <v>1</v>
      </c>
    </row>
    <row r="72" spans="1:21" ht="14.45" customHeight="1" x14ac:dyDescent="0.2">
      <c r="A72" s="821">
        <v>11</v>
      </c>
      <c r="B72" s="822" t="s">
        <v>2300</v>
      </c>
      <c r="C72" s="822" t="s">
        <v>2304</v>
      </c>
      <c r="D72" s="823" t="s">
        <v>4267</v>
      </c>
      <c r="E72" s="824" t="s">
        <v>2312</v>
      </c>
      <c r="F72" s="822" t="s">
        <v>2303</v>
      </c>
      <c r="G72" s="822" t="s">
        <v>2359</v>
      </c>
      <c r="H72" s="822" t="s">
        <v>329</v>
      </c>
      <c r="I72" s="822" t="s">
        <v>2363</v>
      </c>
      <c r="J72" s="822" t="s">
        <v>2364</v>
      </c>
      <c r="K72" s="822" t="s">
        <v>2365</v>
      </c>
      <c r="L72" s="825">
        <v>249.55</v>
      </c>
      <c r="M72" s="825">
        <v>998.2</v>
      </c>
      <c r="N72" s="822">
        <v>4</v>
      </c>
      <c r="O72" s="826">
        <v>2</v>
      </c>
      <c r="P72" s="825">
        <v>998.2</v>
      </c>
      <c r="Q72" s="827">
        <v>1</v>
      </c>
      <c r="R72" s="822">
        <v>4</v>
      </c>
      <c r="S72" s="827">
        <v>1</v>
      </c>
      <c r="T72" s="826">
        <v>2</v>
      </c>
      <c r="U72" s="828">
        <v>1</v>
      </c>
    </row>
    <row r="73" spans="1:21" ht="14.45" customHeight="1" x14ac:dyDescent="0.2">
      <c r="A73" s="821">
        <v>11</v>
      </c>
      <c r="B73" s="822" t="s">
        <v>2300</v>
      </c>
      <c r="C73" s="822" t="s">
        <v>2304</v>
      </c>
      <c r="D73" s="823" t="s">
        <v>4267</v>
      </c>
      <c r="E73" s="824" t="s">
        <v>2312</v>
      </c>
      <c r="F73" s="822" t="s">
        <v>2303</v>
      </c>
      <c r="G73" s="822" t="s">
        <v>2359</v>
      </c>
      <c r="H73" s="822" t="s">
        <v>329</v>
      </c>
      <c r="I73" s="822" t="s">
        <v>2392</v>
      </c>
      <c r="J73" s="822" t="s">
        <v>2393</v>
      </c>
      <c r="K73" s="822" t="s">
        <v>2394</v>
      </c>
      <c r="L73" s="825">
        <v>492.19</v>
      </c>
      <c r="M73" s="825">
        <v>984.38</v>
      </c>
      <c r="N73" s="822">
        <v>2</v>
      </c>
      <c r="O73" s="826">
        <v>2</v>
      </c>
      <c r="P73" s="825">
        <v>984.38</v>
      </c>
      <c r="Q73" s="827">
        <v>1</v>
      </c>
      <c r="R73" s="822">
        <v>2</v>
      </c>
      <c r="S73" s="827">
        <v>1</v>
      </c>
      <c r="T73" s="826">
        <v>2</v>
      </c>
      <c r="U73" s="828">
        <v>1</v>
      </c>
    </row>
    <row r="74" spans="1:21" ht="14.45" customHeight="1" x14ac:dyDescent="0.2">
      <c r="A74" s="821">
        <v>11</v>
      </c>
      <c r="B74" s="822" t="s">
        <v>2300</v>
      </c>
      <c r="C74" s="822" t="s">
        <v>2304</v>
      </c>
      <c r="D74" s="823" t="s">
        <v>4267</v>
      </c>
      <c r="E74" s="824" t="s">
        <v>2312</v>
      </c>
      <c r="F74" s="822" t="s">
        <v>2303</v>
      </c>
      <c r="G74" s="822" t="s">
        <v>2359</v>
      </c>
      <c r="H74" s="822" t="s">
        <v>329</v>
      </c>
      <c r="I74" s="822" t="s">
        <v>2369</v>
      </c>
      <c r="J74" s="822" t="s">
        <v>2370</v>
      </c>
      <c r="K74" s="822" t="s">
        <v>2371</v>
      </c>
      <c r="L74" s="825">
        <v>971.25</v>
      </c>
      <c r="M74" s="825">
        <v>2913.75</v>
      </c>
      <c r="N74" s="822">
        <v>3</v>
      </c>
      <c r="O74" s="826">
        <v>3</v>
      </c>
      <c r="P74" s="825">
        <v>2913.75</v>
      </c>
      <c r="Q74" s="827">
        <v>1</v>
      </c>
      <c r="R74" s="822">
        <v>3</v>
      </c>
      <c r="S74" s="827">
        <v>1</v>
      </c>
      <c r="T74" s="826">
        <v>3</v>
      </c>
      <c r="U74" s="828">
        <v>1</v>
      </c>
    </row>
    <row r="75" spans="1:21" ht="14.45" customHeight="1" x14ac:dyDescent="0.2">
      <c r="A75" s="821">
        <v>11</v>
      </c>
      <c r="B75" s="822" t="s">
        <v>2300</v>
      </c>
      <c r="C75" s="822" t="s">
        <v>2304</v>
      </c>
      <c r="D75" s="823" t="s">
        <v>4267</v>
      </c>
      <c r="E75" s="824" t="s">
        <v>2312</v>
      </c>
      <c r="F75" s="822" t="s">
        <v>2303</v>
      </c>
      <c r="G75" s="822" t="s">
        <v>2359</v>
      </c>
      <c r="H75" s="822" t="s">
        <v>329</v>
      </c>
      <c r="I75" s="822" t="s">
        <v>2372</v>
      </c>
      <c r="J75" s="822" t="s">
        <v>2373</v>
      </c>
      <c r="K75" s="822" t="s">
        <v>2374</v>
      </c>
      <c r="L75" s="825">
        <v>748.12</v>
      </c>
      <c r="M75" s="825">
        <v>748.12</v>
      </c>
      <c r="N75" s="822">
        <v>1</v>
      </c>
      <c r="O75" s="826">
        <v>1</v>
      </c>
      <c r="P75" s="825">
        <v>748.12</v>
      </c>
      <c r="Q75" s="827">
        <v>1</v>
      </c>
      <c r="R75" s="822">
        <v>1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11</v>
      </c>
      <c r="B76" s="822" t="s">
        <v>2300</v>
      </c>
      <c r="C76" s="822" t="s">
        <v>2304</v>
      </c>
      <c r="D76" s="823" t="s">
        <v>4267</v>
      </c>
      <c r="E76" s="824" t="s">
        <v>2312</v>
      </c>
      <c r="F76" s="822" t="s">
        <v>2303</v>
      </c>
      <c r="G76" s="822" t="s">
        <v>2359</v>
      </c>
      <c r="H76" s="822" t="s">
        <v>329</v>
      </c>
      <c r="I76" s="822" t="s">
        <v>2395</v>
      </c>
      <c r="J76" s="822" t="s">
        <v>2396</v>
      </c>
      <c r="K76" s="822" t="s">
        <v>2397</v>
      </c>
      <c r="L76" s="825">
        <v>1000.5</v>
      </c>
      <c r="M76" s="825">
        <v>3001.5</v>
      </c>
      <c r="N76" s="822">
        <v>3</v>
      </c>
      <c r="O76" s="826">
        <v>3</v>
      </c>
      <c r="P76" s="825">
        <v>3001.5</v>
      </c>
      <c r="Q76" s="827">
        <v>1</v>
      </c>
      <c r="R76" s="822">
        <v>3</v>
      </c>
      <c r="S76" s="827">
        <v>1</v>
      </c>
      <c r="T76" s="826">
        <v>3</v>
      </c>
      <c r="U76" s="828">
        <v>1</v>
      </c>
    </row>
    <row r="77" spans="1:21" ht="14.45" customHeight="1" x14ac:dyDescent="0.2">
      <c r="A77" s="821">
        <v>11</v>
      </c>
      <c r="B77" s="822" t="s">
        <v>2300</v>
      </c>
      <c r="C77" s="822" t="s">
        <v>2304</v>
      </c>
      <c r="D77" s="823" t="s">
        <v>4267</v>
      </c>
      <c r="E77" s="824" t="s">
        <v>2312</v>
      </c>
      <c r="F77" s="822" t="s">
        <v>2303</v>
      </c>
      <c r="G77" s="822" t="s">
        <v>2359</v>
      </c>
      <c r="H77" s="822" t="s">
        <v>329</v>
      </c>
      <c r="I77" s="822" t="s">
        <v>2442</v>
      </c>
      <c r="J77" s="822" t="s">
        <v>2443</v>
      </c>
      <c r="K77" s="822" t="s">
        <v>2444</v>
      </c>
      <c r="L77" s="825">
        <v>349.6</v>
      </c>
      <c r="M77" s="825">
        <v>349.6</v>
      </c>
      <c r="N77" s="822">
        <v>1</v>
      </c>
      <c r="O77" s="826">
        <v>1</v>
      </c>
      <c r="P77" s="825">
        <v>349.6</v>
      </c>
      <c r="Q77" s="827">
        <v>1</v>
      </c>
      <c r="R77" s="822">
        <v>1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11</v>
      </c>
      <c r="B78" s="822" t="s">
        <v>2300</v>
      </c>
      <c r="C78" s="822" t="s">
        <v>2304</v>
      </c>
      <c r="D78" s="823" t="s">
        <v>4267</v>
      </c>
      <c r="E78" s="824" t="s">
        <v>2312</v>
      </c>
      <c r="F78" s="822" t="s">
        <v>2303</v>
      </c>
      <c r="G78" s="822" t="s">
        <v>2359</v>
      </c>
      <c r="H78" s="822" t="s">
        <v>329</v>
      </c>
      <c r="I78" s="822" t="s">
        <v>2427</v>
      </c>
      <c r="J78" s="822" t="s">
        <v>2428</v>
      </c>
      <c r="K78" s="822" t="s">
        <v>2429</v>
      </c>
      <c r="L78" s="825">
        <v>2500.1</v>
      </c>
      <c r="M78" s="825">
        <v>2500.1</v>
      </c>
      <c r="N78" s="822">
        <v>1</v>
      </c>
      <c r="O78" s="826">
        <v>1</v>
      </c>
      <c r="P78" s="825">
        <v>2500.1</v>
      </c>
      <c r="Q78" s="827">
        <v>1</v>
      </c>
      <c r="R78" s="822">
        <v>1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11</v>
      </c>
      <c r="B79" s="822" t="s">
        <v>2300</v>
      </c>
      <c r="C79" s="822" t="s">
        <v>2304</v>
      </c>
      <c r="D79" s="823" t="s">
        <v>4267</v>
      </c>
      <c r="E79" s="824" t="s">
        <v>2312</v>
      </c>
      <c r="F79" s="822" t="s">
        <v>2303</v>
      </c>
      <c r="G79" s="822" t="s">
        <v>2359</v>
      </c>
      <c r="H79" s="822" t="s">
        <v>329</v>
      </c>
      <c r="I79" s="822" t="s">
        <v>2445</v>
      </c>
      <c r="J79" s="822" t="s">
        <v>2446</v>
      </c>
      <c r="K79" s="822" t="s">
        <v>2447</v>
      </c>
      <c r="L79" s="825">
        <v>999.46</v>
      </c>
      <c r="M79" s="825">
        <v>999.46</v>
      </c>
      <c r="N79" s="822">
        <v>1</v>
      </c>
      <c r="O79" s="826">
        <v>1</v>
      </c>
      <c r="P79" s="825">
        <v>999.46</v>
      </c>
      <c r="Q79" s="827">
        <v>1</v>
      </c>
      <c r="R79" s="822">
        <v>1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11</v>
      </c>
      <c r="B80" s="822" t="s">
        <v>2300</v>
      </c>
      <c r="C80" s="822" t="s">
        <v>2304</v>
      </c>
      <c r="D80" s="823" t="s">
        <v>4267</v>
      </c>
      <c r="E80" s="824" t="s">
        <v>2322</v>
      </c>
      <c r="F80" s="822" t="s">
        <v>2303</v>
      </c>
      <c r="G80" s="822" t="s">
        <v>2359</v>
      </c>
      <c r="H80" s="822" t="s">
        <v>329</v>
      </c>
      <c r="I80" s="822" t="s">
        <v>2405</v>
      </c>
      <c r="J80" s="822" t="s">
        <v>2406</v>
      </c>
      <c r="K80" s="822" t="s">
        <v>2407</v>
      </c>
      <c r="L80" s="825">
        <v>0</v>
      </c>
      <c r="M80" s="825">
        <v>0</v>
      </c>
      <c r="N80" s="822">
        <v>1</v>
      </c>
      <c r="O80" s="826">
        <v>1</v>
      </c>
      <c r="P80" s="825"/>
      <c r="Q80" s="827"/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11</v>
      </c>
      <c r="B81" s="822" t="s">
        <v>2300</v>
      </c>
      <c r="C81" s="822" t="s">
        <v>2304</v>
      </c>
      <c r="D81" s="823" t="s">
        <v>4267</v>
      </c>
      <c r="E81" s="824" t="s">
        <v>2322</v>
      </c>
      <c r="F81" s="822" t="s">
        <v>2303</v>
      </c>
      <c r="G81" s="822" t="s">
        <v>2359</v>
      </c>
      <c r="H81" s="822" t="s">
        <v>329</v>
      </c>
      <c r="I81" s="822" t="s">
        <v>2360</v>
      </c>
      <c r="J81" s="822" t="s">
        <v>2361</v>
      </c>
      <c r="K81" s="822" t="s">
        <v>2362</v>
      </c>
      <c r="L81" s="825">
        <v>562.03</v>
      </c>
      <c r="M81" s="825">
        <v>562.03</v>
      </c>
      <c r="N81" s="822">
        <v>1</v>
      </c>
      <c r="O81" s="826">
        <v>1</v>
      </c>
      <c r="P81" s="825">
        <v>562.03</v>
      </c>
      <c r="Q81" s="827">
        <v>1</v>
      </c>
      <c r="R81" s="822">
        <v>1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11</v>
      </c>
      <c r="B82" s="822" t="s">
        <v>2300</v>
      </c>
      <c r="C82" s="822" t="s">
        <v>2304</v>
      </c>
      <c r="D82" s="823" t="s">
        <v>4267</v>
      </c>
      <c r="E82" s="824" t="s">
        <v>2317</v>
      </c>
      <c r="F82" s="822" t="s">
        <v>2301</v>
      </c>
      <c r="G82" s="822" t="s">
        <v>2354</v>
      </c>
      <c r="H82" s="822" t="s">
        <v>663</v>
      </c>
      <c r="I82" s="822" t="s">
        <v>1970</v>
      </c>
      <c r="J82" s="822" t="s">
        <v>929</v>
      </c>
      <c r="K82" s="822" t="s">
        <v>930</v>
      </c>
      <c r="L82" s="825">
        <v>0</v>
      </c>
      <c r="M82" s="825">
        <v>0</v>
      </c>
      <c r="N82" s="822">
        <v>1</v>
      </c>
      <c r="O82" s="826">
        <v>1</v>
      </c>
      <c r="P82" s="825"/>
      <c r="Q82" s="827"/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11</v>
      </c>
      <c r="B83" s="822" t="s">
        <v>2300</v>
      </c>
      <c r="C83" s="822" t="s">
        <v>2304</v>
      </c>
      <c r="D83" s="823" t="s">
        <v>4267</v>
      </c>
      <c r="E83" s="824" t="s">
        <v>2324</v>
      </c>
      <c r="F83" s="822" t="s">
        <v>2301</v>
      </c>
      <c r="G83" s="822" t="s">
        <v>2448</v>
      </c>
      <c r="H83" s="822" t="s">
        <v>329</v>
      </c>
      <c r="I83" s="822" t="s">
        <v>2449</v>
      </c>
      <c r="J83" s="822" t="s">
        <v>840</v>
      </c>
      <c r="K83" s="822" t="s">
        <v>2450</v>
      </c>
      <c r="L83" s="825">
        <v>98.89</v>
      </c>
      <c r="M83" s="825">
        <v>98.89</v>
      </c>
      <c r="N83" s="822">
        <v>1</v>
      </c>
      <c r="O83" s="826">
        <v>1</v>
      </c>
      <c r="P83" s="825">
        <v>98.89</v>
      </c>
      <c r="Q83" s="827">
        <v>1</v>
      </c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11</v>
      </c>
      <c r="B84" s="822" t="s">
        <v>2300</v>
      </c>
      <c r="C84" s="822" t="s">
        <v>2304</v>
      </c>
      <c r="D84" s="823" t="s">
        <v>4267</v>
      </c>
      <c r="E84" s="824" t="s">
        <v>2324</v>
      </c>
      <c r="F84" s="822" t="s">
        <v>2301</v>
      </c>
      <c r="G84" s="822" t="s">
        <v>2385</v>
      </c>
      <c r="H84" s="822" t="s">
        <v>329</v>
      </c>
      <c r="I84" s="822" t="s">
        <v>2451</v>
      </c>
      <c r="J84" s="822" t="s">
        <v>1104</v>
      </c>
      <c r="K84" s="822" t="s">
        <v>1056</v>
      </c>
      <c r="L84" s="825">
        <v>78.48</v>
      </c>
      <c r="M84" s="825">
        <v>156.96</v>
      </c>
      <c r="N84" s="822">
        <v>2</v>
      </c>
      <c r="O84" s="826">
        <v>1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11</v>
      </c>
      <c r="B85" s="822" t="s">
        <v>2300</v>
      </c>
      <c r="C85" s="822" t="s">
        <v>2304</v>
      </c>
      <c r="D85" s="823" t="s">
        <v>4267</v>
      </c>
      <c r="E85" s="824" t="s">
        <v>2324</v>
      </c>
      <c r="F85" s="822" t="s">
        <v>2301</v>
      </c>
      <c r="G85" s="822" t="s">
        <v>2416</v>
      </c>
      <c r="H85" s="822" t="s">
        <v>329</v>
      </c>
      <c r="I85" s="822" t="s">
        <v>2417</v>
      </c>
      <c r="J85" s="822" t="s">
        <v>1040</v>
      </c>
      <c r="K85" s="822" t="s">
        <v>2418</v>
      </c>
      <c r="L85" s="825">
        <v>210.38</v>
      </c>
      <c r="M85" s="825">
        <v>210.38</v>
      </c>
      <c r="N85" s="822">
        <v>1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11</v>
      </c>
      <c r="B86" s="822" t="s">
        <v>2300</v>
      </c>
      <c r="C86" s="822" t="s">
        <v>2304</v>
      </c>
      <c r="D86" s="823" t="s">
        <v>4267</v>
      </c>
      <c r="E86" s="824" t="s">
        <v>2324</v>
      </c>
      <c r="F86" s="822" t="s">
        <v>2301</v>
      </c>
      <c r="G86" s="822" t="s">
        <v>2404</v>
      </c>
      <c r="H86" s="822" t="s">
        <v>663</v>
      </c>
      <c r="I86" s="822" t="s">
        <v>1907</v>
      </c>
      <c r="J86" s="822" t="s">
        <v>1078</v>
      </c>
      <c r="K86" s="822" t="s">
        <v>1908</v>
      </c>
      <c r="L86" s="825">
        <v>154.36000000000001</v>
      </c>
      <c r="M86" s="825">
        <v>308.72000000000003</v>
      </c>
      <c r="N86" s="822">
        <v>2</v>
      </c>
      <c r="O86" s="826">
        <v>1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11</v>
      </c>
      <c r="B87" s="822" t="s">
        <v>2300</v>
      </c>
      <c r="C87" s="822" t="s">
        <v>2304</v>
      </c>
      <c r="D87" s="823" t="s">
        <v>4267</v>
      </c>
      <c r="E87" s="824" t="s">
        <v>2319</v>
      </c>
      <c r="F87" s="822" t="s">
        <v>2303</v>
      </c>
      <c r="G87" s="822" t="s">
        <v>2359</v>
      </c>
      <c r="H87" s="822" t="s">
        <v>329</v>
      </c>
      <c r="I87" s="822" t="s">
        <v>2360</v>
      </c>
      <c r="J87" s="822" t="s">
        <v>2361</v>
      </c>
      <c r="K87" s="822" t="s">
        <v>2362</v>
      </c>
      <c r="L87" s="825">
        <v>562.03</v>
      </c>
      <c r="M87" s="825">
        <v>562.03</v>
      </c>
      <c r="N87" s="822">
        <v>1</v>
      </c>
      <c r="O87" s="826">
        <v>1</v>
      </c>
      <c r="P87" s="825">
        <v>562.03</v>
      </c>
      <c r="Q87" s="827">
        <v>1</v>
      </c>
      <c r="R87" s="822">
        <v>1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11</v>
      </c>
      <c r="B88" s="822" t="s">
        <v>2300</v>
      </c>
      <c r="C88" s="822" t="s">
        <v>2304</v>
      </c>
      <c r="D88" s="823" t="s">
        <v>4267</v>
      </c>
      <c r="E88" s="824" t="s">
        <v>2337</v>
      </c>
      <c r="F88" s="822" t="s">
        <v>2301</v>
      </c>
      <c r="G88" s="822" t="s">
        <v>2452</v>
      </c>
      <c r="H88" s="822" t="s">
        <v>329</v>
      </c>
      <c r="I88" s="822" t="s">
        <v>2453</v>
      </c>
      <c r="J88" s="822" t="s">
        <v>2454</v>
      </c>
      <c r="K88" s="822" t="s">
        <v>2455</v>
      </c>
      <c r="L88" s="825">
        <v>132.97999999999999</v>
      </c>
      <c r="M88" s="825">
        <v>398.93999999999994</v>
      </c>
      <c r="N88" s="822">
        <v>3</v>
      </c>
      <c r="O88" s="826">
        <v>1</v>
      </c>
      <c r="P88" s="825">
        <v>398.93999999999994</v>
      </c>
      <c r="Q88" s="827">
        <v>1</v>
      </c>
      <c r="R88" s="822">
        <v>3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11</v>
      </c>
      <c r="B89" s="822" t="s">
        <v>2300</v>
      </c>
      <c r="C89" s="822" t="s">
        <v>2304</v>
      </c>
      <c r="D89" s="823" t="s">
        <v>4267</v>
      </c>
      <c r="E89" s="824" t="s">
        <v>2337</v>
      </c>
      <c r="F89" s="822" t="s">
        <v>2301</v>
      </c>
      <c r="G89" s="822" t="s">
        <v>2353</v>
      </c>
      <c r="H89" s="822" t="s">
        <v>663</v>
      </c>
      <c r="I89" s="822" t="s">
        <v>2118</v>
      </c>
      <c r="J89" s="822" t="s">
        <v>788</v>
      </c>
      <c r="K89" s="822" t="s">
        <v>2119</v>
      </c>
      <c r="L89" s="825">
        <v>1154.68</v>
      </c>
      <c r="M89" s="825">
        <v>2309.36</v>
      </c>
      <c r="N89" s="822">
        <v>2</v>
      </c>
      <c r="O89" s="826">
        <v>1</v>
      </c>
      <c r="P89" s="825">
        <v>2309.36</v>
      </c>
      <c r="Q89" s="827">
        <v>1</v>
      </c>
      <c r="R89" s="822">
        <v>2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11</v>
      </c>
      <c r="B90" s="822" t="s">
        <v>2300</v>
      </c>
      <c r="C90" s="822" t="s">
        <v>2304</v>
      </c>
      <c r="D90" s="823" t="s">
        <v>4267</v>
      </c>
      <c r="E90" s="824" t="s">
        <v>2337</v>
      </c>
      <c r="F90" s="822" t="s">
        <v>2301</v>
      </c>
      <c r="G90" s="822" t="s">
        <v>2354</v>
      </c>
      <c r="H90" s="822" t="s">
        <v>663</v>
      </c>
      <c r="I90" s="822" t="s">
        <v>1970</v>
      </c>
      <c r="J90" s="822" t="s">
        <v>929</v>
      </c>
      <c r="K90" s="822" t="s">
        <v>930</v>
      </c>
      <c r="L90" s="825">
        <v>0</v>
      </c>
      <c r="M90" s="825">
        <v>0</v>
      </c>
      <c r="N90" s="822">
        <v>1</v>
      </c>
      <c r="O90" s="826">
        <v>1</v>
      </c>
      <c r="P90" s="825">
        <v>0</v>
      </c>
      <c r="Q90" s="827"/>
      <c r="R90" s="822">
        <v>1</v>
      </c>
      <c r="S90" s="827">
        <v>1</v>
      </c>
      <c r="T90" s="826">
        <v>1</v>
      </c>
      <c r="U90" s="828">
        <v>1</v>
      </c>
    </row>
    <row r="91" spans="1:21" ht="14.45" customHeight="1" x14ac:dyDescent="0.2">
      <c r="A91" s="821">
        <v>11</v>
      </c>
      <c r="B91" s="822" t="s">
        <v>2300</v>
      </c>
      <c r="C91" s="822" t="s">
        <v>2304</v>
      </c>
      <c r="D91" s="823" t="s">
        <v>4267</v>
      </c>
      <c r="E91" s="824" t="s">
        <v>2337</v>
      </c>
      <c r="F91" s="822" t="s">
        <v>2303</v>
      </c>
      <c r="G91" s="822" t="s">
        <v>2359</v>
      </c>
      <c r="H91" s="822" t="s">
        <v>329</v>
      </c>
      <c r="I91" s="822" t="s">
        <v>2392</v>
      </c>
      <c r="J91" s="822" t="s">
        <v>2393</v>
      </c>
      <c r="K91" s="822" t="s">
        <v>2394</v>
      </c>
      <c r="L91" s="825">
        <v>492.19</v>
      </c>
      <c r="M91" s="825">
        <v>492.19</v>
      </c>
      <c r="N91" s="822">
        <v>1</v>
      </c>
      <c r="O91" s="826">
        <v>1</v>
      </c>
      <c r="P91" s="825">
        <v>492.19</v>
      </c>
      <c r="Q91" s="827">
        <v>1</v>
      </c>
      <c r="R91" s="822">
        <v>1</v>
      </c>
      <c r="S91" s="827">
        <v>1</v>
      </c>
      <c r="T91" s="826">
        <v>1</v>
      </c>
      <c r="U91" s="828">
        <v>1</v>
      </c>
    </row>
    <row r="92" spans="1:21" ht="14.45" customHeight="1" x14ac:dyDescent="0.2">
      <c r="A92" s="821">
        <v>11</v>
      </c>
      <c r="B92" s="822" t="s">
        <v>2300</v>
      </c>
      <c r="C92" s="822" t="s">
        <v>2304</v>
      </c>
      <c r="D92" s="823" t="s">
        <v>4267</v>
      </c>
      <c r="E92" s="824" t="s">
        <v>2337</v>
      </c>
      <c r="F92" s="822" t="s">
        <v>2303</v>
      </c>
      <c r="G92" s="822" t="s">
        <v>2359</v>
      </c>
      <c r="H92" s="822" t="s">
        <v>329</v>
      </c>
      <c r="I92" s="822" t="s">
        <v>2369</v>
      </c>
      <c r="J92" s="822" t="s">
        <v>2370</v>
      </c>
      <c r="K92" s="822" t="s">
        <v>2371</v>
      </c>
      <c r="L92" s="825">
        <v>971.25</v>
      </c>
      <c r="M92" s="825">
        <v>2913.75</v>
      </c>
      <c r="N92" s="822">
        <v>3</v>
      </c>
      <c r="O92" s="826">
        <v>3</v>
      </c>
      <c r="P92" s="825">
        <v>2913.75</v>
      </c>
      <c r="Q92" s="827">
        <v>1</v>
      </c>
      <c r="R92" s="822">
        <v>3</v>
      </c>
      <c r="S92" s="827">
        <v>1</v>
      </c>
      <c r="T92" s="826">
        <v>3</v>
      </c>
      <c r="U92" s="828">
        <v>1</v>
      </c>
    </row>
    <row r="93" spans="1:21" ht="14.45" customHeight="1" x14ac:dyDescent="0.2">
      <c r="A93" s="821">
        <v>11</v>
      </c>
      <c r="B93" s="822" t="s">
        <v>2300</v>
      </c>
      <c r="C93" s="822" t="s">
        <v>2304</v>
      </c>
      <c r="D93" s="823" t="s">
        <v>4267</v>
      </c>
      <c r="E93" s="824" t="s">
        <v>2337</v>
      </c>
      <c r="F93" s="822" t="s">
        <v>2303</v>
      </c>
      <c r="G93" s="822" t="s">
        <v>2359</v>
      </c>
      <c r="H93" s="822" t="s">
        <v>329</v>
      </c>
      <c r="I93" s="822" t="s">
        <v>2372</v>
      </c>
      <c r="J93" s="822" t="s">
        <v>2373</v>
      </c>
      <c r="K93" s="822" t="s">
        <v>2374</v>
      </c>
      <c r="L93" s="825">
        <v>748.12</v>
      </c>
      <c r="M93" s="825">
        <v>748.12</v>
      </c>
      <c r="N93" s="822">
        <v>1</v>
      </c>
      <c r="O93" s="826">
        <v>1</v>
      </c>
      <c r="P93" s="825">
        <v>748.12</v>
      </c>
      <c r="Q93" s="827">
        <v>1</v>
      </c>
      <c r="R93" s="822">
        <v>1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11</v>
      </c>
      <c r="B94" s="822" t="s">
        <v>2300</v>
      </c>
      <c r="C94" s="822" t="s">
        <v>2304</v>
      </c>
      <c r="D94" s="823" t="s">
        <v>4267</v>
      </c>
      <c r="E94" s="824" t="s">
        <v>2337</v>
      </c>
      <c r="F94" s="822" t="s">
        <v>2303</v>
      </c>
      <c r="G94" s="822" t="s">
        <v>2359</v>
      </c>
      <c r="H94" s="822" t="s">
        <v>329</v>
      </c>
      <c r="I94" s="822" t="s">
        <v>2398</v>
      </c>
      <c r="J94" s="822" t="s">
        <v>2399</v>
      </c>
      <c r="K94" s="822" t="s">
        <v>2400</v>
      </c>
      <c r="L94" s="825">
        <v>349.6</v>
      </c>
      <c r="M94" s="825">
        <v>349.6</v>
      </c>
      <c r="N94" s="822">
        <v>1</v>
      </c>
      <c r="O94" s="826">
        <v>1</v>
      </c>
      <c r="P94" s="825">
        <v>349.6</v>
      </c>
      <c r="Q94" s="827">
        <v>1</v>
      </c>
      <c r="R94" s="822">
        <v>1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11</v>
      </c>
      <c r="B95" s="822" t="s">
        <v>2300</v>
      </c>
      <c r="C95" s="822" t="s">
        <v>2304</v>
      </c>
      <c r="D95" s="823" t="s">
        <v>4267</v>
      </c>
      <c r="E95" s="824" t="s">
        <v>2337</v>
      </c>
      <c r="F95" s="822" t="s">
        <v>2303</v>
      </c>
      <c r="G95" s="822" t="s">
        <v>2359</v>
      </c>
      <c r="H95" s="822" t="s">
        <v>329</v>
      </c>
      <c r="I95" s="822" t="s">
        <v>2456</v>
      </c>
      <c r="J95" s="822" t="s">
        <v>2457</v>
      </c>
      <c r="K95" s="822" t="s">
        <v>2458</v>
      </c>
      <c r="L95" s="825">
        <v>345.19</v>
      </c>
      <c r="M95" s="825">
        <v>345.19</v>
      </c>
      <c r="N95" s="822">
        <v>1</v>
      </c>
      <c r="O95" s="826">
        <v>1</v>
      </c>
      <c r="P95" s="825">
        <v>345.19</v>
      </c>
      <c r="Q95" s="827">
        <v>1</v>
      </c>
      <c r="R95" s="822">
        <v>1</v>
      </c>
      <c r="S95" s="827">
        <v>1</v>
      </c>
      <c r="T95" s="826">
        <v>1</v>
      </c>
      <c r="U95" s="828">
        <v>1</v>
      </c>
    </row>
    <row r="96" spans="1:21" ht="14.45" customHeight="1" x14ac:dyDescent="0.2">
      <c r="A96" s="821">
        <v>11</v>
      </c>
      <c r="B96" s="822" t="s">
        <v>2300</v>
      </c>
      <c r="C96" s="822" t="s">
        <v>2304</v>
      </c>
      <c r="D96" s="823" t="s">
        <v>4267</v>
      </c>
      <c r="E96" s="824" t="s">
        <v>2337</v>
      </c>
      <c r="F96" s="822" t="s">
        <v>2303</v>
      </c>
      <c r="G96" s="822" t="s">
        <v>2359</v>
      </c>
      <c r="H96" s="822" t="s">
        <v>329</v>
      </c>
      <c r="I96" s="822" t="s">
        <v>2459</v>
      </c>
      <c r="J96" s="822" t="s">
        <v>2460</v>
      </c>
      <c r="K96" s="822" t="s">
        <v>2461</v>
      </c>
      <c r="L96" s="825">
        <v>575</v>
      </c>
      <c r="M96" s="825">
        <v>575</v>
      </c>
      <c r="N96" s="822">
        <v>1</v>
      </c>
      <c r="O96" s="826">
        <v>1</v>
      </c>
      <c r="P96" s="825">
        <v>575</v>
      </c>
      <c r="Q96" s="827">
        <v>1</v>
      </c>
      <c r="R96" s="822">
        <v>1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11</v>
      </c>
      <c r="B97" s="822" t="s">
        <v>2300</v>
      </c>
      <c r="C97" s="822" t="s">
        <v>2304</v>
      </c>
      <c r="D97" s="823" t="s">
        <v>4267</v>
      </c>
      <c r="E97" s="824" t="s">
        <v>2337</v>
      </c>
      <c r="F97" s="822" t="s">
        <v>2303</v>
      </c>
      <c r="G97" s="822" t="s">
        <v>2359</v>
      </c>
      <c r="H97" s="822" t="s">
        <v>329</v>
      </c>
      <c r="I97" s="822" t="s">
        <v>2462</v>
      </c>
      <c r="J97" s="822" t="s">
        <v>2463</v>
      </c>
      <c r="K97" s="822" t="s">
        <v>2464</v>
      </c>
      <c r="L97" s="825">
        <v>4999.62</v>
      </c>
      <c r="M97" s="825">
        <v>4999.62</v>
      </c>
      <c r="N97" s="822">
        <v>1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11</v>
      </c>
      <c r="B98" s="822" t="s">
        <v>2300</v>
      </c>
      <c r="C98" s="822" t="s">
        <v>2304</v>
      </c>
      <c r="D98" s="823" t="s">
        <v>4267</v>
      </c>
      <c r="E98" s="824" t="s">
        <v>2337</v>
      </c>
      <c r="F98" s="822" t="s">
        <v>2303</v>
      </c>
      <c r="G98" s="822" t="s">
        <v>2359</v>
      </c>
      <c r="H98" s="822" t="s">
        <v>329</v>
      </c>
      <c r="I98" s="822" t="s">
        <v>2465</v>
      </c>
      <c r="J98" s="822" t="s">
        <v>2466</v>
      </c>
      <c r="K98" s="822" t="s">
        <v>2467</v>
      </c>
      <c r="L98" s="825">
        <v>7500.3</v>
      </c>
      <c r="M98" s="825">
        <v>7500.3</v>
      </c>
      <c r="N98" s="822">
        <v>1</v>
      </c>
      <c r="O98" s="826">
        <v>1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11</v>
      </c>
      <c r="B99" s="822" t="s">
        <v>2300</v>
      </c>
      <c r="C99" s="822" t="s">
        <v>2304</v>
      </c>
      <c r="D99" s="823" t="s">
        <v>4267</v>
      </c>
      <c r="E99" s="824" t="s">
        <v>2325</v>
      </c>
      <c r="F99" s="822" t="s">
        <v>2303</v>
      </c>
      <c r="G99" s="822" t="s">
        <v>2359</v>
      </c>
      <c r="H99" s="822" t="s">
        <v>329</v>
      </c>
      <c r="I99" s="822" t="s">
        <v>2459</v>
      </c>
      <c r="J99" s="822" t="s">
        <v>2460</v>
      </c>
      <c r="K99" s="822" t="s">
        <v>2461</v>
      </c>
      <c r="L99" s="825">
        <v>575</v>
      </c>
      <c r="M99" s="825">
        <v>575</v>
      </c>
      <c r="N99" s="822">
        <v>1</v>
      </c>
      <c r="O99" s="826">
        <v>1</v>
      </c>
      <c r="P99" s="825">
        <v>575</v>
      </c>
      <c r="Q99" s="827">
        <v>1</v>
      </c>
      <c r="R99" s="822">
        <v>1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11</v>
      </c>
      <c r="B100" s="822" t="s">
        <v>2300</v>
      </c>
      <c r="C100" s="822" t="s">
        <v>2304</v>
      </c>
      <c r="D100" s="823" t="s">
        <v>4267</v>
      </c>
      <c r="E100" s="824" t="s">
        <v>2334</v>
      </c>
      <c r="F100" s="822" t="s">
        <v>2301</v>
      </c>
      <c r="G100" s="822" t="s">
        <v>2468</v>
      </c>
      <c r="H100" s="822" t="s">
        <v>663</v>
      </c>
      <c r="I100" s="822" t="s">
        <v>2469</v>
      </c>
      <c r="J100" s="822" t="s">
        <v>1157</v>
      </c>
      <c r="K100" s="822" t="s">
        <v>2138</v>
      </c>
      <c r="L100" s="825">
        <v>35.11</v>
      </c>
      <c r="M100" s="825">
        <v>35.11</v>
      </c>
      <c r="N100" s="822">
        <v>1</v>
      </c>
      <c r="O100" s="826"/>
      <c r="P100" s="825"/>
      <c r="Q100" s="827">
        <v>0</v>
      </c>
      <c r="R100" s="822"/>
      <c r="S100" s="827">
        <v>0</v>
      </c>
      <c r="T100" s="826"/>
      <c r="U100" s="828"/>
    </row>
    <row r="101" spans="1:21" ht="14.45" customHeight="1" x14ac:dyDescent="0.2">
      <c r="A101" s="821">
        <v>11</v>
      </c>
      <c r="B101" s="822" t="s">
        <v>2300</v>
      </c>
      <c r="C101" s="822" t="s">
        <v>2304</v>
      </c>
      <c r="D101" s="823" t="s">
        <v>4267</v>
      </c>
      <c r="E101" s="824" t="s">
        <v>2334</v>
      </c>
      <c r="F101" s="822" t="s">
        <v>2301</v>
      </c>
      <c r="G101" s="822" t="s">
        <v>2470</v>
      </c>
      <c r="H101" s="822" t="s">
        <v>329</v>
      </c>
      <c r="I101" s="822" t="s">
        <v>2471</v>
      </c>
      <c r="J101" s="822" t="s">
        <v>709</v>
      </c>
      <c r="K101" s="822" t="s">
        <v>712</v>
      </c>
      <c r="L101" s="825">
        <v>65.989999999999995</v>
      </c>
      <c r="M101" s="825">
        <v>65.989999999999995</v>
      </c>
      <c r="N101" s="822">
        <v>1</v>
      </c>
      <c r="O101" s="826"/>
      <c r="P101" s="825"/>
      <c r="Q101" s="827">
        <v>0</v>
      </c>
      <c r="R101" s="822"/>
      <c r="S101" s="827">
        <v>0</v>
      </c>
      <c r="T101" s="826"/>
      <c r="U101" s="828"/>
    </row>
    <row r="102" spans="1:21" ht="14.45" customHeight="1" x14ac:dyDescent="0.2">
      <c r="A102" s="821">
        <v>11</v>
      </c>
      <c r="B102" s="822" t="s">
        <v>2300</v>
      </c>
      <c r="C102" s="822" t="s">
        <v>2304</v>
      </c>
      <c r="D102" s="823" t="s">
        <v>4267</v>
      </c>
      <c r="E102" s="824" t="s">
        <v>2334</v>
      </c>
      <c r="F102" s="822" t="s">
        <v>2301</v>
      </c>
      <c r="G102" s="822" t="s">
        <v>2472</v>
      </c>
      <c r="H102" s="822" t="s">
        <v>663</v>
      </c>
      <c r="I102" s="822" t="s">
        <v>1846</v>
      </c>
      <c r="J102" s="822" t="s">
        <v>1847</v>
      </c>
      <c r="K102" s="822" t="s">
        <v>1848</v>
      </c>
      <c r="L102" s="825">
        <v>42.51</v>
      </c>
      <c r="M102" s="825">
        <v>42.51</v>
      </c>
      <c r="N102" s="822">
        <v>1</v>
      </c>
      <c r="O102" s="826"/>
      <c r="P102" s="825"/>
      <c r="Q102" s="827">
        <v>0</v>
      </c>
      <c r="R102" s="822"/>
      <c r="S102" s="827">
        <v>0</v>
      </c>
      <c r="T102" s="826"/>
      <c r="U102" s="828"/>
    </row>
    <row r="103" spans="1:21" ht="14.45" customHeight="1" x14ac:dyDescent="0.2">
      <c r="A103" s="821">
        <v>11</v>
      </c>
      <c r="B103" s="822" t="s">
        <v>2300</v>
      </c>
      <c r="C103" s="822" t="s">
        <v>2304</v>
      </c>
      <c r="D103" s="823" t="s">
        <v>4267</v>
      </c>
      <c r="E103" s="824" t="s">
        <v>2334</v>
      </c>
      <c r="F103" s="822" t="s">
        <v>2301</v>
      </c>
      <c r="G103" s="822" t="s">
        <v>2385</v>
      </c>
      <c r="H103" s="822" t="s">
        <v>329</v>
      </c>
      <c r="I103" s="822" t="s">
        <v>2451</v>
      </c>
      <c r="J103" s="822" t="s">
        <v>1104</v>
      </c>
      <c r="K103" s="822" t="s">
        <v>1056</v>
      </c>
      <c r="L103" s="825">
        <v>78.48</v>
      </c>
      <c r="M103" s="825">
        <v>78.48</v>
      </c>
      <c r="N103" s="822">
        <v>1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11</v>
      </c>
      <c r="B104" s="822" t="s">
        <v>2300</v>
      </c>
      <c r="C104" s="822" t="s">
        <v>2304</v>
      </c>
      <c r="D104" s="823" t="s">
        <v>4267</v>
      </c>
      <c r="E104" s="824" t="s">
        <v>2334</v>
      </c>
      <c r="F104" s="822" t="s">
        <v>2301</v>
      </c>
      <c r="G104" s="822" t="s">
        <v>2473</v>
      </c>
      <c r="H104" s="822" t="s">
        <v>329</v>
      </c>
      <c r="I104" s="822" t="s">
        <v>2474</v>
      </c>
      <c r="J104" s="822" t="s">
        <v>2475</v>
      </c>
      <c r="K104" s="822" t="s">
        <v>2476</v>
      </c>
      <c r="L104" s="825">
        <v>100.11</v>
      </c>
      <c r="M104" s="825">
        <v>100.11</v>
      </c>
      <c r="N104" s="822">
        <v>1</v>
      </c>
      <c r="O104" s="826">
        <v>0.5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11</v>
      </c>
      <c r="B105" s="822" t="s">
        <v>2300</v>
      </c>
      <c r="C105" s="822" t="s">
        <v>2304</v>
      </c>
      <c r="D105" s="823" t="s">
        <v>4267</v>
      </c>
      <c r="E105" s="824" t="s">
        <v>2334</v>
      </c>
      <c r="F105" s="822" t="s">
        <v>2301</v>
      </c>
      <c r="G105" s="822" t="s">
        <v>2387</v>
      </c>
      <c r="H105" s="822" t="s">
        <v>329</v>
      </c>
      <c r="I105" s="822" t="s">
        <v>2477</v>
      </c>
      <c r="J105" s="822" t="s">
        <v>717</v>
      </c>
      <c r="K105" s="822" t="s">
        <v>2478</v>
      </c>
      <c r="L105" s="825">
        <v>73.989999999999995</v>
      </c>
      <c r="M105" s="825">
        <v>73.989999999999995</v>
      </c>
      <c r="N105" s="822">
        <v>1</v>
      </c>
      <c r="O105" s="826">
        <v>1</v>
      </c>
      <c r="P105" s="825">
        <v>73.989999999999995</v>
      </c>
      <c r="Q105" s="827">
        <v>1</v>
      </c>
      <c r="R105" s="822">
        <v>1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11</v>
      </c>
      <c r="B106" s="822" t="s">
        <v>2300</v>
      </c>
      <c r="C106" s="822" t="s">
        <v>2304</v>
      </c>
      <c r="D106" s="823" t="s">
        <v>4267</v>
      </c>
      <c r="E106" s="824" t="s">
        <v>2334</v>
      </c>
      <c r="F106" s="822" t="s">
        <v>2301</v>
      </c>
      <c r="G106" s="822" t="s">
        <v>2479</v>
      </c>
      <c r="H106" s="822" t="s">
        <v>329</v>
      </c>
      <c r="I106" s="822" t="s">
        <v>2480</v>
      </c>
      <c r="J106" s="822" t="s">
        <v>772</v>
      </c>
      <c r="K106" s="822" t="s">
        <v>773</v>
      </c>
      <c r="L106" s="825">
        <v>0</v>
      </c>
      <c r="M106" s="825">
        <v>0</v>
      </c>
      <c r="N106" s="822">
        <v>1</v>
      </c>
      <c r="O106" s="826">
        <v>1</v>
      </c>
      <c r="P106" s="825"/>
      <c r="Q106" s="827"/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11</v>
      </c>
      <c r="B107" s="822" t="s">
        <v>2300</v>
      </c>
      <c r="C107" s="822" t="s">
        <v>2304</v>
      </c>
      <c r="D107" s="823" t="s">
        <v>4267</v>
      </c>
      <c r="E107" s="824" t="s">
        <v>2334</v>
      </c>
      <c r="F107" s="822" t="s">
        <v>2301</v>
      </c>
      <c r="G107" s="822" t="s">
        <v>2353</v>
      </c>
      <c r="H107" s="822" t="s">
        <v>663</v>
      </c>
      <c r="I107" s="822" t="s">
        <v>1834</v>
      </c>
      <c r="J107" s="822" t="s">
        <v>788</v>
      </c>
      <c r="K107" s="822" t="s">
        <v>1835</v>
      </c>
      <c r="L107" s="825">
        <v>736.33</v>
      </c>
      <c r="M107" s="825">
        <v>736.33</v>
      </c>
      <c r="N107" s="822">
        <v>1</v>
      </c>
      <c r="O107" s="826">
        <v>1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11</v>
      </c>
      <c r="B108" s="822" t="s">
        <v>2300</v>
      </c>
      <c r="C108" s="822" t="s">
        <v>2304</v>
      </c>
      <c r="D108" s="823" t="s">
        <v>4267</v>
      </c>
      <c r="E108" s="824" t="s">
        <v>2334</v>
      </c>
      <c r="F108" s="822" t="s">
        <v>2301</v>
      </c>
      <c r="G108" s="822" t="s">
        <v>2353</v>
      </c>
      <c r="H108" s="822" t="s">
        <v>663</v>
      </c>
      <c r="I108" s="822" t="s">
        <v>1836</v>
      </c>
      <c r="J108" s="822" t="s">
        <v>788</v>
      </c>
      <c r="K108" s="822" t="s">
        <v>1837</v>
      </c>
      <c r="L108" s="825">
        <v>490.89</v>
      </c>
      <c r="M108" s="825">
        <v>1963.56</v>
      </c>
      <c r="N108" s="822">
        <v>4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11</v>
      </c>
      <c r="B109" s="822" t="s">
        <v>2300</v>
      </c>
      <c r="C109" s="822" t="s">
        <v>2304</v>
      </c>
      <c r="D109" s="823" t="s">
        <v>4267</v>
      </c>
      <c r="E109" s="824" t="s">
        <v>2334</v>
      </c>
      <c r="F109" s="822" t="s">
        <v>2301</v>
      </c>
      <c r="G109" s="822" t="s">
        <v>2353</v>
      </c>
      <c r="H109" s="822" t="s">
        <v>663</v>
      </c>
      <c r="I109" s="822" t="s">
        <v>2024</v>
      </c>
      <c r="J109" s="822" t="s">
        <v>1203</v>
      </c>
      <c r="K109" s="822" t="s">
        <v>2025</v>
      </c>
      <c r="L109" s="825">
        <v>1847.49</v>
      </c>
      <c r="M109" s="825">
        <v>3694.98</v>
      </c>
      <c r="N109" s="822">
        <v>2</v>
      </c>
      <c r="O109" s="826">
        <v>1</v>
      </c>
      <c r="P109" s="825">
        <v>3694.98</v>
      </c>
      <c r="Q109" s="827">
        <v>1</v>
      </c>
      <c r="R109" s="822">
        <v>2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11</v>
      </c>
      <c r="B110" s="822" t="s">
        <v>2300</v>
      </c>
      <c r="C110" s="822" t="s">
        <v>2304</v>
      </c>
      <c r="D110" s="823" t="s">
        <v>4267</v>
      </c>
      <c r="E110" s="824" t="s">
        <v>2334</v>
      </c>
      <c r="F110" s="822" t="s">
        <v>2301</v>
      </c>
      <c r="G110" s="822" t="s">
        <v>2378</v>
      </c>
      <c r="H110" s="822" t="s">
        <v>329</v>
      </c>
      <c r="I110" s="822" t="s">
        <v>2481</v>
      </c>
      <c r="J110" s="822" t="s">
        <v>2014</v>
      </c>
      <c r="K110" s="822" t="s">
        <v>2482</v>
      </c>
      <c r="L110" s="825">
        <v>27.37</v>
      </c>
      <c r="M110" s="825">
        <v>27.37</v>
      </c>
      <c r="N110" s="822">
        <v>1</v>
      </c>
      <c r="O110" s="826">
        <v>0.5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11</v>
      </c>
      <c r="B111" s="822" t="s">
        <v>2300</v>
      </c>
      <c r="C111" s="822" t="s">
        <v>2304</v>
      </c>
      <c r="D111" s="823" t="s">
        <v>4267</v>
      </c>
      <c r="E111" s="824" t="s">
        <v>2334</v>
      </c>
      <c r="F111" s="822" t="s">
        <v>2301</v>
      </c>
      <c r="G111" s="822" t="s">
        <v>2483</v>
      </c>
      <c r="H111" s="822" t="s">
        <v>663</v>
      </c>
      <c r="I111" s="822" t="s">
        <v>2484</v>
      </c>
      <c r="J111" s="822" t="s">
        <v>1867</v>
      </c>
      <c r="K111" s="822" t="s">
        <v>2485</v>
      </c>
      <c r="L111" s="825">
        <v>117.46</v>
      </c>
      <c r="M111" s="825">
        <v>117.46</v>
      </c>
      <c r="N111" s="822">
        <v>1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11</v>
      </c>
      <c r="B112" s="822" t="s">
        <v>2300</v>
      </c>
      <c r="C112" s="822" t="s">
        <v>2304</v>
      </c>
      <c r="D112" s="823" t="s">
        <v>4267</v>
      </c>
      <c r="E112" s="824" t="s">
        <v>2334</v>
      </c>
      <c r="F112" s="822" t="s">
        <v>2301</v>
      </c>
      <c r="G112" s="822" t="s">
        <v>2486</v>
      </c>
      <c r="H112" s="822" t="s">
        <v>329</v>
      </c>
      <c r="I112" s="822" t="s">
        <v>2487</v>
      </c>
      <c r="J112" s="822" t="s">
        <v>1383</v>
      </c>
      <c r="K112" s="822" t="s">
        <v>2488</v>
      </c>
      <c r="L112" s="825">
        <v>131.32</v>
      </c>
      <c r="M112" s="825">
        <v>131.32</v>
      </c>
      <c r="N112" s="822">
        <v>1</v>
      </c>
      <c r="O112" s="826"/>
      <c r="P112" s="825"/>
      <c r="Q112" s="827">
        <v>0</v>
      </c>
      <c r="R112" s="822"/>
      <c r="S112" s="827">
        <v>0</v>
      </c>
      <c r="T112" s="826"/>
      <c r="U112" s="828"/>
    </row>
    <row r="113" spans="1:21" ht="14.45" customHeight="1" x14ac:dyDescent="0.2">
      <c r="A113" s="821">
        <v>11</v>
      </c>
      <c r="B113" s="822" t="s">
        <v>2300</v>
      </c>
      <c r="C113" s="822" t="s">
        <v>2304</v>
      </c>
      <c r="D113" s="823" t="s">
        <v>4267</v>
      </c>
      <c r="E113" s="824" t="s">
        <v>2334</v>
      </c>
      <c r="F113" s="822" t="s">
        <v>2301</v>
      </c>
      <c r="G113" s="822" t="s">
        <v>2489</v>
      </c>
      <c r="H113" s="822" t="s">
        <v>329</v>
      </c>
      <c r="I113" s="822" t="s">
        <v>2490</v>
      </c>
      <c r="J113" s="822" t="s">
        <v>1627</v>
      </c>
      <c r="K113" s="822" t="s">
        <v>1502</v>
      </c>
      <c r="L113" s="825">
        <v>239.53</v>
      </c>
      <c r="M113" s="825">
        <v>239.53</v>
      </c>
      <c r="N113" s="822">
        <v>1</v>
      </c>
      <c r="O113" s="826">
        <v>1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11</v>
      </c>
      <c r="B114" s="822" t="s">
        <v>2300</v>
      </c>
      <c r="C114" s="822" t="s">
        <v>2304</v>
      </c>
      <c r="D114" s="823" t="s">
        <v>4267</v>
      </c>
      <c r="E114" s="824" t="s">
        <v>2346</v>
      </c>
      <c r="F114" s="822" t="s">
        <v>2301</v>
      </c>
      <c r="G114" s="822" t="s">
        <v>2468</v>
      </c>
      <c r="H114" s="822" t="s">
        <v>663</v>
      </c>
      <c r="I114" s="822" t="s">
        <v>2469</v>
      </c>
      <c r="J114" s="822" t="s">
        <v>1157</v>
      </c>
      <c r="K114" s="822" t="s">
        <v>2138</v>
      </c>
      <c r="L114" s="825">
        <v>35.11</v>
      </c>
      <c r="M114" s="825">
        <v>35.11</v>
      </c>
      <c r="N114" s="822">
        <v>1</v>
      </c>
      <c r="O114" s="826">
        <v>1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11</v>
      </c>
      <c r="B115" s="822" t="s">
        <v>2300</v>
      </c>
      <c r="C115" s="822" t="s">
        <v>2304</v>
      </c>
      <c r="D115" s="823" t="s">
        <v>4267</v>
      </c>
      <c r="E115" s="824" t="s">
        <v>2346</v>
      </c>
      <c r="F115" s="822" t="s">
        <v>2301</v>
      </c>
      <c r="G115" s="822" t="s">
        <v>2385</v>
      </c>
      <c r="H115" s="822" t="s">
        <v>329</v>
      </c>
      <c r="I115" s="822" t="s">
        <v>2451</v>
      </c>
      <c r="J115" s="822" t="s">
        <v>1104</v>
      </c>
      <c r="K115" s="822" t="s">
        <v>1056</v>
      </c>
      <c r="L115" s="825">
        <v>78.48</v>
      </c>
      <c r="M115" s="825">
        <v>156.96</v>
      </c>
      <c r="N115" s="822">
        <v>2</v>
      </c>
      <c r="O115" s="826">
        <v>1</v>
      </c>
      <c r="P115" s="825">
        <v>156.96</v>
      </c>
      <c r="Q115" s="827">
        <v>1</v>
      </c>
      <c r="R115" s="822">
        <v>2</v>
      </c>
      <c r="S115" s="827">
        <v>1</v>
      </c>
      <c r="T115" s="826">
        <v>1</v>
      </c>
      <c r="U115" s="828">
        <v>1</v>
      </c>
    </row>
    <row r="116" spans="1:21" ht="14.45" customHeight="1" x14ac:dyDescent="0.2">
      <c r="A116" s="821">
        <v>11</v>
      </c>
      <c r="B116" s="822" t="s">
        <v>2300</v>
      </c>
      <c r="C116" s="822" t="s">
        <v>2304</v>
      </c>
      <c r="D116" s="823" t="s">
        <v>4267</v>
      </c>
      <c r="E116" s="824" t="s">
        <v>2346</v>
      </c>
      <c r="F116" s="822" t="s">
        <v>2301</v>
      </c>
      <c r="G116" s="822" t="s">
        <v>2353</v>
      </c>
      <c r="H116" s="822" t="s">
        <v>663</v>
      </c>
      <c r="I116" s="822" t="s">
        <v>1832</v>
      </c>
      <c r="J116" s="822" t="s">
        <v>788</v>
      </c>
      <c r="K116" s="822" t="s">
        <v>1833</v>
      </c>
      <c r="L116" s="825">
        <v>368.16</v>
      </c>
      <c r="M116" s="825">
        <v>1104.48</v>
      </c>
      <c r="N116" s="822">
        <v>3</v>
      </c>
      <c r="O116" s="826">
        <v>3</v>
      </c>
      <c r="P116" s="825">
        <v>368.16</v>
      </c>
      <c r="Q116" s="827">
        <v>0.33333333333333337</v>
      </c>
      <c r="R116" s="822">
        <v>1</v>
      </c>
      <c r="S116" s="827">
        <v>0.33333333333333331</v>
      </c>
      <c r="T116" s="826">
        <v>1</v>
      </c>
      <c r="U116" s="828">
        <v>0.33333333333333331</v>
      </c>
    </row>
    <row r="117" spans="1:21" ht="14.45" customHeight="1" x14ac:dyDescent="0.2">
      <c r="A117" s="821">
        <v>11</v>
      </c>
      <c r="B117" s="822" t="s">
        <v>2300</v>
      </c>
      <c r="C117" s="822" t="s">
        <v>2304</v>
      </c>
      <c r="D117" s="823" t="s">
        <v>4267</v>
      </c>
      <c r="E117" s="824" t="s">
        <v>2346</v>
      </c>
      <c r="F117" s="822" t="s">
        <v>2301</v>
      </c>
      <c r="G117" s="822" t="s">
        <v>2353</v>
      </c>
      <c r="H117" s="822" t="s">
        <v>663</v>
      </c>
      <c r="I117" s="822" t="s">
        <v>1834</v>
      </c>
      <c r="J117" s="822" t="s">
        <v>788</v>
      </c>
      <c r="K117" s="822" t="s">
        <v>1835</v>
      </c>
      <c r="L117" s="825">
        <v>736.33</v>
      </c>
      <c r="M117" s="825">
        <v>2208.9900000000002</v>
      </c>
      <c r="N117" s="822">
        <v>3</v>
      </c>
      <c r="O117" s="826">
        <v>1</v>
      </c>
      <c r="P117" s="825">
        <v>1472.66</v>
      </c>
      <c r="Q117" s="827">
        <v>0.66666666666666663</v>
      </c>
      <c r="R117" s="822">
        <v>2</v>
      </c>
      <c r="S117" s="827">
        <v>0.66666666666666663</v>
      </c>
      <c r="T117" s="826"/>
      <c r="U117" s="828">
        <v>0</v>
      </c>
    </row>
    <row r="118" spans="1:21" ht="14.45" customHeight="1" x14ac:dyDescent="0.2">
      <c r="A118" s="821">
        <v>11</v>
      </c>
      <c r="B118" s="822" t="s">
        <v>2300</v>
      </c>
      <c r="C118" s="822" t="s">
        <v>2304</v>
      </c>
      <c r="D118" s="823" t="s">
        <v>4267</v>
      </c>
      <c r="E118" s="824" t="s">
        <v>2346</v>
      </c>
      <c r="F118" s="822" t="s">
        <v>2301</v>
      </c>
      <c r="G118" s="822" t="s">
        <v>2353</v>
      </c>
      <c r="H118" s="822" t="s">
        <v>663</v>
      </c>
      <c r="I118" s="822" t="s">
        <v>1836</v>
      </c>
      <c r="J118" s="822" t="s">
        <v>788</v>
      </c>
      <c r="K118" s="822" t="s">
        <v>1837</v>
      </c>
      <c r="L118" s="825">
        <v>490.89</v>
      </c>
      <c r="M118" s="825">
        <v>1472.67</v>
      </c>
      <c r="N118" s="822">
        <v>3</v>
      </c>
      <c r="O118" s="826">
        <v>3</v>
      </c>
      <c r="P118" s="825">
        <v>981.78</v>
      </c>
      <c r="Q118" s="827">
        <v>0.66666666666666663</v>
      </c>
      <c r="R118" s="822">
        <v>2</v>
      </c>
      <c r="S118" s="827">
        <v>0.66666666666666663</v>
      </c>
      <c r="T118" s="826">
        <v>2</v>
      </c>
      <c r="U118" s="828">
        <v>0.66666666666666663</v>
      </c>
    </row>
    <row r="119" spans="1:21" ht="14.45" customHeight="1" x14ac:dyDescent="0.2">
      <c r="A119" s="821">
        <v>11</v>
      </c>
      <c r="B119" s="822" t="s">
        <v>2300</v>
      </c>
      <c r="C119" s="822" t="s">
        <v>2304</v>
      </c>
      <c r="D119" s="823" t="s">
        <v>4267</v>
      </c>
      <c r="E119" s="824" t="s">
        <v>2346</v>
      </c>
      <c r="F119" s="822" t="s">
        <v>2301</v>
      </c>
      <c r="G119" s="822" t="s">
        <v>2491</v>
      </c>
      <c r="H119" s="822" t="s">
        <v>329</v>
      </c>
      <c r="I119" s="822" t="s">
        <v>2492</v>
      </c>
      <c r="J119" s="822" t="s">
        <v>2493</v>
      </c>
      <c r="K119" s="822" t="s">
        <v>2494</v>
      </c>
      <c r="L119" s="825">
        <v>27.37</v>
      </c>
      <c r="M119" s="825">
        <v>27.37</v>
      </c>
      <c r="N119" s="822">
        <v>1</v>
      </c>
      <c r="O119" s="826">
        <v>1</v>
      </c>
      <c r="P119" s="825">
        <v>27.37</v>
      </c>
      <c r="Q119" s="827">
        <v>1</v>
      </c>
      <c r="R119" s="822">
        <v>1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11</v>
      </c>
      <c r="B120" s="822" t="s">
        <v>2300</v>
      </c>
      <c r="C120" s="822" t="s">
        <v>2304</v>
      </c>
      <c r="D120" s="823" t="s">
        <v>4267</v>
      </c>
      <c r="E120" s="824" t="s">
        <v>2346</v>
      </c>
      <c r="F120" s="822" t="s">
        <v>2301</v>
      </c>
      <c r="G120" s="822" t="s">
        <v>2378</v>
      </c>
      <c r="H120" s="822" t="s">
        <v>663</v>
      </c>
      <c r="I120" s="822" t="s">
        <v>2104</v>
      </c>
      <c r="J120" s="822" t="s">
        <v>2014</v>
      </c>
      <c r="K120" s="822" t="s">
        <v>2105</v>
      </c>
      <c r="L120" s="825">
        <v>48.89</v>
      </c>
      <c r="M120" s="825">
        <v>48.89</v>
      </c>
      <c r="N120" s="822">
        <v>1</v>
      </c>
      <c r="O120" s="826">
        <v>1</v>
      </c>
      <c r="P120" s="825">
        <v>48.89</v>
      </c>
      <c r="Q120" s="827">
        <v>1</v>
      </c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11</v>
      </c>
      <c r="B121" s="822" t="s">
        <v>2300</v>
      </c>
      <c r="C121" s="822" t="s">
        <v>2304</v>
      </c>
      <c r="D121" s="823" t="s">
        <v>4267</v>
      </c>
      <c r="E121" s="824" t="s">
        <v>2346</v>
      </c>
      <c r="F121" s="822" t="s">
        <v>2301</v>
      </c>
      <c r="G121" s="822" t="s">
        <v>2378</v>
      </c>
      <c r="H121" s="822" t="s">
        <v>329</v>
      </c>
      <c r="I121" s="822" t="s">
        <v>2495</v>
      </c>
      <c r="J121" s="822" t="s">
        <v>2014</v>
      </c>
      <c r="K121" s="822" t="s">
        <v>2496</v>
      </c>
      <c r="L121" s="825">
        <v>97.76</v>
      </c>
      <c r="M121" s="825">
        <v>97.76</v>
      </c>
      <c r="N121" s="822">
        <v>1</v>
      </c>
      <c r="O121" s="826">
        <v>1</v>
      </c>
      <c r="P121" s="825">
        <v>97.76</v>
      </c>
      <c r="Q121" s="827">
        <v>1</v>
      </c>
      <c r="R121" s="822">
        <v>1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11</v>
      </c>
      <c r="B122" s="822" t="s">
        <v>2300</v>
      </c>
      <c r="C122" s="822" t="s">
        <v>2304</v>
      </c>
      <c r="D122" s="823" t="s">
        <v>4267</v>
      </c>
      <c r="E122" s="824" t="s">
        <v>2346</v>
      </c>
      <c r="F122" s="822" t="s">
        <v>2301</v>
      </c>
      <c r="G122" s="822" t="s">
        <v>2497</v>
      </c>
      <c r="H122" s="822" t="s">
        <v>329</v>
      </c>
      <c r="I122" s="822" t="s">
        <v>2498</v>
      </c>
      <c r="J122" s="822" t="s">
        <v>659</v>
      </c>
      <c r="K122" s="822" t="s">
        <v>2499</v>
      </c>
      <c r="L122" s="825">
        <v>127.91</v>
      </c>
      <c r="M122" s="825">
        <v>127.91</v>
      </c>
      <c r="N122" s="822">
        <v>1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11</v>
      </c>
      <c r="B123" s="822" t="s">
        <v>2300</v>
      </c>
      <c r="C123" s="822" t="s">
        <v>2304</v>
      </c>
      <c r="D123" s="823" t="s">
        <v>4267</v>
      </c>
      <c r="E123" s="824" t="s">
        <v>2346</v>
      </c>
      <c r="F123" s="822" t="s">
        <v>2301</v>
      </c>
      <c r="G123" s="822" t="s">
        <v>2354</v>
      </c>
      <c r="H123" s="822" t="s">
        <v>663</v>
      </c>
      <c r="I123" s="822" t="s">
        <v>1970</v>
      </c>
      <c r="J123" s="822" t="s">
        <v>929</v>
      </c>
      <c r="K123" s="822" t="s">
        <v>930</v>
      </c>
      <c r="L123" s="825">
        <v>0</v>
      </c>
      <c r="M123" s="825">
        <v>0</v>
      </c>
      <c r="N123" s="822">
        <v>1</v>
      </c>
      <c r="O123" s="826">
        <v>1</v>
      </c>
      <c r="P123" s="825"/>
      <c r="Q123" s="827"/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11</v>
      </c>
      <c r="B124" s="822" t="s">
        <v>2300</v>
      </c>
      <c r="C124" s="822" t="s">
        <v>2304</v>
      </c>
      <c r="D124" s="823" t="s">
        <v>4267</v>
      </c>
      <c r="E124" s="824" t="s">
        <v>2346</v>
      </c>
      <c r="F124" s="822" t="s">
        <v>2301</v>
      </c>
      <c r="G124" s="822" t="s">
        <v>2413</v>
      </c>
      <c r="H124" s="822" t="s">
        <v>329</v>
      </c>
      <c r="I124" s="822" t="s">
        <v>2500</v>
      </c>
      <c r="J124" s="822" t="s">
        <v>2501</v>
      </c>
      <c r="K124" s="822" t="s">
        <v>2502</v>
      </c>
      <c r="L124" s="825">
        <v>59.56</v>
      </c>
      <c r="M124" s="825">
        <v>59.56</v>
      </c>
      <c r="N124" s="822">
        <v>1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11</v>
      </c>
      <c r="B125" s="822" t="s">
        <v>2300</v>
      </c>
      <c r="C125" s="822" t="s">
        <v>2304</v>
      </c>
      <c r="D125" s="823" t="s">
        <v>4267</v>
      </c>
      <c r="E125" s="824" t="s">
        <v>2352</v>
      </c>
      <c r="F125" s="822" t="s">
        <v>2301</v>
      </c>
      <c r="G125" s="822" t="s">
        <v>2410</v>
      </c>
      <c r="H125" s="822" t="s">
        <v>329</v>
      </c>
      <c r="I125" s="822" t="s">
        <v>2411</v>
      </c>
      <c r="J125" s="822" t="s">
        <v>2412</v>
      </c>
      <c r="K125" s="822" t="s">
        <v>2039</v>
      </c>
      <c r="L125" s="825">
        <v>1544.99</v>
      </c>
      <c r="M125" s="825">
        <v>1544.99</v>
      </c>
      <c r="N125" s="822">
        <v>1</v>
      </c>
      <c r="O125" s="826">
        <v>1</v>
      </c>
      <c r="P125" s="825">
        <v>1544.99</v>
      </c>
      <c r="Q125" s="827">
        <v>1</v>
      </c>
      <c r="R125" s="822">
        <v>1</v>
      </c>
      <c r="S125" s="827">
        <v>1</v>
      </c>
      <c r="T125" s="826">
        <v>1</v>
      </c>
      <c r="U125" s="828">
        <v>1</v>
      </c>
    </row>
    <row r="126" spans="1:21" ht="14.45" customHeight="1" x14ac:dyDescent="0.2">
      <c r="A126" s="821">
        <v>11</v>
      </c>
      <c r="B126" s="822" t="s">
        <v>2300</v>
      </c>
      <c r="C126" s="822" t="s">
        <v>2304</v>
      </c>
      <c r="D126" s="823" t="s">
        <v>4267</v>
      </c>
      <c r="E126" s="824" t="s">
        <v>2352</v>
      </c>
      <c r="F126" s="822" t="s">
        <v>2301</v>
      </c>
      <c r="G126" s="822" t="s">
        <v>2503</v>
      </c>
      <c r="H126" s="822" t="s">
        <v>329</v>
      </c>
      <c r="I126" s="822" t="s">
        <v>2504</v>
      </c>
      <c r="J126" s="822" t="s">
        <v>1058</v>
      </c>
      <c r="K126" s="822" t="s">
        <v>2505</v>
      </c>
      <c r="L126" s="825">
        <v>50.32</v>
      </c>
      <c r="M126" s="825">
        <v>50.32</v>
      </c>
      <c r="N126" s="822">
        <v>1</v>
      </c>
      <c r="O126" s="826">
        <v>1</v>
      </c>
      <c r="P126" s="825">
        <v>50.32</v>
      </c>
      <c r="Q126" s="827">
        <v>1</v>
      </c>
      <c r="R126" s="822">
        <v>1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11</v>
      </c>
      <c r="B127" s="822" t="s">
        <v>2300</v>
      </c>
      <c r="C127" s="822" t="s">
        <v>2304</v>
      </c>
      <c r="D127" s="823" t="s">
        <v>4267</v>
      </c>
      <c r="E127" s="824" t="s">
        <v>2352</v>
      </c>
      <c r="F127" s="822" t="s">
        <v>2303</v>
      </c>
      <c r="G127" s="822" t="s">
        <v>2359</v>
      </c>
      <c r="H127" s="822" t="s">
        <v>329</v>
      </c>
      <c r="I127" s="822" t="s">
        <v>2395</v>
      </c>
      <c r="J127" s="822" t="s">
        <v>2396</v>
      </c>
      <c r="K127" s="822" t="s">
        <v>2397</v>
      </c>
      <c r="L127" s="825">
        <v>1000.5</v>
      </c>
      <c r="M127" s="825">
        <v>1000.5</v>
      </c>
      <c r="N127" s="822">
        <v>1</v>
      </c>
      <c r="O127" s="826">
        <v>1</v>
      </c>
      <c r="P127" s="825">
        <v>1000.5</v>
      </c>
      <c r="Q127" s="827">
        <v>1</v>
      </c>
      <c r="R127" s="822">
        <v>1</v>
      </c>
      <c r="S127" s="827">
        <v>1</v>
      </c>
      <c r="T127" s="826">
        <v>1</v>
      </c>
      <c r="U127" s="828">
        <v>1</v>
      </c>
    </row>
    <row r="128" spans="1:21" ht="14.45" customHeight="1" x14ac:dyDescent="0.2">
      <c r="A128" s="821">
        <v>11</v>
      </c>
      <c r="B128" s="822" t="s">
        <v>2300</v>
      </c>
      <c r="C128" s="822" t="s">
        <v>2304</v>
      </c>
      <c r="D128" s="823" t="s">
        <v>4267</v>
      </c>
      <c r="E128" s="824" t="s">
        <v>2341</v>
      </c>
      <c r="F128" s="822" t="s">
        <v>2303</v>
      </c>
      <c r="G128" s="822" t="s">
        <v>2359</v>
      </c>
      <c r="H128" s="822" t="s">
        <v>329</v>
      </c>
      <c r="I128" s="822" t="s">
        <v>2369</v>
      </c>
      <c r="J128" s="822" t="s">
        <v>2370</v>
      </c>
      <c r="K128" s="822" t="s">
        <v>2371</v>
      </c>
      <c r="L128" s="825">
        <v>971.25</v>
      </c>
      <c r="M128" s="825">
        <v>971.25</v>
      </c>
      <c r="N128" s="822">
        <v>1</v>
      </c>
      <c r="O128" s="826">
        <v>1</v>
      </c>
      <c r="P128" s="825">
        <v>971.25</v>
      </c>
      <c r="Q128" s="827">
        <v>1</v>
      </c>
      <c r="R128" s="822">
        <v>1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11</v>
      </c>
      <c r="B129" s="822" t="s">
        <v>2300</v>
      </c>
      <c r="C129" s="822" t="s">
        <v>2304</v>
      </c>
      <c r="D129" s="823" t="s">
        <v>4267</v>
      </c>
      <c r="E129" s="824" t="s">
        <v>2332</v>
      </c>
      <c r="F129" s="822" t="s">
        <v>2301</v>
      </c>
      <c r="G129" s="822" t="s">
        <v>2353</v>
      </c>
      <c r="H129" s="822" t="s">
        <v>663</v>
      </c>
      <c r="I129" s="822" t="s">
        <v>1834</v>
      </c>
      <c r="J129" s="822" t="s">
        <v>788</v>
      </c>
      <c r="K129" s="822" t="s">
        <v>1835</v>
      </c>
      <c r="L129" s="825">
        <v>736.33</v>
      </c>
      <c r="M129" s="825">
        <v>736.33</v>
      </c>
      <c r="N129" s="822">
        <v>1</v>
      </c>
      <c r="O129" s="826">
        <v>1</v>
      </c>
      <c r="P129" s="825">
        <v>736.33</v>
      </c>
      <c r="Q129" s="827">
        <v>1</v>
      </c>
      <c r="R129" s="822">
        <v>1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11</v>
      </c>
      <c r="B130" s="822" t="s">
        <v>2300</v>
      </c>
      <c r="C130" s="822" t="s">
        <v>2304</v>
      </c>
      <c r="D130" s="823" t="s">
        <v>4267</v>
      </c>
      <c r="E130" s="824" t="s">
        <v>2332</v>
      </c>
      <c r="F130" s="822" t="s">
        <v>2301</v>
      </c>
      <c r="G130" s="822" t="s">
        <v>2354</v>
      </c>
      <c r="H130" s="822" t="s">
        <v>663</v>
      </c>
      <c r="I130" s="822" t="s">
        <v>1970</v>
      </c>
      <c r="J130" s="822" t="s">
        <v>929</v>
      </c>
      <c r="K130" s="822" t="s">
        <v>930</v>
      </c>
      <c r="L130" s="825">
        <v>0</v>
      </c>
      <c r="M130" s="825">
        <v>0</v>
      </c>
      <c r="N130" s="822">
        <v>1</v>
      </c>
      <c r="O130" s="826">
        <v>1</v>
      </c>
      <c r="P130" s="825"/>
      <c r="Q130" s="827"/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11</v>
      </c>
      <c r="B131" s="822" t="s">
        <v>2300</v>
      </c>
      <c r="C131" s="822" t="s">
        <v>2306</v>
      </c>
      <c r="D131" s="823" t="s">
        <v>4268</v>
      </c>
      <c r="E131" s="824" t="s">
        <v>2313</v>
      </c>
      <c r="F131" s="822" t="s">
        <v>2301</v>
      </c>
      <c r="G131" s="822" t="s">
        <v>2506</v>
      </c>
      <c r="H131" s="822" t="s">
        <v>329</v>
      </c>
      <c r="I131" s="822" t="s">
        <v>2507</v>
      </c>
      <c r="J131" s="822" t="s">
        <v>2508</v>
      </c>
      <c r="K131" s="822" t="s">
        <v>2083</v>
      </c>
      <c r="L131" s="825">
        <v>70.48</v>
      </c>
      <c r="M131" s="825">
        <v>211.44</v>
      </c>
      <c r="N131" s="822">
        <v>3</v>
      </c>
      <c r="O131" s="826">
        <v>3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11</v>
      </c>
      <c r="B132" s="822" t="s">
        <v>2300</v>
      </c>
      <c r="C132" s="822" t="s">
        <v>2306</v>
      </c>
      <c r="D132" s="823" t="s">
        <v>4268</v>
      </c>
      <c r="E132" s="824" t="s">
        <v>2313</v>
      </c>
      <c r="F132" s="822" t="s">
        <v>2301</v>
      </c>
      <c r="G132" s="822" t="s">
        <v>2509</v>
      </c>
      <c r="H132" s="822" t="s">
        <v>329</v>
      </c>
      <c r="I132" s="822" t="s">
        <v>2510</v>
      </c>
      <c r="J132" s="822" t="s">
        <v>2511</v>
      </c>
      <c r="K132" s="822" t="s">
        <v>665</v>
      </c>
      <c r="L132" s="825">
        <v>72.55</v>
      </c>
      <c r="M132" s="825">
        <v>72.55</v>
      </c>
      <c r="N132" s="822">
        <v>1</v>
      </c>
      <c r="O132" s="826">
        <v>1</v>
      </c>
      <c r="P132" s="825">
        <v>72.55</v>
      </c>
      <c r="Q132" s="827">
        <v>1</v>
      </c>
      <c r="R132" s="822">
        <v>1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11</v>
      </c>
      <c r="B133" s="822" t="s">
        <v>2300</v>
      </c>
      <c r="C133" s="822" t="s">
        <v>2306</v>
      </c>
      <c r="D133" s="823" t="s">
        <v>4268</v>
      </c>
      <c r="E133" s="824" t="s">
        <v>2313</v>
      </c>
      <c r="F133" s="822" t="s">
        <v>2301</v>
      </c>
      <c r="G133" s="822" t="s">
        <v>2509</v>
      </c>
      <c r="H133" s="822" t="s">
        <v>329</v>
      </c>
      <c r="I133" s="822" t="s">
        <v>2512</v>
      </c>
      <c r="J133" s="822" t="s">
        <v>2513</v>
      </c>
      <c r="K133" s="822" t="s">
        <v>665</v>
      </c>
      <c r="L133" s="825">
        <v>72.55</v>
      </c>
      <c r="M133" s="825">
        <v>72.55</v>
      </c>
      <c r="N133" s="822">
        <v>1</v>
      </c>
      <c r="O133" s="826">
        <v>1</v>
      </c>
      <c r="P133" s="825">
        <v>72.55</v>
      </c>
      <c r="Q133" s="827">
        <v>1</v>
      </c>
      <c r="R133" s="822">
        <v>1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11</v>
      </c>
      <c r="B134" s="822" t="s">
        <v>2300</v>
      </c>
      <c r="C134" s="822" t="s">
        <v>2306</v>
      </c>
      <c r="D134" s="823" t="s">
        <v>4268</v>
      </c>
      <c r="E134" s="824" t="s">
        <v>2313</v>
      </c>
      <c r="F134" s="822" t="s">
        <v>2301</v>
      </c>
      <c r="G134" s="822" t="s">
        <v>2514</v>
      </c>
      <c r="H134" s="822" t="s">
        <v>329</v>
      </c>
      <c r="I134" s="822" t="s">
        <v>2515</v>
      </c>
      <c r="J134" s="822" t="s">
        <v>2516</v>
      </c>
      <c r="K134" s="822" t="s">
        <v>2517</v>
      </c>
      <c r="L134" s="825">
        <v>159.71</v>
      </c>
      <c r="M134" s="825">
        <v>958.26</v>
      </c>
      <c r="N134" s="822">
        <v>6</v>
      </c>
      <c r="O134" s="826">
        <v>2</v>
      </c>
      <c r="P134" s="825">
        <v>479.13</v>
      </c>
      <c r="Q134" s="827">
        <v>0.5</v>
      </c>
      <c r="R134" s="822">
        <v>3</v>
      </c>
      <c r="S134" s="827">
        <v>0.5</v>
      </c>
      <c r="T134" s="826">
        <v>1</v>
      </c>
      <c r="U134" s="828">
        <v>0.5</v>
      </c>
    </row>
    <row r="135" spans="1:21" ht="14.45" customHeight="1" x14ac:dyDescent="0.2">
      <c r="A135" s="821">
        <v>11</v>
      </c>
      <c r="B135" s="822" t="s">
        <v>2300</v>
      </c>
      <c r="C135" s="822" t="s">
        <v>2306</v>
      </c>
      <c r="D135" s="823" t="s">
        <v>4268</v>
      </c>
      <c r="E135" s="824" t="s">
        <v>2313</v>
      </c>
      <c r="F135" s="822" t="s">
        <v>2301</v>
      </c>
      <c r="G135" s="822" t="s">
        <v>2383</v>
      </c>
      <c r="H135" s="822" t="s">
        <v>663</v>
      </c>
      <c r="I135" s="822" t="s">
        <v>1914</v>
      </c>
      <c r="J135" s="822" t="s">
        <v>1055</v>
      </c>
      <c r="K135" s="822" t="s">
        <v>708</v>
      </c>
      <c r="L135" s="825">
        <v>96.04</v>
      </c>
      <c r="M135" s="825">
        <v>96.04</v>
      </c>
      <c r="N135" s="822">
        <v>1</v>
      </c>
      <c r="O135" s="826">
        <v>1</v>
      </c>
      <c r="P135" s="825">
        <v>96.04</v>
      </c>
      <c r="Q135" s="827">
        <v>1</v>
      </c>
      <c r="R135" s="822">
        <v>1</v>
      </c>
      <c r="S135" s="827">
        <v>1</v>
      </c>
      <c r="T135" s="826">
        <v>1</v>
      </c>
      <c r="U135" s="828">
        <v>1</v>
      </c>
    </row>
    <row r="136" spans="1:21" ht="14.45" customHeight="1" x14ac:dyDescent="0.2">
      <c r="A136" s="821">
        <v>11</v>
      </c>
      <c r="B136" s="822" t="s">
        <v>2300</v>
      </c>
      <c r="C136" s="822" t="s">
        <v>2306</v>
      </c>
      <c r="D136" s="823" t="s">
        <v>4268</v>
      </c>
      <c r="E136" s="824" t="s">
        <v>2313</v>
      </c>
      <c r="F136" s="822" t="s">
        <v>2301</v>
      </c>
      <c r="G136" s="822" t="s">
        <v>2383</v>
      </c>
      <c r="H136" s="822" t="s">
        <v>663</v>
      </c>
      <c r="I136" s="822" t="s">
        <v>2518</v>
      </c>
      <c r="J136" s="822" t="s">
        <v>1055</v>
      </c>
      <c r="K136" s="822" t="s">
        <v>2519</v>
      </c>
      <c r="L136" s="825">
        <v>48.01</v>
      </c>
      <c r="M136" s="825">
        <v>96.02</v>
      </c>
      <c r="N136" s="822">
        <v>2</v>
      </c>
      <c r="O136" s="826">
        <v>0.5</v>
      </c>
      <c r="P136" s="825">
        <v>96.02</v>
      </c>
      <c r="Q136" s="827">
        <v>1</v>
      </c>
      <c r="R136" s="822">
        <v>2</v>
      </c>
      <c r="S136" s="827">
        <v>1</v>
      </c>
      <c r="T136" s="826">
        <v>0.5</v>
      </c>
      <c r="U136" s="828">
        <v>1</v>
      </c>
    </row>
    <row r="137" spans="1:21" ht="14.45" customHeight="1" x14ac:dyDescent="0.2">
      <c r="A137" s="821">
        <v>11</v>
      </c>
      <c r="B137" s="822" t="s">
        <v>2300</v>
      </c>
      <c r="C137" s="822" t="s">
        <v>2306</v>
      </c>
      <c r="D137" s="823" t="s">
        <v>4268</v>
      </c>
      <c r="E137" s="824" t="s">
        <v>2313</v>
      </c>
      <c r="F137" s="822" t="s">
        <v>2301</v>
      </c>
      <c r="G137" s="822" t="s">
        <v>2383</v>
      </c>
      <c r="H137" s="822" t="s">
        <v>329</v>
      </c>
      <c r="I137" s="822" t="s">
        <v>2520</v>
      </c>
      <c r="J137" s="822" t="s">
        <v>1055</v>
      </c>
      <c r="K137" s="822" t="s">
        <v>1056</v>
      </c>
      <c r="L137" s="825">
        <v>235.78</v>
      </c>
      <c r="M137" s="825">
        <v>235.78</v>
      </c>
      <c r="N137" s="822">
        <v>1</v>
      </c>
      <c r="O137" s="826">
        <v>1</v>
      </c>
      <c r="P137" s="825">
        <v>235.78</v>
      </c>
      <c r="Q137" s="827">
        <v>1</v>
      </c>
      <c r="R137" s="822">
        <v>1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11</v>
      </c>
      <c r="B138" s="822" t="s">
        <v>2300</v>
      </c>
      <c r="C138" s="822" t="s">
        <v>2306</v>
      </c>
      <c r="D138" s="823" t="s">
        <v>4268</v>
      </c>
      <c r="E138" s="824" t="s">
        <v>2313</v>
      </c>
      <c r="F138" s="822" t="s">
        <v>2301</v>
      </c>
      <c r="G138" s="822" t="s">
        <v>2521</v>
      </c>
      <c r="H138" s="822" t="s">
        <v>663</v>
      </c>
      <c r="I138" s="822" t="s">
        <v>2007</v>
      </c>
      <c r="J138" s="822" t="s">
        <v>1064</v>
      </c>
      <c r="K138" s="822" t="s">
        <v>2008</v>
      </c>
      <c r="L138" s="825">
        <v>117.55</v>
      </c>
      <c r="M138" s="825">
        <v>235.1</v>
      </c>
      <c r="N138" s="822">
        <v>2</v>
      </c>
      <c r="O138" s="826">
        <v>0.5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11</v>
      </c>
      <c r="B139" s="822" t="s">
        <v>2300</v>
      </c>
      <c r="C139" s="822" t="s">
        <v>2306</v>
      </c>
      <c r="D139" s="823" t="s">
        <v>4268</v>
      </c>
      <c r="E139" s="824" t="s">
        <v>2313</v>
      </c>
      <c r="F139" s="822" t="s">
        <v>2301</v>
      </c>
      <c r="G139" s="822" t="s">
        <v>2522</v>
      </c>
      <c r="H139" s="822" t="s">
        <v>329</v>
      </c>
      <c r="I139" s="822" t="s">
        <v>2523</v>
      </c>
      <c r="J139" s="822" t="s">
        <v>2524</v>
      </c>
      <c r="K139" s="822" t="s">
        <v>708</v>
      </c>
      <c r="L139" s="825">
        <v>78.33</v>
      </c>
      <c r="M139" s="825">
        <v>78.33</v>
      </c>
      <c r="N139" s="822">
        <v>1</v>
      </c>
      <c r="O139" s="826">
        <v>0.5</v>
      </c>
      <c r="P139" s="825">
        <v>78.33</v>
      </c>
      <c r="Q139" s="827">
        <v>1</v>
      </c>
      <c r="R139" s="822">
        <v>1</v>
      </c>
      <c r="S139" s="827">
        <v>1</v>
      </c>
      <c r="T139" s="826">
        <v>0.5</v>
      </c>
      <c r="U139" s="828">
        <v>1</v>
      </c>
    </row>
    <row r="140" spans="1:21" ht="14.45" customHeight="1" x14ac:dyDescent="0.2">
      <c r="A140" s="821">
        <v>11</v>
      </c>
      <c r="B140" s="822" t="s">
        <v>2300</v>
      </c>
      <c r="C140" s="822" t="s">
        <v>2306</v>
      </c>
      <c r="D140" s="823" t="s">
        <v>4268</v>
      </c>
      <c r="E140" s="824" t="s">
        <v>2313</v>
      </c>
      <c r="F140" s="822" t="s">
        <v>2301</v>
      </c>
      <c r="G140" s="822" t="s">
        <v>2522</v>
      </c>
      <c r="H140" s="822" t="s">
        <v>329</v>
      </c>
      <c r="I140" s="822" t="s">
        <v>2525</v>
      </c>
      <c r="J140" s="822" t="s">
        <v>2524</v>
      </c>
      <c r="K140" s="822" t="s">
        <v>2519</v>
      </c>
      <c r="L140" s="825">
        <v>39.17</v>
      </c>
      <c r="M140" s="825">
        <v>39.17</v>
      </c>
      <c r="N140" s="822">
        <v>1</v>
      </c>
      <c r="O140" s="826">
        <v>0.5</v>
      </c>
      <c r="P140" s="825">
        <v>39.17</v>
      </c>
      <c r="Q140" s="827">
        <v>1</v>
      </c>
      <c r="R140" s="822">
        <v>1</v>
      </c>
      <c r="S140" s="827">
        <v>1</v>
      </c>
      <c r="T140" s="826">
        <v>0.5</v>
      </c>
      <c r="U140" s="828">
        <v>1</v>
      </c>
    </row>
    <row r="141" spans="1:21" ht="14.45" customHeight="1" x14ac:dyDescent="0.2">
      <c r="A141" s="821">
        <v>11</v>
      </c>
      <c r="B141" s="822" t="s">
        <v>2300</v>
      </c>
      <c r="C141" s="822" t="s">
        <v>2306</v>
      </c>
      <c r="D141" s="823" t="s">
        <v>4268</v>
      </c>
      <c r="E141" s="824" t="s">
        <v>2313</v>
      </c>
      <c r="F141" s="822" t="s">
        <v>2301</v>
      </c>
      <c r="G141" s="822" t="s">
        <v>2526</v>
      </c>
      <c r="H141" s="822" t="s">
        <v>329</v>
      </c>
      <c r="I141" s="822" t="s">
        <v>2527</v>
      </c>
      <c r="J141" s="822" t="s">
        <v>735</v>
      </c>
      <c r="K141" s="822" t="s">
        <v>2528</v>
      </c>
      <c r="L141" s="825">
        <v>93.61</v>
      </c>
      <c r="M141" s="825">
        <v>187.22</v>
      </c>
      <c r="N141" s="822">
        <v>2</v>
      </c>
      <c r="O141" s="826">
        <v>0.5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11</v>
      </c>
      <c r="B142" s="822" t="s">
        <v>2300</v>
      </c>
      <c r="C142" s="822" t="s">
        <v>2306</v>
      </c>
      <c r="D142" s="823" t="s">
        <v>4268</v>
      </c>
      <c r="E142" s="824" t="s">
        <v>2313</v>
      </c>
      <c r="F142" s="822" t="s">
        <v>2301</v>
      </c>
      <c r="G142" s="822" t="s">
        <v>2434</v>
      </c>
      <c r="H142" s="822" t="s">
        <v>329</v>
      </c>
      <c r="I142" s="822" t="s">
        <v>2529</v>
      </c>
      <c r="J142" s="822" t="s">
        <v>2530</v>
      </c>
      <c r="K142" s="822" t="s">
        <v>2531</v>
      </c>
      <c r="L142" s="825">
        <v>117.47</v>
      </c>
      <c r="M142" s="825">
        <v>117.47</v>
      </c>
      <c r="N142" s="822">
        <v>1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11</v>
      </c>
      <c r="B143" s="822" t="s">
        <v>2300</v>
      </c>
      <c r="C143" s="822" t="s">
        <v>2306</v>
      </c>
      <c r="D143" s="823" t="s">
        <v>4268</v>
      </c>
      <c r="E143" s="824" t="s">
        <v>2313</v>
      </c>
      <c r="F143" s="822" t="s">
        <v>2301</v>
      </c>
      <c r="G143" s="822" t="s">
        <v>2434</v>
      </c>
      <c r="H143" s="822" t="s">
        <v>329</v>
      </c>
      <c r="I143" s="822" t="s">
        <v>2435</v>
      </c>
      <c r="J143" s="822" t="s">
        <v>2436</v>
      </c>
      <c r="K143" s="822" t="s">
        <v>2437</v>
      </c>
      <c r="L143" s="825">
        <v>52.87</v>
      </c>
      <c r="M143" s="825">
        <v>4546.82</v>
      </c>
      <c r="N143" s="822">
        <v>86</v>
      </c>
      <c r="O143" s="826">
        <v>29.5</v>
      </c>
      <c r="P143" s="825">
        <v>634.43999999999994</v>
      </c>
      <c r="Q143" s="827">
        <v>0.13953488372093023</v>
      </c>
      <c r="R143" s="822">
        <v>12</v>
      </c>
      <c r="S143" s="827">
        <v>0.13953488372093023</v>
      </c>
      <c r="T143" s="826">
        <v>4</v>
      </c>
      <c r="U143" s="828">
        <v>0.13559322033898305</v>
      </c>
    </row>
    <row r="144" spans="1:21" ht="14.45" customHeight="1" x14ac:dyDescent="0.2">
      <c r="A144" s="821">
        <v>11</v>
      </c>
      <c r="B144" s="822" t="s">
        <v>2300</v>
      </c>
      <c r="C144" s="822" t="s">
        <v>2306</v>
      </c>
      <c r="D144" s="823" t="s">
        <v>4268</v>
      </c>
      <c r="E144" s="824" t="s">
        <v>2313</v>
      </c>
      <c r="F144" s="822" t="s">
        <v>2301</v>
      </c>
      <c r="G144" s="822" t="s">
        <v>2434</v>
      </c>
      <c r="H144" s="822" t="s">
        <v>329</v>
      </c>
      <c r="I144" s="822" t="s">
        <v>2532</v>
      </c>
      <c r="J144" s="822" t="s">
        <v>2533</v>
      </c>
      <c r="K144" s="822" t="s">
        <v>2534</v>
      </c>
      <c r="L144" s="825">
        <v>70.48</v>
      </c>
      <c r="M144" s="825">
        <v>70.48</v>
      </c>
      <c r="N144" s="822">
        <v>1</v>
      </c>
      <c r="O144" s="826">
        <v>0.5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11</v>
      </c>
      <c r="B145" s="822" t="s">
        <v>2300</v>
      </c>
      <c r="C145" s="822" t="s">
        <v>2306</v>
      </c>
      <c r="D145" s="823" t="s">
        <v>4268</v>
      </c>
      <c r="E145" s="824" t="s">
        <v>2313</v>
      </c>
      <c r="F145" s="822" t="s">
        <v>2301</v>
      </c>
      <c r="G145" s="822" t="s">
        <v>2434</v>
      </c>
      <c r="H145" s="822" t="s">
        <v>329</v>
      </c>
      <c r="I145" s="822" t="s">
        <v>2535</v>
      </c>
      <c r="J145" s="822" t="s">
        <v>2533</v>
      </c>
      <c r="K145" s="822" t="s">
        <v>2536</v>
      </c>
      <c r="L145" s="825">
        <v>234.94</v>
      </c>
      <c r="M145" s="825">
        <v>234.94</v>
      </c>
      <c r="N145" s="822">
        <v>1</v>
      </c>
      <c r="O145" s="826">
        <v>0.5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11</v>
      </c>
      <c r="B146" s="822" t="s">
        <v>2300</v>
      </c>
      <c r="C146" s="822" t="s">
        <v>2306</v>
      </c>
      <c r="D146" s="823" t="s">
        <v>4268</v>
      </c>
      <c r="E146" s="824" t="s">
        <v>2313</v>
      </c>
      <c r="F146" s="822" t="s">
        <v>2301</v>
      </c>
      <c r="G146" s="822" t="s">
        <v>2434</v>
      </c>
      <c r="H146" s="822" t="s">
        <v>329</v>
      </c>
      <c r="I146" s="822" t="s">
        <v>2537</v>
      </c>
      <c r="J146" s="822" t="s">
        <v>2538</v>
      </c>
      <c r="K146" s="822" t="s">
        <v>2539</v>
      </c>
      <c r="L146" s="825">
        <v>70.48</v>
      </c>
      <c r="M146" s="825">
        <v>704.8</v>
      </c>
      <c r="N146" s="822">
        <v>10</v>
      </c>
      <c r="O146" s="826">
        <v>3.5</v>
      </c>
      <c r="P146" s="825">
        <v>211.44</v>
      </c>
      <c r="Q146" s="827">
        <v>0.3</v>
      </c>
      <c r="R146" s="822">
        <v>3</v>
      </c>
      <c r="S146" s="827">
        <v>0.3</v>
      </c>
      <c r="T146" s="826">
        <v>1</v>
      </c>
      <c r="U146" s="828">
        <v>0.2857142857142857</v>
      </c>
    </row>
    <row r="147" spans="1:21" ht="14.45" customHeight="1" x14ac:dyDescent="0.2">
      <c r="A147" s="821">
        <v>11</v>
      </c>
      <c r="B147" s="822" t="s">
        <v>2300</v>
      </c>
      <c r="C147" s="822" t="s">
        <v>2306</v>
      </c>
      <c r="D147" s="823" t="s">
        <v>4268</v>
      </c>
      <c r="E147" s="824" t="s">
        <v>2313</v>
      </c>
      <c r="F147" s="822" t="s">
        <v>2301</v>
      </c>
      <c r="G147" s="822" t="s">
        <v>2434</v>
      </c>
      <c r="H147" s="822" t="s">
        <v>329</v>
      </c>
      <c r="I147" s="822" t="s">
        <v>2540</v>
      </c>
      <c r="J147" s="822" t="s">
        <v>2541</v>
      </c>
      <c r="K147" s="822" t="s">
        <v>2542</v>
      </c>
      <c r="L147" s="825">
        <v>46.99</v>
      </c>
      <c r="M147" s="825">
        <v>93.98</v>
      </c>
      <c r="N147" s="822">
        <v>2</v>
      </c>
      <c r="O147" s="826">
        <v>1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11</v>
      </c>
      <c r="B148" s="822" t="s">
        <v>2300</v>
      </c>
      <c r="C148" s="822" t="s">
        <v>2306</v>
      </c>
      <c r="D148" s="823" t="s">
        <v>4268</v>
      </c>
      <c r="E148" s="824" t="s">
        <v>2313</v>
      </c>
      <c r="F148" s="822" t="s">
        <v>2301</v>
      </c>
      <c r="G148" s="822" t="s">
        <v>2434</v>
      </c>
      <c r="H148" s="822" t="s">
        <v>329</v>
      </c>
      <c r="I148" s="822" t="s">
        <v>2543</v>
      </c>
      <c r="J148" s="822" t="s">
        <v>2436</v>
      </c>
      <c r="K148" s="822" t="s">
        <v>2437</v>
      </c>
      <c r="L148" s="825">
        <v>52.87</v>
      </c>
      <c r="M148" s="825">
        <v>211.48</v>
      </c>
      <c r="N148" s="822">
        <v>4</v>
      </c>
      <c r="O148" s="826">
        <v>2</v>
      </c>
      <c r="P148" s="825">
        <v>105.74</v>
      </c>
      <c r="Q148" s="827">
        <v>0.5</v>
      </c>
      <c r="R148" s="822">
        <v>2</v>
      </c>
      <c r="S148" s="827">
        <v>0.5</v>
      </c>
      <c r="T148" s="826">
        <v>1</v>
      </c>
      <c r="U148" s="828">
        <v>0.5</v>
      </c>
    </row>
    <row r="149" spans="1:21" ht="14.45" customHeight="1" x14ac:dyDescent="0.2">
      <c r="A149" s="821">
        <v>11</v>
      </c>
      <c r="B149" s="822" t="s">
        <v>2300</v>
      </c>
      <c r="C149" s="822" t="s">
        <v>2306</v>
      </c>
      <c r="D149" s="823" t="s">
        <v>4268</v>
      </c>
      <c r="E149" s="824" t="s">
        <v>2313</v>
      </c>
      <c r="F149" s="822" t="s">
        <v>2301</v>
      </c>
      <c r="G149" s="822" t="s">
        <v>2544</v>
      </c>
      <c r="H149" s="822" t="s">
        <v>329</v>
      </c>
      <c r="I149" s="822" t="s">
        <v>2545</v>
      </c>
      <c r="J149" s="822" t="s">
        <v>730</v>
      </c>
      <c r="K149" s="822" t="s">
        <v>2546</v>
      </c>
      <c r="L149" s="825">
        <v>91.11</v>
      </c>
      <c r="M149" s="825">
        <v>273.33</v>
      </c>
      <c r="N149" s="822">
        <v>3</v>
      </c>
      <c r="O149" s="826">
        <v>2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11</v>
      </c>
      <c r="B150" s="822" t="s">
        <v>2300</v>
      </c>
      <c r="C150" s="822" t="s">
        <v>2306</v>
      </c>
      <c r="D150" s="823" t="s">
        <v>4268</v>
      </c>
      <c r="E150" s="824" t="s">
        <v>2313</v>
      </c>
      <c r="F150" s="822" t="s">
        <v>2301</v>
      </c>
      <c r="G150" s="822" t="s">
        <v>2544</v>
      </c>
      <c r="H150" s="822" t="s">
        <v>329</v>
      </c>
      <c r="I150" s="822" t="s">
        <v>2547</v>
      </c>
      <c r="J150" s="822" t="s">
        <v>730</v>
      </c>
      <c r="K150" s="822" t="s">
        <v>2546</v>
      </c>
      <c r="L150" s="825">
        <v>91.11</v>
      </c>
      <c r="M150" s="825">
        <v>91.11</v>
      </c>
      <c r="N150" s="822">
        <v>1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11</v>
      </c>
      <c r="B151" s="822" t="s">
        <v>2300</v>
      </c>
      <c r="C151" s="822" t="s">
        <v>2306</v>
      </c>
      <c r="D151" s="823" t="s">
        <v>4268</v>
      </c>
      <c r="E151" s="824" t="s">
        <v>2313</v>
      </c>
      <c r="F151" s="822" t="s">
        <v>2301</v>
      </c>
      <c r="G151" s="822" t="s">
        <v>2548</v>
      </c>
      <c r="H151" s="822" t="s">
        <v>329</v>
      </c>
      <c r="I151" s="822" t="s">
        <v>2549</v>
      </c>
      <c r="J151" s="822" t="s">
        <v>2550</v>
      </c>
      <c r="K151" s="822" t="s">
        <v>2551</v>
      </c>
      <c r="L151" s="825">
        <v>93.49</v>
      </c>
      <c r="M151" s="825">
        <v>186.98</v>
      </c>
      <c r="N151" s="822">
        <v>2</v>
      </c>
      <c r="O151" s="826">
        <v>1</v>
      </c>
      <c r="P151" s="825">
        <v>186.98</v>
      </c>
      <c r="Q151" s="827">
        <v>1</v>
      </c>
      <c r="R151" s="822">
        <v>2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11</v>
      </c>
      <c r="B152" s="822" t="s">
        <v>2300</v>
      </c>
      <c r="C152" s="822" t="s">
        <v>2306</v>
      </c>
      <c r="D152" s="823" t="s">
        <v>4268</v>
      </c>
      <c r="E152" s="824" t="s">
        <v>2313</v>
      </c>
      <c r="F152" s="822" t="s">
        <v>2301</v>
      </c>
      <c r="G152" s="822" t="s">
        <v>2552</v>
      </c>
      <c r="H152" s="822" t="s">
        <v>329</v>
      </c>
      <c r="I152" s="822" t="s">
        <v>2553</v>
      </c>
      <c r="J152" s="822" t="s">
        <v>764</v>
      </c>
      <c r="K152" s="822" t="s">
        <v>2554</v>
      </c>
      <c r="L152" s="825">
        <v>477.5</v>
      </c>
      <c r="M152" s="825">
        <v>955</v>
      </c>
      <c r="N152" s="822">
        <v>2</v>
      </c>
      <c r="O152" s="826">
        <v>1.5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11</v>
      </c>
      <c r="B153" s="822" t="s">
        <v>2300</v>
      </c>
      <c r="C153" s="822" t="s">
        <v>2306</v>
      </c>
      <c r="D153" s="823" t="s">
        <v>4268</v>
      </c>
      <c r="E153" s="824" t="s">
        <v>2313</v>
      </c>
      <c r="F153" s="822" t="s">
        <v>2301</v>
      </c>
      <c r="G153" s="822" t="s">
        <v>2555</v>
      </c>
      <c r="H153" s="822" t="s">
        <v>329</v>
      </c>
      <c r="I153" s="822" t="s">
        <v>2556</v>
      </c>
      <c r="J153" s="822" t="s">
        <v>2557</v>
      </c>
      <c r="K153" s="822" t="s">
        <v>2558</v>
      </c>
      <c r="L153" s="825">
        <v>0</v>
      </c>
      <c r="M153" s="825">
        <v>0</v>
      </c>
      <c r="N153" s="822">
        <v>2</v>
      </c>
      <c r="O153" s="826">
        <v>1</v>
      </c>
      <c r="P153" s="825"/>
      <c r="Q153" s="827"/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11</v>
      </c>
      <c r="B154" s="822" t="s">
        <v>2300</v>
      </c>
      <c r="C154" s="822" t="s">
        <v>2306</v>
      </c>
      <c r="D154" s="823" t="s">
        <v>4268</v>
      </c>
      <c r="E154" s="824" t="s">
        <v>2313</v>
      </c>
      <c r="F154" s="822" t="s">
        <v>2301</v>
      </c>
      <c r="G154" s="822" t="s">
        <v>2559</v>
      </c>
      <c r="H154" s="822" t="s">
        <v>329</v>
      </c>
      <c r="I154" s="822" t="s">
        <v>2560</v>
      </c>
      <c r="J154" s="822" t="s">
        <v>2561</v>
      </c>
      <c r="K154" s="822" t="s">
        <v>2562</v>
      </c>
      <c r="L154" s="825">
        <v>159.71</v>
      </c>
      <c r="M154" s="825">
        <v>32101.710000000003</v>
      </c>
      <c r="N154" s="822">
        <v>201</v>
      </c>
      <c r="O154" s="826">
        <v>65.5</v>
      </c>
      <c r="P154" s="825">
        <v>8624.34</v>
      </c>
      <c r="Q154" s="827">
        <v>0.26865671641791045</v>
      </c>
      <c r="R154" s="822">
        <v>54</v>
      </c>
      <c r="S154" s="827">
        <v>0.26865671641791045</v>
      </c>
      <c r="T154" s="826">
        <v>16.5</v>
      </c>
      <c r="U154" s="828">
        <v>0.25190839694656486</v>
      </c>
    </row>
    <row r="155" spans="1:21" ht="14.45" customHeight="1" x14ac:dyDescent="0.2">
      <c r="A155" s="821">
        <v>11</v>
      </c>
      <c r="B155" s="822" t="s">
        <v>2300</v>
      </c>
      <c r="C155" s="822" t="s">
        <v>2306</v>
      </c>
      <c r="D155" s="823" t="s">
        <v>4268</v>
      </c>
      <c r="E155" s="824" t="s">
        <v>2313</v>
      </c>
      <c r="F155" s="822" t="s">
        <v>2301</v>
      </c>
      <c r="G155" s="822" t="s">
        <v>2559</v>
      </c>
      <c r="H155" s="822" t="s">
        <v>329</v>
      </c>
      <c r="I155" s="822" t="s">
        <v>2563</v>
      </c>
      <c r="J155" s="822" t="s">
        <v>2561</v>
      </c>
      <c r="K155" s="822" t="s">
        <v>2564</v>
      </c>
      <c r="L155" s="825">
        <v>159.71</v>
      </c>
      <c r="M155" s="825">
        <v>479.13</v>
      </c>
      <c r="N155" s="822">
        <v>3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11</v>
      </c>
      <c r="B156" s="822" t="s">
        <v>2300</v>
      </c>
      <c r="C156" s="822" t="s">
        <v>2306</v>
      </c>
      <c r="D156" s="823" t="s">
        <v>4268</v>
      </c>
      <c r="E156" s="824" t="s">
        <v>2313</v>
      </c>
      <c r="F156" s="822" t="s">
        <v>2301</v>
      </c>
      <c r="G156" s="822" t="s">
        <v>2438</v>
      </c>
      <c r="H156" s="822" t="s">
        <v>329</v>
      </c>
      <c r="I156" s="822" t="s">
        <v>2565</v>
      </c>
      <c r="J156" s="822" t="s">
        <v>2440</v>
      </c>
      <c r="K156" s="822" t="s">
        <v>2566</v>
      </c>
      <c r="L156" s="825">
        <v>45.89</v>
      </c>
      <c r="M156" s="825">
        <v>91.78</v>
      </c>
      <c r="N156" s="822">
        <v>2</v>
      </c>
      <c r="O156" s="826">
        <v>1.5</v>
      </c>
      <c r="P156" s="825">
        <v>91.78</v>
      </c>
      <c r="Q156" s="827">
        <v>1</v>
      </c>
      <c r="R156" s="822">
        <v>2</v>
      </c>
      <c r="S156" s="827">
        <v>1</v>
      </c>
      <c r="T156" s="826">
        <v>1.5</v>
      </c>
      <c r="U156" s="828">
        <v>1</v>
      </c>
    </row>
    <row r="157" spans="1:21" ht="14.45" customHeight="1" x14ac:dyDescent="0.2">
      <c r="A157" s="821">
        <v>11</v>
      </c>
      <c r="B157" s="822" t="s">
        <v>2300</v>
      </c>
      <c r="C157" s="822" t="s">
        <v>2306</v>
      </c>
      <c r="D157" s="823" t="s">
        <v>4268</v>
      </c>
      <c r="E157" s="824" t="s">
        <v>2313</v>
      </c>
      <c r="F157" s="822" t="s">
        <v>2301</v>
      </c>
      <c r="G157" s="822" t="s">
        <v>2438</v>
      </c>
      <c r="H157" s="822" t="s">
        <v>329</v>
      </c>
      <c r="I157" s="822" t="s">
        <v>2439</v>
      </c>
      <c r="J157" s="822" t="s">
        <v>2440</v>
      </c>
      <c r="K157" s="822" t="s">
        <v>2441</v>
      </c>
      <c r="L157" s="825">
        <v>91.78</v>
      </c>
      <c r="M157" s="825">
        <v>275.34000000000003</v>
      </c>
      <c r="N157" s="822">
        <v>3</v>
      </c>
      <c r="O157" s="826">
        <v>1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11</v>
      </c>
      <c r="B158" s="822" t="s">
        <v>2300</v>
      </c>
      <c r="C158" s="822" t="s">
        <v>2306</v>
      </c>
      <c r="D158" s="823" t="s">
        <v>4268</v>
      </c>
      <c r="E158" s="824" t="s">
        <v>2313</v>
      </c>
      <c r="F158" s="822" t="s">
        <v>2301</v>
      </c>
      <c r="G158" s="822" t="s">
        <v>2387</v>
      </c>
      <c r="H158" s="822" t="s">
        <v>329</v>
      </c>
      <c r="I158" s="822" t="s">
        <v>2477</v>
      </c>
      <c r="J158" s="822" t="s">
        <v>717</v>
      </c>
      <c r="K158" s="822" t="s">
        <v>2478</v>
      </c>
      <c r="L158" s="825">
        <v>73.989999999999995</v>
      </c>
      <c r="M158" s="825">
        <v>147.97999999999999</v>
      </c>
      <c r="N158" s="822">
        <v>2</v>
      </c>
      <c r="O158" s="826">
        <v>1</v>
      </c>
      <c r="P158" s="825">
        <v>147.97999999999999</v>
      </c>
      <c r="Q158" s="827">
        <v>1</v>
      </c>
      <c r="R158" s="822">
        <v>2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11</v>
      </c>
      <c r="B159" s="822" t="s">
        <v>2300</v>
      </c>
      <c r="C159" s="822" t="s">
        <v>2306</v>
      </c>
      <c r="D159" s="823" t="s">
        <v>4268</v>
      </c>
      <c r="E159" s="824" t="s">
        <v>2313</v>
      </c>
      <c r="F159" s="822" t="s">
        <v>2301</v>
      </c>
      <c r="G159" s="822" t="s">
        <v>2567</v>
      </c>
      <c r="H159" s="822" t="s">
        <v>329</v>
      </c>
      <c r="I159" s="822" t="s">
        <v>2568</v>
      </c>
      <c r="J159" s="822" t="s">
        <v>2569</v>
      </c>
      <c r="K159" s="822" t="s">
        <v>2570</v>
      </c>
      <c r="L159" s="825">
        <v>52.75</v>
      </c>
      <c r="M159" s="825">
        <v>105.5</v>
      </c>
      <c r="N159" s="822">
        <v>2</v>
      </c>
      <c r="O159" s="826">
        <v>1.5</v>
      </c>
      <c r="P159" s="825">
        <v>52.75</v>
      </c>
      <c r="Q159" s="827">
        <v>0.5</v>
      </c>
      <c r="R159" s="822">
        <v>1</v>
      </c>
      <c r="S159" s="827">
        <v>0.5</v>
      </c>
      <c r="T159" s="826">
        <v>1</v>
      </c>
      <c r="U159" s="828">
        <v>0.66666666666666663</v>
      </c>
    </row>
    <row r="160" spans="1:21" ht="14.45" customHeight="1" x14ac:dyDescent="0.2">
      <c r="A160" s="821">
        <v>11</v>
      </c>
      <c r="B160" s="822" t="s">
        <v>2300</v>
      </c>
      <c r="C160" s="822" t="s">
        <v>2306</v>
      </c>
      <c r="D160" s="823" t="s">
        <v>4268</v>
      </c>
      <c r="E160" s="824" t="s">
        <v>2313</v>
      </c>
      <c r="F160" s="822" t="s">
        <v>2301</v>
      </c>
      <c r="G160" s="822" t="s">
        <v>2567</v>
      </c>
      <c r="H160" s="822" t="s">
        <v>329</v>
      </c>
      <c r="I160" s="822" t="s">
        <v>2571</v>
      </c>
      <c r="J160" s="822" t="s">
        <v>2572</v>
      </c>
      <c r="K160" s="822" t="s">
        <v>2573</v>
      </c>
      <c r="L160" s="825">
        <v>52.75</v>
      </c>
      <c r="M160" s="825">
        <v>158.25</v>
      </c>
      <c r="N160" s="822">
        <v>3</v>
      </c>
      <c r="O160" s="826">
        <v>2.5</v>
      </c>
      <c r="P160" s="825">
        <v>52.75</v>
      </c>
      <c r="Q160" s="827">
        <v>0.33333333333333331</v>
      </c>
      <c r="R160" s="822">
        <v>1</v>
      </c>
      <c r="S160" s="827">
        <v>0.33333333333333331</v>
      </c>
      <c r="T160" s="826">
        <v>1</v>
      </c>
      <c r="U160" s="828">
        <v>0.4</v>
      </c>
    </row>
    <row r="161" spans="1:21" ht="14.45" customHeight="1" x14ac:dyDescent="0.2">
      <c r="A161" s="821">
        <v>11</v>
      </c>
      <c r="B161" s="822" t="s">
        <v>2300</v>
      </c>
      <c r="C161" s="822" t="s">
        <v>2306</v>
      </c>
      <c r="D161" s="823" t="s">
        <v>4268</v>
      </c>
      <c r="E161" s="824" t="s">
        <v>2313</v>
      </c>
      <c r="F161" s="822" t="s">
        <v>2301</v>
      </c>
      <c r="G161" s="822" t="s">
        <v>2567</v>
      </c>
      <c r="H161" s="822" t="s">
        <v>329</v>
      </c>
      <c r="I161" s="822" t="s">
        <v>2574</v>
      </c>
      <c r="J161" s="822" t="s">
        <v>2575</v>
      </c>
      <c r="K161" s="822" t="s">
        <v>2576</v>
      </c>
      <c r="L161" s="825">
        <v>0</v>
      </c>
      <c r="M161" s="825">
        <v>0</v>
      </c>
      <c r="N161" s="822">
        <v>3</v>
      </c>
      <c r="O161" s="826">
        <v>1</v>
      </c>
      <c r="P161" s="825"/>
      <c r="Q161" s="827"/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11</v>
      </c>
      <c r="B162" s="822" t="s">
        <v>2300</v>
      </c>
      <c r="C162" s="822" t="s">
        <v>2306</v>
      </c>
      <c r="D162" s="823" t="s">
        <v>4268</v>
      </c>
      <c r="E162" s="824" t="s">
        <v>2313</v>
      </c>
      <c r="F162" s="822" t="s">
        <v>2301</v>
      </c>
      <c r="G162" s="822" t="s">
        <v>2577</v>
      </c>
      <c r="H162" s="822" t="s">
        <v>329</v>
      </c>
      <c r="I162" s="822" t="s">
        <v>2578</v>
      </c>
      <c r="J162" s="822" t="s">
        <v>2579</v>
      </c>
      <c r="K162" s="822" t="s">
        <v>2580</v>
      </c>
      <c r="L162" s="825">
        <v>482.19</v>
      </c>
      <c r="M162" s="825">
        <v>7715.04</v>
      </c>
      <c r="N162" s="822">
        <v>16</v>
      </c>
      <c r="O162" s="826">
        <v>14</v>
      </c>
      <c r="P162" s="825">
        <v>4339.71</v>
      </c>
      <c r="Q162" s="827">
        <v>0.5625</v>
      </c>
      <c r="R162" s="822">
        <v>9</v>
      </c>
      <c r="S162" s="827">
        <v>0.5625</v>
      </c>
      <c r="T162" s="826">
        <v>8</v>
      </c>
      <c r="U162" s="828">
        <v>0.5714285714285714</v>
      </c>
    </row>
    <row r="163" spans="1:21" ht="14.45" customHeight="1" x14ac:dyDescent="0.2">
      <c r="A163" s="821">
        <v>11</v>
      </c>
      <c r="B163" s="822" t="s">
        <v>2300</v>
      </c>
      <c r="C163" s="822" t="s">
        <v>2306</v>
      </c>
      <c r="D163" s="823" t="s">
        <v>4268</v>
      </c>
      <c r="E163" s="824" t="s">
        <v>2313</v>
      </c>
      <c r="F163" s="822" t="s">
        <v>2301</v>
      </c>
      <c r="G163" s="822" t="s">
        <v>2581</v>
      </c>
      <c r="H163" s="822" t="s">
        <v>663</v>
      </c>
      <c r="I163" s="822" t="s">
        <v>2582</v>
      </c>
      <c r="J163" s="822" t="s">
        <v>2583</v>
      </c>
      <c r="K163" s="822" t="s">
        <v>2584</v>
      </c>
      <c r="L163" s="825">
        <v>7119.15</v>
      </c>
      <c r="M163" s="825">
        <v>56953.2</v>
      </c>
      <c r="N163" s="822">
        <v>8</v>
      </c>
      <c r="O163" s="826">
        <v>3</v>
      </c>
      <c r="P163" s="825">
        <v>56953.2</v>
      </c>
      <c r="Q163" s="827">
        <v>1</v>
      </c>
      <c r="R163" s="822">
        <v>8</v>
      </c>
      <c r="S163" s="827">
        <v>1</v>
      </c>
      <c r="T163" s="826">
        <v>3</v>
      </c>
      <c r="U163" s="828">
        <v>1</v>
      </c>
    </row>
    <row r="164" spans="1:21" ht="14.45" customHeight="1" x14ac:dyDescent="0.2">
      <c r="A164" s="821">
        <v>11</v>
      </c>
      <c r="B164" s="822" t="s">
        <v>2300</v>
      </c>
      <c r="C164" s="822" t="s">
        <v>2306</v>
      </c>
      <c r="D164" s="823" t="s">
        <v>4268</v>
      </c>
      <c r="E164" s="824" t="s">
        <v>2313</v>
      </c>
      <c r="F164" s="822" t="s">
        <v>2301</v>
      </c>
      <c r="G164" s="822" t="s">
        <v>2585</v>
      </c>
      <c r="H164" s="822" t="s">
        <v>329</v>
      </c>
      <c r="I164" s="822" t="s">
        <v>2586</v>
      </c>
      <c r="J164" s="822" t="s">
        <v>892</v>
      </c>
      <c r="K164" s="822" t="s">
        <v>2587</v>
      </c>
      <c r="L164" s="825">
        <v>0</v>
      </c>
      <c r="M164" s="825">
        <v>0</v>
      </c>
      <c r="N164" s="822">
        <v>1</v>
      </c>
      <c r="O164" s="826">
        <v>1</v>
      </c>
      <c r="P164" s="825"/>
      <c r="Q164" s="827"/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11</v>
      </c>
      <c r="B165" s="822" t="s">
        <v>2300</v>
      </c>
      <c r="C165" s="822" t="s">
        <v>2306</v>
      </c>
      <c r="D165" s="823" t="s">
        <v>4268</v>
      </c>
      <c r="E165" s="824" t="s">
        <v>2313</v>
      </c>
      <c r="F165" s="822" t="s">
        <v>2301</v>
      </c>
      <c r="G165" s="822" t="s">
        <v>2588</v>
      </c>
      <c r="H165" s="822" t="s">
        <v>663</v>
      </c>
      <c r="I165" s="822" t="s">
        <v>2069</v>
      </c>
      <c r="J165" s="822" t="s">
        <v>1965</v>
      </c>
      <c r="K165" s="822" t="s">
        <v>2070</v>
      </c>
      <c r="L165" s="825">
        <v>70.48</v>
      </c>
      <c r="M165" s="825">
        <v>845.76</v>
      </c>
      <c r="N165" s="822">
        <v>12</v>
      </c>
      <c r="O165" s="826">
        <v>5</v>
      </c>
      <c r="P165" s="825">
        <v>422.88</v>
      </c>
      <c r="Q165" s="827">
        <v>0.5</v>
      </c>
      <c r="R165" s="822">
        <v>6</v>
      </c>
      <c r="S165" s="827">
        <v>0.5</v>
      </c>
      <c r="T165" s="826">
        <v>3</v>
      </c>
      <c r="U165" s="828">
        <v>0.6</v>
      </c>
    </row>
    <row r="166" spans="1:21" ht="14.45" customHeight="1" x14ac:dyDescent="0.2">
      <c r="A166" s="821">
        <v>11</v>
      </c>
      <c r="B166" s="822" t="s">
        <v>2300</v>
      </c>
      <c r="C166" s="822" t="s">
        <v>2306</v>
      </c>
      <c r="D166" s="823" t="s">
        <v>4268</v>
      </c>
      <c r="E166" s="824" t="s">
        <v>2313</v>
      </c>
      <c r="F166" s="822" t="s">
        <v>2301</v>
      </c>
      <c r="G166" s="822" t="s">
        <v>2353</v>
      </c>
      <c r="H166" s="822" t="s">
        <v>663</v>
      </c>
      <c r="I166" s="822" t="s">
        <v>1834</v>
      </c>
      <c r="J166" s="822" t="s">
        <v>788</v>
      </c>
      <c r="K166" s="822" t="s">
        <v>1835</v>
      </c>
      <c r="L166" s="825">
        <v>736.33</v>
      </c>
      <c r="M166" s="825">
        <v>7363.3</v>
      </c>
      <c r="N166" s="822">
        <v>10</v>
      </c>
      <c r="O166" s="826">
        <v>4.5</v>
      </c>
      <c r="P166" s="825">
        <v>7363.3</v>
      </c>
      <c r="Q166" s="827">
        <v>1</v>
      </c>
      <c r="R166" s="822">
        <v>10</v>
      </c>
      <c r="S166" s="827">
        <v>1</v>
      </c>
      <c r="T166" s="826">
        <v>4.5</v>
      </c>
      <c r="U166" s="828">
        <v>1</v>
      </c>
    </row>
    <row r="167" spans="1:21" ht="14.45" customHeight="1" x14ac:dyDescent="0.2">
      <c r="A167" s="821">
        <v>11</v>
      </c>
      <c r="B167" s="822" t="s">
        <v>2300</v>
      </c>
      <c r="C167" s="822" t="s">
        <v>2306</v>
      </c>
      <c r="D167" s="823" t="s">
        <v>4268</v>
      </c>
      <c r="E167" s="824" t="s">
        <v>2313</v>
      </c>
      <c r="F167" s="822" t="s">
        <v>2301</v>
      </c>
      <c r="G167" s="822" t="s">
        <v>2408</v>
      </c>
      <c r="H167" s="822" t="s">
        <v>329</v>
      </c>
      <c r="I167" s="822" t="s">
        <v>2409</v>
      </c>
      <c r="J167" s="822" t="s">
        <v>681</v>
      </c>
      <c r="K167" s="822" t="s">
        <v>1168</v>
      </c>
      <c r="L167" s="825">
        <v>35.25</v>
      </c>
      <c r="M167" s="825">
        <v>2784.75</v>
      </c>
      <c r="N167" s="822">
        <v>79</v>
      </c>
      <c r="O167" s="826">
        <v>33.5</v>
      </c>
      <c r="P167" s="825">
        <v>599.25</v>
      </c>
      <c r="Q167" s="827">
        <v>0.21518987341772153</v>
      </c>
      <c r="R167" s="822">
        <v>17</v>
      </c>
      <c r="S167" s="827">
        <v>0.21518987341772153</v>
      </c>
      <c r="T167" s="826">
        <v>6</v>
      </c>
      <c r="U167" s="828">
        <v>0.17910447761194029</v>
      </c>
    </row>
    <row r="168" spans="1:21" ht="14.45" customHeight="1" x14ac:dyDescent="0.2">
      <c r="A168" s="821">
        <v>11</v>
      </c>
      <c r="B168" s="822" t="s">
        <v>2300</v>
      </c>
      <c r="C168" s="822" t="s">
        <v>2306</v>
      </c>
      <c r="D168" s="823" t="s">
        <v>4268</v>
      </c>
      <c r="E168" s="824" t="s">
        <v>2313</v>
      </c>
      <c r="F168" s="822" t="s">
        <v>2301</v>
      </c>
      <c r="G168" s="822" t="s">
        <v>2408</v>
      </c>
      <c r="H168" s="822" t="s">
        <v>329</v>
      </c>
      <c r="I168" s="822" t="s">
        <v>2589</v>
      </c>
      <c r="J168" s="822" t="s">
        <v>681</v>
      </c>
      <c r="K168" s="822" t="s">
        <v>2590</v>
      </c>
      <c r="L168" s="825">
        <v>35.25</v>
      </c>
      <c r="M168" s="825">
        <v>1163.25</v>
      </c>
      <c r="N168" s="822">
        <v>33</v>
      </c>
      <c r="O168" s="826">
        <v>12</v>
      </c>
      <c r="P168" s="825">
        <v>317.25</v>
      </c>
      <c r="Q168" s="827">
        <v>0.27272727272727271</v>
      </c>
      <c r="R168" s="822">
        <v>9</v>
      </c>
      <c r="S168" s="827">
        <v>0.27272727272727271</v>
      </c>
      <c r="T168" s="826">
        <v>2.5</v>
      </c>
      <c r="U168" s="828">
        <v>0.20833333333333334</v>
      </c>
    </row>
    <row r="169" spans="1:21" ht="14.45" customHeight="1" x14ac:dyDescent="0.2">
      <c r="A169" s="821">
        <v>11</v>
      </c>
      <c r="B169" s="822" t="s">
        <v>2300</v>
      </c>
      <c r="C169" s="822" t="s">
        <v>2306</v>
      </c>
      <c r="D169" s="823" t="s">
        <v>4268</v>
      </c>
      <c r="E169" s="824" t="s">
        <v>2313</v>
      </c>
      <c r="F169" s="822" t="s">
        <v>2301</v>
      </c>
      <c r="G169" s="822" t="s">
        <v>2408</v>
      </c>
      <c r="H169" s="822" t="s">
        <v>329</v>
      </c>
      <c r="I169" s="822" t="s">
        <v>2591</v>
      </c>
      <c r="J169" s="822" t="s">
        <v>925</v>
      </c>
      <c r="K169" s="822" t="s">
        <v>2592</v>
      </c>
      <c r="L169" s="825">
        <v>35.25</v>
      </c>
      <c r="M169" s="825">
        <v>70.5</v>
      </c>
      <c r="N169" s="822">
        <v>2</v>
      </c>
      <c r="O169" s="826">
        <v>1</v>
      </c>
      <c r="P169" s="825">
        <v>70.5</v>
      </c>
      <c r="Q169" s="827">
        <v>1</v>
      </c>
      <c r="R169" s="822">
        <v>2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11</v>
      </c>
      <c r="B170" s="822" t="s">
        <v>2300</v>
      </c>
      <c r="C170" s="822" t="s">
        <v>2306</v>
      </c>
      <c r="D170" s="823" t="s">
        <v>4268</v>
      </c>
      <c r="E170" s="824" t="s">
        <v>2313</v>
      </c>
      <c r="F170" s="822" t="s">
        <v>2301</v>
      </c>
      <c r="G170" s="822" t="s">
        <v>2593</v>
      </c>
      <c r="H170" s="822" t="s">
        <v>329</v>
      </c>
      <c r="I170" s="822" t="s">
        <v>2594</v>
      </c>
      <c r="J170" s="822" t="s">
        <v>2595</v>
      </c>
      <c r="K170" s="822" t="s">
        <v>2596</v>
      </c>
      <c r="L170" s="825">
        <v>0</v>
      </c>
      <c r="M170" s="825">
        <v>0</v>
      </c>
      <c r="N170" s="822">
        <v>2</v>
      </c>
      <c r="O170" s="826">
        <v>1</v>
      </c>
      <c r="P170" s="825">
        <v>0</v>
      </c>
      <c r="Q170" s="827"/>
      <c r="R170" s="822">
        <v>2</v>
      </c>
      <c r="S170" s="827">
        <v>1</v>
      </c>
      <c r="T170" s="826">
        <v>1</v>
      </c>
      <c r="U170" s="828">
        <v>1</v>
      </c>
    </row>
    <row r="171" spans="1:21" ht="14.45" customHeight="1" x14ac:dyDescent="0.2">
      <c r="A171" s="821">
        <v>11</v>
      </c>
      <c r="B171" s="822" t="s">
        <v>2300</v>
      </c>
      <c r="C171" s="822" t="s">
        <v>2306</v>
      </c>
      <c r="D171" s="823" t="s">
        <v>4268</v>
      </c>
      <c r="E171" s="824" t="s">
        <v>2313</v>
      </c>
      <c r="F171" s="822" t="s">
        <v>2301</v>
      </c>
      <c r="G171" s="822" t="s">
        <v>2497</v>
      </c>
      <c r="H171" s="822" t="s">
        <v>329</v>
      </c>
      <c r="I171" s="822" t="s">
        <v>2498</v>
      </c>
      <c r="J171" s="822" t="s">
        <v>659</v>
      </c>
      <c r="K171" s="822" t="s">
        <v>2499</v>
      </c>
      <c r="L171" s="825">
        <v>127.91</v>
      </c>
      <c r="M171" s="825">
        <v>127.91</v>
      </c>
      <c r="N171" s="822">
        <v>1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11</v>
      </c>
      <c r="B172" s="822" t="s">
        <v>2300</v>
      </c>
      <c r="C172" s="822" t="s">
        <v>2306</v>
      </c>
      <c r="D172" s="823" t="s">
        <v>4268</v>
      </c>
      <c r="E172" s="824" t="s">
        <v>2313</v>
      </c>
      <c r="F172" s="822" t="s">
        <v>2301</v>
      </c>
      <c r="G172" s="822" t="s">
        <v>2497</v>
      </c>
      <c r="H172" s="822" t="s">
        <v>329</v>
      </c>
      <c r="I172" s="822" t="s">
        <v>2597</v>
      </c>
      <c r="J172" s="822" t="s">
        <v>2598</v>
      </c>
      <c r="K172" s="822" t="s">
        <v>2599</v>
      </c>
      <c r="L172" s="825">
        <v>107.37</v>
      </c>
      <c r="M172" s="825">
        <v>214.74</v>
      </c>
      <c r="N172" s="822">
        <v>2</v>
      </c>
      <c r="O172" s="826">
        <v>0.5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11</v>
      </c>
      <c r="B173" s="822" t="s">
        <v>2300</v>
      </c>
      <c r="C173" s="822" t="s">
        <v>2306</v>
      </c>
      <c r="D173" s="823" t="s">
        <v>4268</v>
      </c>
      <c r="E173" s="824" t="s">
        <v>2313</v>
      </c>
      <c r="F173" s="822" t="s">
        <v>2301</v>
      </c>
      <c r="G173" s="822" t="s">
        <v>2354</v>
      </c>
      <c r="H173" s="822" t="s">
        <v>663</v>
      </c>
      <c r="I173" s="822" t="s">
        <v>1970</v>
      </c>
      <c r="J173" s="822" t="s">
        <v>929</v>
      </c>
      <c r="K173" s="822" t="s">
        <v>930</v>
      </c>
      <c r="L173" s="825">
        <v>0</v>
      </c>
      <c r="M173" s="825">
        <v>0</v>
      </c>
      <c r="N173" s="822">
        <v>175</v>
      </c>
      <c r="O173" s="826">
        <v>73</v>
      </c>
      <c r="P173" s="825">
        <v>0</v>
      </c>
      <c r="Q173" s="827"/>
      <c r="R173" s="822">
        <v>77</v>
      </c>
      <c r="S173" s="827">
        <v>0.44</v>
      </c>
      <c r="T173" s="826">
        <v>32</v>
      </c>
      <c r="U173" s="828">
        <v>0.43835616438356162</v>
      </c>
    </row>
    <row r="174" spans="1:21" ht="14.45" customHeight="1" x14ac:dyDescent="0.2">
      <c r="A174" s="821">
        <v>11</v>
      </c>
      <c r="B174" s="822" t="s">
        <v>2300</v>
      </c>
      <c r="C174" s="822" t="s">
        <v>2306</v>
      </c>
      <c r="D174" s="823" t="s">
        <v>4268</v>
      </c>
      <c r="E174" s="824" t="s">
        <v>2313</v>
      </c>
      <c r="F174" s="822" t="s">
        <v>2301</v>
      </c>
      <c r="G174" s="822" t="s">
        <v>2600</v>
      </c>
      <c r="H174" s="822" t="s">
        <v>329</v>
      </c>
      <c r="I174" s="822" t="s">
        <v>2601</v>
      </c>
      <c r="J174" s="822" t="s">
        <v>2602</v>
      </c>
      <c r="K174" s="822" t="s">
        <v>2603</v>
      </c>
      <c r="L174" s="825">
        <v>60.39</v>
      </c>
      <c r="M174" s="825">
        <v>181.17000000000002</v>
      </c>
      <c r="N174" s="822">
        <v>3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11</v>
      </c>
      <c r="B175" s="822" t="s">
        <v>2300</v>
      </c>
      <c r="C175" s="822" t="s">
        <v>2306</v>
      </c>
      <c r="D175" s="823" t="s">
        <v>4268</v>
      </c>
      <c r="E175" s="824" t="s">
        <v>2313</v>
      </c>
      <c r="F175" s="822" t="s">
        <v>2301</v>
      </c>
      <c r="G175" s="822" t="s">
        <v>2604</v>
      </c>
      <c r="H175" s="822" t="s">
        <v>329</v>
      </c>
      <c r="I175" s="822" t="s">
        <v>2605</v>
      </c>
      <c r="J175" s="822" t="s">
        <v>2606</v>
      </c>
      <c r="K175" s="822" t="s">
        <v>2607</v>
      </c>
      <c r="L175" s="825">
        <v>73.83</v>
      </c>
      <c r="M175" s="825">
        <v>147.66</v>
      </c>
      <c r="N175" s="822">
        <v>2</v>
      </c>
      <c r="O175" s="826">
        <v>1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11</v>
      </c>
      <c r="B176" s="822" t="s">
        <v>2300</v>
      </c>
      <c r="C176" s="822" t="s">
        <v>2306</v>
      </c>
      <c r="D176" s="823" t="s">
        <v>4268</v>
      </c>
      <c r="E176" s="824" t="s">
        <v>2313</v>
      </c>
      <c r="F176" s="822" t="s">
        <v>2301</v>
      </c>
      <c r="G176" s="822" t="s">
        <v>2608</v>
      </c>
      <c r="H176" s="822" t="s">
        <v>329</v>
      </c>
      <c r="I176" s="822" t="s">
        <v>2609</v>
      </c>
      <c r="J176" s="822" t="s">
        <v>2610</v>
      </c>
      <c r="K176" s="822" t="s">
        <v>2611</v>
      </c>
      <c r="L176" s="825">
        <v>77.13</v>
      </c>
      <c r="M176" s="825">
        <v>154.26</v>
      </c>
      <c r="N176" s="822">
        <v>2</v>
      </c>
      <c r="O176" s="826">
        <v>0.5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11</v>
      </c>
      <c r="B177" s="822" t="s">
        <v>2300</v>
      </c>
      <c r="C177" s="822" t="s">
        <v>2306</v>
      </c>
      <c r="D177" s="823" t="s">
        <v>4268</v>
      </c>
      <c r="E177" s="824" t="s">
        <v>2313</v>
      </c>
      <c r="F177" s="822" t="s">
        <v>2301</v>
      </c>
      <c r="G177" s="822" t="s">
        <v>2612</v>
      </c>
      <c r="H177" s="822" t="s">
        <v>329</v>
      </c>
      <c r="I177" s="822" t="s">
        <v>2613</v>
      </c>
      <c r="J177" s="822" t="s">
        <v>2614</v>
      </c>
      <c r="K177" s="822" t="s">
        <v>2615</v>
      </c>
      <c r="L177" s="825">
        <v>100.17</v>
      </c>
      <c r="M177" s="825">
        <v>901.53</v>
      </c>
      <c r="N177" s="822">
        <v>9</v>
      </c>
      <c r="O177" s="826">
        <v>5.5</v>
      </c>
      <c r="P177" s="825">
        <v>100.17</v>
      </c>
      <c r="Q177" s="827">
        <v>0.11111111111111112</v>
      </c>
      <c r="R177" s="822">
        <v>1</v>
      </c>
      <c r="S177" s="827">
        <v>0.1111111111111111</v>
      </c>
      <c r="T177" s="826">
        <v>1</v>
      </c>
      <c r="U177" s="828">
        <v>0.18181818181818182</v>
      </c>
    </row>
    <row r="178" spans="1:21" ht="14.45" customHeight="1" x14ac:dyDescent="0.2">
      <c r="A178" s="821">
        <v>11</v>
      </c>
      <c r="B178" s="822" t="s">
        <v>2300</v>
      </c>
      <c r="C178" s="822" t="s">
        <v>2306</v>
      </c>
      <c r="D178" s="823" t="s">
        <v>4268</v>
      </c>
      <c r="E178" s="824" t="s">
        <v>2313</v>
      </c>
      <c r="F178" s="822" t="s">
        <v>2301</v>
      </c>
      <c r="G178" s="822" t="s">
        <v>2616</v>
      </c>
      <c r="H178" s="822" t="s">
        <v>329</v>
      </c>
      <c r="I178" s="822" t="s">
        <v>2617</v>
      </c>
      <c r="J178" s="822" t="s">
        <v>2618</v>
      </c>
      <c r="K178" s="822" t="s">
        <v>2619</v>
      </c>
      <c r="L178" s="825">
        <v>25.12</v>
      </c>
      <c r="M178" s="825">
        <v>25.12</v>
      </c>
      <c r="N178" s="822">
        <v>1</v>
      </c>
      <c r="O178" s="826">
        <v>1</v>
      </c>
      <c r="P178" s="825">
        <v>25.12</v>
      </c>
      <c r="Q178" s="827">
        <v>1</v>
      </c>
      <c r="R178" s="822">
        <v>1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11</v>
      </c>
      <c r="B179" s="822" t="s">
        <v>2300</v>
      </c>
      <c r="C179" s="822" t="s">
        <v>2306</v>
      </c>
      <c r="D179" s="823" t="s">
        <v>4268</v>
      </c>
      <c r="E179" s="824" t="s">
        <v>2313</v>
      </c>
      <c r="F179" s="822" t="s">
        <v>2301</v>
      </c>
      <c r="G179" s="822" t="s">
        <v>2620</v>
      </c>
      <c r="H179" s="822" t="s">
        <v>329</v>
      </c>
      <c r="I179" s="822" t="s">
        <v>2621</v>
      </c>
      <c r="J179" s="822" t="s">
        <v>2622</v>
      </c>
      <c r="K179" s="822" t="s">
        <v>2623</v>
      </c>
      <c r="L179" s="825">
        <v>311.02</v>
      </c>
      <c r="M179" s="825">
        <v>933.06</v>
      </c>
      <c r="N179" s="822">
        <v>3</v>
      </c>
      <c r="O179" s="826">
        <v>1.5</v>
      </c>
      <c r="P179" s="825">
        <v>622.04</v>
      </c>
      <c r="Q179" s="827">
        <v>0.66666666666666663</v>
      </c>
      <c r="R179" s="822">
        <v>2</v>
      </c>
      <c r="S179" s="827">
        <v>0.66666666666666663</v>
      </c>
      <c r="T179" s="826">
        <v>1</v>
      </c>
      <c r="U179" s="828">
        <v>0.66666666666666663</v>
      </c>
    </row>
    <row r="180" spans="1:21" ht="14.45" customHeight="1" x14ac:dyDescent="0.2">
      <c r="A180" s="821">
        <v>11</v>
      </c>
      <c r="B180" s="822" t="s">
        <v>2300</v>
      </c>
      <c r="C180" s="822" t="s">
        <v>2306</v>
      </c>
      <c r="D180" s="823" t="s">
        <v>4268</v>
      </c>
      <c r="E180" s="824" t="s">
        <v>2313</v>
      </c>
      <c r="F180" s="822" t="s">
        <v>2301</v>
      </c>
      <c r="G180" s="822" t="s">
        <v>2620</v>
      </c>
      <c r="H180" s="822" t="s">
        <v>329</v>
      </c>
      <c r="I180" s="822" t="s">
        <v>2624</v>
      </c>
      <c r="J180" s="822" t="s">
        <v>2625</v>
      </c>
      <c r="K180" s="822" t="s">
        <v>2626</v>
      </c>
      <c r="L180" s="825">
        <v>177.92</v>
      </c>
      <c r="M180" s="825">
        <v>889.59999999999991</v>
      </c>
      <c r="N180" s="822">
        <v>5</v>
      </c>
      <c r="O180" s="826">
        <v>2.5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11</v>
      </c>
      <c r="B181" s="822" t="s">
        <v>2300</v>
      </c>
      <c r="C181" s="822" t="s">
        <v>2306</v>
      </c>
      <c r="D181" s="823" t="s">
        <v>4268</v>
      </c>
      <c r="E181" s="824" t="s">
        <v>2313</v>
      </c>
      <c r="F181" s="822" t="s">
        <v>2301</v>
      </c>
      <c r="G181" s="822" t="s">
        <v>2620</v>
      </c>
      <c r="H181" s="822" t="s">
        <v>329</v>
      </c>
      <c r="I181" s="822" t="s">
        <v>2627</v>
      </c>
      <c r="J181" s="822" t="s">
        <v>2625</v>
      </c>
      <c r="K181" s="822" t="s">
        <v>2628</v>
      </c>
      <c r="L181" s="825">
        <v>387.73</v>
      </c>
      <c r="M181" s="825">
        <v>775.46</v>
      </c>
      <c r="N181" s="822">
        <v>2</v>
      </c>
      <c r="O181" s="826">
        <v>0.5</v>
      </c>
      <c r="P181" s="825">
        <v>775.46</v>
      </c>
      <c r="Q181" s="827">
        <v>1</v>
      </c>
      <c r="R181" s="822">
        <v>2</v>
      </c>
      <c r="S181" s="827">
        <v>1</v>
      </c>
      <c r="T181" s="826">
        <v>0.5</v>
      </c>
      <c r="U181" s="828">
        <v>1</v>
      </c>
    </row>
    <row r="182" spans="1:21" ht="14.45" customHeight="1" x14ac:dyDescent="0.2">
      <c r="A182" s="821">
        <v>11</v>
      </c>
      <c r="B182" s="822" t="s">
        <v>2300</v>
      </c>
      <c r="C182" s="822" t="s">
        <v>2306</v>
      </c>
      <c r="D182" s="823" t="s">
        <v>4268</v>
      </c>
      <c r="E182" s="824" t="s">
        <v>2313</v>
      </c>
      <c r="F182" s="822" t="s">
        <v>2301</v>
      </c>
      <c r="G182" s="822" t="s">
        <v>2629</v>
      </c>
      <c r="H182" s="822" t="s">
        <v>663</v>
      </c>
      <c r="I182" s="822" t="s">
        <v>1984</v>
      </c>
      <c r="J182" s="822" t="s">
        <v>1069</v>
      </c>
      <c r="K182" s="822" t="s">
        <v>1985</v>
      </c>
      <c r="L182" s="825">
        <v>0</v>
      </c>
      <c r="M182" s="825">
        <v>0</v>
      </c>
      <c r="N182" s="822">
        <v>6</v>
      </c>
      <c r="O182" s="826">
        <v>5.5</v>
      </c>
      <c r="P182" s="825">
        <v>0</v>
      </c>
      <c r="Q182" s="827"/>
      <c r="R182" s="822">
        <v>3</v>
      </c>
      <c r="S182" s="827">
        <v>0.5</v>
      </c>
      <c r="T182" s="826">
        <v>3</v>
      </c>
      <c r="U182" s="828">
        <v>0.54545454545454541</v>
      </c>
    </row>
    <row r="183" spans="1:21" ht="14.45" customHeight="1" x14ac:dyDescent="0.2">
      <c r="A183" s="821">
        <v>11</v>
      </c>
      <c r="B183" s="822" t="s">
        <v>2300</v>
      </c>
      <c r="C183" s="822" t="s">
        <v>2306</v>
      </c>
      <c r="D183" s="823" t="s">
        <v>4268</v>
      </c>
      <c r="E183" s="824" t="s">
        <v>2313</v>
      </c>
      <c r="F183" s="822" t="s">
        <v>2301</v>
      </c>
      <c r="G183" s="822" t="s">
        <v>2629</v>
      </c>
      <c r="H183" s="822" t="s">
        <v>663</v>
      </c>
      <c r="I183" s="822" t="s">
        <v>1982</v>
      </c>
      <c r="J183" s="822" t="s">
        <v>1069</v>
      </c>
      <c r="K183" s="822" t="s">
        <v>1983</v>
      </c>
      <c r="L183" s="825">
        <v>0</v>
      </c>
      <c r="M183" s="825">
        <v>0</v>
      </c>
      <c r="N183" s="822">
        <v>2</v>
      </c>
      <c r="O183" s="826">
        <v>1</v>
      </c>
      <c r="P183" s="825"/>
      <c r="Q183" s="827"/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11</v>
      </c>
      <c r="B184" s="822" t="s">
        <v>2300</v>
      </c>
      <c r="C184" s="822" t="s">
        <v>2306</v>
      </c>
      <c r="D184" s="823" t="s">
        <v>4268</v>
      </c>
      <c r="E184" s="824" t="s">
        <v>2313</v>
      </c>
      <c r="F184" s="822" t="s">
        <v>2301</v>
      </c>
      <c r="G184" s="822" t="s">
        <v>2503</v>
      </c>
      <c r="H184" s="822" t="s">
        <v>329</v>
      </c>
      <c r="I184" s="822" t="s">
        <v>2630</v>
      </c>
      <c r="J184" s="822" t="s">
        <v>2631</v>
      </c>
      <c r="K184" s="822" t="s">
        <v>2632</v>
      </c>
      <c r="L184" s="825">
        <v>99.94</v>
      </c>
      <c r="M184" s="825">
        <v>599.64</v>
      </c>
      <c r="N184" s="822">
        <v>6</v>
      </c>
      <c r="O184" s="826">
        <v>3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11</v>
      </c>
      <c r="B185" s="822" t="s">
        <v>2300</v>
      </c>
      <c r="C185" s="822" t="s">
        <v>2306</v>
      </c>
      <c r="D185" s="823" t="s">
        <v>4268</v>
      </c>
      <c r="E185" s="824" t="s">
        <v>2313</v>
      </c>
      <c r="F185" s="822" t="s">
        <v>2301</v>
      </c>
      <c r="G185" s="822" t="s">
        <v>2503</v>
      </c>
      <c r="H185" s="822" t="s">
        <v>329</v>
      </c>
      <c r="I185" s="822" t="s">
        <v>2633</v>
      </c>
      <c r="J185" s="822" t="s">
        <v>2631</v>
      </c>
      <c r="K185" s="822" t="s">
        <v>2634</v>
      </c>
      <c r="L185" s="825">
        <v>299.83999999999997</v>
      </c>
      <c r="M185" s="825">
        <v>599.67999999999995</v>
      </c>
      <c r="N185" s="822">
        <v>2</v>
      </c>
      <c r="O185" s="826">
        <v>1</v>
      </c>
      <c r="P185" s="825">
        <v>599.67999999999995</v>
      </c>
      <c r="Q185" s="827">
        <v>1</v>
      </c>
      <c r="R185" s="822">
        <v>2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11</v>
      </c>
      <c r="B186" s="822" t="s">
        <v>2300</v>
      </c>
      <c r="C186" s="822" t="s">
        <v>2306</v>
      </c>
      <c r="D186" s="823" t="s">
        <v>4268</v>
      </c>
      <c r="E186" s="824" t="s">
        <v>2313</v>
      </c>
      <c r="F186" s="822" t="s">
        <v>2301</v>
      </c>
      <c r="G186" s="822" t="s">
        <v>2503</v>
      </c>
      <c r="H186" s="822" t="s">
        <v>329</v>
      </c>
      <c r="I186" s="822" t="s">
        <v>2635</v>
      </c>
      <c r="J186" s="822" t="s">
        <v>1058</v>
      </c>
      <c r="K186" s="822" t="s">
        <v>1402</v>
      </c>
      <c r="L186" s="825">
        <v>50.32</v>
      </c>
      <c r="M186" s="825">
        <v>50.32</v>
      </c>
      <c r="N186" s="822">
        <v>1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11</v>
      </c>
      <c r="B187" s="822" t="s">
        <v>2300</v>
      </c>
      <c r="C187" s="822" t="s">
        <v>2306</v>
      </c>
      <c r="D187" s="823" t="s">
        <v>4268</v>
      </c>
      <c r="E187" s="824" t="s">
        <v>2313</v>
      </c>
      <c r="F187" s="822" t="s">
        <v>2301</v>
      </c>
      <c r="G187" s="822" t="s">
        <v>2503</v>
      </c>
      <c r="H187" s="822" t="s">
        <v>329</v>
      </c>
      <c r="I187" s="822" t="s">
        <v>2636</v>
      </c>
      <c r="J187" s="822" t="s">
        <v>2637</v>
      </c>
      <c r="K187" s="822" t="s">
        <v>2638</v>
      </c>
      <c r="L187" s="825">
        <v>99.94</v>
      </c>
      <c r="M187" s="825">
        <v>299.82</v>
      </c>
      <c r="N187" s="822">
        <v>3</v>
      </c>
      <c r="O187" s="826">
        <v>1.5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11</v>
      </c>
      <c r="B188" s="822" t="s">
        <v>2300</v>
      </c>
      <c r="C188" s="822" t="s">
        <v>2306</v>
      </c>
      <c r="D188" s="823" t="s">
        <v>4268</v>
      </c>
      <c r="E188" s="824" t="s">
        <v>2313</v>
      </c>
      <c r="F188" s="822" t="s">
        <v>2301</v>
      </c>
      <c r="G188" s="822" t="s">
        <v>2503</v>
      </c>
      <c r="H188" s="822" t="s">
        <v>329</v>
      </c>
      <c r="I188" s="822" t="s">
        <v>2504</v>
      </c>
      <c r="J188" s="822" t="s">
        <v>2639</v>
      </c>
      <c r="K188" s="822"/>
      <c r="L188" s="825">
        <v>50.32</v>
      </c>
      <c r="M188" s="825">
        <v>201.28</v>
      </c>
      <c r="N188" s="822">
        <v>4</v>
      </c>
      <c r="O188" s="826">
        <v>2.5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11</v>
      </c>
      <c r="B189" s="822" t="s">
        <v>2300</v>
      </c>
      <c r="C189" s="822" t="s">
        <v>2306</v>
      </c>
      <c r="D189" s="823" t="s">
        <v>4268</v>
      </c>
      <c r="E189" s="824" t="s">
        <v>2313</v>
      </c>
      <c r="F189" s="822" t="s">
        <v>2301</v>
      </c>
      <c r="G189" s="822" t="s">
        <v>2503</v>
      </c>
      <c r="H189" s="822" t="s">
        <v>329</v>
      </c>
      <c r="I189" s="822" t="s">
        <v>2504</v>
      </c>
      <c r="J189" s="822" t="s">
        <v>1058</v>
      </c>
      <c r="K189" s="822" t="s">
        <v>2505</v>
      </c>
      <c r="L189" s="825">
        <v>50.32</v>
      </c>
      <c r="M189" s="825">
        <v>402.56000000000006</v>
      </c>
      <c r="N189" s="822">
        <v>8</v>
      </c>
      <c r="O189" s="826">
        <v>2.5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11</v>
      </c>
      <c r="B190" s="822" t="s">
        <v>2300</v>
      </c>
      <c r="C190" s="822" t="s">
        <v>2306</v>
      </c>
      <c r="D190" s="823" t="s">
        <v>4268</v>
      </c>
      <c r="E190" s="824" t="s">
        <v>2313</v>
      </c>
      <c r="F190" s="822" t="s">
        <v>2301</v>
      </c>
      <c r="G190" s="822" t="s">
        <v>2503</v>
      </c>
      <c r="H190" s="822" t="s">
        <v>329</v>
      </c>
      <c r="I190" s="822" t="s">
        <v>2640</v>
      </c>
      <c r="J190" s="822" t="s">
        <v>2639</v>
      </c>
      <c r="K190" s="822"/>
      <c r="L190" s="825">
        <v>16.77</v>
      </c>
      <c r="M190" s="825">
        <v>16.77</v>
      </c>
      <c r="N190" s="822">
        <v>1</v>
      </c>
      <c r="O190" s="826">
        <v>0.5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11</v>
      </c>
      <c r="B191" s="822" t="s">
        <v>2300</v>
      </c>
      <c r="C191" s="822" t="s">
        <v>2306</v>
      </c>
      <c r="D191" s="823" t="s">
        <v>4268</v>
      </c>
      <c r="E191" s="824" t="s">
        <v>2313</v>
      </c>
      <c r="F191" s="822" t="s">
        <v>2301</v>
      </c>
      <c r="G191" s="822" t="s">
        <v>2503</v>
      </c>
      <c r="H191" s="822" t="s">
        <v>329</v>
      </c>
      <c r="I191" s="822" t="s">
        <v>2640</v>
      </c>
      <c r="J191" s="822" t="s">
        <v>1058</v>
      </c>
      <c r="K191" s="822" t="s">
        <v>2641</v>
      </c>
      <c r="L191" s="825">
        <v>16.77</v>
      </c>
      <c r="M191" s="825">
        <v>16.77</v>
      </c>
      <c r="N191" s="822">
        <v>1</v>
      </c>
      <c r="O191" s="826">
        <v>1</v>
      </c>
      <c r="P191" s="825">
        <v>16.77</v>
      </c>
      <c r="Q191" s="827">
        <v>1</v>
      </c>
      <c r="R191" s="822">
        <v>1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11</v>
      </c>
      <c r="B192" s="822" t="s">
        <v>2300</v>
      </c>
      <c r="C192" s="822" t="s">
        <v>2306</v>
      </c>
      <c r="D192" s="823" t="s">
        <v>4268</v>
      </c>
      <c r="E192" s="824" t="s">
        <v>2313</v>
      </c>
      <c r="F192" s="822" t="s">
        <v>2301</v>
      </c>
      <c r="G192" s="822" t="s">
        <v>2404</v>
      </c>
      <c r="H192" s="822" t="s">
        <v>663</v>
      </c>
      <c r="I192" s="822" t="s">
        <v>1907</v>
      </c>
      <c r="J192" s="822" t="s">
        <v>1078</v>
      </c>
      <c r="K192" s="822" t="s">
        <v>1908</v>
      </c>
      <c r="L192" s="825">
        <v>154.36000000000001</v>
      </c>
      <c r="M192" s="825">
        <v>154.36000000000001</v>
      </c>
      <c r="N192" s="822">
        <v>1</v>
      </c>
      <c r="O192" s="826">
        <v>1</v>
      </c>
      <c r="P192" s="825">
        <v>154.36000000000001</v>
      </c>
      <c r="Q192" s="827">
        <v>1</v>
      </c>
      <c r="R192" s="822">
        <v>1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11</v>
      </c>
      <c r="B193" s="822" t="s">
        <v>2300</v>
      </c>
      <c r="C193" s="822" t="s">
        <v>2306</v>
      </c>
      <c r="D193" s="823" t="s">
        <v>4268</v>
      </c>
      <c r="E193" s="824" t="s">
        <v>2313</v>
      </c>
      <c r="F193" s="822" t="s">
        <v>2301</v>
      </c>
      <c r="G193" s="822" t="s">
        <v>2355</v>
      </c>
      <c r="H193" s="822" t="s">
        <v>329</v>
      </c>
      <c r="I193" s="822" t="s">
        <v>2642</v>
      </c>
      <c r="J193" s="822" t="s">
        <v>2357</v>
      </c>
      <c r="K193" s="822" t="s">
        <v>2643</v>
      </c>
      <c r="L193" s="825">
        <v>0</v>
      </c>
      <c r="M193" s="825">
        <v>0</v>
      </c>
      <c r="N193" s="822">
        <v>2</v>
      </c>
      <c r="O193" s="826">
        <v>2</v>
      </c>
      <c r="P193" s="825">
        <v>0</v>
      </c>
      <c r="Q193" s="827"/>
      <c r="R193" s="822">
        <v>1</v>
      </c>
      <c r="S193" s="827">
        <v>0.5</v>
      </c>
      <c r="T193" s="826">
        <v>1</v>
      </c>
      <c r="U193" s="828">
        <v>0.5</v>
      </c>
    </row>
    <row r="194" spans="1:21" ht="14.45" customHeight="1" x14ac:dyDescent="0.2">
      <c r="A194" s="821">
        <v>11</v>
      </c>
      <c r="B194" s="822" t="s">
        <v>2300</v>
      </c>
      <c r="C194" s="822" t="s">
        <v>2306</v>
      </c>
      <c r="D194" s="823" t="s">
        <v>4268</v>
      </c>
      <c r="E194" s="824" t="s">
        <v>2313</v>
      </c>
      <c r="F194" s="822" t="s">
        <v>2301</v>
      </c>
      <c r="G194" s="822" t="s">
        <v>2355</v>
      </c>
      <c r="H194" s="822" t="s">
        <v>329</v>
      </c>
      <c r="I194" s="822" t="s">
        <v>2356</v>
      </c>
      <c r="J194" s="822" t="s">
        <v>2357</v>
      </c>
      <c r="K194" s="822" t="s">
        <v>2358</v>
      </c>
      <c r="L194" s="825">
        <v>0</v>
      </c>
      <c r="M194" s="825">
        <v>0</v>
      </c>
      <c r="N194" s="822">
        <v>3</v>
      </c>
      <c r="O194" s="826">
        <v>1</v>
      </c>
      <c r="P194" s="825">
        <v>0</v>
      </c>
      <c r="Q194" s="827"/>
      <c r="R194" s="822">
        <v>3</v>
      </c>
      <c r="S194" s="827">
        <v>1</v>
      </c>
      <c r="T194" s="826">
        <v>1</v>
      </c>
      <c r="U194" s="828">
        <v>1</v>
      </c>
    </row>
    <row r="195" spans="1:21" ht="14.45" customHeight="1" x14ac:dyDescent="0.2">
      <c r="A195" s="821">
        <v>11</v>
      </c>
      <c r="B195" s="822" t="s">
        <v>2300</v>
      </c>
      <c r="C195" s="822" t="s">
        <v>2306</v>
      </c>
      <c r="D195" s="823" t="s">
        <v>4268</v>
      </c>
      <c r="E195" s="824" t="s">
        <v>2313</v>
      </c>
      <c r="F195" s="822" t="s">
        <v>2301</v>
      </c>
      <c r="G195" s="822" t="s">
        <v>2644</v>
      </c>
      <c r="H195" s="822" t="s">
        <v>329</v>
      </c>
      <c r="I195" s="822" t="s">
        <v>2645</v>
      </c>
      <c r="J195" s="822" t="s">
        <v>899</v>
      </c>
      <c r="K195" s="822" t="s">
        <v>900</v>
      </c>
      <c r="L195" s="825">
        <v>121.92</v>
      </c>
      <c r="M195" s="825">
        <v>121.92</v>
      </c>
      <c r="N195" s="822">
        <v>1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11</v>
      </c>
      <c r="B196" s="822" t="s">
        <v>2300</v>
      </c>
      <c r="C196" s="822" t="s">
        <v>2306</v>
      </c>
      <c r="D196" s="823" t="s">
        <v>4268</v>
      </c>
      <c r="E196" s="824" t="s">
        <v>2313</v>
      </c>
      <c r="F196" s="822" t="s">
        <v>2303</v>
      </c>
      <c r="G196" s="822" t="s">
        <v>2359</v>
      </c>
      <c r="H196" s="822" t="s">
        <v>329</v>
      </c>
      <c r="I196" s="822" t="s">
        <v>2646</v>
      </c>
      <c r="J196" s="822" t="s">
        <v>2647</v>
      </c>
      <c r="K196" s="822" t="s">
        <v>2648</v>
      </c>
      <c r="L196" s="825">
        <v>0</v>
      </c>
      <c r="M196" s="825">
        <v>0</v>
      </c>
      <c r="N196" s="822">
        <v>21</v>
      </c>
      <c r="O196" s="826">
        <v>19</v>
      </c>
      <c r="P196" s="825"/>
      <c r="Q196" s="827"/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11</v>
      </c>
      <c r="B197" s="822" t="s">
        <v>2300</v>
      </c>
      <c r="C197" s="822" t="s">
        <v>2306</v>
      </c>
      <c r="D197" s="823" t="s">
        <v>4268</v>
      </c>
      <c r="E197" s="824" t="s">
        <v>2313</v>
      </c>
      <c r="F197" s="822" t="s">
        <v>2303</v>
      </c>
      <c r="G197" s="822" t="s">
        <v>2359</v>
      </c>
      <c r="H197" s="822" t="s">
        <v>329</v>
      </c>
      <c r="I197" s="822" t="s">
        <v>2649</v>
      </c>
      <c r="J197" s="822" t="s">
        <v>2650</v>
      </c>
      <c r="K197" s="822" t="s">
        <v>2651</v>
      </c>
      <c r="L197" s="825">
        <v>1549.49</v>
      </c>
      <c r="M197" s="825">
        <v>185938.79999999996</v>
      </c>
      <c r="N197" s="822">
        <v>120</v>
      </c>
      <c r="O197" s="826">
        <v>97</v>
      </c>
      <c r="P197" s="825">
        <v>175092.36999999997</v>
      </c>
      <c r="Q197" s="827">
        <v>0.94166666666666665</v>
      </c>
      <c r="R197" s="822">
        <v>113</v>
      </c>
      <c r="S197" s="827">
        <v>0.94166666666666665</v>
      </c>
      <c r="T197" s="826">
        <v>93</v>
      </c>
      <c r="U197" s="828">
        <v>0.95876288659793818</v>
      </c>
    </row>
    <row r="198" spans="1:21" ht="14.45" customHeight="1" x14ac:dyDescent="0.2">
      <c r="A198" s="821">
        <v>11</v>
      </c>
      <c r="B198" s="822" t="s">
        <v>2300</v>
      </c>
      <c r="C198" s="822" t="s">
        <v>2306</v>
      </c>
      <c r="D198" s="823" t="s">
        <v>4268</v>
      </c>
      <c r="E198" s="824" t="s">
        <v>2313</v>
      </c>
      <c r="F198" s="822" t="s">
        <v>2303</v>
      </c>
      <c r="G198" s="822" t="s">
        <v>2359</v>
      </c>
      <c r="H198" s="822" t="s">
        <v>329</v>
      </c>
      <c r="I198" s="822" t="s">
        <v>2360</v>
      </c>
      <c r="J198" s="822" t="s">
        <v>2361</v>
      </c>
      <c r="K198" s="822" t="s">
        <v>2362</v>
      </c>
      <c r="L198" s="825">
        <v>562.03</v>
      </c>
      <c r="M198" s="825">
        <v>2248.12</v>
      </c>
      <c r="N198" s="822">
        <v>4</v>
      </c>
      <c r="O198" s="826">
        <v>4</v>
      </c>
      <c r="P198" s="825">
        <v>2248.12</v>
      </c>
      <c r="Q198" s="827">
        <v>1</v>
      </c>
      <c r="R198" s="822">
        <v>4</v>
      </c>
      <c r="S198" s="827">
        <v>1</v>
      </c>
      <c r="T198" s="826">
        <v>4</v>
      </c>
      <c r="U198" s="828">
        <v>1</v>
      </c>
    </row>
    <row r="199" spans="1:21" ht="14.45" customHeight="1" x14ac:dyDescent="0.2">
      <c r="A199" s="821">
        <v>11</v>
      </c>
      <c r="B199" s="822" t="s">
        <v>2300</v>
      </c>
      <c r="C199" s="822" t="s">
        <v>2306</v>
      </c>
      <c r="D199" s="823" t="s">
        <v>4268</v>
      </c>
      <c r="E199" s="824" t="s">
        <v>2313</v>
      </c>
      <c r="F199" s="822" t="s">
        <v>2303</v>
      </c>
      <c r="G199" s="822" t="s">
        <v>2359</v>
      </c>
      <c r="H199" s="822" t="s">
        <v>329</v>
      </c>
      <c r="I199" s="822" t="s">
        <v>2363</v>
      </c>
      <c r="J199" s="822" t="s">
        <v>2364</v>
      </c>
      <c r="K199" s="822" t="s">
        <v>2365</v>
      </c>
      <c r="L199" s="825">
        <v>249.55</v>
      </c>
      <c r="M199" s="825">
        <v>6238.7500000000009</v>
      </c>
      <c r="N199" s="822">
        <v>25</v>
      </c>
      <c r="O199" s="826">
        <v>13</v>
      </c>
      <c r="P199" s="825">
        <v>5739.6500000000005</v>
      </c>
      <c r="Q199" s="827">
        <v>0.91999999999999993</v>
      </c>
      <c r="R199" s="822">
        <v>23</v>
      </c>
      <c r="S199" s="827">
        <v>0.92</v>
      </c>
      <c r="T199" s="826">
        <v>12</v>
      </c>
      <c r="U199" s="828">
        <v>0.92307692307692313</v>
      </c>
    </row>
    <row r="200" spans="1:21" ht="14.45" customHeight="1" x14ac:dyDescent="0.2">
      <c r="A200" s="821">
        <v>11</v>
      </c>
      <c r="B200" s="822" t="s">
        <v>2300</v>
      </c>
      <c r="C200" s="822" t="s">
        <v>2306</v>
      </c>
      <c r="D200" s="823" t="s">
        <v>4268</v>
      </c>
      <c r="E200" s="824" t="s">
        <v>2313</v>
      </c>
      <c r="F200" s="822" t="s">
        <v>2303</v>
      </c>
      <c r="G200" s="822" t="s">
        <v>2359</v>
      </c>
      <c r="H200" s="822" t="s">
        <v>329</v>
      </c>
      <c r="I200" s="822" t="s">
        <v>2366</v>
      </c>
      <c r="J200" s="822" t="s">
        <v>2367</v>
      </c>
      <c r="K200" s="822" t="s">
        <v>2368</v>
      </c>
      <c r="L200" s="825">
        <v>400.2</v>
      </c>
      <c r="M200" s="825">
        <v>15207.600000000008</v>
      </c>
      <c r="N200" s="822">
        <v>38</v>
      </c>
      <c r="O200" s="826">
        <v>37</v>
      </c>
      <c r="P200" s="825">
        <v>14007.000000000007</v>
      </c>
      <c r="Q200" s="827">
        <v>0.92105263157894735</v>
      </c>
      <c r="R200" s="822">
        <v>35</v>
      </c>
      <c r="S200" s="827">
        <v>0.92105263157894735</v>
      </c>
      <c r="T200" s="826">
        <v>35</v>
      </c>
      <c r="U200" s="828">
        <v>0.94594594594594594</v>
      </c>
    </row>
    <row r="201" spans="1:21" ht="14.45" customHeight="1" x14ac:dyDescent="0.2">
      <c r="A201" s="821">
        <v>11</v>
      </c>
      <c r="B201" s="822" t="s">
        <v>2300</v>
      </c>
      <c r="C201" s="822" t="s">
        <v>2306</v>
      </c>
      <c r="D201" s="823" t="s">
        <v>4268</v>
      </c>
      <c r="E201" s="824" t="s">
        <v>2313</v>
      </c>
      <c r="F201" s="822" t="s">
        <v>2303</v>
      </c>
      <c r="G201" s="822" t="s">
        <v>2359</v>
      </c>
      <c r="H201" s="822" t="s">
        <v>329</v>
      </c>
      <c r="I201" s="822" t="s">
        <v>2372</v>
      </c>
      <c r="J201" s="822" t="s">
        <v>2373</v>
      </c>
      <c r="K201" s="822" t="s">
        <v>2374</v>
      </c>
      <c r="L201" s="825">
        <v>748.12</v>
      </c>
      <c r="M201" s="825">
        <v>748.12</v>
      </c>
      <c r="N201" s="822">
        <v>1</v>
      </c>
      <c r="O201" s="826">
        <v>1</v>
      </c>
      <c r="P201" s="825">
        <v>748.12</v>
      </c>
      <c r="Q201" s="827">
        <v>1</v>
      </c>
      <c r="R201" s="822">
        <v>1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11</v>
      </c>
      <c r="B202" s="822" t="s">
        <v>2300</v>
      </c>
      <c r="C202" s="822" t="s">
        <v>2306</v>
      </c>
      <c r="D202" s="823" t="s">
        <v>4268</v>
      </c>
      <c r="E202" s="824" t="s">
        <v>2313</v>
      </c>
      <c r="F202" s="822" t="s">
        <v>2303</v>
      </c>
      <c r="G202" s="822" t="s">
        <v>2359</v>
      </c>
      <c r="H202" s="822" t="s">
        <v>329</v>
      </c>
      <c r="I202" s="822" t="s">
        <v>2398</v>
      </c>
      <c r="J202" s="822" t="s">
        <v>2399</v>
      </c>
      <c r="K202" s="822" t="s">
        <v>2400</v>
      </c>
      <c r="L202" s="825">
        <v>349.6</v>
      </c>
      <c r="M202" s="825">
        <v>349.6</v>
      </c>
      <c r="N202" s="822">
        <v>1</v>
      </c>
      <c r="O202" s="826">
        <v>1</v>
      </c>
      <c r="P202" s="825">
        <v>349.6</v>
      </c>
      <c r="Q202" s="827">
        <v>1</v>
      </c>
      <c r="R202" s="822">
        <v>1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11</v>
      </c>
      <c r="B203" s="822" t="s">
        <v>2300</v>
      </c>
      <c r="C203" s="822" t="s">
        <v>2306</v>
      </c>
      <c r="D203" s="823" t="s">
        <v>4268</v>
      </c>
      <c r="E203" s="824" t="s">
        <v>2313</v>
      </c>
      <c r="F203" s="822" t="s">
        <v>2303</v>
      </c>
      <c r="G203" s="822" t="s">
        <v>2359</v>
      </c>
      <c r="H203" s="822" t="s">
        <v>329</v>
      </c>
      <c r="I203" s="822" t="s">
        <v>2652</v>
      </c>
      <c r="J203" s="822" t="s">
        <v>2653</v>
      </c>
      <c r="K203" s="822" t="s">
        <v>2654</v>
      </c>
      <c r="L203" s="825">
        <v>600.29999999999995</v>
      </c>
      <c r="M203" s="825">
        <v>1200.5999999999999</v>
      </c>
      <c r="N203" s="822">
        <v>2</v>
      </c>
      <c r="O203" s="826">
        <v>1</v>
      </c>
      <c r="P203" s="825">
        <v>1200.5999999999999</v>
      </c>
      <c r="Q203" s="827">
        <v>1</v>
      </c>
      <c r="R203" s="822">
        <v>2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11</v>
      </c>
      <c r="B204" s="822" t="s">
        <v>2300</v>
      </c>
      <c r="C204" s="822" t="s">
        <v>2306</v>
      </c>
      <c r="D204" s="823" t="s">
        <v>4268</v>
      </c>
      <c r="E204" s="824" t="s">
        <v>2313</v>
      </c>
      <c r="F204" s="822" t="s">
        <v>2303</v>
      </c>
      <c r="G204" s="822" t="s">
        <v>2359</v>
      </c>
      <c r="H204" s="822" t="s">
        <v>329</v>
      </c>
      <c r="I204" s="822" t="s">
        <v>2655</v>
      </c>
      <c r="J204" s="822" t="s">
        <v>2656</v>
      </c>
      <c r="K204" s="822" t="s">
        <v>2657</v>
      </c>
      <c r="L204" s="825">
        <v>600.29999999999995</v>
      </c>
      <c r="M204" s="825">
        <v>2401.1999999999998</v>
      </c>
      <c r="N204" s="822">
        <v>4</v>
      </c>
      <c r="O204" s="826">
        <v>4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11</v>
      </c>
      <c r="B205" s="822" t="s">
        <v>2300</v>
      </c>
      <c r="C205" s="822" t="s">
        <v>2306</v>
      </c>
      <c r="D205" s="823" t="s">
        <v>4268</v>
      </c>
      <c r="E205" s="824" t="s">
        <v>2313</v>
      </c>
      <c r="F205" s="822" t="s">
        <v>2303</v>
      </c>
      <c r="G205" s="822" t="s">
        <v>2359</v>
      </c>
      <c r="H205" s="822" t="s">
        <v>329</v>
      </c>
      <c r="I205" s="822" t="s">
        <v>2658</v>
      </c>
      <c r="J205" s="822" t="s">
        <v>2659</v>
      </c>
      <c r="K205" s="822" t="s">
        <v>2660</v>
      </c>
      <c r="L205" s="825">
        <v>600</v>
      </c>
      <c r="M205" s="825">
        <v>600</v>
      </c>
      <c r="N205" s="822">
        <v>1</v>
      </c>
      <c r="O205" s="826">
        <v>1</v>
      </c>
      <c r="P205" s="825">
        <v>600</v>
      </c>
      <c r="Q205" s="827">
        <v>1</v>
      </c>
      <c r="R205" s="822">
        <v>1</v>
      </c>
      <c r="S205" s="827">
        <v>1</v>
      </c>
      <c r="T205" s="826">
        <v>1</v>
      </c>
      <c r="U205" s="828">
        <v>1</v>
      </c>
    </row>
    <row r="206" spans="1:21" ht="14.45" customHeight="1" x14ac:dyDescent="0.2">
      <c r="A206" s="821">
        <v>11</v>
      </c>
      <c r="B206" s="822" t="s">
        <v>2300</v>
      </c>
      <c r="C206" s="822" t="s">
        <v>2306</v>
      </c>
      <c r="D206" s="823" t="s">
        <v>4268</v>
      </c>
      <c r="E206" s="824" t="s">
        <v>2313</v>
      </c>
      <c r="F206" s="822" t="s">
        <v>2303</v>
      </c>
      <c r="G206" s="822" t="s">
        <v>2359</v>
      </c>
      <c r="H206" s="822" t="s">
        <v>329</v>
      </c>
      <c r="I206" s="822" t="s">
        <v>2661</v>
      </c>
      <c r="J206" s="822" t="s">
        <v>2662</v>
      </c>
      <c r="K206" s="822" t="s">
        <v>2663</v>
      </c>
      <c r="L206" s="825">
        <v>249.55</v>
      </c>
      <c r="M206" s="825">
        <v>249.55</v>
      </c>
      <c r="N206" s="822">
        <v>1</v>
      </c>
      <c r="O206" s="826">
        <v>1</v>
      </c>
      <c r="P206" s="825">
        <v>249.55</v>
      </c>
      <c r="Q206" s="827">
        <v>1</v>
      </c>
      <c r="R206" s="822">
        <v>1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11</v>
      </c>
      <c r="B207" s="822" t="s">
        <v>2300</v>
      </c>
      <c r="C207" s="822" t="s">
        <v>2306</v>
      </c>
      <c r="D207" s="823" t="s">
        <v>4268</v>
      </c>
      <c r="E207" s="824" t="s">
        <v>2313</v>
      </c>
      <c r="F207" s="822" t="s">
        <v>2303</v>
      </c>
      <c r="G207" s="822" t="s">
        <v>2359</v>
      </c>
      <c r="H207" s="822" t="s">
        <v>329</v>
      </c>
      <c r="I207" s="822" t="s">
        <v>2664</v>
      </c>
      <c r="J207" s="822" t="s">
        <v>2665</v>
      </c>
      <c r="K207" s="822"/>
      <c r="L207" s="825">
        <v>180.55</v>
      </c>
      <c r="M207" s="825">
        <v>361.1</v>
      </c>
      <c r="N207" s="822">
        <v>2</v>
      </c>
      <c r="O207" s="826">
        <v>2</v>
      </c>
      <c r="P207" s="825">
        <v>180.55</v>
      </c>
      <c r="Q207" s="827">
        <v>0.5</v>
      </c>
      <c r="R207" s="822">
        <v>1</v>
      </c>
      <c r="S207" s="827">
        <v>0.5</v>
      </c>
      <c r="T207" s="826">
        <v>1</v>
      </c>
      <c r="U207" s="828">
        <v>0.5</v>
      </c>
    </row>
    <row r="208" spans="1:21" ht="14.45" customHeight="1" x14ac:dyDescent="0.2">
      <c r="A208" s="821">
        <v>11</v>
      </c>
      <c r="B208" s="822" t="s">
        <v>2300</v>
      </c>
      <c r="C208" s="822" t="s">
        <v>2306</v>
      </c>
      <c r="D208" s="823" t="s">
        <v>4268</v>
      </c>
      <c r="E208" s="824" t="s">
        <v>2313</v>
      </c>
      <c r="F208" s="822" t="s">
        <v>2303</v>
      </c>
      <c r="G208" s="822" t="s">
        <v>2359</v>
      </c>
      <c r="H208" s="822" t="s">
        <v>329</v>
      </c>
      <c r="I208" s="822" t="s">
        <v>2666</v>
      </c>
      <c r="J208" s="822" t="s">
        <v>2667</v>
      </c>
      <c r="K208" s="822" t="s">
        <v>2668</v>
      </c>
      <c r="L208" s="825">
        <v>949.9</v>
      </c>
      <c r="M208" s="825">
        <v>949.9</v>
      </c>
      <c r="N208" s="822">
        <v>1</v>
      </c>
      <c r="O208" s="826">
        <v>1</v>
      </c>
      <c r="P208" s="825">
        <v>949.9</v>
      </c>
      <c r="Q208" s="827">
        <v>1</v>
      </c>
      <c r="R208" s="822">
        <v>1</v>
      </c>
      <c r="S208" s="827">
        <v>1</v>
      </c>
      <c r="T208" s="826">
        <v>1</v>
      </c>
      <c r="U208" s="828">
        <v>1</v>
      </c>
    </row>
    <row r="209" spans="1:21" ht="14.45" customHeight="1" x14ac:dyDescent="0.2">
      <c r="A209" s="821">
        <v>11</v>
      </c>
      <c r="B209" s="822" t="s">
        <v>2300</v>
      </c>
      <c r="C209" s="822" t="s">
        <v>2306</v>
      </c>
      <c r="D209" s="823" t="s">
        <v>4268</v>
      </c>
      <c r="E209" s="824" t="s">
        <v>2313</v>
      </c>
      <c r="F209" s="822" t="s">
        <v>2303</v>
      </c>
      <c r="G209" s="822" t="s">
        <v>2359</v>
      </c>
      <c r="H209" s="822" t="s">
        <v>329</v>
      </c>
      <c r="I209" s="822" t="s">
        <v>2669</v>
      </c>
      <c r="J209" s="822" t="s">
        <v>2670</v>
      </c>
      <c r="K209" s="822" t="s">
        <v>2671</v>
      </c>
      <c r="L209" s="825">
        <v>700.35</v>
      </c>
      <c r="M209" s="825">
        <v>1400.7</v>
      </c>
      <c r="N209" s="822">
        <v>2</v>
      </c>
      <c r="O209" s="826">
        <v>2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11</v>
      </c>
      <c r="B210" s="822" t="s">
        <v>2300</v>
      </c>
      <c r="C210" s="822" t="s">
        <v>2306</v>
      </c>
      <c r="D210" s="823" t="s">
        <v>4268</v>
      </c>
      <c r="E210" s="824" t="s">
        <v>2313</v>
      </c>
      <c r="F210" s="822" t="s">
        <v>2303</v>
      </c>
      <c r="G210" s="822" t="s">
        <v>2359</v>
      </c>
      <c r="H210" s="822" t="s">
        <v>329</v>
      </c>
      <c r="I210" s="822" t="s">
        <v>2672</v>
      </c>
      <c r="J210" s="822" t="s">
        <v>2673</v>
      </c>
      <c r="K210" s="822" t="s">
        <v>2674</v>
      </c>
      <c r="L210" s="825">
        <v>3500</v>
      </c>
      <c r="M210" s="825">
        <v>3500</v>
      </c>
      <c r="N210" s="822">
        <v>1</v>
      </c>
      <c r="O210" s="826">
        <v>1</v>
      </c>
      <c r="P210" s="825">
        <v>3500</v>
      </c>
      <c r="Q210" s="827">
        <v>1</v>
      </c>
      <c r="R210" s="822">
        <v>1</v>
      </c>
      <c r="S210" s="827">
        <v>1</v>
      </c>
      <c r="T210" s="826">
        <v>1</v>
      </c>
      <c r="U210" s="828">
        <v>1</v>
      </c>
    </row>
    <row r="211" spans="1:21" ht="14.45" customHeight="1" x14ac:dyDescent="0.2">
      <c r="A211" s="821">
        <v>11</v>
      </c>
      <c r="B211" s="822" t="s">
        <v>2300</v>
      </c>
      <c r="C211" s="822" t="s">
        <v>2306</v>
      </c>
      <c r="D211" s="823" t="s">
        <v>4268</v>
      </c>
      <c r="E211" s="824" t="s">
        <v>2313</v>
      </c>
      <c r="F211" s="822" t="s">
        <v>2303</v>
      </c>
      <c r="G211" s="822" t="s">
        <v>2359</v>
      </c>
      <c r="H211" s="822" t="s">
        <v>329</v>
      </c>
      <c r="I211" s="822" t="s">
        <v>2675</v>
      </c>
      <c r="J211" s="822" t="s">
        <v>2676</v>
      </c>
      <c r="K211" s="822" t="s">
        <v>2677</v>
      </c>
      <c r="L211" s="825">
        <v>2199.9499999999998</v>
      </c>
      <c r="M211" s="825">
        <v>2199.9499999999998</v>
      </c>
      <c r="N211" s="822">
        <v>1</v>
      </c>
      <c r="O211" s="826">
        <v>1</v>
      </c>
      <c r="P211" s="825">
        <v>2199.9499999999998</v>
      </c>
      <c r="Q211" s="827">
        <v>1</v>
      </c>
      <c r="R211" s="822">
        <v>1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11</v>
      </c>
      <c r="B212" s="822" t="s">
        <v>2300</v>
      </c>
      <c r="C212" s="822" t="s">
        <v>2306</v>
      </c>
      <c r="D212" s="823" t="s">
        <v>4268</v>
      </c>
      <c r="E212" s="824" t="s">
        <v>2313</v>
      </c>
      <c r="F212" s="822" t="s">
        <v>2303</v>
      </c>
      <c r="G212" s="822" t="s">
        <v>2359</v>
      </c>
      <c r="H212" s="822" t="s">
        <v>329</v>
      </c>
      <c r="I212" s="822" t="s">
        <v>2678</v>
      </c>
      <c r="J212" s="822" t="s">
        <v>2679</v>
      </c>
      <c r="K212" s="822" t="s">
        <v>2680</v>
      </c>
      <c r="L212" s="825">
        <v>978.07</v>
      </c>
      <c r="M212" s="825">
        <v>978.07</v>
      </c>
      <c r="N212" s="822">
        <v>1</v>
      </c>
      <c r="O212" s="826">
        <v>1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11</v>
      </c>
      <c r="B213" s="822" t="s">
        <v>2300</v>
      </c>
      <c r="C213" s="822" t="s">
        <v>2306</v>
      </c>
      <c r="D213" s="823" t="s">
        <v>4268</v>
      </c>
      <c r="E213" s="824" t="s">
        <v>2313</v>
      </c>
      <c r="F213" s="822" t="s">
        <v>2303</v>
      </c>
      <c r="G213" s="822" t="s">
        <v>2359</v>
      </c>
      <c r="H213" s="822" t="s">
        <v>329</v>
      </c>
      <c r="I213" s="822" t="s">
        <v>2681</v>
      </c>
      <c r="J213" s="822" t="s">
        <v>2682</v>
      </c>
      <c r="K213" s="822" t="s">
        <v>2683</v>
      </c>
      <c r="L213" s="825">
        <v>1599.65</v>
      </c>
      <c r="M213" s="825">
        <v>4798.9500000000007</v>
      </c>
      <c r="N213" s="822">
        <v>3</v>
      </c>
      <c r="O213" s="826">
        <v>3</v>
      </c>
      <c r="P213" s="825">
        <v>3199.3</v>
      </c>
      <c r="Q213" s="827">
        <v>0.66666666666666663</v>
      </c>
      <c r="R213" s="822">
        <v>2</v>
      </c>
      <c r="S213" s="827">
        <v>0.66666666666666663</v>
      </c>
      <c r="T213" s="826">
        <v>2</v>
      </c>
      <c r="U213" s="828">
        <v>0.66666666666666663</v>
      </c>
    </row>
    <row r="214" spans="1:21" ht="14.45" customHeight="1" x14ac:dyDescent="0.2">
      <c r="A214" s="821">
        <v>11</v>
      </c>
      <c r="B214" s="822" t="s">
        <v>2300</v>
      </c>
      <c r="C214" s="822" t="s">
        <v>2306</v>
      </c>
      <c r="D214" s="823" t="s">
        <v>4268</v>
      </c>
      <c r="E214" s="824" t="s">
        <v>2313</v>
      </c>
      <c r="F214" s="822" t="s">
        <v>2303</v>
      </c>
      <c r="G214" s="822" t="s">
        <v>2359</v>
      </c>
      <c r="H214" s="822" t="s">
        <v>329</v>
      </c>
      <c r="I214" s="822" t="s">
        <v>2684</v>
      </c>
      <c r="J214" s="822" t="s">
        <v>2685</v>
      </c>
      <c r="K214" s="822" t="s">
        <v>2686</v>
      </c>
      <c r="L214" s="825">
        <v>460.5</v>
      </c>
      <c r="M214" s="825">
        <v>460.5</v>
      </c>
      <c r="N214" s="822">
        <v>1</v>
      </c>
      <c r="O214" s="826">
        <v>1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11</v>
      </c>
      <c r="B215" s="822" t="s">
        <v>2300</v>
      </c>
      <c r="C215" s="822" t="s">
        <v>2306</v>
      </c>
      <c r="D215" s="823" t="s">
        <v>4268</v>
      </c>
      <c r="E215" s="824" t="s">
        <v>2313</v>
      </c>
      <c r="F215" s="822" t="s">
        <v>2303</v>
      </c>
      <c r="G215" s="822" t="s">
        <v>2359</v>
      </c>
      <c r="H215" s="822" t="s">
        <v>329</v>
      </c>
      <c r="I215" s="822" t="s">
        <v>2687</v>
      </c>
      <c r="J215" s="822" t="s">
        <v>2688</v>
      </c>
      <c r="K215" s="822" t="s">
        <v>2689</v>
      </c>
      <c r="L215" s="825">
        <v>1599.65</v>
      </c>
      <c r="M215" s="825">
        <v>3199.3</v>
      </c>
      <c r="N215" s="822">
        <v>2</v>
      </c>
      <c r="O215" s="826">
        <v>2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11</v>
      </c>
      <c r="B216" s="822" t="s">
        <v>2300</v>
      </c>
      <c r="C216" s="822" t="s">
        <v>2306</v>
      </c>
      <c r="D216" s="823" t="s">
        <v>4268</v>
      </c>
      <c r="E216" s="824" t="s">
        <v>2313</v>
      </c>
      <c r="F216" s="822" t="s">
        <v>2303</v>
      </c>
      <c r="G216" s="822" t="s">
        <v>2359</v>
      </c>
      <c r="H216" s="822" t="s">
        <v>329</v>
      </c>
      <c r="I216" s="822" t="s">
        <v>2690</v>
      </c>
      <c r="J216" s="822" t="s">
        <v>2691</v>
      </c>
      <c r="K216" s="822" t="s">
        <v>2692</v>
      </c>
      <c r="L216" s="825">
        <v>3500</v>
      </c>
      <c r="M216" s="825">
        <v>7000</v>
      </c>
      <c r="N216" s="822">
        <v>2</v>
      </c>
      <c r="O216" s="826">
        <v>2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11</v>
      </c>
      <c r="B217" s="822" t="s">
        <v>2300</v>
      </c>
      <c r="C217" s="822" t="s">
        <v>2306</v>
      </c>
      <c r="D217" s="823" t="s">
        <v>4268</v>
      </c>
      <c r="E217" s="824" t="s">
        <v>2313</v>
      </c>
      <c r="F217" s="822" t="s">
        <v>2303</v>
      </c>
      <c r="G217" s="822" t="s">
        <v>2359</v>
      </c>
      <c r="H217" s="822" t="s">
        <v>329</v>
      </c>
      <c r="I217" s="822" t="s">
        <v>2693</v>
      </c>
      <c r="J217" s="822" t="s">
        <v>2694</v>
      </c>
      <c r="K217" s="822" t="s">
        <v>2695</v>
      </c>
      <c r="L217" s="825">
        <v>100.05</v>
      </c>
      <c r="M217" s="825">
        <v>300.14999999999998</v>
      </c>
      <c r="N217" s="822">
        <v>3</v>
      </c>
      <c r="O217" s="826">
        <v>1</v>
      </c>
      <c r="P217" s="825">
        <v>300.14999999999998</v>
      </c>
      <c r="Q217" s="827">
        <v>1</v>
      </c>
      <c r="R217" s="822">
        <v>3</v>
      </c>
      <c r="S217" s="827">
        <v>1</v>
      </c>
      <c r="T217" s="826">
        <v>1</v>
      </c>
      <c r="U217" s="828">
        <v>1</v>
      </c>
    </row>
    <row r="218" spans="1:21" ht="14.45" customHeight="1" x14ac:dyDescent="0.2">
      <c r="A218" s="821">
        <v>11</v>
      </c>
      <c r="B218" s="822" t="s">
        <v>2300</v>
      </c>
      <c r="C218" s="822" t="s">
        <v>2306</v>
      </c>
      <c r="D218" s="823" t="s">
        <v>4268</v>
      </c>
      <c r="E218" s="824" t="s">
        <v>2313</v>
      </c>
      <c r="F218" s="822" t="s">
        <v>2303</v>
      </c>
      <c r="G218" s="822" t="s">
        <v>2359</v>
      </c>
      <c r="H218" s="822" t="s">
        <v>329</v>
      </c>
      <c r="I218" s="822" t="s">
        <v>2696</v>
      </c>
      <c r="J218" s="822" t="s">
        <v>2697</v>
      </c>
      <c r="K218" s="822" t="s">
        <v>2698</v>
      </c>
      <c r="L218" s="825">
        <v>600.29999999999995</v>
      </c>
      <c r="M218" s="825">
        <v>600.29999999999995</v>
      </c>
      <c r="N218" s="822">
        <v>1</v>
      </c>
      <c r="O218" s="826">
        <v>1</v>
      </c>
      <c r="P218" s="825"/>
      <c r="Q218" s="827">
        <v>0</v>
      </c>
      <c r="R218" s="822"/>
      <c r="S218" s="827">
        <v>0</v>
      </c>
      <c r="T218" s="826"/>
      <c r="U218" s="828">
        <v>0</v>
      </c>
    </row>
    <row r="219" spans="1:21" ht="14.45" customHeight="1" x14ac:dyDescent="0.2">
      <c r="A219" s="821">
        <v>11</v>
      </c>
      <c r="B219" s="822" t="s">
        <v>2300</v>
      </c>
      <c r="C219" s="822" t="s">
        <v>2306</v>
      </c>
      <c r="D219" s="823" t="s">
        <v>4268</v>
      </c>
      <c r="E219" s="824" t="s">
        <v>2313</v>
      </c>
      <c r="F219" s="822" t="s">
        <v>2303</v>
      </c>
      <c r="G219" s="822" t="s">
        <v>2359</v>
      </c>
      <c r="H219" s="822" t="s">
        <v>329</v>
      </c>
      <c r="I219" s="822" t="s">
        <v>2699</v>
      </c>
      <c r="J219" s="822" t="s">
        <v>2700</v>
      </c>
      <c r="K219" s="822" t="s">
        <v>2701</v>
      </c>
      <c r="L219" s="825">
        <v>1599.65</v>
      </c>
      <c r="M219" s="825">
        <v>1599.65</v>
      </c>
      <c r="N219" s="822">
        <v>1</v>
      </c>
      <c r="O219" s="826">
        <v>1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11</v>
      </c>
      <c r="B220" s="822" t="s">
        <v>2300</v>
      </c>
      <c r="C220" s="822" t="s">
        <v>2306</v>
      </c>
      <c r="D220" s="823" t="s">
        <v>4268</v>
      </c>
      <c r="E220" s="824" t="s">
        <v>2313</v>
      </c>
      <c r="F220" s="822" t="s">
        <v>2303</v>
      </c>
      <c r="G220" s="822" t="s">
        <v>2359</v>
      </c>
      <c r="H220" s="822" t="s">
        <v>329</v>
      </c>
      <c r="I220" s="822" t="s">
        <v>2702</v>
      </c>
      <c r="J220" s="822" t="s">
        <v>2703</v>
      </c>
      <c r="K220" s="822" t="s">
        <v>2704</v>
      </c>
      <c r="L220" s="825">
        <v>180.55</v>
      </c>
      <c r="M220" s="825">
        <v>361.1</v>
      </c>
      <c r="N220" s="822">
        <v>2</v>
      </c>
      <c r="O220" s="826">
        <v>1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11</v>
      </c>
      <c r="B221" s="822" t="s">
        <v>2300</v>
      </c>
      <c r="C221" s="822" t="s">
        <v>2306</v>
      </c>
      <c r="D221" s="823" t="s">
        <v>4268</v>
      </c>
      <c r="E221" s="824" t="s">
        <v>2313</v>
      </c>
      <c r="F221" s="822" t="s">
        <v>2303</v>
      </c>
      <c r="G221" s="822" t="s">
        <v>2359</v>
      </c>
      <c r="H221" s="822" t="s">
        <v>329</v>
      </c>
      <c r="I221" s="822" t="s">
        <v>2705</v>
      </c>
      <c r="J221" s="822" t="s">
        <v>2706</v>
      </c>
      <c r="K221" s="822" t="s">
        <v>2707</v>
      </c>
      <c r="L221" s="825">
        <v>1200.5999999999999</v>
      </c>
      <c r="M221" s="825">
        <v>2401.1999999999998</v>
      </c>
      <c r="N221" s="822">
        <v>2</v>
      </c>
      <c r="O221" s="826">
        <v>2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11</v>
      </c>
      <c r="B222" s="822" t="s">
        <v>2300</v>
      </c>
      <c r="C222" s="822" t="s">
        <v>2306</v>
      </c>
      <c r="D222" s="823" t="s">
        <v>4268</v>
      </c>
      <c r="E222" s="824" t="s">
        <v>2313</v>
      </c>
      <c r="F222" s="822" t="s">
        <v>2303</v>
      </c>
      <c r="G222" s="822" t="s">
        <v>2359</v>
      </c>
      <c r="H222" s="822" t="s">
        <v>329</v>
      </c>
      <c r="I222" s="822" t="s">
        <v>2708</v>
      </c>
      <c r="J222" s="822" t="s">
        <v>2709</v>
      </c>
      <c r="K222" s="822" t="s">
        <v>2710</v>
      </c>
      <c r="L222" s="825">
        <v>142.16</v>
      </c>
      <c r="M222" s="825">
        <v>142.16</v>
      </c>
      <c r="N222" s="822">
        <v>1</v>
      </c>
      <c r="O222" s="826">
        <v>1</v>
      </c>
      <c r="P222" s="825">
        <v>142.16</v>
      </c>
      <c r="Q222" s="827">
        <v>1</v>
      </c>
      <c r="R222" s="822">
        <v>1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11</v>
      </c>
      <c r="B223" s="822" t="s">
        <v>2300</v>
      </c>
      <c r="C223" s="822" t="s">
        <v>2306</v>
      </c>
      <c r="D223" s="823" t="s">
        <v>4268</v>
      </c>
      <c r="E223" s="824" t="s">
        <v>2314</v>
      </c>
      <c r="F223" s="822" t="s">
        <v>2301</v>
      </c>
      <c r="G223" s="822" t="s">
        <v>2711</v>
      </c>
      <c r="H223" s="822" t="s">
        <v>329</v>
      </c>
      <c r="I223" s="822" t="s">
        <v>2712</v>
      </c>
      <c r="J223" s="822" t="s">
        <v>2713</v>
      </c>
      <c r="K223" s="822" t="s">
        <v>2714</v>
      </c>
      <c r="L223" s="825">
        <v>119.88</v>
      </c>
      <c r="M223" s="825">
        <v>359.64</v>
      </c>
      <c r="N223" s="822">
        <v>3</v>
      </c>
      <c r="O223" s="826">
        <v>1</v>
      </c>
      <c r="P223" s="825">
        <v>359.64</v>
      </c>
      <c r="Q223" s="827">
        <v>1</v>
      </c>
      <c r="R223" s="822">
        <v>3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11</v>
      </c>
      <c r="B224" s="822" t="s">
        <v>2300</v>
      </c>
      <c r="C224" s="822" t="s">
        <v>2306</v>
      </c>
      <c r="D224" s="823" t="s">
        <v>4268</v>
      </c>
      <c r="E224" s="824" t="s">
        <v>2314</v>
      </c>
      <c r="F224" s="822" t="s">
        <v>2301</v>
      </c>
      <c r="G224" s="822" t="s">
        <v>2711</v>
      </c>
      <c r="H224" s="822" t="s">
        <v>329</v>
      </c>
      <c r="I224" s="822" t="s">
        <v>2712</v>
      </c>
      <c r="J224" s="822" t="s">
        <v>2713</v>
      </c>
      <c r="K224" s="822" t="s">
        <v>2714</v>
      </c>
      <c r="L224" s="825">
        <v>70.930000000000007</v>
      </c>
      <c r="M224" s="825">
        <v>425.58000000000004</v>
      </c>
      <c r="N224" s="822">
        <v>6</v>
      </c>
      <c r="O224" s="826">
        <v>1.5</v>
      </c>
      <c r="P224" s="825">
        <v>425.58000000000004</v>
      </c>
      <c r="Q224" s="827">
        <v>1</v>
      </c>
      <c r="R224" s="822">
        <v>6</v>
      </c>
      <c r="S224" s="827">
        <v>1</v>
      </c>
      <c r="T224" s="826">
        <v>1.5</v>
      </c>
      <c r="U224" s="828">
        <v>1</v>
      </c>
    </row>
    <row r="225" spans="1:21" ht="14.45" customHeight="1" x14ac:dyDescent="0.2">
      <c r="A225" s="821">
        <v>11</v>
      </c>
      <c r="B225" s="822" t="s">
        <v>2300</v>
      </c>
      <c r="C225" s="822" t="s">
        <v>2306</v>
      </c>
      <c r="D225" s="823" t="s">
        <v>4268</v>
      </c>
      <c r="E225" s="824" t="s">
        <v>2314</v>
      </c>
      <c r="F225" s="822" t="s">
        <v>2301</v>
      </c>
      <c r="G225" s="822" t="s">
        <v>2514</v>
      </c>
      <c r="H225" s="822" t="s">
        <v>329</v>
      </c>
      <c r="I225" s="822" t="s">
        <v>2515</v>
      </c>
      <c r="J225" s="822" t="s">
        <v>2516</v>
      </c>
      <c r="K225" s="822" t="s">
        <v>2517</v>
      </c>
      <c r="L225" s="825">
        <v>159.71</v>
      </c>
      <c r="M225" s="825">
        <v>11019.990000000002</v>
      </c>
      <c r="N225" s="822">
        <v>69</v>
      </c>
      <c r="O225" s="826">
        <v>24.5</v>
      </c>
      <c r="P225" s="825">
        <v>5430.14</v>
      </c>
      <c r="Q225" s="827">
        <v>0.49275362318840576</v>
      </c>
      <c r="R225" s="822">
        <v>34</v>
      </c>
      <c r="S225" s="827">
        <v>0.49275362318840582</v>
      </c>
      <c r="T225" s="826">
        <v>12</v>
      </c>
      <c r="U225" s="828">
        <v>0.48979591836734693</v>
      </c>
    </row>
    <row r="226" spans="1:21" ht="14.45" customHeight="1" x14ac:dyDescent="0.2">
      <c r="A226" s="821">
        <v>11</v>
      </c>
      <c r="B226" s="822" t="s">
        <v>2300</v>
      </c>
      <c r="C226" s="822" t="s">
        <v>2306</v>
      </c>
      <c r="D226" s="823" t="s">
        <v>4268</v>
      </c>
      <c r="E226" s="824" t="s">
        <v>2314</v>
      </c>
      <c r="F226" s="822" t="s">
        <v>2301</v>
      </c>
      <c r="G226" s="822" t="s">
        <v>2715</v>
      </c>
      <c r="H226" s="822" t="s">
        <v>329</v>
      </c>
      <c r="I226" s="822" t="s">
        <v>2716</v>
      </c>
      <c r="J226" s="822" t="s">
        <v>1856</v>
      </c>
      <c r="K226" s="822" t="s">
        <v>2717</v>
      </c>
      <c r="L226" s="825">
        <v>229.38</v>
      </c>
      <c r="M226" s="825">
        <v>917.52</v>
      </c>
      <c r="N226" s="822">
        <v>4</v>
      </c>
      <c r="O226" s="826">
        <v>3</v>
      </c>
      <c r="P226" s="825">
        <v>458.76</v>
      </c>
      <c r="Q226" s="827">
        <v>0.5</v>
      </c>
      <c r="R226" s="822">
        <v>2</v>
      </c>
      <c r="S226" s="827">
        <v>0.5</v>
      </c>
      <c r="T226" s="826">
        <v>1.5</v>
      </c>
      <c r="U226" s="828">
        <v>0.5</v>
      </c>
    </row>
    <row r="227" spans="1:21" ht="14.45" customHeight="1" x14ac:dyDescent="0.2">
      <c r="A227" s="821">
        <v>11</v>
      </c>
      <c r="B227" s="822" t="s">
        <v>2300</v>
      </c>
      <c r="C227" s="822" t="s">
        <v>2306</v>
      </c>
      <c r="D227" s="823" t="s">
        <v>4268</v>
      </c>
      <c r="E227" s="824" t="s">
        <v>2314</v>
      </c>
      <c r="F227" s="822" t="s">
        <v>2301</v>
      </c>
      <c r="G227" s="822" t="s">
        <v>2718</v>
      </c>
      <c r="H227" s="822" t="s">
        <v>329</v>
      </c>
      <c r="I227" s="822" t="s">
        <v>2719</v>
      </c>
      <c r="J227" s="822" t="s">
        <v>2720</v>
      </c>
      <c r="K227" s="822" t="s">
        <v>871</v>
      </c>
      <c r="L227" s="825">
        <v>0</v>
      </c>
      <c r="M227" s="825">
        <v>0</v>
      </c>
      <c r="N227" s="822">
        <v>1</v>
      </c>
      <c r="O227" s="826">
        <v>1</v>
      </c>
      <c r="P227" s="825"/>
      <c r="Q227" s="827"/>
      <c r="R227" s="822"/>
      <c r="S227" s="827">
        <v>0</v>
      </c>
      <c r="T227" s="826"/>
      <c r="U227" s="828">
        <v>0</v>
      </c>
    </row>
    <row r="228" spans="1:21" ht="14.45" customHeight="1" x14ac:dyDescent="0.2">
      <c r="A228" s="821">
        <v>11</v>
      </c>
      <c r="B228" s="822" t="s">
        <v>2300</v>
      </c>
      <c r="C228" s="822" t="s">
        <v>2306</v>
      </c>
      <c r="D228" s="823" t="s">
        <v>4268</v>
      </c>
      <c r="E228" s="824" t="s">
        <v>2314</v>
      </c>
      <c r="F228" s="822" t="s">
        <v>2301</v>
      </c>
      <c r="G228" s="822" t="s">
        <v>2383</v>
      </c>
      <c r="H228" s="822" t="s">
        <v>663</v>
      </c>
      <c r="I228" s="822" t="s">
        <v>1914</v>
      </c>
      <c r="J228" s="822" t="s">
        <v>1055</v>
      </c>
      <c r="K228" s="822" t="s">
        <v>708</v>
      </c>
      <c r="L228" s="825">
        <v>96.04</v>
      </c>
      <c r="M228" s="825">
        <v>288.12</v>
      </c>
      <c r="N228" s="822">
        <v>3</v>
      </c>
      <c r="O228" s="826">
        <v>2</v>
      </c>
      <c r="P228" s="825">
        <v>288.12</v>
      </c>
      <c r="Q228" s="827">
        <v>1</v>
      </c>
      <c r="R228" s="822">
        <v>3</v>
      </c>
      <c r="S228" s="827">
        <v>1</v>
      </c>
      <c r="T228" s="826">
        <v>2</v>
      </c>
      <c r="U228" s="828">
        <v>1</v>
      </c>
    </row>
    <row r="229" spans="1:21" ht="14.45" customHeight="1" x14ac:dyDescent="0.2">
      <c r="A229" s="821">
        <v>11</v>
      </c>
      <c r="B229" s="822" t="s">
        <v>2300</v>
      </c>
      <c r="C229" s="822" t="s">
        <v>2306</v>
      </c>
      <c r="D229" s="823" t="s">
        <v>4268</v>
      </c>
      <c r="E229" s="824" t="s">
        <v>2314</v>
      </c>
      <c r="F229" s="822" t="s">
        <v>2301</v>
      </c>
      <c r="G229" s="822" t="s">
        <v>2383</v>
      </c>
      <c r="H229" s="822" t="s">
        <v>663</v>
      </c>
      <c r="I229" s="822" t="s">
        <v>1914</v>
      </c>
      <c r="J229" s="822" t="s">
        <v>1055</v>
      </c>
      <c r="K229" s="822" t="s">
        <v>708</v>
      </c>
      <c r="L229" s="825">
        <v>168.41</v>
      </c>
      <c r="M229" s="825">
        <v>168.41</v>
      </c>
      <c r="N229" s="822">
        <v>1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11</v>
      </c>
      <c r="B230" s="822" t="s">
        <v>2300</v>
      </c>
      <c r="C230" s="822" t="s">
        <v>2306</v>
      </c>
      <c r="D230" s="823" t="s">
        <v>4268</v>
      </c>
      <c r="E230" s="824" t="s">
        <v>2314</v>
      </c>
      <c r="F230" s="822" t="s">
        <v>2301</v>
      </c>
      <c r="G230" s="822" t="s">
        <v>2383</v>
      </c>
      <c r="H230" s="822" t="s">
        <v>329</v>
      </c>
      <c r="I230" s="822" t="s">
        <v>2520</v>
      </c>
      <c r="J230" s="822" t="s">
        <v>1055</v>
      </c>
      <c r="K230" s="822" t="s">
        <v>1056</v>
      </c>
      <c r="L230" s="825">
        <v>134.44999999999999</v>
      </c>
      <c r="M230" s="825">
        <v>403.34999999999997</v>
      </c>
      <c r="N230" s="822">
        <v>3</v>
      </c>
      <c r="O230" s="826">
        <v>1.5</v>
      </c>
      <c r="P230" s="825">
        <v>403.34999999999997</v>
      </c>
      <c r="Q230" s="827">
        <v>1</v>
      </c>
      <c r="R230" s="822">
        <v>3</v>
      </c>
      <c r="S230" s="827">
        <v>1</v>
      </c>
      <c r="T230" s="826">
        <v>1.5</v>
      </c>
      <c r="U230" s="828">
        <v>1</v>
      </c>
    </row>
    <row r="231" spans="1:21" ht="14.45" customHeight="1" x14ac:dyDescent="0.2">
      <c r="A231" s="821">
        <v>11</v>
      </c>
      <c r="B231" s="822" t="s">
        <v>2300</v>
      </c>
      <c r="C231" s="822" t="s">
        <v>2306</v>
      </c>
      <c r="D231" s="823" t="s">
        <v>4268</v>
      </c>
      <c r="E231" s="824" t="s">
        <v>2314</v>
      </c>
      <c r="F231" s="822" t="s">
        <v>2301</v>
      </c>
      <c r="G231" s="822" t="s">
        <v>2721</v>
      </c>
      <c r="H231" s="822" t="s">
        <v>329</v>
      </c>
      <c r="I231" s="822" t="s">
        <v>2722</v>
      </c>
      <c r="J231" s="822" t="s">
        <v>2723</v>
      </c>
      <c r="K231" s="822" t="s">
        <v>2724</v>
      </c>
      <c r="L231" s="825">
        <v>1017.48</v>
      </c>
      <c r="M231" s="825">
        <v>2034.96</v>
      </c>
      <c r="N231" s="822">
        <v>2</v>
      </c>
      <c r="O231" s="826">
        <v>0.5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11</v>
      </c>
      <c r="B232" s="822" t="s">
        <v>2300</v>
      </c>
      <c r="C232" s="822" t="s">
        <v>2306</v>
      </c>
      <c r="D232" s="823" t="s">
        <v>4268</v>
      </c>
      <c r="E232" s="824" t="s">
        <v>2314</v>
      </c>
      <c r="F232" s="822" t="s">
        <v>2301</v>
      </c>
      <c r="G232" s="822" t="s">
        <v>2470</v>
      </c>
      <c r="H232" s="822" t="s">
        <v>663</v>
      </c>
      <c r="I232" s="822" t="s">
        <v>2725</v>
      </c>
      <c r="J232" s="822" t="s">
        <v>709</v>
      </c>
      <c r="K232" s="822" t="s">
        <v>710</v>
      </c>
      <c r="L232" s="825">
        <v>264</v>
      </c>
      <c r="M232" s="825">
        <v>528</v>
      </c>
      <c r="N232" s="822">
        <v>2</v>
      </c>
      <c r="O232" s="826">
        <v>0.5</v>
      </c>
      <c r="P232" s="825">
        <v>528</v>
      </c>
      <c r="Q232" s="827">
        <v>1</v>
      </c>
      <c r="R232" s="822">
        <v>2</v>
      </c>
      <c r="S232" s="827">
        <v>1</v>
      </c>
      <c r="T232" s="826">
        <v>0.5</v>
      </c>
      <c r="U232" s="828">
        <v>1</v>
      </c>
    </row>
    <row r="233" spans="1:21" ht="14.45" customHeight="1" x14ac:dyDescent="0.2">
      <c r="A233" s="821">
        <v>11</v>
      </c>
      <c r="B233" s="822" t="s">
        <v>2300</v>
      </c>
      <c r="C233" s="822" t="s">
        <v>2306</v>
      </c>
      <c r="D233" s="823" t="s">
        <v>4268</v>
      </c>
      <c r="E233" s="824" t="s">
        <v>2314</v>
      </c>
      <c r="F233" s="822" t="s">
        <v>2301</v>
      </c>
      <c r="G233" s="822" t="s">
        <v>2470</v>
      </c>
      <c r="H233" s="822" t="s">
        <v>663</v>
      </c>
      <c r="I233" s="822" t="s">
        <v>2726</v>
      </c>
      <c r="J233" s="822" t="s">
        <v>2727</v>
      </c>
      <c r="K233" s="822" t="s">
        <v>710</v>
      </c>
      <c r="L233" s="825">
        <v>264</v>
      </c>
      <c r="M233" s="825">
        <v>1056</v>
      </c>
      <c r="N233" s="822">
        <v>4</v>
      </c>
      <c r="O233" s="826">
        <v>2</v>
      </c>
      <c r="P233" s="825">
        <v>1056</v>
      </c>
      <c r="Q233" s="827">
        <v>1</v>
      </c>
      <c r="R233" s="822">
        <v>4</v>
      </c>
      <c r="S233" s="827">
        <v>1</v>
      </c>
      <c r="T233" s="826">
        <v>2</v>
      </c>
      <c r="U233" s="828">
        <v>1</v>
      </c>
    </row>
    <row r="234" spans="1:21" ht="14.45" customHeight="1" x14ac:dyDescent="0.2">
      <c r="A234" s="821">
        <v>11</v>
      </c>
      <c r="B234" s="822" t="s">
        <v>2300</v>
      </c>
      <c r="C234" s="822" t="s">
        <v>2306</v>
      </c>
      <c r="D234" s="823" t="s">
        <v>4268</v>
      </c>
      <c r="E234" s="824" t="s">
        <v>2314</v>
      </c>
      <c r="F234" s="822" t="s">
        <v>2301</v>
      </c>
      <c r="G234" s="822" t="s">
        <v>2470</v>
      </c>
      <c r="H234" s="822" t="s">
        <v>329</v>
      </c>
      <c r="I234" s="822" t="s">
        <v>2471</v>
      </c>
      <c r="J234" s="822" t="s">
        <v>709</v>
      </c>
      <c r="K234" s="822" t="s">
        <v>712</v>
      </c>
      <c r="L234" s="825">
        <v>65.989999999999995</v>
      </c>
      <c r="M234" s="825">
        <v>197.96999999999997</v>
      </c>
      <c r="N234" s="822">
        <v>3</v>
      </c>
      <c r="O234" s="826">
        <v>1</v>
      </c>
      <c r="P234" s="825">
        <v>197.96999999999997</v>
      </c>
      <c r="Q234" s="827">
        <v>1</v>
      </c>
      <c r="R234" s="822">
        <v>3</v>
      </c>
      <c r="S234" s="827">
        <v>1</v>
      </c>
      <c r="T234" s="826">
        <v>1</v>
      </c>
      <c r="U234" s="828">
        <v>1</v>
      </c>
    </row>
    <row r="235" spans="1:21" ht="14.45" customHeight="1" x14ac:dyDescent="0.2">
      <c r="A235" s="821">
        <v>11</v>
      </c>
      <c r="B235" s="822" t="s">
        <v>2300</v>
      </c>
      <c r="C235" s="822" t="s">
        <v>2306</v>
      </c>
      <c r="D235" s="823" t="s">
        <v>4268</v>
      </c>
      <c r="E235" s="824" t="s">
        <v>2314</v>
      </c>
      <c r="F235" s="822" t="s">
        <v>2301</v>
      </c>
      <c r="G235" s="822" t="s">
        <v>2434</v>
      </c>
      <c r="H235" s="822" t="s">
        <v>329</v>
      </c>
      <c r="I235" s="822" t="s">
        <v>2435</v>
      </c>
      <c r="J235" s="822" t="s">
        <v>2436</v>
      </c>
      <c r="K235" s="822" t="s">
        <v>2437</v>
      </c>
      <c r="L235" s="825">
        <v>52.87</v>
      </c>
      <c r="M235" s="825">
        <v>1691.8399999999997</v>
      </c>
      <c r="N235" s="822">
        <v>32</v>
      </c>
      <c r="O235" s="826">
        <v>19</v>
      </c>
      <c r="P235" s="825">
        <v>370.09</v>
      </c>
      <c r="Q235" s="827">
        <v>0.21875000000000003</v>
      </c>
      <c r="R235" s="822">
        <v>7</v>
      </c>
      <c r="S235" s="827">
        <v>0.21875</v>
      </c>
      <c r="T235" s="826">
        <v>6</v>
      </c>
      <c r="U235" s="828">
        <v>0.31578947368421051</v>
      </c>
    </row>
    <row r="236" spans="1:21" ht="14.45" customHeight="1" x14ac:dyDescent="0.2">
      <c r="A236" s="821">
        <v>11</v>
      </c>
      <c r="B236" s="822" t="s">
        <v>2300</v>
      </c>
      <c r="C236" s="822" t="s">
        <v>2306</v>
      </c>
      <c r="D236" s="823" t="s">
        <v>4268</v>
      </c>
      <c r="E236" s="824" t="s">
        <v>2314</v>
      </c>
      <c r="F236" s="822" t="s">
        <v>2301</v>
      </c>
      <c r="G236" s="822" t="s">
        <v>2434</v>
      </c>
      <c r="H236" s="822" t="s">
        <v>329</v>
      </c>
      <c r="I236" s="822" t="s">
        <v>2535</v>
      </c>
      <c r="J236" s="822" t="s">
        <v>2533</v>
      </c>
      <c r="K236" s="822" t="s">
        <v>2536</v>
      </c>
      <c r="L236" s="825">
        <v>234.94</v>
      </c>
      <c r="M236" s="825">
        <v>939.76</v>
      </c>
      <c r="N236" s="822">
        <v>4</v>
      </c>
      <c r="O236" s="826">
        <v>3</v>
      </c>
      <c r="P236" s="825">
        <v>704.81999999999994</v>
      </c>
      <c r="Q236" s="827">
        <v>0.74999999999999989</v>
      </c>
      <c r="R236" s="822">
        <v>3</v>
      </c>
      <c r="S236" s="827">
        <v>0.75</v>
      </c>
      <c r="T236" s="826">
        <v>2</v>
      </c>
      <c r="U236" s="828">
        <v>0.66666666666666663</v>
      </c>
    </row>
    <row r="237" spans="1:21" ht="14.45" customHeight="1" x14ac:dyDescent="0.2">
      <c r="A237" s="821">
        <v>11</v>
      </c>
      <c r="B237" s="822" t="s">
        <v>2300</v>
      </c>
      <c r="C237" s="822" t="s">
        <v>2306</v>
      </c>
      <c r="D237" s="823" t="s">
        <v>4268</v>
      </c>
      <c r="E237" s="824" t="s">
        <v>2314</v>
      </c>
      <c r="F237" s="822" t="s">
        <v>2301</v>
      </c>
      <c r="G237" s="822" t="s">
        <v>2434</v>
      </c>
      <c r="H237" s="822" t="s">
        <v>329</v>
      </c>
      <c r="I237" s="822" t="s">
        <v>2537</v>
      </c>
      <c r="J237" s="822" t="s">
        <v>2538</v>
      </c>
      <c r="K237" s="822" t="s">
        <v>2539</v>
      </c>
      <c r="L237" s="825">
        <v>70.48</v>
      </c>
      <c r="M237" s="825">
        <v>352.4</v>
      </c>
      <c r="N237" s="822">
        <v>5</v>
      </c>
      <c r="O237" s="826">
        <v>2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11</v>
      </c>
      <c r="B238" s="822" t="s">
        <v>2300</v>
      </c>
      <c r="C238" s="822" t="s">
        <v>2306</v>
      </c>
      <c r="D238" s="823" t="s">
        <v>4268</v>
      </c>
      <c r="E238" s="824" t="s">
        <v>2314</v>
      </c>
      <c r="F238" s="822" t="s">
        <v>2301</v>
      </c>
      <c r="G238" s="822" t="s">
        <v>2434</v>
      </c>
      <c r="H238" s="822" t="s">
        <v>329</v>
      </c>
      <c r="I238" s="822" t="s">
        <v>2728</v>
      </c>
      <c r="J238" s="822" t="s">
        <v>2729</v>
      </c>
      <c r="K238" s="822" t="s">
        <v>1463</v>
      </c>
      <c r="L238" s="825">
        <v>234.94</v>
      </c>
      <c r="M238" s="825">
        <v>469.88</v>
      </c>
      <c r="N238" s="822">
        <v>2</v>
      </c>
      <c r="O238" s="826">
        <v>2</v>
      </c>
      <c r="P238" s="825">
        <v>234.94</v>
      </c>
      <c r="Q238" s="827">
        <v>0.5</v>
      </c>
      <c r="R238" s="822">
        <v>1</v>
      </c>
      <c r="S238" s="827">
        <v>0.5</v>
      </c>
      <c r="T238" s="826">
        <v>1</v>
      </c>
      <c r="U238" s="828">
        <v>0.5</v>
      </c>
    </row>
    <row r="239" spans="1:21" ht="14.45" customHeight="1" x14ac:dyDescent="0.2">
      <c r="A239" s="821">
        <v>11</v>
      </c>
      <c r="B239" s="822" t="s">
        <v>2300</v>
      </c>
      <c r="C239" s="822" t="s">
        <v>2306</v>
      </c>
      <c r="D239" s="823" t="s">
        <v>4268</v>
      </c>
      <c r="E239" s="824" t="s">
        <v>2314</v>
      </c>
      <c r="F239" s="822" t="s">
        <v>2301</v>
      </c>
      <c r="G239" s="822" t="s">
        <v>2434</v>
      </c>
      <c r="H239" s="822" t="s">
        <v>329</v>
      </c>
      <c r="I239" s="822" t="s">
        <v>2730</v>
      </c>
      <c r="J239" s="822" t="s">
        <v>661</v>
      </c>
      <c r="K239" s="822" t="s">
        <v>2731</v>
      </c>
      <c r="L239" s="825">
        <v>0</v>
      </c>
      <c r="M239" s="825">
        <v>0</v>
      </c>
      <c r="N239" s="822">
        <v>1</v>
      </c>
      <c r="O239" s="826">
        <v>1</v>
      </c>
      <c r="P239" s="825"/>
      <c r="Q239" s="827"/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11</v>
      </c>
      <c r="B240" s="822" t="s">
        <v>2300</v>
      </c>
      <c r="C240" s="822" t="s">
        <v>2306</v>
      </c>
      <c r="D240" s="823" t="s">
        <v>4268</v>
      </c>
      <c r="E240" s="824" t="s">
        <v>2314</v>
      </c>
      <c r="F240" s="822" t="s">
        <v>2301</v>
      </c>
      <c r="G240" s="822" t="s">
        <v>2434</v>
      </c>
      <c r="H240" s="822" t="s">
        <v>329</v>
      </c>
      <c r="I240" s="822" t="s">
        <v>2543</v>
      </c>
      <c r="J240" s="822" t="s">
        <v>2436</v>
      </c>
      <c r="K240" s="822" t="s">
        <v>2437</v>
      </c>
      <c r="L240" s="825">
        <v>52.87</v>
      </c>
      <c r="M240" s="825">
        <v>793.05</v>
      </c>
      <c r="N240" s="822">
        <v>15</v>
      </c>
      <c r="O240" s="826">
        <v>7</v>
      </c>
      <c r="P240" s="825">
        <v>158.60999999999999</v>
      </c>
      <c r="Q240" s="827">
        <v>0.19999999999999998</v>
      </c>
      <c r="R240" s="822">
        <v>3</v>
      </c>
      <c r="S240" s="827">
        <v>0.2</v>
      </c>
      <c r="T240" s="826">
        <v>2</v>
      </c>
      <c r="U240" s="828">
        <v>0.2857142857142857</v>
      </c>
    </row>
    <row r="241" spans="1:21" ht="14.45" customHeight="1" x14ac:dyDescent="0.2">
      <c r="A241" s="821">
        <v>11</v>
      </c>
      <c r="B241" s="822" t="s">
        <v>2300</v>
      </c>
      <c r="C241" s="822" t="s">
        <v>2306</v>
      </c>
      <c r="D241" s="823" t="s">
        <v>4268</v>
      </c>
      <c r="E241" s="824" t="s">
        <v>2314</v>
      </c>
      <c r="F241" s="822" t="s">
        <v>2301</v>
      </c>
      <c r="G241" s="822" t="s">
        <v>2544</v>
      </c>
      <c r="H241" s="822" t="s">
        <v>329</v>
      </c>
      <c r="I241" s="822" t="s">
        <v>2732</v>
      </c>
      <c r="J241" s="822" t="s">
        <v>730</v>
      </c>
      <c r="K241" s="822" t="s">
        <v>2733</v>
      </c>
      <c r="L241" s="825">
        <v>273.33</v>
      </c>
      <c r="M241" s="825">
        <v>273.33</v>
      </c>
      <c r="N241" s="822">
        <v>1</v>
      </c>
      <c r="O241" s="826">
        <v>1</v>
      </c>
      <c r="P241" s="825">
        <v>273.33</v>
      </c>
      <c r="Q241" s="827">
        <v>1</v>
      </c>
      <c r="R241" s="822">
        <v>1</v>
      </c>
      <c r="S241" s="827">
        <v>1</v>
      </c>
      <c r="T241" s="826">
        <v>1</v>
      </c>
      <c r="U241" s="828">
        <v>1</v>
      </c>
    </row>
    <row r="242" spans="1:21" ht="14.45" customHeight="1" x14ac:dyDescent="0.2">
      <c r="A242" s="821">
        <v>11</v>
      </c>
      <c r="B242" s="822" t="s">
        <v>2300</v>
      </c>
      <c r="C242" s="822" t="s">
        <v>2306</v>
      </c>
      <c r="D242" s="823" t="s">
        <v>4268</v>
      </c>
      <c r="E242" s="824" t="s">
        <v>2314</v>
      </c>
      <c r="F242" s="822" t="s">
        <v>2301</v>
      </c>
      <c r="G242" s="822" t="s">
        <v>2734</v>
      </c>
      <c r="H242" s="822" t="s">
        <v>329</v>
      </c>
      <c r="I242" s="822" t="s">
        <v>2735</v>
      </c>
      <c r="J242" s="822" t="s">
        <v>2736</v>
      </c>
      <c r="K242" s="822" t="s">
        <v>2737</v>
      </c>
      <c r="L242" s="825">
        <v>34.93</v>
      </c>
      <c r="M242" s="825">
        <v>174.65</v>
      </c>
      <c r="N242" s="822">
        <v>5</v>
      </c>
      <c r="O242" s="826">
        <v>2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11</v>
      </c>
      <c r="B243" s="822" t="s">
        <v>2300</v>
      </c>
      <c r="C243" s="822" t="s">
        <v>2306</v>
      </c>
      <c r="D243" s="823" t="s">
        <v>4268</v>
      </c>
      <c r="E243" s="824" t="s">
        <v>2314</v>
      </c>
      <c r="F243" s="822" t="s">
        <v>2301</v>
      </c>
      <c r="G243" s="822" t="s">
        <v>2472</v>
      </c>
      <c r="H243" s="822" t="s">
        <v>663</v>
      </c>
      <c r="I243" s="822" t="s">
        <v>1846</v>
      </c>
      <c r="J243" s="822" t="s">
        <v>1847</v>
      </c>
      <c r="K243" s="822" t="s">
        <v>1848</v>
      </c>
      <c r="L243" s="825">
        <v>42.51</v>
      </c>
      <c r="M243" s="825">
        <v>42.51</v>
      </c>
      <c r="N243" s="822">
        <v>1</v>
      </c>
      <c r="O243" s="826">
        <v>0.5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11</v>
      </c>
      <c r="B244" s="822" t="s">
        <v>2300</v>
      </c>
      <c r="C244" s="822" t="s">
        <v>2306</v>
      </c>
      <c r="D244" s="823" t="s">
        <v>4268</v>
      </c>
      <c r="E244" s="824" t="s">
        <v>2314</v>
      </c>
      <c r="F244" s="822" t="s">
        <v>2301</v>
      </c>
      <c r="G244" s="822" t="s">
        <v>2738</v>
      </c>
      <c r="H244" s="822" t="s">
        <v>329</v>
      </c>
      <c r="I244" s="822" t="s">
        <v>2739</v>
      </c>
      <c r="J244" s="822" t="s">
        <v>2740</v>
      </c>
      <c r="K244" s="822" t="s">
        <v>2741</v>
      </c>
      <c r="L244" s="825">
        <v>0</v>
      </c>
      <c r="M244" s="825">
        <v>0</v>
      </c>
      <c r="N244" s="822">
        <v>2</v>
      </c>
      <c r="O244" s="826">
        <v>2</v>
      </c>
      <c r="P244" s="825">
        <v>0</v>
      </c>
      <c r="Q244" s="827"/>
      <c r="R244" s="822">
        <v>2</v>
      </c>
      <c r="S244" s="827">
        <v>1</v>
      </c>
      <c r="T244" s="826">
        <v>2</v>
      </c>
      <c r="U244" s="828">
        <v>1</v>
      </c>
    </row>
    <row r="245" spans="1:21" ht="14.45" customHeight="1" x14ac:dyDescent="0.2">
      <c r="A245" s="821">
        <v>11</v>
      </c>
      <c r="B245" s="822" t="s">
        <v>2300</v>
      </c>
      <c r="C245" s="822" t="s">
        <v>2306</v>
      </c>
      <c r="D245" s="823" t="s">
        <v>4268</v>
      </c>
      <c r="E245" s="824" t="s">
        <v>2314</v>
      </c>
      <c r="F245" s="822" t="s">
        <v>2301</v>
      </c>
      <c r="G245" s="822" t="s">
        <v>2448</v>
      </c>
      <c r="H245" s="822" t="s">
        <v>329</v>
      </c>
      <c r="I245" s="822" t="s">
        <v>2742</v>
      </c>
      <c r="J245" s="822" t="s">
        <v>844</v>
      </c>
      <c r="K245" s="822" t="s">
        <v>2743</v>
      </c>
      <c r="L245" s="825">
        <v>45.03</v>
      </c>
      <c r="M245" s="825">
        <v>45.03</v>
      </c>
      <c r="N245" s="822">
        <v>1</v>
      </c>
      <c r="O245" s="826">
        <v>0.5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11</v>
      </c>
      <c r="B246" s="822" t="s">
        <v>2300</v>
      </c>
      <c r="C246" s="822" t="s">
        <v>2306</v>
      </c>
      <c r="D246" s="823" t="s">
        <v>4268</v>
      </c>
      <c r="E246" s="824" t="s">
        <v>2314</v>
      </c>
      <c r="F246" s="822" t="s">
        <v>2301</v>
      </c>
      <c r="G246" s="822" t="s">
        <v>2744</v>
      </c>
      <c r="H246" s="822" t="s">
        <v>329</v>
      </c>
      <c r="I246" s="822" t="s">
        <v>2745</v>
      </c>
      <c r="J246" s="822" t="s">
        <v>1400</v>
      </c>
      <c r="K246" s="822" t="s">
        <v>2746</v>
      </c>
      <c r="L246" s="825">
        <v>49.04</v>
      </c>
      <c r="M246" s="825">
        <v>196.16</v>
      </c>
      <c r="N246" s="822">
        <v>4</v>
      </c>
      <c r="O246" s="826">
        <v>2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11</v>
      </c>
      <c r="B247" s="822" t="s">
        <v>2300</v>
      </c>
      <c r="C247" s="822" t="s">
        <v>2306</v>
      </c>
      <c r="D247" s="823" t="s">
        <v>4268</v>
      </c>
      <c r="E247" s="824" t="s">
        <v>2314</v>
      </c>
      <c r="F247" s="822" t="s">
        <v>2301</v>
      </c>
      <c r="G247" s="822" t="s">
        <v>2559</v>
      </c>
      <c r="H247" s="822" t="s">
        <v>329</v>
      </c>
      <c r="I247" s="822" t="s">
        <v>2560</v>
      </c>
      <c r="J247" s="822" t="s">
        <v>2561</v>
      </c>
      <c r="K247" s="822" t="s">
        <v>2562</v>
      </c>
      <c r="L247" s="825">
        <v>159.71</v>
      </c>
      <c r="M247" s="825">
        <v>21880.26999999999</v>
      </c>
      <c r="N247" s="822">
        <v>137</v>
      </c>
      <c r="O247" s="826">
        <v>44.5</v>
      </c>
      <c r="P247" s="825">
        <v>6707.8200000000006</v>
      </c>
      <c r="Q247" s="827">
        <v>0.30656934306569361</v>
      </c>
      <c r="R247" s="822">
        <v>42</v>
      </c>
      <c r="S247" s="827">
        <v>0.30656934306569344</v>
      </c>
      <c r="T247" s="826">
        <v>13.5</v>
      </c>
      <c r="U247" s="828">
        <v>0.30337078651685395</v>
      </c>
    </row>
    <row r="248" spans="1:21" ht="14.45" customHeight="1" x14ac:dyDescent="0.2">
      <c r="A248" s="821">
        <v>11</v>
      </c>
      <c r="B248" s="822" t="s">
        <v>2300</v>
      </c>
      <c r="C248" s="822" t="s">
        <v>2306</v>
      </c>
      <c r="D248" s="823" t="s">
        <v>4268</v>
      </c>
      <c r="E248" s="824" t="s">
        <v>2314</v>
      </c>
      <c r="F248" s="822" t="s">
        <v>2301</v>
      </c>
      <c r="G248" s="822" t="s">
        <v>2559</v>
      </c>
      <c r="H248" s="822" t="s">
        <v>329</v>
      </c>
      <c r="I248" s="822" t="s">
        <v>2563</v>
      </c>
      <c r="J248" s="822" t="s">
        <v>2561</v>
      </c>
      <c r="K248" s="822" t="s">
        <v>2564</v>
      </c>
      <c r="L248" s="825">
        <v>159.71</v>
      </c>
      <c r="M248" s="825">
        <v>479.13</v>
      </c>
      <c r="N248" s="822">
        <v>3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11</v>
      </c>
      <c r="B249" s="822" t="s">
        <v>2300</v>
      </c>
      <c r="C249" s="822" t="s">
        <v>2306</v>
      </c>
      <c r="D249" s="823" t="s">
        <v>4268</v>
      </c>
      <c r="E249" s="824" t="s">
        <v>2314</v>
      </c>
      <c r="F249" s="822" t="s">
        <v>2301</v>
      </c>
      <c r="G249" s="822" t="s">
        <v>2747</v>
      </c>
      <c r="H249" s="822" t="s">
        <v>329</v>
      </c>
      <c r="I249" s="822" t="s">
        <v>2748</v>
      </c>
      <c r="J249" s="822" t="s">
        <v>2749</v>
      </c>
      <c r="K249" s="822" t="s">
        <v>2750</v>
      </c>
      <c r="L249" s="825">
        <v>35.25</v>
      </c>
      <c r="M249" s="825">
        <v>141</v>
      </c>
      <c r="N249" s="822">
        <v>4</v>
      </c>
      <c r="O249" s="826">
        <v>2</v>
      </c>
      <c r="P249" s="825">
        <v>70.5</v>
      </c>
      <c r="Q249" s="827">
        <v>0.5</v>
      </c>
      <c r="R249" s="822">
        <v>2</v>
      </c>
      <c r="S249" s="827">
        <v>0.5</v>
      </c>
      <c r="T249" s="826">
        <v>1</v>
      </c>
      <c r="U249" s="828">
        <v>0.5</v>
      </c>
    </row>
    <row r="250" spans="1:21" ht="14.45" customHeight="1" x14ac:dyDescent="0.2">
      <c r="A250" s="821">
        <v>11</v>
      </c>
      <c r="B250" s="822" t="s">
        <v>2300</v>
      </c>
      <c r="C250" s="822" t="s">
        <v>2306</v>
      </c>
      <c r="D250" s="823" t="s">
        <v>4268</v>
      </c>
      <c r="E250" s="824" t="s">
        <v>2314</v>
      </c>
      <c r="F250" s="822" t="s">
        <v>2301</v>
      </c>
      <c r="G250" s="822" t="s">
        <v>2747</v>
      </c>
      <c r="H250" s="822" t="s">
        <v>329</v>
      </c>
      <c r="I250" s="822" t="s">
        <v>2751</v>
      </c>
      <c r="J250" s="822" t="s">
        <v>2752</v>
      </c>
      <c r="K250" s="822" t="s">
        <v>2750</v>
      </c>
      <c r="L250" s="825">
        <v>35.25</v>
      </c>
      <c r="M250" s="825">
        <v>211.5</v>
      </c>
      <c r="N250" s="822">
        <v>6</v>
      </c>
      <c r="O250" s="826">
        <v>3</v>
      </c>
      <c r="P250" s="825">
        <v>105.75</v>
      </c>
      <c r="Q250" s="827">
        <v>0.5</v>
      </c>
      <c r="R250" s="822">
        <v>3</v>
      </c>
      <c r="S250" s="827">
        <v>0.5</v>
      </c>
      <c r="T250" s="826">
        <v>2</v>
      </c>
      <c r="U250" s="828">
        <v>0.66666666666666663</v>
      </c>
    </row>
    <row r="251" spans="1:21" ht="14.45" customHeight="1" x14ac:dyDescent="0.2">
      <c r="A251" s="821">
        <v>11</v>
      </c>
      <c r="B251" s="822" t="s">
        <v>2300</v>
      </c>
      <c r="C251" s="822" t="s">
        <v>2306</v>
      </c>
      <c r="D251" s="823" t="s">
        <v>4268</v>
      </c>
      <c r="E251" s="824" t="s">
        <v>2314</v>
      </c>
      <c r="F251" s="822" t="s">
        <v>2301</v>
      </c>
      <c r="G251" s="822" t="s">
        <v>2747</v>
      </c>
      <c r="H251" s="822" t="s">
        <v>329</v>
      </c>
      <c r="I251" s="822" t="s">
        <v>2753</v>
      </c>
      <c r="J251" s="822" t="s">
        <v>2754</v>
      </c>
      <c r="K251" s="822" t="s">
        <v>2755</v>
      </c>
      <c r="L251" s="825">
        <v>117.47</v>
      </c>
      <c r="M251" s="825">
        <v>117.47</v>
      </c>
      <c r="N251" s="822">
        <v>1</v>
      </c>
      <c r="O251" s="826">
        <v>0.5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11</v>
      </c>
      <c r="B252" s="822" t="s">
        <v>2300</v>
      </c>
      <c r="C252" s="822" t="s">
        <v>2306</v>
      </c>
      <c r="D252" s="823" t="s">
        <v>4268</v>
      </c>
      <c r="E252" s="824" t="s">
        <v>2314</v>
      </c>
      <c r="F252" s="822" t="s">
        <v>2301</v>
      </c>
      <c r="G252" s="822" t="s">
        <v>2438</v>
      </c>
      <c r="H252" s="822" t="s">
        <v>329</v>
      </c>
      <c r="I252" s="822" t="s">
        <v>2439</v>
      </c>
      <c r="J252" s="822" t="s">
        <v>2440</v>
      </c>
      <c r="K252" s="822" t="s">
        <v>2441</v>
      </c>
      <c r="L252" s="825">
        <v>91.78</v>
      </c>
      <c r="M252" s="825">
        <v>1835.6</v>
      </c>
      <c r="N252" s="822">
        <v>20</v>
      </c>
      <c r="O252" s="826">
        <v>6</v>
      </c>
      <c r="P252" s="825">
        <v>642.46</v>
      </c>
      <c r="Q252" s="827">
        <v>0.35000000000000003</v>
      </c>
      <c r="R252" s="822">
        <v>7</v>
      </c>
      <c r="S252" s="827">
        <v>0.35</v>
      </c>
      <c r="T252" s="826">
        <v>2</v>
      </c>
      <c r="U252" s="828">
        <v>0.33333333333333331</v>
      </c>
    </row>
    <row r="253" spans="1:21" ht="14.45" customHeight="1" x14ac:dyDescent="0.2">
      <c r="A253" s="821">
        <v>11</v>
      </c>
      <c r="B253" s="822" t="s">
        <v>2300</v>
      </c>
      <c r="C253" s="822" t="s">
        <v>2306</v>
      </c>
      <c r="D253" s="823" t="s">
        <v>4268</v>
      </c>
      <c r="E253" s="824" t="s">
        <v>2314</v>
      </c>
      <c r="F253" s="822" t="s">
        <v>2301</v>
      </c>
      <c r="G253" s="822" t="s">
        <v>2756</v>
      </c>
      <c r="H253" s="822" t="s">
        <v>663</v>
      </c>
      <c r="I253" s="822" t="s">
        <v>2757</v>
      </c>
      <c r="J253" s="822" t="s">
        <v>1222</v>
      </c>
      <c r="K253" s="822" t="s">
        <v>2758</v>
      </c>
      <c r="L253" s="825">
        <v>773.45</v>
      </c>
      <c r="M253" s="825">
        <v>773.45</v>
      </c>
      <c r="N253" s="822">
        <v>1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11</v>
      </c>
      <c r="B254" s="822" t="s">
        <v>2300</v>
      </c>
      <c r="C254" s="822" t="s">
        <v>2306</v>
      </c>
      <c r="D254" s="823" t="s">
        <v>4268</v>
      </c>
      <c r="E254" s="824" t="s">
        <v>2314</v>
      </c>
      <c r="F254" s="822" t="s">
        <v>2301</v>
      </c>
      <c r="G254" s="822" t="s">
        <v>2359</v>
      </c>
      <c r="H254" s="822" t="s">
        <v>329</v>
      </c>
      <c r="I254" s="822" t="s">
        <v>2504</v>
      </c>
      <c r="J254" s="822" t="s">
        <v>2639</v>
      </c>
      <c r="K254" s="822"/>
      <c r="L254" s="825">
        <v>50.32</v>
      </c>
      <c r="M254" s="825">
        <v>150.96</v>
      </c>
      <c r="N254" s="822">
        <v>3</v>
      </c>
      <c r="O254" s="826">
        <v>0.5</v>
      </c>
      <c r="P254" s="825">
        <v>150.96</v>
      </c>
      <c r="Q254" s="827">
        <v>1</v>
      </c>
      <c r="R254" s="822">
        <v>3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11</v>
      </c>
      <c r="B255" s="822" t="s">
        <v>2300</v>
      </c>
      <c r="C255" s="822" t="s">
        <v>2306</v>
      </c>
      <c r="D255" s="823" t="s">
        <v>4268</v>
      </c>
      <c r="E255" s="824" t="s">
        <v>2314</v>
      </c>
      <c r="F255" s="822" t="s">
        <v>2301</v>
      </c>
      <c r="G255" s="822" t="s">
        <v>2759</v>
      </c>
      <c r="H255" s="822" t="s">
        <v>329</v>
      </c>
      <c r="I255" s="822" t="s">
        <v>2760</v>
      </c>
      <c r="J255" s="822" t="s">
        <v>1099</v>
      </c>
      <c r="K255" s="822" t="s">
        <v>2761</v>
      </c>
      <c r="L255" s="825">
        <v>42.14</v>
      </c>
      <c r="M255" s="825">
        <v>168.56</v>
      </c>
      <c r="N255" s="822">
        <v>4</v>
      </c>
      <c r="O255" s="826">
        <v>1.5</v>
      </c>
      <c r="P255" s="825">
        <v>168.56</v>
      </c>
      <c r="Q255" s="827">
        <v>1</v>
      </c>
      <c r="R255" s="822">
        <v>4</v>
      </c>
      <c r="S255" s="827">
        <v>1</v>
      </c>
      <c r="T255" s="826">
        <v>1.5</v>
      </c>
      <c r="U255" s="828">
        <v>1</v>
      </c>
    </row>
    <row r="256" spans="1:21" ht="14.45" customHeight="1" x14ac:dyDescent="0.2">
      <c r="A256" s="821">
        <v>11</v>
      </c>
      <c r="B256" s="822" t="s">
        <v>2300</v>
      </c>
      <c r="C256" s="822" t="s">
        <v>2306</v>
      </c>
      <c r="D256" s="823" t="s">
        <v>4268</v>
      </c>
      <c r="E256" s="824" t="s">
        <v>2314</v>
      </c>
      <c r="F256" s="822" t="s">
        <v>2301</v>
      </c>
      <c r="G256" s="822" t="s">
        <v>2762</v>
      </c>
      <c r="H256" s="822" t="s">
        <v>329</v>
      </c>
      <c r="I256" s="822" t="s">
        <v>2763</v>
      </c>
      <c r="J256" s="822" t="s">
        <v>2764</v>
      </c>
      <c r="K256" s="822" t="s">
        <v>2765</v>
      </c>
      <c r="L256" s="825">
        <v>76.180000000000007</v>
      </c>
      <c r="M256" s="825">
        <v>228.54000000000002</v>
      </c>
      <c r="N256" s="822">
        <v>3</v>
      </c>
      <c r="O256" s="826">
        <v>0.5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11</v>
      </c>
      <c r="B257" s="822" t="s">
        <v>2300</v>
      </c>
      <c r="C257" s="822" t="s">
        <v>2306</v>
      </c>
      <c r="D257" s="823" t="s">
        <v>4268</v>
      </c>
      <c r="E257" s="824" t="s">
        <v>2314</v>
      </c>
      <c r="F257" s="822" t="s">
        <v>2301</v>
      </c>
      <c r="G257" s="822" t="s">
        <v>2385</v>
      </c>
      <c r="H257" s="822" t="s">
        <v>329</v>
      </c>
      <c r="I257" s="822" t="s">
        <v>2451</v>
      </c>
      <c r="J257" s="822" t="s">
        <v>1104</v>
      </c>
      <c r="K257" s="822" t="s">
        <v>1056</v>
      </c>
      <c r="L257" s="825">
        <v>78.48</v>
      </c>
      <c r="M257" s="825">
        <v>78.48</v>
      </c>
      <c r="N257" s="822">
        <v>1</v>
      </c>
      <c r="O257" s="826">
        <v>1</v>
      </c>
      <c r="P257" s="825">
        <v>78.48</v>
      </c>
      <c r="Q257" s="827">
        <v>1</v>
      </c>
      <c r="R257" s="822">
        <v>1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11</v>
      </c>
      <c r="B258" s="822" t="s">
        <v>2300</v>
      </c>
      <c r="C258" s="822" t="s">
        <v>2306</v>
      </c>
      <c r="D258" s="823" t="s">
        <v>4268</v>
      </c>
      <c r="E258" s="824" t="s">
        <v>2314</v>
      </c>
      <c r="F258" s="822" t="s">
        <v>2301</v>
      </c>
      <c r="G258" s="822" t="s">
        <v>2452</v>
      </c>
      <c r="H258" s="822" t="s">
        <v>329</v>
      </c>
      <c r="I258" s="822" t="s">
        <v>2453</v>
      </c>
      <c r="J258" s="822" t="s">
        <v>2454</v>
      </c>
      <c r="K258" s="822" t="s">
        <v>2455</v>
      </c>
      <c r="L258" s="825">
        <v>132.97999999999999</v>
      </c>
      <c r="M258" s="825">
        <v>1063.8399999999999</v>
      </c>
      <c r="N258" s="822">
        <v>8</v>
      </c>
      <c r="O258" s="826">
        <v>2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11</v>
      </c>
      <c r="B259" s="822" t="s">
        <v>2300</v>
      </c>
      <c r="C259" s="822" t="s">
        <v>2306</v>
      </c>
      <c r="D259" s="823" t="s">
        <v>4268</v>
      </c>
      <c r="E259" s="824" t="s">
        <v>2314</v>
      </c>
      <c r="F259" s="822" t="s">
        <v>2301</v>
      </c>
      <c r="G259" s="822" t="s">
        <v>2766</v>
      </c>
      <c r="H259" s="822" t="s">
        <v>329</v>
      </c>
      <c r="I259" s="822" t="s">
        <v>2767</v>
      </c>
      <c r="J259" s="822" t="s">
        <v>2768</v>
      </c>
      <c r="K259" s="822" t="s">
        <v>2769</v>
      </c>
      <c r="L259" s="825">
        <v>244.5</v>
      </c>
      <c r="M259" s="825">
        <v>244.5</v>
      </c>
      <c r="N259" s="822">
        <v>1</v>
      </c>
      <c r="O259" s="826">
        <v>1</v>
      </c>
      <c r="P259" s="825"/>
      <c r="Q259" s="827">
        <v>0</v>
      </c>
      <c r="R259" s="822"/>
      <c r="S259" s="827">
        <v>0</v>
      </c>
      <c r="T259" s="826"/>
      <c r="U259" s="828">
        <v>0</v>
      </c>
    </row>
    <row r="260" spans="1:21" ht="14.45" customHeight="1" x14ac:dyDescent="0.2">
      <c r="A260" s="821">
        <v>11</v>
      </c>
      <c r="B260" s="822" t="s">
        <v>2300</v>
      </c>
      <c r="C260" s="822" t="s">
        <v>2306</v>
      </c>
      <c r="D260" s="823" t="s">
        <v>4268</v>
      </c>
      <c r="E260" s="824" t="s">
        <v>2314</v>
      </c>
      <c r="F260" s="822" t="s">
        <v>2301</v>
      </c>
      <c r="G260" s="822" t="s">
        <v>2567</v>
      </c>
      <c r="H260" s="822" t="s">
        <v>329</v>
      </c>
      <c r="I260" s="822" t="s">
        <v>2571</v>
      </c>
      <c r="J260" s="822" t="s">
        <v>2572</v>
      </c>
      <c r="K260" s="822" t="s">
        <v>2573</v>
      </c>
      <c r="L260" s="825">
        <v>52.75</v>
      </c>
      <c r="M260" s="825">
        <v>105.5</v>
      </c>
      <c r="N260" s="822">
        <v>2</v>
      </c>
      <c r="O260" s="826">
        <v>0.5</v>
      </c>
      <c r="P260" s="825">
        <v>105.5</v>
      </c>
      <c r="Q260" s="827">
        <v>1</v>
      </c>
      <c r="R260" s="822">
        <v>2</v>
      </c>
      <c r="S260" s="827">
        <v>1</v>
      </c>
      <c r="T260" s="826">
        <v>0.5</v>
      </c>
      <c r="U260" s="828">
        <v>1</v>
      </c>
    </row>
    <row r="261" spans="1:21" ht="14.45" customHeight="1" x14ac:dyDescent="0.2">
      <c r="A261" s="821">
        <v>11</v>
      </c>
      <c r="B261" s="822" t="s">
        <v>2300</v>
      </c>
      <c r="C261" s="822" t="s">
        <v>2306</v>
      </c>
      <c r="D261" s="823" t="s">
        <v>4268</v>
      </c>
      <c r="E261" s="824" t="s">
        <v>2314</v>
      </c>
      <c r="F261" s="822" t="s">
        <v>2301</v>
      </c>
      <c r="G261" s="822" t="s">
        <v>2567</v>
      </c>
      <c r="H261" s="822" t="s">
        <v>329</v>
      </c>
      <c r="I261" s="822" t="s">
        <v>2770</v>
      </c>
      <c r="J261" s="822" t="s">
        <v>2572</v>
      </c>
      <c r="K261" s="822" t="s">
        <v>2771</v>
      </c>
      <c r="L261" s="825">
        <v>31.65</v>
      </c>
      <c r="M261" s="825">
        <v>31.65</v>
      </c>
      <c r="N261" s="822">
        <v>1</v>
      </c>
      <c r="O261" s="826">
        <v>0.5</v>
      </c>
      <c r="P261" s="825">
        <v>31.65</v>
      </c>
      <c r="Q261" s="827">
        <v>1</v>
      </c>
      <c r="R261" s="822">
        <v>1</v>
      </c>
      <c r="S261" s="827">
        <v>1</v>
      </c>
      <c r="T261" s="826">
        <v>0.5</v>
      </c>
      <c r="U261" s="828">
        <v>1</v>
      </c>
    </row>
    <row r="262" spans="1:21" ht="14.45" customHeight="1" x14ac:dyDescent="0.2">
      <c r="A262" s="821">
        <v>11</v>
      </c>
      <c r="B262" s="822" t="s">
        <v>2300</v>
      </c>
      <c r="C262" s="822" t="s">
        <v>2306</v>
      </c>
      <c r="D262" s="823" t="s">
        <v>4268</v>
      </c>
      <c r="E262" s="824" t="s">
        <v>2314</v>
      </c>
      <c r="F262" s="822" t="s">
        <v>2301</v>
      </c>
      <c r="G262" s="822" t="s">
        <v>2567</v>
      </c>
      <c r="H262" s="822" t="s">
        <v>329</v>
      </c>
      <c r="I262" s="822" t="s">
        <v>2772</v>
      </c>
      <c r="J262" s="822" t="s">
        <v>2575</v>
      </c>
      <c r="K262" s="822" t="s">
        <v>2773</v>
      </c>
      <c r="L262" s="825">
        <v>31.65</v>
      </c>
      <c r="M262" s="825">
        <v>94.949999999999989</v>
      </c>
      <c r="N262" s="822">
        <v>3</v>
      </c>
      <c r="O262" s="826">
        <v>1</v>
      </c>
      <c r="P262" s="825">
        <v>94.949999999999989</v>
      </c>
      <c r="Q262" s="827">
        <v>1</v>
      </c>
      <c r="R262" s="822">
        <v>3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11</v>
      </c>
      <c r="B263" s="822" t="s">
        <v>2300</v>
      </c>
      <c r="C263" s="822" t="s">
        <v>2306</v>
      </c>
      <c r="D263" s="823" t="s">
        <v>4268</v>
      </c>
      <c r="E263" s="824" t="s">
        <v>2314</v>
      </c>
      <c r="F263" s="822" t="s">
        <v>2301</v>
      </c>
      <c r="G263" s="822" t="s">
        <v>2577</v>
      </c>
      <c r="H263" s="822" t="s">
        <v>329</v>
      </c>
      <c r="I263" s="822" t="s">
        <v>2774</v>
      </c>
      <c r="J263" s="822" t="s">
        <v>2579</v>
      </c>
      <c r="K263" s="822" t="s">
        <v>2580</v>
      </c>
      <c r="L263" s="825">
        <v>482.19</v>
      </c>
      <c r="M263" s="825">
        <v>964.38</v>
      </c>
      <c r="N263" s="822">
        <v>2</v>
      </c>
      <c r="O263" s="826">
        <v>1</v>
      </c>
      <c r="P263" s="825">
        <v>964.38</v>
      </c>
      <c r="Q263" s="827">
        <v>1</v>
      </c>
      <c r="R263" s="822">
        <v>2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11</v>
      </c>
      <c r="B264" s="822" t="s">
        <v>2300</v>
      </c>
      <c r="C264" s="822" t="s">
        <v>2306</v>
      </c>
      <c r="D264" s="823" t="s">
        <v>4268</v>
      </c>
      <c r="E264" s="824" t="s">
        <v>2314</v>
      </c>
      <c r="F264" s="822" t="s">
        <v>2301</v>
      </c>
      <c r="G264" s="822" t="s">
        <v>2775</v>
      </c>
      <c r="H264" s="822" t="s">
        <v>329</v>
      </c>
      <c r="I264" s="822" t="s">
        <v>2776</v>
      </c>
      <c r="J264" s="822" t="s">
        <v>2777</v>
      </c>
      <c r="K264" s="822" t="s">
        <v>2778</v>
      </c>
      <c r="L264" s="825">
        <v>426.03</v>
      </c>
      <c r="M264" s="825">
        <v>1278.0899999999999</v>
      </c>
      <c r="N264" s="822">
        <v>3</v>
      </c>
      <c r="O264" s="826">
        <v>0.5</v>
      </c>
      <c r="P264" s="825">
        <v>1278.0899999999999</v>
      </c>
      <c r="Q264" s="827">
        <v>1</v>
      </c>
      <c r="R264" s="822">
        <v>3</v>
      </c>
      <c r="S264" s="827">
        <v>1</v>
      </c>
      <c r="T264" s="826">
        <v>0.5</v>
      </c>
      <c r="U264" s="828">
        <v>1</v>
      </c>
    </row>
    <row r="265" spans="1:21" ht="14.45" customHeight="1" x14ac:dyDescent="0.2">
      <c r="A265" s="821">
        <v>11</v>
      </c>
      <c r="B265" s="822" t="s">
        <v>2300</v>
      </c>
      <c r="C265" s="822" t="s">
        <v>2306</v>
      </c>
      <c r="D265" s="823" t="s">
        <v>4268</v>
      </c>
      <c r="E265" s="824" t="s">
        <v>2314</v>
      </c>
      <c r="F265" s="822" t="s">
        <v>2301</v>
      </c>
      <c r="G265" s="822" t="s">
        <v>2775</v>
      </c>
      <c r="H265" s="822" t="s">
        <v>663</v>
      </c>
      <c r="I265" s="822" t="s">
        <v>2779</v>
      </c>
      <c r="J265" s="822" t="s">
        <v>2780</v>
      </c>
      <c r="K265" s="822" t="s">
        <v>2781</v>
      </c>
      <c r="L265" s="825">
        <v>426.03</v>
      </c>
      <c r="M265" s="825">
        <v>1278.0899999999999</v>
      </c>
      <c r="N265" s="822">
        <v>3</v>
      </c>
      <c r="O265" s="826">
        <v>0.5</v>
      </c>
      <c r="P265" s="825">
        <v>1278.0899999999999</v>
      </c>
      <c r="Q265" s="827">
        <v>1</v>
      </c>
      <c r="R265" s="822">
        <v>3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11</v>
      </c>
      <c r="B266" s="822" t="s">
        <v>2300</v>
      </c>
      <c r="C266" s="822" t="s">
        <v>2306</v>
      </c>
      <c r="D266" s="823" t="s">
        <v>4268</v>
      </c>
      <c r="E266" s="824" t="s">
        <v>2314</v>
      </c>
      <c r="F266" s="822" t="s">
        <v>2301</v>
      </c>
      <c r="G266" s="822" t="s">
        <v>2775</v>
      </c>
      <c r="H266" s="822" t="s">
        <v>329</v>
      </c>
      <c r="I266" s="822" t="s">
        <v>2782</v>
      </c>
      <c r="J266" s="822" t="s">
        <v>2780</v>
      </c>
      <c r="K266" s="822" t="s">
        <v>2783</v>
      </c>
      <c r="L266" s="825">
        <v>142.02000000000001</v>
      </c>
      <c r="M266" s="825">
        <v>426.06000000000006</v>
      </c>
      <c r="N266" s="822">
        <v>3</v>
      </c>
      <c r="O266" s="826">
        <v>1</v>
      </c>
      <c r="P266" s="825">
        <v>426.06000000000006</v>
      </c>
      <c r="Q266" s="827">
        <v>1</v>
      </c>
      <c r="R266" s="822">
        <v>3</v>
      </c>
      <c r="S266" s="827">
        <v>1</v>
      </c>
      <c r="T266" s="826">
        <v>1</v>
      </c>
      <c r="U266" s="828">
        <v>1</v>
      </c>
    </row>
    <row r="267" spans="1:21" ht="14.45" customHeight="1" x14ac:dyDescent="0.2">
      <c r="A267" s="821">
        <v>11</v>
      </c>
      <c r="B267" s="822" t="s">
        <v>2300</v>
      </c>
      <c r="C267" s="822" t="s">
        <v>2306</v>
      </c>
      <c r="D267" s="823" t="s">
        <v>4268</v>
      </c>
      <c r="E267" s="824" t="s">
        <v>2314</v>
      </c>
      <c r="F267" s="822" t="s">
        <v>2301</v>
      </c>
      <c r="G267" s="822" t="s">
        <v>2784</v>
      </c>
      <c r="H267" s="822" t="s">
        <v>329</v>
      </c>
      <c r="I267" s="822" t="s">
        <v>2785</v>
      </c>
      <c r="J267" s="822" t="s">
        <v>2786</v>
      </c>
      <c r="K267" s="822" t="s">
        <v>2787</v>
      </c>
      <c r="L267" s="825">
        <v>72.61</v>
      </c>
      <c r="M267" s="825">
        <v>290.44</v>
      </c>
      <c r="N267" s="822">
        <v>4</v>
      </c>
      <c r="O267" s="826">
        <v>2.5</v>
      </c>
      <c r="P267" s="825">
        <v>290.44</v>
      </c>
      <c r="Q267" s="827">
        <v>1</v>
      </c>
      <c r="R267" s="822">
        <v>4</v>
      </c>
      <c r="S267" s="827">
        <v>1</v>
      </c>
      <c r="T267" s="826">
        <v>2.5</v>
      </c>
      <c r="U267" s="828">
        <v>1</v>
      </c>
    </row>
    <row r="268" spans="1:21" ht="14.45" customHeight="1" x14ac:dyDescent="0.2">
      <c r="A268" s="821">
        <v>11</v>
      </c>
      <c r="B268" s="822" t="s">
        <v>2300</v>
      </c>
      <c r="C268" s="822" t="s">
        <v>2306</v>
      </c>
      <c r="D268" s="823" t="s">
        <v>4268</v>
      </c>
      <c r="E268" s="824" t="s">
        <v>2314</v>
      </c>
      <c r="F268" s="822" t="s">
        <v>2301</v>
      </c>
      <c r="G268" s="822" t="s">
        <v>2588</v>
      </c>
      <c r="H268" s="822" t="s">
        <v>663</v>
      </c>
      <c r="I268" s="822" t="s">
        <v>2069</v>
      </c>
      <c r="J268" s="822" t="s">
        <v>1965</v>
      </c>
      <c r="K268" s="822" t="s">
        <v>2070</v>
      </c>
      <c r="L268" s="825">
        <v>70.48</v>
      </c>
      <c r="M268" s="825">
        <v>211.44</v>
      </c>
      <c r="N268" s="822">
        <v>3</v>
      </c>
      <c r="O268" s="826">
        <v>1</v>
      </c>
      <c r="P268" s="825">
        <v>211.44</v>
      </c>
      <c r="Q268" s="827">
        <v>1</v>
      </c>
      <c r="R268" s="822">
        <v>3</v>
      </c>
      <c r="S268" s="827">
        <v>1</v>
      </c>
      <c r="T268" s="826">
        <v>1</v>
      </c>
      <c r="U268" s="828">
        <v>1</v>
      </c>
    </row>
    <row r="269" spans="1:21" ht="14.45" customHeight="1" x14ac:dyDescent="0.2">
      <c r="A269" s="821">
        <v>11</v>
      </c>
      <c r="B269" s="822" t="s">
        <v>2300</v>
      </c>
      <c r="C269" s="822" t="s">
        <v>2306</v>
      </c>
      <c r="D269" s="823" t="s">
        <v>4268</v>
      </c>
      <c r="E269" s="824" t="s">
        <v>2314</v>
      </c>
      <c r="F269" s="822" t="s">
        <v>2301</v>
      </c>
      <c r="G269" s="822" t="s">
        <v>2588</v>
      </c>
      <c r="H269" s="822" t="s">
        <v>663</v>
      </c>
      <c r="I269" s="822" t="s">
        <v>1964</v>
      </c>
      <c r="J269" s="822" t="s">
        <v>1965</v>
      </c>
      <c r="K269" s="822" t="s">
        <v>1966</v>
      </c>
      <c r="L269" s="825">
        <v>140.96</v>
      </c>
      <c r="M269" s="825">
        <v>281.92</v>
      </c>
      <c r="N269" s="822">
        <v>2</v>
      </c>
      <c r="O269" s="826">
        <v>1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11</v>
      </c>
      <c r="B270" s="822" t="s">
        <v>2300</v>
      </c>
      <c r="C270" s="822" t="s">
        <v>2306</v>
      </c>
      <c r="D270" s="823" t="s">
        <v>4268</v>
      </c>
      <c r="E270" s="824" t="s">
        <v>2314</v>
      </c>
      <c r="F270" s="822" t="s">
        <v>2301</v>
      </c>
      <c r="G270" s="822" t="s">
        <v>2788</v>
      </c>
      <c r="H270" s="822" t="s">
        <v>329</v>
      </c>
      <c r="I270" s="822" t="s">
        <v>2789</v>
      </c>
      <c r="J270" s="822" t="s">
        <v>2790</v>
      </c>
      <c r="K270" s="822" t="s">
        <v>2791</v>
      </c>
      <c r="L270" s="825">
        <v>137.88</v>
      </c>
      <c r="M270" s="825">
        <v>137.88</v>
      </c>
      <c r="N270" s="822">
        <v>1</v>
      </c>
      <c r="O270" s="826">
        <v>1</v>
      </c>
      <c r="P270" s="825">
        <v>137.88</v>
      </c>
      <c r="Q270" s="827">
        <v>1</v>
      </c>
      <c r="R270" s="822">
        <v>1</v>
      </c>
      <c r="S270" s="827">
        <v>1</v>
      </c>
      <c r="T270" s="826">
        <v>1</v>
      </c>
      <c r="U270" s="828">
        <v>1</v>
      </c>
    </row>
    <row r="271" spans="1:21" ht="14.45" customHeight="1" x14ac:dyDescent="0.2">
      <c r="A271" s="821">
        <v>11</v>
      </c>
      <c r="B271" s="822" t="s">
        <v>2300</v>
      </c>
      <c r="C271" s="822" t="s">
        <v>2306</v>
      </c>
      <c r="D271" s="823" t="s">
        <v>4268</v>
      </c>
      <c r="E271" s="824" t="s">
        <v>2314</v>
      </c>
      <c r="F271" s="822" t="s">
        <v>2301</v>
      </c>
      <c r="G271" s="822" t="s">
        <v>2792</v>
      </c>
      <c r="H271" s="822" t="s">
        <v>329</v>
      </c>
      <c r="I271" s="822" t="s">
        <v>2793</v>
      </c>
      <c r="J271" s="822" t="s">
        <v>2794</v>
      </c>
      <c r="K271" s="822" t="s">
        <v>2795</v>
      </c>
      <c r="L271" s="825">
        <v>61.36</v>
      </c>
      <c r="M271" s="825">
        <v>61.36</v>
      </c>
      <c r="N271" s="822">
        <v>1</v>
      </c>
      <c r="O271" s="826">
        <v>1</v>
      </c>
      <c r="P271" s="825">
        <v>61.36</v>
      </c>
      <c r="Q271" s="827">
        <v>1</v>
      </c>
      <c r="R271" s="822">
        <v>1</v>
      </c>
      <c r="S271" s="827">
        <v>1</v>
      </c>
      <c r="T271" s="826">
        <v>1</v>
      </c>
      <c r="U271" s="828">
        <v>1</v>
      </c>
    </row>
    <row r="272" spans="1:21" ht="14.45" customHeight="1" x14ac:dyDescent="0.2">
      <c r="A272" s="821">
        <v>11</v>
      </c>
      <c r="B272" s="822" t="s">
        <v>2300</v>
      </c>
      <c r="C272" s="822" t="s">
        <v>2306</v>
      </c>
      <c r="D272" s="823" t="s">
        <v>4268</v>
      </c>
      <c r="E272" s="824" t="s">
        <v>2314</v>
      </c>
      <c r="F272" s="822" t="s">
        <v>2301</v>
      </c>
      <c r="G272" s="822" t="s">
        <v>2792</v>
      </c>
      <c r="H272" s="822" t="s">
        <v>329</v>
      </c>
      <c r="I272" s="822" t="s">
        <v>2796</v>
      </c>
      <c r="J272" s="822" t="s">
        <v>2794</v>
      </c>
      <c r="K272" s="822" t="s">
        <v>2795</v>
      </c>
      <c r="L272" s="825">
        <v>61.36</v>
      </c>
      <c r="M272" s="825">
        <v>61.36</v>
      </c>
      <c r="N272" s="822">
        <v>1</v>
      </c>
      <c r="O272" s="826">
        <v>1</v>
      </c>
      <c r="P272" s="825">
        <v>61.36</v>
      </c>
      <c r="Q272" s="827">
        <v>1</v>
      </c>
      <c r="R272" s="822">
        <v>1</v>
      </c>
      <c r="S272" s="827">
        <v>1</v>
      </c>
      <c r="T272" s="826">
        <v>1</v>
      </c>
      <c r="U272" s="828">
        <v>1</v>
      </c>
    </row>
    <row r="273" spans="1:21" ht="14.45" customHeight="1" x14ac:dyDescent="0.2">
      <c r="A273" s="821">
        <v>11</v>
      </c>
      <c r="B273" s="822" t="s">
        <v>2300</v>
      </c>
      <c r="C273" s="822" t="s">
        <v>2306</v>
      </c>
      <c r="D273" s="823" t="s">
        <v>4268</v>
      </c>
      <c r="E273" s="824" t="s">
        <v>2314</v>
      </c>
      <c r="F273" s="822" t="s">
        <v>2301</v>
      </c>
      <c r="G273" s="822" t="s">
        <v>2353</v>
      </c>
      <c r="H273" s="822" t="s">
        <v>663</v>
      </c>
      <c r="I273" s="822" t="s">
        <v>1834</v>
      </c>
      <c r="J273" s="822" t="s">
        <v>788</v>
      </c>
      <c r="K273" s="822" t="s">
        <v>1835</v>
      </c>
      <c r="L273" s="825">
        <v>736.33</v>
      </c>
      <c r="M273" s="825">
        <v>31662.190000000002</v>
      </c>
      <c r="N273" s="822">
        <v>43</v>
      </c>
      <c r="O273" s="826">
        <v>20</v>
      </c>
      <c r="P273" s="825">
        <v>18408.250000000004</v>
      </c>
      <c r="Q273" s="827">
        <v>0.58139534883720934</v>
      </c>
      <c r="R273" s="822">
        <v>25</v>
      </c>
      <c r="S273" s="827">
        <v>0.58139534883720934</v>
      </c>
      <c r="T273" s="826">
        <v>12.5</v>
      </c>
      <c r="U273" s="828">
        <v>0.625</v>
      </c>
    </row>
    <row r="274" spans="1:21" ht="14.45" customHeight="1" x14ac:dyDescent="0.2">
      <c r="A274" s="821">
        <v>11</v>
      </c>
      <c r="B274" s="822" t="s">
        <v>2300</v>
      </c>
      <c r="C274" s="822" t="s">
        <v>2306</v>
      </c>
      <c r="D274" s="823" t="s">
        <v>4268</v>
      </c>
      <c r="E274" s="824" t="s">
        <v>2314</v>
      </c>
      <c r="F274" s="822" t="s">
        <v>2301</v>
      </c>
      <c r="G274" s="822" t="s">
        <v>2353</v>
      </c>
      <c r="H274" s="822" t="s">
        <v>663</v>
      </c>
      <c r="I274" s="822" t="s">
        <v>1836</v>
      </c>
      <c r="J274" s="822" t="s">
        <v>788</v>
      </c>
      <c r="K274" s="822" t="s">
        <v>1837</v>
      </c>
      <c r="L274" s="825">
        <v>490.89</v>
      </c>
      <c r="M274" s="825">
        <v>4418.01</v>
      </c>
      <c r="N274" s="822">
        <v>9</v>
      </c>
      <c r="O274" s="826">
        <v>4</v>
      </c>
      <c r="P274" s="825">
        <v>2454.4499999999998</v>
      </c>
      <c r="Q274" s="827">
        <v>0.55555555555555547</v>
      </c>
      <c r="R274" s="822">
        <v>5</v>
      </c>
      <c r="S274" s="827">
        <v>0.55555555555555558</v>
      </c>
      <c r="T274" s="826">
        <v>2</v>
      </c>
      <c r="U274" s="828">
        <v>0.5</v>
      </c>
    </row>
    <row r="275" spans="1:21" ht="14.45" customHeight="1" x14ac:dyDescent="0.2">
      <c r="A275" s="821">
        <v>11</v>
      </c>
      <c r="B275" s="822" t="s">
        <v>2300</v>
      </c>
      <c r="C275" s="822" t="s">
        <v>2306</v>
      </c>
      <c r="D275" s="823" t="s">
        <v>4268</v>
      </c>
      <c r="E275" s="824" t="s">
        <v>2314</v>
      </c>
      <c r="F275" s="822" t="s">
        <v>2301</v>
      </c>
      <c r="G275" s="822" t="s">
        <v>2353</v>
      </c>
      <c r="H275" s="822" t="s">
        <v>663</v>
      </c>
      <c r="I275" s="822" t="s">
        <v>1830</v>
      </c>
      <c r="J275" s="822" t="s">
        <v>788</v>
      </c>
      <c r="K275" s="822" t="s">
        <v>1831</v>
      </c>
      <c r="L275" s="825">
        <v>923.74</v>
      </c>
      <c r="M275" s="825">
        <v>2771.2200000000003</v>
      </c>
      <c r="N275" s="822">
        <v>3</v>
      </c>
      <c r="O275" s="826">
        <v>1</v>
      </c>
      <c r="P275" s="825">
        <v>2771.2200000000003</v>
      </c>
      <c r="Q275" s="827">
        <v>1</v>
      </c>
      <c r="R275" s="822">
        <v>3</v>
      </c>
      <c r="S275" s="827">
        <v>1</v>
      </c>
      <c r="T275" s="826">
        <v>1</v>
      </c>
      <c r="U275" s="828">
        <v>1</v>
      </c>
    </row>
    <row r="276" spans="1:21" ht="14.45" customHeight="1" x14ac:dyDescent="0.2">
      <c r="A276" s="821">
        <v>11</v>
      </c>
      <c r="B276" s="822" t="s">
        <v>2300</v>
      </c>
      <c r="C276" s="822" t="s">
        <v>2306</v>
      </c>
      <c r="D276" s="823" t="s">
        <v>4268</v>
      </c>
      <c r="E276" s="824" t="s">
        <v>2314</v>
      </c>
      <c r="F276" s="822" t="s">
        <v>2301</v>
      </c>
      <c r="G276" s="822" t="s">
        <v>2408</v>
      </c>
      <c r="H276" s="822" t="s">
        <v>329</v>
      </c>
      <c r="I276" s="822" t="s">
        <v>2797</v>
      </c>
      <c r="J276" s="822" t="s">
        <v>681</v>
      </c>
      <c r="K276" s="822" t="s">
        <v>2798</v>
      </c>
      <c r="L276" s="825">
        <v>17.62</v>
      </c>
      <c r="M276" s="825">
        <v>17.62</v>
      </c>
      <c r="N276" s="822">
        <v>1</v>
      </c>
      <c r="O276" s="826">
        <v>0.5</v>
      </c>
      <c r="P276" s="825">
        <v>17.62</v>
      </c>
      <c r="Q276" s="827">
        <v>1</v>
      </c>
      <c r="R276" s="822">
        <v>1</v>
      </c>
      <c r="S276" s="827">
        <v>1</v>
      </c>
      <c r="T276" s="826">
        <v>0.5</v>
      </c>
      <c r="U276" s="828">
        <v>1</v>
      </c>
    </row>
    <row r="277" spans="1:21" ht="14.45" customHeight="1" x14ac:dyDescent="0.2">
      <c r="A277" s="821">
        <v>11</v>
      </c>
      <c r="B277" s="822" t="s">
        <v>2300</v>
      </c>
      <c r="C277" s="822" t="s">
        <v>2306</v>
      </c>
      <c r="D277" s="823" t="s">
        <v>4268</v>
      </c>
      <c r="E277" s="824" t="s">
        <v>2314</v>
      </c>
      <c r="F277" s="822" t="s">
        <v>2301</v>
      </c>
      <c r="G277" s="822" t="s">
        <v>2408</v>
      </c>
      <c r="H277" s="822" t="s">
        <v>329</v>
      </c>
      <c r="I277" s="822" t="s">
        <v>2409</v>
      </c>
      <c r="J277" s="822" t="s">
        <v>681</v>
      </c>
      <c r="K277" s="822" t="s">
        <v>1168</v>
      </c>
      <c r="L277" s="825">
        <v>35.25</v>
      </c>
      <c r="M277" s="825">
        <v>1374.75</v>
      </c>
      <c r="N277" s="822">
        <v>39</v>
      </c>
      <c r="O277" s="826">
        <v>16</v>
      </c>
      <c r="P277" s="825">
        <v>599.25</v>
      </c>
      <c r="Q277" s="827">
        <v>0.4358974358974359</v>
      </c>
      <c r="R277" s="822">
        <v>17</v>
      </c>
      <c r="S277" s="827">
        <v>0.4358974358974359</v>
      </c>
      <c r="T277" s="826">
        <v>8.5</v>
      </c>
      <c r="U277" s="828">
        <v>0.53125</v>
      </c>
    </row>
    <row r="278" spans="1:21" ht="14.45" customHeight="1" x14ac:dyDescent="0.2">
      <c r="A278" s="821">
        <v>11</v>
      </c>
      <c r="B278" s="822" t="s">
        <v>2300</v>
      </c>
      <c r="C278" s="822" t="s">
        <v>2306</v>
      </c>
      <c r="D278" s="823" t="s">
        <v>4268</v>
      </c>
      <c r="E278" s="824" t="s">
        <v>2314</v>
      </c>
      <c r="F278" s="822" t="s">
        <v>2301</v>
      </c>
      <c r="G278" s="822" t="s">
        <v>2408</v>
      </c>
      <c r="H278" s="822" t="s">
        <v>329</v>
      </c>
      <c r="I278" s="822" t="s">
        <v>2589</v>
      </c>
      <c r="J278" s="822" t="s">
        <v>681</v>
      </c>
      <c r="K278" s="822" t="s">
        <v>2590</v>
      </c>
      <c r="L278" s="825">
        <v>35.25</v>
      </c>
      <c r="M278" s="825">
        <v>105.75</v>
      </c>
      <c r="N278" s="822">
        <v>3</v>
      </c>
      <c r="O278" s="826">
        <v>2</v>
      </c>
      <c r="P278" s="825">
        <v>70.5</v>
      </c>
      <c r="Q278" s="827">
        <v>0.66666666666666663</v>
      </c>
      <c r="R278" s="822">
        <v>2</v>
      </c>
      <c r="S278" s="827">
        <v>0.66666666666666663</v>
      </c>
      <c r="T278" s="826">
        <v>1</v>
      </c>
      <c r="U278" s="828">
        <v>0.5</v>
      </c>
    </row>
    <row r="279" spans="1:21" ht="14.45" customHeight="1" x14ac:dyDescent="0.2">
      <c r="A279" s="821">
        <v>11</v>
      </c>
      <c r="B279" s="822" t="s">
        <v>2300</v>
      </c>
      <c r="C279" s="822" t="s">
        <v>2306</v>
      </c>
      <c r="D279" s="823" t="s">
        <v>4268</v>
      </c>
      <c r="E279" s="824" t="s">
        <v>2314</v>
      </c>
      <c r="F279" s="822" t="s">
        <v>2301</v>
      </c>
      <c r="G279" s="822" t="s">
        <v>2408</v>
      </c>
      <c r="H279" s="822" t="s">
        <v>329</v>
      </c>
      <c r="I279" s="822" t="s">
        <v>2591</v>
      </c>
      <c r="J279" s="822" t="s">
        <v>925</v>
      </c>
      <c r="K279" s="822" t="s">
        <v>2592</v>
      </c>
      <c r="L279" s="825">
        <v>35.25</v>
      </c>
      <c r="M279" s="825">
        <v>423</v>
      </c>
      <c r="N279" s="822">
        <v>12</v>
      </c>
      <c r="O279" s="826">
        <v>5.5</v>
      </c>
      <c r="P279" s="825">
        <v>141</v>
      </c>
      <c r="Q279" s="827">
        <v>0.33333333333333331</v>
      </c>
      <c r="R279" s="822">
        <v>4</v>
      </c>
      <c r="S279" s="827">
        <v>0.33333333333333331</v>
      </c>
      <c r="T279" s="826">
        <v>1.5</v>
      </c>
      <c r="U279" s="828">
        <v>0.27272727272727271</v>
      </c>
    </row>
    <row r="280" spans="1:21" ht="14.45" customHeight="1" x14ac:dyDescent="0.2">
      <c r="A280" s="821">
        <v>11</v>
      </c>
      <c r="B280" s="822" t="s">
        <v>2300</v>
      </c>
      <c r="C280" s="822" t="s">
        <v>2306</v>
      </c>
      <c r="D280" s="823" t="s">
        <v>4268</v>
      </c>
      <c r="E280" s="824" t="s">
        <v>2314</v>
      </c>
      <c r="F280" s="822" t="s">
        <v>2301</v>
      </c>
      <c r="G280" s="822" t="s">
        <v>2408</v>
      </c>
      <c r="H280" s="822" t="s">
        <v>329</v>
      </c>
      <c r="I280" s="822" t="s">
        <v>2799</v>
      </c>
      <c r="J280" s="822" t="s">
        <v>681</v>
      </c>
      <c r="K280" s="822" t="s">
        <v>2592</v>
      </c>
      <c r="L280" s="825">
        <v>35.25</v>
      </c>
      <c r="M280" s="825">
        <v>176.25</v>
      </c>
      <c r="N280" s="822">
        <v>5</v>
      </c>
      <c r="O280" s="826">
        <v>2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11</v>
      </c>
      <c r="B281" s="822" t="s">
        <v>2300</v>
      </c>
      <c r="C281" s="822" t="s">
        <v>2306</v>
      </c>
      <c r="D281" s="823" t="s">
        <v>4268</v>
      </c>
      <c r="E281" s="824" t="s">
        <v>2314</v>
      </c>
      <c r="F281" s="822" t="s">
        <v>2301</v>
      </c>
      <c r="G281" s="822" t="s">
        <v>2800</v>
      </c>
      <c r="H281" s="822" t="s">
        <v>329</v>
      </c>
      <c r="I281" s="822" t="s">
        <v>2801</v>
      </c>
      <c r="J281" s="822" t="s">
        <v>2802</v>
      </c>
      <c r="K281" s="822" t="s">
        <v>2803</v>
      </c>
      <c r="L281" s="825">
        <v>46.81</v>
      </c>
      <c r="M281" s="825">
        <v>46.81</v>
      </c>
      <c r="N281" s="822">
        <v>1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11</v>
      </c>
      <c r="B282" s="822" t="s">
        <v>2300</v>
      </c>
      <c r="C282" s="822" t="s">
        <v>2306</v>
      </c>
      <c r="D282" s="823" t="s">
        <v>4268</v>
      </c>
      <c r="E282" s="824" t="s">
        <v>2314</v>
      </c>
      <c r="F282" s="822" t="s">
        <v>2301</v>
      </c>
      <c r="G282" s="822" t="s">
        <v>2804</v>
      </c>
      <c r="H282" s="822" t="s">
        <v>329</v>
      </c>
      <c r="I282" s="822" t="s">
        <v>2805</v>
      </c>
      <c r="J282" s="822" t="s">
        <v>2806</v>
      </c>
      <c r="K282" s="822" t="s">
        <v>2807</v>
      </c>
      <c r="L282" s="825">
        <v>0</v>
      </c>
      <c r="M282" s="825">
        <v>0</v>
      </c>
      <c r="N282" s="822">
        <v>1</v>
      </c>
      <c r="O282" s="826">
        <v>1</v>
      </c>
      <c r="P282" s="825"/>
      <c r="Q282" s="827"/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11</v>
      </c>
      <c r="B283" s="822" t="s">
        <v>2300</v>
      </c>
      <c r="C283" s="822" t="s">
        <v>2306</v>
      </c>
      <c r="D283" s="823" t="s">
        <v>4268</v>
      </c>
      <c r="E283" s="824" t="s">
        <v>2314</v>
      </c>
      <c r="F283" s="822" t="s">
        <v>2301</v>
      </c>
      <c r="G283" s="822" t="s">
        <v>2410</v>
      </c>
      <c r="H283" s="822" t="s">
        <v>329</v>
      </c>
      <c r="I283" s="822" t="s">
        <v>2411</v>
      </c>
      <c r="J283" s="822" t="s">
        <v>2412</v>
      </c>
      <c r="K283" s="822" t="s">
        <v>2039</v>
      </c>
      <c r="L283" s="825">
        <v>1544.99</v>
      </c>
      <c r="M283" s="825">
        <v>1544.99</v>
      </c>
      <c r="N283" s="822">
        <v>1</v>
      </c>
      <c r="O283" s="826">
        <v>1</v>
      </c>
      <c r="P283" s="825">
        <v>1544.99</v>
      </c>
      <c r="Q283" s="827">
        <v>1</v>
      </c>
      <c r="R283" s="822">
        <v>1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11</v>
      </c>
      <c r="B284" s="822" t="s">
        <v>2300</v>
      </c>
      <c r="C284" s="822" t="s">
        <v>2306</v>
      </c>
      <c r="D284" s="823" t="s">
        <v>4268</v>
      </c>
      <c r="E284" s="824" t="s">
        <v>2314</v>
      </c>
      <c r="F284" s="822" t="s">
        <v>2301</v>
      </c>
      <c r="G284" s="822" t="s">
        <v>2808</v>
      </c>
      <c r="H284" s="822" t="s">
        <v>329</v>
      </c>
      <c r="I284" s="822" t="s">
        <v>2809</v>
      </c>
      <c r="J284" s="822" t="s">
        <v>2810</v>
      </c>
      <c r="K284" s="822" t="s">
        <v>2811</v>
      </c>
      <c r="L284" s="825">
        <v>183.79</v>
      </c>
      <c r="M284" s="825">
        <v>367.58</v>
      </c>
      <c r="N284" s="822">
        <v>2</v>
      </c>
      <c r="O284" s="826">
        <v>1.5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11</v>
      </c>
      <c r="B285" s="822" t="s">
        <v>2300</v>
      </c>
      <c r="C285" s="822" t="s">
        <v>2306</v>
      </c>
      <c r="D285" s="823" t="s">
        <v>4268</v>
      </c>
      <c r="E285" s="824" t="s">
        <v>2314</v>
      </c>
      <c r="F285" s="822" t="s">
        <v>2301</v>
      </c>
      <c r="G285" s="822" t="s">
        <v>2812</v>
      </c>
      <c r="H285" s="822" t="s">
        <v>329</v>
      </c>
      <c r="I285" s="822" t="s">
        <v>2813</v>
      </c>
      <c r="J285" s="822" t="s">
        <v>2814</v>
      </c>
      <c r="K285" s="822" t="s">
        <v>2815</v>
      </c>
      <c r="L285" s="825">
        <v>0</v>
      </c>
      <c r="M285" s="825">
        <v>0</v>
      </c>
      <c r="N285" s="822">
        <v>11</v>
      </c>
      <c r="O285" s="826">
        <v>4</v>
      </c>
      <c r="P285" s="825">
        <v>0</v>
      </c>
      <c r="Q285" s="827"/>
      <c r="R285" s="822">
        <v>11</v>
      </c>
      <c r="S285" s="827">
        <v>1</v>
      </c>
      <c r="T285" s="826">
        <v>4</v>
      </c>
      <c r="U285" s="828">
        <v>1</v>
      </c>
    </row>
    <row r="286" spans="1:21" ht="14.45" customHeight="1" x14ac:dyDescent="0.2">
      <c r="A286" s="821">
        <v>11</v>
      </c>
      <c r="B286" s="822" t="s">
        <v>2300</v>
      </c>
      <c r="C286" s="822" t="s">
        <v>2306</v>
      </c>
      <c r="D286" s="823" t="s">
        <v>4268</v>
      </c>
      <c r="E286" s="824" t="s">
        <v>2314</v>
      </c>
      <c r="F286" s="822" t="s">
        <v>2301</v>
      </c>
      <c r="G286" s="822" t="s">
        <v>2816</v>
      </c>
      <c r="H286" s="822" t="s">
        <v>329</v>
      </c>
      <c r="I286" s="822" t="s">
        <v>2817</v>
      </c>
      <c r="J286" s="822" t="s">
        <v>858</v>
      </c>
      <c r="K286" s="822" t="s">
        <v>2818</v>
      </c>
      <c r="L286" s="825">
        <v>0</v>
      </c>
      <c r="M286" s="825">
        <v>0</v>
      </c>
      <c r="N286" s="822">
        <v>4</v>
      </c>
      <c r="O286" s="826">
        <v>3</v>
      </c>
      <c r="P286" s="825">
        <v>0</v>
      </c>
      <c r="Q286" s="827"/>
      <c r="R286" s="822">
        <v>2</v>
      </c>
      <c r="S286" s="827">
        <v>0.5</v>
      </c>
      <c r="T286" s="826">
        <v>2</v>
      </c>
      <c r="U286" s="828">
        <v>0.66666666666666663</v>
      </c>
    </row>
    <row r="287" spans="1:21" ht="14.45" customHeight="1" x14ac:dyDescent="0.2">
      <c r="A287" s="821">
        <v>11</v>
      </c>
      <c r="B287" s="822" t="s">
        <v>2300</v>
      </c>
      <c r="C287" s="822" t="s">
        <v>2306</v>
      </c>
      <c r="D287" s="823" t="s">
        <v>4268</v>
      </c>
      <c r="E287" s="824" t="s">
        <v>2314</v>
      </c>
      <c r="F287" s="822" t="s">
        <v>2301</v>
      </c>
      <c r="G287" s="822" t="s">
        <v>2819</v>
      </c>
      <c r="H287" s="822" t="s">
        <v>329</v>
      </c>
      <c r="I287" s="822" t="s">
        <v>2820</v>
      </c>
      <c r="J287" s="822" t="s">
        <v>1588</v>
      </c>
      <c r="K287" s="822" t="s">
        <v>2821</v>
      </c>
      <c r="L287" s="825">
        <v>243.64</v>
      </c>
      <c r="M287" s="825">
        <v>243.64</v>
      </c>
      <c r="N287" s="822">
        <v>1</v>
      </c>
      <c r="O287" s="826">
        <v>1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11</v>
      </c>
      <c r="B288" s="822" t="s">
        <v>2300</v>
      </c>
      <c r="C288" s="822" t="s">
        <v>2306</v>
      </c>
      <c r="D288" s="823" t="s">
        <v>4268</v>
      </c>
      <c r="E288" s="824" t="s">
        <v>2314</v>
      </c>
      <c r="F288" s="822" t="s">
        <v>2301</v>
      </c>
      <c r="G288" s="822" t="s">
        <v>2354</v>
      </c>
      <c r="H288" s="822" t="s">
        <v>663</v>
      </c>
      <c r="I288" s="822" t="s">
        <v>1970</v>
      </c>
      <c r="J288" s="822" t="s">
        <v>929</v>
      </c>
      <c r="K288" s="822" t="s">
        <v>930</v>
      </c>
      <c r="L288" s="825">
        <v>0</v>
      </c>
      <c r="M288" s="825">
        <v>0</v>
      </c>
      <c r="N288" s="822">
        <v>68</v>
      </c>
      <c r="O288" s="826">
        <v>24</v>
      </c>
      <c r="P288" s="825">
        <v>0</v>
      </c>
      <c r="Q288" s="827"/>
      <c r="R288" s="822">
        <v>41</v>
      </c>
      <c r="S288" s="827">
        <v>0.6029411764705882</v>
      </c>
      <c r="T288" s="826">
        <v>13</v>
      </c>
      <c r="U288" s="828">
        <v>0.54166666666666663</v>
      </c>
    </row>
    <row r="289" spans="1:21" ht="14.45" customHeight="1" x14ac:dyDescent="0.2">
      <c r="A289" s="821">
        <v>11</v>
      </c>
      <c r="B289" s="822" t="s">
        <v>2300</v>
      </c>
      <c r="C289" s="822" t="s">
        <v>2306</v>
      </c>
      <c r="D289" s="823" t="s">
        <v>4268</v>
      </c>
      <c r="E289" s="824" t="s">
        <v>2314</v>
      </c>
      <c r="F289" s="822" t="s">
        <v>2301</v>
      </c>
      <c r="G289" s="822" t="s">
        <v>2354</v>
      </c>
      <c r="H289" s="822" t="s">
        <v>663</v>
      </c>
      <c r="I289" s="822" t="s">
        <v>2232</v>
      </c>
      <c r="J289" s="822" t="s">
        <v>929</v>
      </c>
      <c r="K289" s="822" t="s">
        <v>2233</v>
      </c>
      <c r="L289" s="825">
        <v>61.49</v>
      </c>
      <c r="M289" s="825">
        <v>184.47</v>
      </c>
      <c r="N289" s="822">
        <v>3</v>
      </c>
      <c r="O289" s="826">
        <v>0.5</v>
      </c>
      <c r="P289" s="825">
        <v>184.47</v>
      </c>
      <c r="Q289" s="827">
        <v>1</v>
      </c>
      <c r="R289" s="822">
        <v>3</v>
      </c>
      <c r="S289" s="827">
        <v>1</v>
      </c>
      <c r="T289" s="826">
        <v>0.5</v>
      </c>
      <c r="U289" s="828">
        <v>1</v>
      </c>
    </row>
    <row r="290" spans="1:21" ht="14.45" customHeight="1" x14ac:dyDescent="0.2">
      <c r="A290" s="821">
        <v>11</v>
      </c>
      <c r="B290" s="822" t="s">
        <v>2300</v>
      </c>
      <c r="C290" s="822" t="s">
        <v>2306</v>
      </c>
      <c r="D290" s="823" t="s">
        <v>4268</v>
      </c>
      <c r="E290" s="824" t="s">
        <v>2314</v>
      </c>
      <c r="F290" s="822" t="s">
        <v>2301</v>
      </c>
      <c r="G290" s="822" t="s">
        <v>2413</v>
      </c>
      <c r="H290" s="822" t="s">
        <v>329</v>
      </c>
      <c r="I290" s="822" t="s">
        <v>2500</v>
      </c>
      <c r="J290" s="822" t="s">
        <v>2501</v>
      </c>
      <c r="K290" s="822" t="s">
        <v>2502</v>
      </c>
      <c r="L290" s="825">
        <v>59.56</v>
      </c>
      <c r="M290" s="825">
        <v>59.56</v>
      </c>
      <c r="N290" s="822">
        <v>1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11</v>
      </c>
      <c r="B291" s="822" t="s">
        <v>2300</v>
      </c>
      <c r="C291" s="822" t="s">
        <v>2306</v>
      </c>
      <c r="D291" s="823" t="s">
        <v>4268</v>
      </c>
      <c r="E291" s="824" t="s">
        <v>2314</v>
      </c>
      <c r="F291" s="822" t="s">
        <v>2301</v>
      </c>
      <c r="G291" s="822" t="s">
        <v>2600</v>
      </c>
      <c r="H291" s="822" t="s">
        <v>329</v>
      </c>
      <c r="I291" s="822" t="s">
        <v>2822</v>
      </c>
      <c r="J291" s="822" t="s">
        <v>2602</v>
      </c>
      <c r="K291" s="822" t="s">
        <v>2603</v>
      </c>
      <c r="L291" s="825">
        <v>60.39</v>
      </c>
      <c r="M291" s="825">
        <v>120.78</v>
      </c>
      <c r="N291" s="822">
        <v>2</v>
      </c>
      <c r="O291" s="826">
        <v>1</v>
      </c>
      <c r="P291" s="825">
        <v>120.78</v>
      </c>
      <c r="Q291" s="827">
        <v>1</v>
      </c>
      <c r="R291" s="822">
        <v>2</v>
      </c>
      <c r="S291" s="827">
        <v>1</v>
      </c>
      <c r="T291" s="826">
        <v>1</v>
      </c>
      <c r="U291" s="828">
        <v>1</v>
      </c>
    </row>
    <row r="292" spans="1:21" ht="14.45" customHeight="1" x14ac:dyDescent="0.2">
      <c r="A292" s="821">
        <v>11</v>
      </c>
      <c r="B292" s="822" t="s">
        <v>2300</v>
      </c>
      <c r="C292" s="822" t="s">
        <v>2306</v>
      </c>
      <c r="D292" s="823" t="s">
        <v>4268</v>
      </c>
      <c r="E292" s="824" t="s">
        <v>2314</v>
      </c>
      <c r="F292" s="822" t="s">
        <v>2301</v>
      </c>
      <c r="G292" s="822" t="s">
        <v>2823</v>
      </c>
      <c r="H292" s="822" t="s">
        <v>329</v>
      </c>
      <c r="I292" s="822" t="s">
        <v>2824</v>
      </c>
      <c r="J292" s="822" t="s">
        <v>2825</v>
      </c>
      <c r="K292" s="822" t="s">
        <v>1821</v>
      </c>
      <c r="L292" s="825">
        <v>38.56</v>
      </c>
      <c r="M292" s="825">
        <v>38.56</v>
      </c>
      <c r="N292" s="822">
        <v>1</v>
      </c>
      <c r="O292" s="826">
        <v>0.5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11</v>
      </c>
      <c r="B293" s="822" t="s">
        <v>2300</v>
      </c>
      <c r="C293" s="822" t="s">
        <v>2306</v>
      </c>
      <c r="D293" s="823" t="s">
        <v>4268</v>
      </c>
      <c r="E293" s="824" t="s">
        <v>2314</v>
      </c>
      <c r="F293" s="822" t="s">
        <v>2301</v>
      </c>
      <c r="G293" s="822" t="s">
        <v>2620</v>
      </c>
      <c r="H293" s="822" t="s">
        <v>329</v>
      </c>
      <c r="I293" s="822" t="s">
        <v>2627</v>
      </c>
      <c r="J293" s="822" t="s">
        <v>2625</v>
      </c>
      <c r="K293" s="822" t="s">
        <v>2628</v>
      </c>
      <c r="L293" s="825">
        <v>387.73</v>
      </c>
      <c r="M293" s="825">
        <v>6979.14</v>
      </c>
      <c r="N293" s="822">
        <v>18</v>
      </c>
      <c r="O293" s="826">
        <v>7.5</v>
      </c>
      <c r="P293" s="825">
        <v>3489.57</v>
      </c>
      <c r="Q293" s="827">
        <v>0.5</v>
      </c>
      <c r="R293" s="822">
        <v>9</v>
      </c>
      <c r="S293" s="827">
        <v>0.5</v>
      </c>
      <c r="T293" s="826">
        <v>3.5</v>
      </c>
      <c r="U293" s="828">
        <v>0.46666666666666667</v>
      </c>
    </row>
    <row r="294" spans="1:21" ht="14.45" customHeight="1" x14ac:dyDescent="0.2">
      <c r="A294" s="821">
        <v>11</v>
      </c>
      <c r="B294" s="822" t="s">
        <v>2300</v>
      </c>
      <c r="C294" s="822" t="s">
        <v>2306</v>
      </c>
      <c r="D294" s="823" t="s">
        <v>4268</v>
      </c>
      <c r="E294" s="824" t="s">
        <v>2314</v>
      </c>
      <c r="F294" s="822" t="s">
        <v>2301</v>
      </c>
      <c r="G294" s="822" t="s">
        <v>2380</v>
      </c>
      <c r="H294" s="822" t="s">
        <v>329</v>
      </c>
      <c r="I294" s="822" t="s">
        <v>2826</v>
      </c>
      <c r="J294" s="822" t="s">
        <v>1241</v>
      </c>
      <c r="K294" s="822" t="s">
        <v>1529</v>
      </c>
      <c r="L294" s="825">
        <v>0</v>
      </c>
      <c r="M294" s="825">
        <v>0</v>
      </c>
      <c r="N294" s="822">
        <v>1</v>
      </c>
      <c r="O294" s="826">
        <v>1</v>
      </c>
      <c r="P294" s="825">
        <v>0</v>
      </c>
      <c r="Q294" s="827"/>
      <c r="R294" s="822">
        <v>1</v>
      </c>
      <c r="S294" s="827">
        <v>1</v>
      </c>
      <c r="T294" s="826">
        <v>1</v>
      </c>
      <c r="U294" s="828">
        <v>1</v>
      </c>
    </row>
    <row r="295" spans="1:21" ht="14.45" customHeight="1" x14ac:dyDescent="0.2">
      <c r="A295" s="821">
        <v>11</v>
      </c>
      <c r="B295" s="822" t="s">
        <v>2300</v>
      </c>
      <c r="C295" s="822" t="s">
        <v>2306</v>
      </c>
      <c r="D295" s="823" t="s">
        <v>4268</v>
      </c>
      <c r="E295" s="824" t="s">
        <v>2314</v>
      </c>
      <c r="F295" s="822" t="s">
        <v>2301</v>
      </c>
      <c r="G295" s="822" t="s">
        <v>2380</v>
      </c>
      <c r="H295" s="822" t="s">
        <v>329</v>
      </c>
      <c r="I295" s="822" t="s">
        <v>2827</v>
      </c>
      <c r="J295" s="822" t="s">
        <v>2828</v>
      </c>
      <c r="K295" s="822" t="s">
        <v>2829</v>
      </c>
      <c r="L295" s="825">
        <v>0</v>
      </c>
      <c r="M295" s="825">
        <v>0</v>
      </c>
      <c r="N295" s="822">
        <v>1</v>
      </c>
      <c r="O295" s="826">
        <v>0.5</v>
      </c>
      <c r="P295" s="825">
        <v>0</v>
      </c>
      <c r="Q295" s="827"/>
      <c r="R295" s="822">
        <v>1</v>
      </c>
      <c r="S295" s="827">
        <v>1</v>
      </c>
      <c r="T295" s="826">
        <v>0.5</v>
      </c>
      <c r="U295" s="828">
        <v>1</v>
      </c>
    </row>
    <row r="296" spans="1:21" ht="14.45" customHeight="1" x14ac:dyDescent="0.2">
      <c r="A296" s="821">
        <v>11</v>
      </c>
      <c r="B296" s="822" t="s">
        <v>2300</v>
      </c>
      <c r="C296" s="822" t="s">
        <v>2306</v>
      </c>
      <c r="D296" s="823" t="s">
        <v>4268</v>
      </c>
      <c r="E296" s="824" t="s">
        <v>2314</v>
      </c>
      <c r="F296" s="822" t="s">
        <v>2301</v>
      </c>
      <c r="G296" s="822" t="s">
        <v>2380</v>
      </c>
      <c r="H296" s="822" t="s">
        <v>329</v>
      </c>
      <c r="I296" s="822" t="s">
        <v>2830</v>
      </c>
      <c r="J296" s="822" t="s">
        <v>2828</v>
      </c>
      <c r="K296" s="822" t="s">
        <v>2831</v>
      </c>
      <c r="L296" s="825">
        <v>0</v>
      </c>
      <c r="M296" s="825">
        <v>0</v>
      </c>
      <c r="N296" s="822">
        <v>1</v>
      </c>
      <c r="O296" s="826">
        <v>0.5</v>
      </c>
      <c r="P296" s="825"/>
      <c r="Q296" s="827"/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11</v>
      </c>
      <c r="B297" s="822" t="s">
        <v>2300</v>
      </c>
      <c r="C297" s="822" t="s">
        <v>2306</v>
      </c>
      <c r="D297" s="823" t="s">
        <v>4268</v>
      </c>
      <c r="E297" s="824" t="s">
        <v>2314</v>
      </c>
      <c r="F297" s="822" t="s">
        <v>2301</v>
      </c>
      <c r="G297" s="822" t="s">
        <v>2629</v>
      </c>
      <c r="H297" s="822" t="s">
        <v>329</v>
      </c>
      <c r="I297" s="822" t="s">
        <v>2832</v>
      </c>
      <c r="J297" s="822" t="s">
        <v>2833</v>
      </c>
      <c r="K297" s="822" t="s">
        <v>2811</v>
      </c>
      <c r="L297" s="825">
        <v>0</v>
      </c>
      <c r="M297" s="825">
        <v>0</v>
      </c>
      <c r="N297" s="822">
        <v>3</v>
      </c>
      <c r="O297" s="826">
        <v>2.5</v>
      </c>
      <c r="P297" s="825">
        <v>0</v>
      </c>
      <c r="Q297" s="827"/>
      <c r="R297" s="822">
        <v>1</v>
      </c>
      <c r="S297" s="827">
        <v>0.33333333333333331</v>
      </c>
      <c r="T297" s="826">
        <v>1</v>
      </c>
      <c r="U297" s="828">
        <v>0.4</v>
      </c>
    </row>
    <row r="298" spans="1:21" ht="14.45" customHeight="1" x14ac:dyDescent="0.2">
      <c r="A298" s="821">
        <v>11</v>
      </c>
      <c r="B298" s="822" t="s">
        <v>2300</v>
      </c>
      <c r="C298" s="822" t="s">
        <v>2306</v>
      </c>
      <c r="D298" s="823" t="s">
        <v>4268</v>
      </c>
      <c r="E298" s="824" t="s">
        <v>2314</v>
      </c>
      <c r="F298" s="822" t="s">
        <v>2301</v>
      </c>
      <c r="G298" s="822" t="s">
        <v>2834</v>
      </c>
      <c r="H298" s="822" t="s">
        <v>329</v>
      </c>
      <c r="I298" s="822" t="s">
        <v>2835</v>
      </c>
      <c r="J298" s="822" t="s">
        <v>2836</v>
      </c>
      <c r="K298" s="822" t="s">
        <v>2837</v>
      </c>
      <c r="L298" s="825">
        <v>327.49</v>
      </c>
      <c r="M298" s="825">
        <v>327.49</v>
      </c>
      <c r="N298" s="822">
        <v>1</v>
      </c>
      <c r="O298" s="826">
        <v>1</v>
      </c>
      <c r="P298" s="825">
        <v>327.49</v>
      </c>
      <c r="Q298" s="827">
        <v>1</v>
      </c>
      <c r="R298" s="822">
        <v>1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11</v>
      </c>
      <c r="B299" s="822" t="s">
        <v>2300</v>
      </c>
      <c r="C299" s="822" t="s">
        <v>2306</v>
      </c>
      <c r="D299" s="823" t="s">
        <v>4268</v>
      </c>
      <c r="E299" s="824" t="s">
        <v>2314</v>
      </c>
      <c r="F299" s="822" t="s">
        <v>2301</v>
      </c>
      <c r="G299" s="822" t="s">
        <v>2503</v>
      </c>
      <c r="H299" s="822" t="s">
        <v>329</v>
      </c>
      <c r="I299" s="822" t="s">
        <v>2633</v>
      </c>
      <c r="J299" s="822" t="s">
        <v>2631</v>
      </c>
      <c r="K299" s="822" t="s">
        <v>2634</v>
      </c>
      <c r="L299" s="825">
        <v>299.83999999999997</v>
      </c>
      <c r="M299" s="825">
        <v>2398.7199999999998</v>
      </c>
      <c r="N299" s="822">
        <v>8</v>
      </c>
      <c r="O299" s="826">
        <v>5</v>
      </c>
      <c r="P299" s="825">
        <v>899.52</v>
      </c>
      <c r="Q299" s="827">
        <v>0.375</v>
      </c>
      <c r="R299" s="822">
        <v>3</v>
      </c>
      <c r="S299" s="827">
        <v>0.375</v>
      </c>
      <c r="T299" s="826">
        <v>2</v>
      </c>
      <c r="U299" s="828">
        <v>0.4</v>
      </c>
    </row>
    <row r="300" spans="1:21" ht="14.45" customHeight="1" x14ac:dyDescent="0.2">
      <c r="A300" s="821">
        <v>11</v>
      </c>
      <c r="B300" s="822" t="s">
        <v>2300</v>
      </c>
      <c r="C300" s="822" t="s">
        <v>2306</v>
      </c>
      <c r="D300" s="823" t="s">
        <v>4268</v>
      </c>
      <c r="E300" s="824" t="s">
        <v>2314</v>
      </c>
      <c r="F300" s="822" t="s">
        <v>2301</v>
      </c>
      <c r="G300" s="822" t="s">
        <v>2503</v>
      </c>
      <c r="H300" s="822" t="s">
        <v>663</v>
      </c>
      <c r="I300" s="822" t="s">
        <v>2838</v>
      </c>
      <c r="J300" s="822" t="s">
        <v>2631</v>
      </c>
      <c r="K300" s="822" t="s">
        <v>2839</v>
      </c>
      <c r="L300" s="825">
        <v>150.94</v>
      </c>
      <c r="M300" s="825">
        <v>301.88</v>
      </c>
      <c r="N300" s="822">
        <v>2</v>
      </c>
      <c r="O300" s="826">
        <v>1.5</v>
      </c>
      <c r="P300" s="825">
        <v>301.88</v>
      </c>
      <c r="Q300" s="827">
        <v>1</v>
      </c>
      <c r="R300" s="822">
        <v>2</v>
      </c>
      <c r="S300" s="827">
        <v>1</v>
      </c>
      <c r="T300" s="826">
        <v>1.5</v>
      </c>
      <c r="U300" s="828">
        <v>1</v>
      </c>
    </row>
    <row r="301" spans="1:21" ht="14.45" customHeight="1" x14ac:dyDescent="0.2">
      <c r="A301" s="821">
        <v>11</v>
      </c>
      <c r="B301" s="822" t="s">
        <v>2300</v>
      </c>
      <c r="C301" s="822" t="s">
        <v>2306</v>
      </c>
      <c r="D301" s="823" t="s">
        <v>4268</v>
      </c>
      <c r="E301" s="824" t="s">
        <v>2314</v>
      </c>
      <c r="F301" s="822" t="s">
        <v>2301</v>
      </c>
      <c r="G301" s="822" t="s">
        <v>2503</v>
      </c>
      <c r="H301" s="822" t="s">
        <v>329</v>
      </c>
      <c r="I301" s="822" t="s">
        <v>2635</v>
      </c>
      <c r="J301" s="822" t="s">
        <v>1058</v>
      </c>
      <c r="K301" s="822" t="s">
        <v>1402</v>
      </c>
      <c r="L301" s="825">
        <v>50.32</v>
      </c>
      <c r="M301" s="825">
        <v>251.60000000000002</v>
      </c>
      <c r="N301" s="822">
        <v>5</v>
      </c>
      <c r="O301" s="826">
        <v>2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11</v>
      </c>
      <c r="B302" s="822" t="s">
        <v>2300</v>
      </c>
      <c r="C302" s="822" t="s">
        <v>2306</v>
      </c>
      <c r="D302" s="823" t="s">
        <v>4268</v>
      </c>
      <c r="E302" s="824" t="s">
        <v>2314</v>
      </c>
      <c r="F302" s="822" t="s">
        <v>2301</v>
      </c>
      <c r="G302" s="822" t="s">
        <v>2503</v>
      </c>
      <c r="H302" s="822" t="s">
        <v>329</v>
      </c>
      <c r="I302" s="822" t="s">
        <v>2504</v>
      </c>
      <c r="J302" s="822" t="s">
        <v>2639</v>
      </c>
      <c r="K302" s="822"/>
      <c r="L302" s="825">
        <v>50.32</v>
      </c>
      <c r="M302" s="825">
        <v>100.64</v>
      </c>
      <c r="N302" s="822">
        <v>2</v>
      </c>
      <c r="O302" s="826">
        <v>0.5</v>
      </c>
      <c r="P302" s="825">
        <v>100.64</v>
      </c>
      <c r="Q302" s="827">
        <v>1</v>
      </c>
      <c r="R302" s="822">
        <v>2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11</v>
      </c>
      <c r="B303" s="822" t="s">
        <v>2300</v>
      </c>
      <c r="C303" s="822" t="s">
        <v>2306</v>
      </c>
      <c r="D303" s="823" t="s">
        <v>4268</v>
      </c>
      <c r="E303" s="824" t="s">
        <v>2314</v>
      </c>
      <c r="F303" s="822" t="s">
        <v>2301</v>
      </c>
      <c r="G303" s="822" t="s">
        <v>2503</v>
      </c>
      <c r="H303" s="822" t="s">
        <v>329</v>
      </c>
      <c r="I303" s="822" t="s">
        <v>2504</v>
      </c>
      <c r="J303" s="822" t="s">
        <v>1058</v>
      </c>
      <c r="K303" s="822" t="s">
        <v>2505</v>
      </c>
      <c r="L303" s="825">
        <v>50.32</v>
      </c>
      <c r="M303" s="825">
        <v>754.80000000000007</v>
      </c>
      <c r="N303" s="822">
        <v>15</v>
      </c>
      <c r="O303" s="826">
        <v>6</v>
      </c>
      <c r="P303" s="825">
        <v>150.96</v>
      </c>
      <c r="Q303" s="827">
        <v>0.19999999999999998</v>
      </c>
      <c r="R303" s="822">
        <v>3</v>
      </c>
      <c r="S303" s="827">
        <v>0.2</v>
      </c>
      <c r="T303" s="826">
        <v>1.5</v>
      </c>
      <c r="U303" s="828">
        <v>0.25</v>
      </c>
    </row>
    <row r="304" spans="1:21" ht="14.45" customHeight="1" x14ac:dyDescent="0.2">
      <c r="A304" s="821">
        <v>11</v>
      </c>
      <c r="B304" s="822" t="s">
        <v>2300</v>
      </c>
      <c r="C304" s="822" t="s">
        <v>2306</v>
      </c>
      <c r="D304" s="823" t="s">
        <v>4268</v>
      </c>
      <c r="E304" s="824" t="s">
        <v>2314</v>
      </c>
      <c r="F304" s="822" t="s">
        <v>2301</v>
      </c>
      <c r="G304" s="822" t="s">
        <v>2503</v>
      </c>
      <c r="H304" s="822" t="s">
        <v>329</v>
      </c>
      <c r="I304" s="822" t="s">
        <v>2840</v>
      </c>
      <c r="J304" s="822" t="s">
        <v>2841</v>
      </c>
      <c r="K304" s="822" t="s">
        <v>2842</v>
      </c>
      <c r="L304" s="825">
        <v>16.77</v>
      </c>
      <c r="M304" s="825">
        <v>50.31</v>
      </c>
      <c r="N304" s="822">
        <v>3</v>
      </c>
      <c r="O304" s="826">
        <v>1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11</v>
      </c>
      <c r="B305" s="822" t="s">
        <v>2300</v>
      </c>
      <c r="C305" s="822" t="s">
        <v>2306</v>
      </c>
      <c r="D305" s="823" t="s">
        <v>4268</v>
      </c>
      <c r="E305" s="824" t="s">
        <v>2314</v>
      </c>
      <c r="F305" s="822" t="s">
        <v>2301</v>
      </c>
      <c r="G305" s="822" t="s">
        <v>2503</v>
      </c>
      <c r="H305" s="822" t="s">
        <v>329</v>
      </c>
      <c r="I305" s="822" t="s">
        <v>2843</v>
      </c>
      <c r="J305" s="822" t="s">
        <v>2844</v>
      </c>
      <c r="K305" s="822" t="s">
        <v>2845</v>
      </c>
      <c r="L305" s="825">
        <v>50.32</v>
      </c>
      <c r="M305" s="825">
        <v>150.96</v>
      </c>
      <c r="N305" s="822">
        <v>3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11</v>
      </c>
      <c r="B306" s="822" t="s">
        <v>2300</v>
      </c>
      <c r="C306" s="822" t="s">
        <v>2306</v>
      </c>
      <c r="D306" s="823" t="s">
        <v>4268</v>
      </c>
      <c r="E306" s="824" t="s">
        <v>2314</v>
      </c>
      <c r="F306" s="822" t="s">
        <v>2301</v>
      </c>
      <c r="G306" s="822" t="s">
        <v>2846</v>
      </c>
      <c r="H306" s="822" t="s">
        <v>329</v>
      </c>
      <c r="I306" s="822" t="s">
        <v>2847</v>
      </c>
      <c r="J306" s="822" t="s">
        <v>2848</v>
      </c>
      <c r="K306" s="822" t="s">
        <v>2849</v>
      </c>
      <c r="L306" s="825">
        <v>0</v>
      </c>
      <c r="M306" s="825">
        <v>0</v>
      </c>
      <c r="N306" s="822">
        <v>2</v>
      </c>
      <c r="O306" s="826">
        <v>1</v>
      </c>
      <c r="P306" s="825"/>
      <c r="Q306" s="827"/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11</v>
      </c>
      <c r="B307" s="822" t="s">
        <v>2300</v>
      </c>
      <c r="C307" s="822" t="s">
        <v>2306</v>
      </c>
      <c r="D307" s="823" t="s">
        <v>4268</v>
      </c>
      <c r="E307" s="824" t="s">
        <v>2314</v>
      </c>
      <c r="F307" s="822" t="s">
        <v>2301</v>
      </c>
      <c r="G307" s="822" t="s">
        <v>2404</v>
      </c>
      <c r="H307" s="822" t="s">
        <v>663</v>
      </c>
      <c r="I307" s="822" t="s">
        <v>1907</v>
      </c>
      <c r="J307" s="822" t="s">
        <v>1078</v>
      </c>
      <c r="K307" s="822" t="s">
        <v>1908</v>
      </c>
      <c r="L307" s="825">
        <v>154.36000000000001</v>
      </c>
      <c r="M307" s="825">
        <v>1543.6000000000004</v>
      </c>
      <c r="N307" s="822">
        <v>10</v>
      </c>
      <c r="O307" s="826">
        <v>7.5</v>
      </c>
      <c r="P307" s="825">
        <v>1389.2400000000002</v>
      </c>
      <c r="Q307" s="827">
        <v>0.89999999999999991</v>
      </c>
      <c r="R307" s="822">
        <v>9</v>
      </c>
      <c r="S307" s="827">
        <v>0.9</v>
      </c>
      <c r="T307" s="826">
        <v>6.5</v>
      </c>
      <c r="U307" s="828">
        <v>0.8666666666666667</v>
      </c>
    </row>
    <row r="308" spans="1:21" ht="14.45" customHeight="1" x14ac:dyDescent="0.2">
      <c r="A308" s="821">
        <v>11</v>
      </c>
      <c r="B308" s="822" t="s">
        <v>2300</v>
      </c>
      <c r="C308" s="822" t="s">
        <v>2306</v>
      </c>
      <c r="D308" s="823" t="s">
        <v>4268</v>
      </c>
      <c r="E308" s="824" t="s">
        <v>2314</v>
      </c>
      <c r="F308" s="822" t="s">
        <v>2301</v>
      </c>
      <c r="G308" s="822" t="s">
        <v>2355</v>
      </c>
      <c r="H308" s="822" t="s">
        <v>329</v>
      </c>
      <c r="I308" s="822" t="s">
        <v>2356</v>
      </c>
      <c r="J308" s="822" t="s">
        <v>2357</v>
      </c>
      <c r="K308" s="822" t="s">
        <v>2358</v>
      </c>
      <c r="L308" s="825">
        <v>0</v>
      </c>
      <c r="M308" s="825">
        <v>0</v>
      </c>
      <c r="N308" s="822">
        <v>4</v>
      </c>
      <c r="O308" s="826">
        <v>3.5</v>
      </c>
      <c r="P308" s="825">
        <v>0</v>
      </c>
      <c r="Q308" s="827"/>
      <c r="R308" s="822">
        <v>3</v>
      </c>
      <c r="S308" s="827">
        <v>0.75</v>
      </c>
      <c r="T308" s="826">
        <v>2.5</v>
      </c>
      <c r="U308" s="828">
        <v>0.7142857142857143</v>
      </c>
    </row>
    <row r="309" spans="1:21" ht="14.45" customHeight="1" x14ac:dyDescent="0.2">
      <c r="A309" s="821">
        <v>11</v>
      </c>
      <c r="B309" s="822" t="s">
        <v>2300</v>
      </c>
      <c r="C309" s="822" t="s">
        <v>2306</v>
      </c>
      <c r="D309" s="823" t="s">
        <v>4268</v>
      </c>
      <c r="E309" s="824" t="s">
        <v>2314</v>
      </c>
      <c r="F309" s="822" t="s">
        <v>2301</v>
      </c>
      <c r="G309" s="822" t="s">
        <v>2850</v>
      </c>
      <c r="H309" s="822" t="s">
        <v>663</v>
      </c>
      <c r="I309" s="822" t="s">
        <v>2851</v>
      </c>
      <c r="J309" s="822" t="s">
        <v>2852</v>
      </c>
      <c r="K309" s="822" t="s">
        <v>2853</v>
      </c>
      <c r="L309" s="825">
        <v>672.95</v>
      </c>
      <c r="M309" s="825">
        <v>2018.8500000000001</v>
      </c>
      <c r="N309" s="822">
        <v>3</v>
      </c>
      <c r="O309" s="826">
        <v>1</v>
      </c>
      <c r="P309" s="825">
        <v>2018.8500000000001</v>
      </c>
      <c r="Q309" s="827">
        <v>1</v>
      </c>
      <c r="R309" s="822">
        <v>3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11</v>
      </c>
      <c r="B310" s="822" t="s">
        <v>2300</v>
      </c>
      <c r="C310" s="822" t="s">
        <v>2306</v>
      </c>
      <c r="D310" s="823" t="s">
        <v>4268</v>
      </c>
      <c r="E310" s="824" t="s">
        <v>2314</v>
      </c>
      <c r="F310" s="822" t="s">
        <v>2301</v>
      </c>
      <c r="G310" s="822" t="s">
        <v>2489</v>
      </c>
      <c r="H310" s="822" t="s">
        <v>663</v>
      </c>
      <c r="I310" s="822" t="s">
        <v>2854</v>
      </c>
      <c r="J310" s="822" t="s">
        <v>2855</v>
      </c>
      <c r="K310" s="822" t="s">
        <v>1504</v>
      </c>
      <c r="L310" s="825">
        <v>104.4</v>
      </c>
      <c r="M310" s="825">
        <v>104.4</v>
      </c>
      <c r="N310" s="822">
        <v>1</v>
      </c>
      <c r="O310" s="826">
        <v>0.5</v>
      </c>
      <c r="P310" s="825">
        <v>104.4</v>
      </c>
      <c r="Q310" s="827">
        <v>1</v>
      </c>
      <c r="R310" s="822">
        <v>1</v>
      </c>
      <c r="S310" s="827">
        <v>1</v>
      </c>
      <c r="T310" s="826">
        <v>0.5</v>
      </c>
      <c r="U310" s="828">
        <v>1</v>
      </c>
    </row>
    <row r="311" spans="1:21" ht="14.45" customHeight="1" x14ac:dyDescent="0.2">
      <c r="A311" s="821">
        <v>11</v>
      </c>
      <c r="B311" s="822" t="s">
        <v>2300</v>
      </c>
      <c r="C311" s="822" t="s">
        <v>2306</v>
      </c>
      <c r="D311" s="823" t="s">
        <v>4268</v>
      </c>
      <c r="E311" s="824" t="s">
        <v>2314</v>
      </c>
      <c r="F311" s="822" t="s">
        <v>2301</v>
      </c>
      <c r="G311" s="822" t="s">
        <v>2489</v>
      </c>
      <c r="H311" s="822" t="s">
        <v>663</v>
      </c>
      <c r="I311" s="822" t="s">
        <v>2856</v>
      </c>
      <c r="J311" s="822" t="s">
        <v>2857</v>
      </c>
      <c r="K311" s="822" t="s">
        <v>1504</v>
      </c>
      <c r="L311" s="825">
        <v>104.4</v>
      </c>
      <c r="M311" s="825">
        <v>104.4</v>
      </c>
      <c r="N311" s="822">
        <v>1</v>
      </c>
      <c r="O311" s="826">
        <v>0.5</v>
      </c>
      <c r="P311" s="825">
        <v>104.4</v>
      </c>
      <c r="Q311" s="827">
        <v>1</v>
      </c>
      <c r="R311" s="822">
        <v>1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11</v>
      </c>
      <c r="B312" s="822" t="s">
        <v>2300</v>
      </c>
      <c r="C312" s="822" t="s">
        <v>2306</v>
      </c>
      <c r="D312" s="823" t="s">
        <v>4268</v>
      </c>
      <c r="E312" s="824" t="s">
        <v>2314</v>
      </c>
      <c r="F312" s="822" t="s">
        <v>2302</v>
      </c>
      <c r="G312" s="822" t="s">
        <v>2359</v>
      </c>
      <c r="H312" s="822" t="s">
        <v>329</v>
      </c>
      <c r="I312" s="822" t="s">
        <v>1970</v>
      </c>
      <c r="J312" s="822" t="s">
        <v>2639</v>
      </c>
      <c r="K312" s="822"/>
      <c r="L312" s="825">
        <v>0</v>
      </c>
      <c r="M312" s="825">
        <v>0</v>
      </c>
      <c r="N312" s="822">
        <v>3</v>
      </c>
      <c r="O312" s="826">
        <v>1</v>
      </c>
      <c r="P312" s="825">
        <v>0</v>
      </c>
      <c r="Q312" s="827"/>
      <c r="R312" s="822">
        <v>3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11</v>
      </c>
      <c r="B313" s="822" t="s">
        <v>2300</v>
      </c>
      <c r="C313" s="822" t="s">
        <v>2306</v>
      </c>
      <c r="D313" s="823" t="s">
        <v>4268</v>
      </c>
      <c r="E313" s="824" t="s">
        <v>2314</v>
      </c>
      <c r="F313" s="822" t="s">
        <v>2303</v>
      </c>
      <c r="G313" s="822" t="s">
        <v>2359</v>
      </c>
      <c r="H313" s="822" t="s">
        <v>329</v>
      </c>
      <c r="I313" s="822" t="s">
        <v>2858</v>
      </c>
      <c r="J313" s="822" t="s">
        <v>2859</v>
      </c>
      <c r="K313" s="822" t="s">
        <v>2860</v>
      </c>
      <c r="L313" s="825">
        <v>0</v>
      </c>
      <c r="M313" s="825">
        <v>0</v>
      </c>
      <c r="N313" s="822">
        <v>2</v>
      </c>
      <c r="O313" s="826">
        <v>2</v>
      </c>
      <c r="P313" s="825"/>
      <c r="Q313" s="827"/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11</v>
      </c>
      <c r="B314" s="822" t="s">
        <v>2300</v>
      </c>
      <c r="C314" s="822" t="s">
        <v>2306</v>
      </c>
      <c r="D314" s="823" t="s">
        <v>4268</v>
      </c>
      <c r="E314" s="824" t="s">
        <v>2314</v>
      </c>
      <c r="F314" s="822" t="s">
        <v>2303</v>
      </c>
      <c r="G314" s="822" t="s">
        <v>2359</v>
      </c>
      <c r="H314" s="822" t="s">
        <v>329</v>
      </c>
      <c r="I314" s="822" t="s">
        <v>2861</v>
      </c>
      <c r="J314" s="822" t="s">
        <v>2862</v>
      </c>
      <c r="K314" s="822" t="s">
        <v>2863</v>
      </c>
      <c r="L314" s="825">
        <v>0</v>
      </c>
      <c r="M314" s="825">
        <v>0</v>
      </c>
      <c r="N314" s="822">
        <v>1</v>
      </c>
      <c r="O314" s="826">
        <v>1</v>
      </c>
      <c r="P314" s="825"/>
      <c r="Q314" s="827"/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11</v>
      </c>
      <c r="B315" s="822" t="s">
        <v>2300</v>
      </c>
      <c r="C315" s="822" t="s">
        <v>2306</v>
      </c>
      <c r="D315" s="823" t="s">
        <v>4268</v>
      </c>
      <c r="E315" s="824" t="s">
        <v>2314</v>
      </c>
      <c r="F315" s="822" t="s">
        <v>2303</v>
      </c>
      <c r="G315" s="822" t="s">
        <v>2359</v>
      </c>
      <c r="H315" s="822" t="s">
        <v>329</v>
      </c>
      <c r="I315" s="822" t="s">
        <v>2646</v>
      </c>
      <c r="J315" s="822" t="s">
        <v>2647</v>
      </c>
      <c r="K315" s="822" t="s">
        <v>2648</v>
      </c>
      <c r="L315" s="825">
        <v>0</v>
      </c>
      <c r="M315" s="825">
        <v>0</v>
      </c>
      <c r="N315" s="822">
        <v>54</v>
      </c>
      <c r="O315" s="826">
        <v>38</v>
      </c>
      <c r="P315" s="825">
        <v>0</v>
      </c>
      <c r="Q315" s="827"/>
      <c r="R315" s="822">
        <v>2</v>
      </c>
      <c r="S315" s="827">
        <v>3.7037037037037035E-2</v>
      </c>
      <c r="T315" s="826">
        <v>1</v>
      </c>
      <c r="U315" s="828">
        <v>2.6315789473684209E-2</v>
      </c>
    </row>
    <row r="316" spans="1:21" ht="14.45" customHeight="1" x14ac:dyDescent="0.2">
      <c r="A316" s="821">
        <v>11</v>
      </c>
      <c r="B316" s="822" t="s">
        <v>2300</v>
      </c>
      <c r="C316" s="822" t="s">
        <v>2306</v>
      </c>
      <c r="D316" s="823" t="s">
        <v>4268</v>
      </c>
      <c r="E316" s="824" t="s">
        <v>2314</v>
      </c>
      <c r="F316" s="822" t="s">
        <v>2303</v>
      </c>
      <c r="G316" s="822" t="s">
        <v>2359</v>
      </c>
      <c r="H316" s="822" t="s">
        <v>329</v>
      </c>
      <c r="I316" s="822" t="s">
        <v>2425</v>
      </c>
      <c r="J316" s="822" t="s">
        <v>2426</v>
      </c>
      <c r="K316" s="822"/>
      <c r="L316" s="825">
        <v>500.25</v>
      </c>
      <c r="M316" s="825">
        <v>1000.5</v>
      </c>
      <c r="N316" s="822">
        <v>2</v>
      </c>
      <c r="O316" s="826">
        <v>2</v>
      </c>
      <c r="P316" s="825">
        <v>500.25</v>
      </c>
      <c r="Q316" s="827">
        <v>0.5</v>
      </c>
      <c r="R316" s="822">
        <v>1</v>
      </c>
      <c r="S316" s="827">
        <v>0.5</v>
      </c>
      <c r="T316" s="826">
        <v>1</v>
      </c>
      <c r="U316" s="828">
        <v>0.5</v>
      </c>
    </row>
    <row r="317" spans="1:21" ht="14.45" customHeight="1" x14ac:dyDescent="0.2">
      <c r="A317" s="821">
        <v>11</v>
      </c>
      <c r="B317" s="822" t="s">
        <v>2300</v>
      </c>
      <c r="C317" s="822" t="s">
        <v>2306</v>
      </c>
      <c r="D317" s="823" t="s">
        <v>4268</v>
      </c>
      <c r="E317" s="824" t="s">
        <v>2314</v>
      </c>
      <c r="F317" s="822" t="s">
        <v>2303</v>
      </c>
      <c r="G317" s="822" t="s">
        <v>2359</v>
      </c>
      <c r="H317" s="822" t="s">
        <v>329</v>
      </c>
      <c r="I317" s="822" t="s">
        <v>2649</v>
      </c>
      <c r="J317" s="822" t="s">
        <v>2650</v>
      </c>
      <c r="K317" s="822" t="s">
        <v>2651</v>
      </c>
      <c r="L317" s="825">
        <v>1549.49</v>
      </c>
      <c r="M317" s="825">
        <v>99167.360000000044</v>
      </c>
      <c r="N317" s="822">
        <v>64</v>
      </c>
      <c r="O317" s="826">
        <v>57</v>
      </c>
      <c r="P317" s="825">
        <v>94518.890000000043</v>
      </c>
      <c r="Q317" s="827">
        <v>0.953125</v>
      </c>
      <c r="R317" s="822">
        <v>61</v>
      </c>
      <c r="S317" s="827">
        <v>0.953125</v>
      </c>
      <c r="T317" s="826">
        <v>54</v>
      </c>
      <c r="U317" s="828">
        <v>0.94736842105263153</v>
      </c>
    </row>
    <row r="318" spans="1:21" ht="14.45" customHeight="1" x14ac:dyDescent="0.2">
      <c r="A318" s="821">
        <v>11</v>
      </c>
      <c r="B318" s="822" t="s">
        <v>2300</v>
      </c>
      <c r="C318" s="822" t="s">
        <v>2306</v>
      </c>
      <c r="D318" s="823" t="s">
        <v>4268</v>
      </c>
      <c r="E318" s="824" t="s">
        <v>2314</v>
      </c>
      <c r="F318" s="822" t="s">
        <v>2303</v>
      </c>
      <c r="G318" s="822" t="s">
        <v>2359</v>
      </c>
      <c r="H318" s="822" t="s">
        <v>329</v>
      </c>
      <c r="I318" s="822" t="s">
        <v>2360</v>
      </c>
      <c r="J318" s="822" t="s">
        <v>2361</v>
      </c>
      <c r="K318" s="822" t="s">
        <v>2362</v>
      </c>
      <c r="L318" s="825">
        <v>562.03</v>
      </c>
      <c r="M318" s="825">
        <v>3372.1799999999994</v>
      </c>
      <c r="N318" s="822">
        <v>6</v>
      </c>
      <c r="O318" s="826">
        <v>6</v>
      </c>
      <c r="P318" s="825">
        <v>3372.1799999999994</v>
      </c>
      <c r="Q318" s="827">
        <v>1</v>
      </c>
      <c r="R318" s="822">
        <v>6</v>
      </c>
      <c r="S318" s="827">
        <v>1</v>
      </c>
      <c r="T318" s="826">
        <v>6</v>
      </c>
      <c r="U318" s="828">
        <v>1</v>
      </c>
    </row>
    <row r="319" spans="1:21" ht="14.45" customHeight="1" x14ac:dyDescent="0.2">
      <c r="A319" s="821">
        <v>11</v>
      </c>
      <c r="B319" s="822" t="s">
        <v>2300</v>
      </c>
      <c r="C319" s="822" t="s">
        <v>2306</v>
      </c>
      <c r="D319" s="823" t="s">
        <v>4268</v>
      </c>
      <c r="E319" s="824" t="s">
        <v>2314</v>
      </c>
      <c r="F319" s="822" t="s">
        <v>2303</v>
      </c>
      <c r="G319" s="822" t="s">
        <v>2359</v>
      </c>
      <c r="H319" s="822" t="s">
        <v>329</v>
      </c>
      <c r="I319" s="822" t="s">
        <v>2389</v>
      </c>
      <c r="J319" s="822" t="s">
        <v>2390</v>
      </c>
      <c r="K319" s="822" t="s">
        <v>2391</v>
      </c>
      <c r="L319" s="825">
        <v>1000.5</v>
      </c>
      <c r="M319" s="825">
        <v>3001.5</v>
      </c>
      <c r="N319" s="822">
        <v>3</v>
      </c>
      <c r="O319" s="826">
        <v>3</v>
      </c>
      <c r="P319" s="825">
        <v>3001.5</v>
      </c>
      <c r="Q319" s="827">
        <v>1</v>
      </c>
      <c r="R319" s="822">
        <v>3</v>
      </c>
      <c r="S319" s="827">
        <v>1</v>
      </c>
      <c r="T319" s="826">
        <v>3</v>
      </c>
      <c r="U319" s="828">
        <v>1</v>
      </c>
    </row>
    <row r="320" spans="1:21" ht="14.45" customHeight="1" x14ac:dyDescent="0.2">
      <c r="A320" s="821">
        <v>11</v>
      </c>
      <c r="B320" s="822" t="s">
        <v>2300</v>
      </c>
      <c r="C320" s="822" t="s">
        <v>2306</v>
      </c>
      <c r="D320" s="823" t="s">
        <v>4268</v>
      </c>
      <c r="E320" s="824" t="s">
        <v>2314</v>
      </c>
      <c r="F320" s="822" t="s">
        <v>2303</v>
      </c>
      <c r="G320" s="822" t="s">
        <v>2359</v>
      </c>
      <c r="H320" s="822" t="s">
        <v>329</v>
      </c>
      <c r="I320" s="822" t="s">
        <v>2363</v>
      </c>
      <c r="J320" s="822" t="s">
        <v>2364</v>
      </c>
      <c r="K320" s="822" t="s">
        <v>2365</v>
      </c>
      <c r="L320" s="825">
        <v>249.55</v>
      </c>
      <c r="M320" s="825">
        <v>6238.7500000000009</v>
      </c>
      <c r="N320" s="822">
        <v>25</v>
      </c>
      <c r="O320" s="826">
        <v>13</v>
      </c>
      <c r="P320" s="825">
        <v>6238.7500000000009</v>
      </c>
      <c r="Q320" s="827">
        <v>1</v>
      </c>
      <c r="R320" s="822">
        <v>25</v>
      </c>
      <c r="S320" s="827">
        <v>1</v>
      </c>
      <c r="T320" s="826">
        <v>13</v>
      </c>
      <c r="U320" s="828">
        <v>1</v>
      </c>
    </row>
    <row r="321" spans="1:21" ht="14.45" customHeight="1" x14ac:dyDescent="0.2">
      <c r="A321" s="821">
        <v>11</v>
      </c>
      <c r="B321" s="822" t="s">
        <v>2300</v>
      </c>
      <c r="C321" s="822" t="s">
        <v>2306</v>
      </c>
      <c r="D321" s="823" t="s">
        <v>4268</v>
      </c>
      <c r="E321" s="824" t="s">
        <v>2314</v>
      </c>
      <c r="F321" s="822" t="s">
        <v>2303</v>
      </c>
      <c r="G321" s="822" t="s">
        <v>2359</v>
      </c>
      <c r="H321" s="822" t="s">
        <v>329</v>
      </c>
      <c r="I321" s="822" t="s">
        <v>2366</v>
      </c>
      <c r="J321" s="822" t="s">
        <v>2367</v>
      </c>
      <c r="K321" s="822" t="s">
        <v>2368</v>
      </c>
      <c r="L321" s="825">
        <v>400.2</v>
      </c>
      <c r="M321" s="825">
        <v>6002.9999999999982</v>
      </c>
      <c r="N321" s="822">
        <v>15</v>
      </c>
      <c r="O321" s="826">
        <v>15</v>
      </c>
      <c r="P321" s="825">
        <v>6002.9999999999982</v>
      </c>
      <c r="Q321" s="827">
        <v>1</v>
      </c>
      <c r="R321" s="822">
        <v>15</v>
      </c>
      <c r="S321" s="827">
        <v>1</v>
      </c>
      <c r="T321" s="826">
        <v>15</v>
      </c>
      <c r="U321" s="828">
        <v>1</v>
      </c>
    </row>
    <row r="322" spans="1:21" ht="14.45" customHeight="1" x14ac:dyDescent="0.2">
      <c r="A322" s="821">
        <v>11</v>
      </c>
      <c r="B322" s="822" t="s">
        <v>2300</v>
      </c>
      <c r="C322" s="822" t="s">
        <v>2306</v>
      </c>
      <c r="D322" s="823" t="s">
        <v>4268</v>
      </c>
      <c r="E322" s="824" t="s">
        <v>2314</v>
      </c>
      <c r="F322" s="822" t="s">
        <v>2303</v>
      </c>
      <c r="G322" s="822" t="s">
        <v>2359</v>
      </c>
      <c r="H322" s="822" t="s">
        <v>329</v>
      </c>
      <c r="I322" s="822" t="s">
        <v>2369</v>
      </c>
      <c r="J322" s="822" t="s">
        <v>2370</v>
      </c>
      <c r="K322" s="822" t="s">
        <v>2371</v>
      </c>
      <c r="L322" s="825">
        <v>971.25</v>
      </c>
      <c r="M322" s="825">
        <v>1942.5</v>
      </c>
      <c r="N322" s="822">
        <v>2</v>
      </c>
      <c r="O322" s="826">
        <v>2</v>
      </c>
      <c r="P322" s="825">
        <v>1942.5</v>
      </c>
      <c r="Q322" s="827">
        <v>1</v>
      </c>
      <c r="R322" s="822">
        <v>2</v>
      </c>
      <c r="S322" s="827">
        <v>1</v>
      </c>
      <c r="T322" s="826">
        <v>2</v>
      </c>
      <c r="U322" s="828">
        <v>1</v>
      </c>
    </row>
    <row r="323" spans="1:21" ht="14.45" customHeight="1" x14ac:dyDescent="0.2">
      <c r="A323" s="821">
        <v>11</v>
      </c>
      <c r="B323" s="822" t="s">
        <v>2300</v>
      </c>
      <c r="C323" s="822" t="s">
        <v>2306</v>
      </c>
      <c r="D323" s="823" t="s">
        <v>4268</v>
      </c>
      <c r="E323" s="824" t="s">
        <v>2314</v>
      </c>
      <c r="F323" s="822" t="s">
        <v>2303</v>
      </c>
      <c r="G323" s="822" t="s">
        <v>2359</v>
      </c>
      <c r="H323" s="822" t="s">
        <v>329</v>
      </c>
      <c r="I323" s="822" t="s">
        <v>2372</v>
      </c>
      <c r="J323" s="822" t="s">
        <v>2373</v>
      </c>
      <c r="K323" s="822" t="s">
        <v>2374</v>
      </c>
      <c r="L323" s="825">
        <v>748.12</v>
      </c>
      <c r="M323" s="825">
        <v>748.12</v>
      </c>
      <c r="N323" s="822">
        <v>1</v>
      </c>
      <c r="O323" s="826">
        <v>1</v>
      </c>
      <c r="P323" s="825">
        <v>748.12</v>
      </c>
      <c r="Q323" s="827">
        <v>1</v>
      </c>
      <c r="R323" s="822">
        <v>1</v>
      </c>
      <c r="S323" s="827">
        <v>1</v>
      </c>
      <c r="T323" s="826">
        <v>1</v>
      </c>
      <c r="U323" s="828">
        <v>1</v>
      </c>
    </row>
    <row r="324" spans="1:21" ht="14.45" customHeight="1" x14ac:dyDescent="0.2">
      <c r="A324" s="821">
        <v>11</v>
      </c>
      <c r="B324" s="822" t="s">
        <v>2300</v>
      </c>
      <c r="C324" s="822" t="s">
        <v>2306</v>
      </c>
      <c r="D324" s="823" t="s">
        <v>4268</v>
      </c>
      <c r="E324" s="824" t="s">
        <v>2314</v>
      </c>
      <c r="F324" s="822" t="s">
        <v>2303</v>
      </c>
      <c r="G324" s="822" t="s">
        <v>2359</v>
      </c>
      <c r="H324" s="822" t="s">
        <v>329</v>
      </c>
      <c r="I324" s="822" t="s">
        <v>2395</v>
      </c>
      <c r="J324" s="822" t="s">
        <v>2396</v>
      </c>
      <c r="K324" s="822" t="s">
        <v>2397</v>
      </c>
      <c r="L324" s="825">
        <v>1000.5</v>
      </c>
      <c r="M324" s="825">
        <v>1000.5</v>
      </c>
      <c r="N324" s="822">
        <v>1</v>
      </c>
      <c r="O324" s="826">
        <v>1</v>
      </c>
      <c r="P324" s="825">
        <v>1000.5</v>
      </c>
      <c r="Q324" s="827">
        <v>1</v>
      </c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11</v>
      </c>
      <c r="B325" s="822" t="s">
        <v>2300</v>
      </c>
      <c r="C325" s="822" t="s">
        <v>2306</v>
      </c>
      <c r="D325" s="823" t="s">
        <v>4268</v>
      </c>
      <c r="E325" s="824" t="s">
        <v>2314</v>
      </c>
      <c r="F325" s="822" t="s">
        <v>2303</v>
      </c>
      <c r="G325" s="822" t="s">
        <v>2359</v>
      </c>
      <c r="H325" s="822" t="s">
        <v>329</v>
      </c>
      <c r="I325" s="822" t="s">
        <v>2398</v>
      </c>
      <c r="J325" s="822" t="s">
        <v>2399</v>
      </c>
      <c r="K325" s="822" t="s">
        <v>2400</v>
      </c>
      <c r="L325" s="825">
        <v>349.6</v>
      </c>
      <c r="M325" s="825">
        <v>1398.4</v>
      </c>
      <c r="N325" s="822">
        <v>4</v>
      </c>
      <c r="O325" s="826">
        <v>4</v>
      </c>
      <c r="P325" s="825">
        <v>1398.4</v>
      </c>
      <c r="Q325" s="827">
        <v>1</v>
      </c>
      <c r="R325" s="822">
        <v>4</v>
      </c>
      <c r="S325" s="827">
        <v>1</v>
      </c>
      <c r="T325" s="826">
        <v>4</v>
      </c>
      <c r="U325" s="828">
        <v>1</v>
      </c>
    </row>
    <row r="326" spans="1:21" ht="14.45" customHeight="1" x14ac:dyDescent="0.2">
      <c r="A326" s="821">
        <v>11</v>
      </c>
      <c r="B326" s="822" t="s">
        <v>2300</v>
      </c>
      <c r="C326" s="822" t="s">
        <v>2306</v>
      </c>
      <c r="D326" s="823" t="s">
        <v>4268</v>
      </c>
      <c r="E326" s="824" t="s">
        <v>2314</v>
      </c>
      <c r="F326" s="822" t="s">
        <v>2303</v>
      </c>
      <c r="G326" s="822" t="s">
        <v>2359</v>
      </c>
      <c r="H326" s="822" t="s">
        <v>329</v>
      </c>
      <c r="I326" s="822" t="s">
        <v>2864</v>
      </c>
      <c r="J326" s="822" t="s">
        <v>2865</v>
      </c>
      <c r="K326" s="822" t="s">
        <v>2866</v>
      </c>
      <c r="L326" s="825">
        <v>1599.65</v>
      </c>
      <c r="M326" s="825">
        <v>1599.65</v>
      </c>
      <c r="N326" s="822">
        <v>1</v>
      </c>
      <c r="O326" s="826">
        <v>1</v>
      </c>
      <c r="P326" s="825">
        <v>1599.65</v>
      </c>
      <c r="Q326" s="827">
        <v>1</v>
      </c>
      <c r="R326" s="822">
        <v>1</v>
      </c>
      <c r="S326" s="827">
        <v>1</v>
      </c>
      <c r="T326" s="826">
        <v>1</v>
      </c>
      <c r="U326" s="828">
        <v>1</v>
      </c>
    </row>
    <row r="327" spans="1:21" ht="14.45" customHeight="1" x14ac:dyDescent="0.2">
      <c r="A327" s="821">
        <v>11</v>
      </c>
      <c r="B327" s="822" t="s">
        <v>2300</v>
      </c>
      <c r="C327" s="822" t="s">
        <v>2306</v>
      </c>
      <c r="D327" s="823" t="s">
        <v>4268</v>
      </c>
      <c r="E327" s="824" t="s">
        <v>2314</v>
      </c>
      <c r="F327" s="822" t="s">
        <v>2303</v>
      </c>
      <c r="G327" s="822" t="s">
        <v>2359</v>
      </c>
      <c r="H327" s="822" t="s">
        <v>329</v>
      </c>
      <c r="I327" s="822" t="s">
        <v>2867</v>
      </c>
      <c r="J327" s="822" t="s">
        <v>2868</v>
      </c>
      <c r="K327" s="822" t="s">
        <v>2866</v>
      </c>
      <c r="L327" s="825">
        <v>1599.65</v>
      </c>
      <c r="M327" s="825">
        <v>1599.65</v>
      </c>
      <c r="N327" s="822">
        <v>1</v>
      </c>
      <c r="O327" s="826">
        <v>1</v>
      </c>
      <c r="P327" s="825">
        <v>1599.65</v>
      </c>
      <c r="Q327" s="827">
        <v>1</v>
      </c>
      <c r="R327" s="822">
        <v>1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11</v>
      </c>
      <c r="B328" s="822" t="s">
        <v>2300</v>
      </c>
      <c r="C328" s="822" t="s">
        <v>2306</v>
      </c>
      <c r="D328" s="823" t="s">
        <v>4268</v>
      </c>
      <c r="E328" s="824" t="s">
        <v>2314</v>
      </c>
      <c r="F328" s="822" t="s">
        <v>2303</v>
      </c>
      <c r="G328" s="822" t="s">
        <v>2359</v>
      </c>
      <c r="H328" s="822" t="s">
        <v>329</v>
      </c>
      <c r="I328" s="822" t="s">
        <v>2661</v>
      </c>
      <c r="J328" s="822" t="s">
        <v>2662</v>
      </c>
      <c r="K328" s="822" t="s">
        <v>2663</v>
      </c>
      <c r="L328" s="825">
        <v>249.55</v>
      </c>
      <c r="M328" s="825">
        <v>1996.3999999999999</v>
      </c>
      <c r="N328" s="822">
        <v>8</v>
      </c>
      <c r="O328" s="826">
        <v>8</v>
      </c>
      <c r="P328" s="825">
        <v>1996.3999999999999</v>
      </c>
      <c r="Q328" s="827">
        <v>1</v>
      </c>
      <c r="R328" s="822">
        <v>8</v>
      </c>
      <c r="S328" s="827">
        <v>1</v>
      </c>
      <c r="T328" s="826">
        <v>8</v>
      </c>
      <c r="U328" s="828">
        <v>1</v>
      </c>
    </row>
    <row r="329" spans="1:21" ht="14.45" customHeight="1" x14ac:dyDescent="0.2">
      <c r="A329" s="821">
        <v>11</v>
      </c>
      <c r="B329" s="822" t="s">
        <v>2300</v>
      </c>
      <c r="C329" s="822" t="s">
        <v>2306</v>
      </c>
      <c r="D329" s="823" t="s">
        <v>4268</v>
      </c>
      <c r="E329" s="824" t="s">
        <v>2314</v>
      </c>
      <c r="F329" s="822" t="s">
        <v>2303</v>
      </c>
      <c r="G329" s="822" t="s">
        <v>2359</v>
      </c>
      <c r="H329" s="822" t="s">
        <v>329</v>
      </c>
      <c r="I329" s="822" t="s">
        <v>2869</v>
      </c>
      <c r="J329" s="822" t="s">
        <v>2870</v>
      </c>
      <c r="K329" s="822" t="s">
        <v>2871</v>
      </c>
      <c r="L329" s="825">
        <v>249.55</v>
      </c>
      <c r="M329" s="825">
        <v>1497.3</v>
      </c>
      <c r="N329" s="822">
        <v>6</v>
      </c>
      <c r="O329" s="826">
        <v>6</v>
      </c>
      <c r="P329" s="825">
        <v>1247.75</v>
      </c>
      <c r="Q329" s="827">
        <v>0.83333333333333337</v>
      </c>
      <c r="R329" s="822">
        <v>5</v>
      </c>
      <c r="S329" s="827">
        <v>0.83333333333333337</v>
      </c>
      <c r="T329" s="826">
        <v>5</v>
      </c>
      <c r="U329" s="828">
        <v>0.83333333333333337</v>
      </c>
    </row>
    <row r="330" spans="1:21" ht="14.45" customHeight="1" x14ac:dyDescent="0.2">
      <c r="A330" s="821">
        <v>11</v>
      </c>
      <c r="B330" s="822" t="s">
        <v>2300</v>
      </c>
      <c r="C330" s="822" t="s">
        <v>2306</v>
      </c>
      <c r="D330" s="823" t="s">
        <v>4268</v>
      </c>
      <c r="E330" s="824" t="s">
        <v>2314</v>
      </c>
      <c r="F330" s="822" t="s">
        <v>2303</v>
      </c>
      <c r="G330" s="822" t="s">
        <v>2359</v>
      </c>
      <c r="H330" s="822" t="s">
        <v>329</v>
      </c>
      <c r="I330" s="822" t="s">
        <v>2664</v>
      </c>
      <c r="J330" s="822" t="s">
        <v>2665</v>
      </c>
      <c r="K330" s="822"/>
      <c r="L330" s="825">
        <v>180.55</v>
      </c>
      <c r="M330" s="825">
        <v>902.75</v>
      </c>
      <c r="N330" s="822">
        <v>5</v>
      </c>
      <c r="O330" s="826">
        <v>5</v>
      </c>
      <c r="P330" s="825">
        <v>902.75</v>
      </c>
      <c r="Q330" s="827">
        <v>1</v>
      </c>
      <c r="R330" s="822">
        <v>5</v>
      </c>
      <c r="S330" s="827">
        <v>1</v>
      </c>
      <c r="T330" s="826">
        <v>5</v>
      </c>
      <c r="U330" s="828">
        <v>1</v>
      </c>
    </row>
    <row r="331" spans="1:21" ht="14.45" customHeight="1" x14ac:dyDescent="0.2">
      <c r="A331" s="821">
        <v>11</v>
      </c>
      <c r="B331" s="822" t="s">
        <v>2300</v>
      </c>
      <c r="C331" s="822" t="s">
        <v>2306</v>
      </c>
      <c r="D331" s="823" t="s">
        <v>4268</v>
      </c>
      <c r="E331" s="824" t="s">
        <v>2314</v>
      </c>
      <c r="F331" s="822" t="s">
        <v>2303</v>
      </c>
      <c r="G331" s="822" t="s">
        <v>2359</v>
      </c>
      <c r="H331" s="822" t="s">
        <v>329</v>
      </c>
      <c r="I331" s="822" t="s">
        <v>2872</v>
      </c>
      <c r="J331" s="822" t="s">
        <v>2873</v>
      </c>
      <c r="K331" s="822"/>
      <c r="L331" s="825">
        <v>180.55</v>
      </c>
      <c r="M331" s="825">
        <v>180.55</v>
      </c>
      <c r="N331" s="822">
        <v>1</v>
      </c>
      <c r="O331" s="826">
        <v>1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11</v>
      </c>
      <c r="B332" s="822" t="s">
        <v>2300</v>
      </c>
      <c r="C332" s="822" t="s">
        <v>2306</v>
      </c>
      <c r="D332" s="823" t="s">
        <v>4268</v>
      </c>
      <c r="E332" s="824" t="s">
        <v>2314</v>
      </c>
      <c r="F332" s="822" t="s">
        <v>2303</v>
      </c>
      <c r="G332" s="822" t="s">
        <v>2359</v>
      </c>
      <c r="H332" s="822" t="s">
        <v>329</v>
      </c>
      <c r="I332" s="822" t="s">
        <v>2874</v>
      </c>
      <c r="J332" s="822" t="s">
        <v>2875</v>
      </c>
      <c r="K332" s="822" t="s">
        <v>2876</v>
      </c>
      <c r="L332" s="825">
        <v>349.6</v>
      </c>
      <c r="M332" s="825">
        <v>1048.8000000000002</v>
      </c>
      <c r="N332" s="822">
        <v>3</v>
      </c>
      <c r="O332" s="826">
        <v>3</v>
      </c>
      <c r="P332" s="825">
        <v>1048.8000000000002</v>
      </c>
      <c r="Q332" s="827">
        <v>1</v>
      </c>
      <c r="R332" s="822">
        <v>3</v>
      </c>
      <c r="S332" s="827">
        <v>1</v>
      </c>
      <c r="T332" s="826">
        <v>3</v>
      </c>
      <c r="U332" s="828">
        <v>1</v>
      </c>
    </row>
    <row r="333" spans="1:21" ht="14.45" customHeight="1" x14ac:dyDescent="0.2">
      <c r="A333" s="821">
        <v>11</v>
      </c>
      <c r="B333" s="822" t="s">
        <v>2300</v>
      </c>
      <c r="C333" s="822" t="s">
        <v>2306</v>
      </c>
      <c r="D333" s="823" t="s">
        <v>4268</v>
      </c>
      <c r="E333" s="824" t="s">
        <v>2314</v>
      </c>
      <c r="F333" s="822" t="s">
        <v>2303</v>
      </c>
      <c r="G333" s="822" t="s">
        <v>2359</v>
      </c>
      <c r="H333" s="822" t="s">
        <v>329</v>
      </c>
      <c r="I333" s="822" t="s">
        <v>2375</v>
      </c>
      <c r="J333" s="822" t="s">
        <v>2376</v>
      </c>
      <c r="K333" s="822" t="s">
        <v>2377</v>
      </c>
      <c r="L333" s="825">
        <v>245.42</v>
      </c>
      <c r="M333" s="825">
        <v>1717.94</v>
      </c>
      <c r="N333" s="822">
        <v>7</v>
      </c>
      <c r="O333" s="826">
        <v>7</v>
      </c>
      <c r="P333" s="825">
        <v>1717.94</v>
      </c>
      <c r="Q333" s="827">
        <v>1</v>
      </c>
      <c r="R333" s="822">
        <v>7</v>
      </c>
      <c r="S333" s="827">
        <v>1</v>
      </c>
      <c r="T333" s="826">
        <v>7</v>
      </c>
      <c r="U333" s="828">
        <v>1</v>
      </c>
    </row>
    <row r="334" spans="1:21" ht="14.45" customHeight="1" x14ac:dyDescent="0.2">
      <c r="A334" s="821">
        <v>11</v>
      </c>
      <c r="B334" s="822" t="s">
        <v>2300</v>
      </c>
      <c r="C334" s="822" t="s">
        <v>2306</v>
      </c>
      <c r="D334" s="823" t="s">
        <v>4268</v>
      </c>
      <c r="E334" s="824" t="s">
        <v>2314</v>
      </c>
      <c r="F334" s="822" t="s">
        <v>2303</v>
      </c>
      <c r="G334" s="822" t="s">
        <v>2359</v>
      </c>
      <c r="H334" s="822" t="s">
        <v>329</v>
      </c>
      <c r="I334" s="822" t="s">
        <v>2877</v>
      </c>
      <c r="J334" s="822" t="s">
        <v>2878</v>
      </c>
      <c r="K334" s="822" t="s">
        <v>2879</v>
      </c>
      <c r="L334" s="825">
        <v>1599.65</v>
      </c>
      <c r="M334" s="825">
        <v>4798.9500000000007</v>
      </c>
      <c r="N334" s="822">
        <v>3</v>
      </c>
      <c r="O334" s="826">
        <v>3</v>
      </c>
      <c r="P334" s="825">
        <v>4798.9500000000007</v>
      </c>
      <c r="Q334" s="827">
        <v>1</v>
      </c>
      <c r="R334" s="822">
        <v>3</v>
      </c>
      <c r="S334" s="827">
        <v>1</v>
      </c>
      <c r="T334" s="826">
        <v>3</v>
      </c>
      <c r="U334" s="828">
        <v>1</v>
      </c>
    </row>
    <row r="335" spans="1:21" ht="14.45" customHeight="1" x14ac:dyDescent="0.2">
      <c r="A335" s="821">
        <v>11</v>
      </c>
      <c r="B335" s="822" t="s">
        <v>2300</v>
      </c>
      <c r="C335" s="822" t="s">
        <v>2306</v>
      </c>
      <c r="D335" s="823" t="s">
        <v>4268</v>
      </c>
      <c r="E335" s="824" t="s">
        <v>2314</v>
      </c>
      <c r="F335" s="822" t="s">
        <v>2303</v>
      </c>
      <c r="G335" s="822" t="s">
        <v>2359</v>
      </c>
      <c r="H335" s="822" t="s">
        <v>329</v>
      </c>
      <c r="I335" s="822" t="s">
        <v>2880</v>
      </c>
      <c r="J335" s="822" t="s">
        <v>2881</v>
      </c>
      <c r="K335" s="822" t="s">
        <v>2882</v>
      </c>
      <c r="L335" s="825">
        <v>51.97</v>
      </c>
      <c r="M335" s="825">
        <v>51.97</v>
      </c>
      <c r="N335" s="822">
        <v>1</v>
      </c>
      <c r="O335" s="826">
        <v>1</v>
      </c>
      <c r="P335" s="825">
        <v>51.97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11</v>
      </c>
      <c r="B336" s="822" t="s">
        <v>2300</v>
      </c>
      <c r="C336" s="822" t="s">
        <v>2306</v>
      </c>
      <c r="D336" s="823" t="s">
        <v>4268</v>
      </c>
      <c r="E336" s="824" t="s">
        <v>2314</v>
      </c>
      <c r="F336" s="822" t="s">
        <v>2303</v>
      </c>
      <c r="G336" s="822" t="s">
        <v>2359</v>
      </c>
      <c r="H336" s="822" t="s">
        <v>329</v>
      </c>
      <c r="I336" s="822" t="s">
        <v>2883</v>
      </c>
      <c r="J336" s="822" t="s">
        <v>2881</v>
      </c>
      <c r="K336" s="822" t="s">
        <v>2884</v>
      </c>
      <c r="L336" s="825">
        <v>60.23</v>
      </c>
      <c r="M336" s="825">
        <v>60.23</v>
      </c>
      <c r="N336" s="822">
        <v>1</v>
      </c>
      <c r="O336" s="826">
        <v>1</v>
      </c>
      <c r="P336" s="825">
        <v>60.23</v>
      </c>
      <c r="Q336" s="827">
        <v>1</v>
      </c>
      <c r="R336" s="822">
        <v>1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11</v>
      </c>
      <c r="B337" s="822" t="s">
        <v>2300</v>
      </c>
      <c r="C337" s="822" t="s">
        <v>2306</v>
      </c>
      <c r="D337" s="823" t="s">
        <v>4268</v>
      </c>
      <c r="E337" s="824" t="s">
        <v>2314</v>
      </c>
      <c r="F337" s="822" t="s">
        <v>2303</v>
      </c>
      <c r="G337" s="822" t="s">
        <v>2359</v>
      </c>
      <c r="H337" s="822" t="s">
        <v>329</v>
      </c>
      <c r="I337" s="822" t="s">
        <v>2885</v>
      </c>
      <c r="J337" s="822" t="s">
        <v>2886</v>
      </c>
      <c r="K337" s="822" t="s">
        <v>2887</v>
      </c>
      <c r="L337" s="825">
        <v>349.6</v>
      </c>
      <c r="M337" s="825">
        <v>349.6</v>
      </c>
      <c r="N337" s="822">
        <v>1</v>
      </c>
      <c r="O337" s="826">
        <v>1</v>
      </c>
      <c r="P337" s="825">
        <v>349.6</v>
      </c>
      <c r="Q337" s="827">
        <v>1</v>
      </c>
      <c r="R337" s="822">
        <v>1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11</v>
      </c>
      <c r="B338" s="822" t="s">
        <v>2300</v>
      </c>
      <c r="C338" s="822" t="s">
        <v>2306</v>
      </c>
      <c r="D338" s="823" t="s">
        <v>4268</v>
      </c>
      <c r="E338" s="824" t="s">
        <v>2314</v>
      </c>
      <c r="F338" s="822" t="s">
        <v>2303</v>
      </c>
      <c r="G338" s="822" t="s">
        <v>2359</v>
      </c>
      <c r="H338" s="822" t="s">
        <v>329</v>
      </c>
      <c r="I338" s="822" t="s">
        <v>2888</v>
      </c>
      <c r="J338" s="822" t="s">
        <v>2889</v>
      </c>
      <c r="K338" s="822" t="s">
        <v>2890</v>
      </c>
      <c r="L338" s="825">
        <v>2199.9499999999998</v>
      </c>
      <c r="M338" s="825">
        <v>2199.9499999999998</v>
      </c>
      <c r="N338" s="822">
        <v>1</v>
      </c>
      <c r="O338" s="826">
        <v>1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11</v>
      </c>
      <c r="B339" s="822" t="s">
        <v>2300</v>
      </c>
      <c r="C339" s="822" t="s">
        <v>2306</v>
      </c>
      <c r="D339" s="823" t="s">
        <v>4268</v>
      </c>
      <c r="E339" s="824" t="s">
        <v>2314</v>
      </c>
      <c r="F339" s="822" t="s">
        <v>2303</v>
      </c>
      <c r="G339" s="822" t="s">
        <v>2359</v>
      </c>
      <c r="H339" s="822" t="s">
        <v>329</v>
      </c>
      <c r="I339" s="822" t="s">
        <v>2891</v>
      </c>
      <c r="J339" s="822" t="s">
        <v>2892</v>
      </c>
      <c r="K339" s="822" t="s">
        <v>2893</v>
      </c>
      <c r="L339" s="825">
        <v>249.36</v>
      </c>
      <c r="M339" s="825">
        <v>498.72</v>
      </c>
      <c r="N339" s="822">
        <v>2</v>
      </c>
      <c r="O339" s="826">
        <v>2</v>
      </c>
      <c r="P339" s="825">
        <v>498.72</v>
      </c>
      <c r="Q339" s="827">
        <v>1</v>
      </c>
      <c r="R339" s="822">
        <v>2</v>
      </c>
      <c r="S339" s="827">
        <v>1</v>
      </c>
      <c r="T339" s="826">
        <v>2</v>
      </c>
      <c r="U339" s="828">
        <v>1</v>
      </c>
    </row>
    <row r="340" spans="1:21" ht="14.45" customHeight="1" x14ac:dyDescent="0.2">
      <c r="A340" s="821">
        <v>11</v>
      </c>
      <c r="B340" s="822" t="s">
        <v>2300</v>
      </c>
      <c r="C340" s="822" t="s">
        <v>2306</v>
      </c>
      <c r="D340" s="823" t="s">
        <v>4268</v>
      </c>
      <c r="E340" s="824" t="s">
        <v>2314</v>
      </c>
      <c r="F340" s="822" t="s">
        <v>2303</v>
      </c>
      <c r="G340" s="822" t="s">
        <v>2359</v>
      </c>
      <c r="H340" s="822" t="s">
        <v>329</v>
      </c>
      <c r="I340" s="822" t="s">
        <v>2894</v>
      </c>
      <c r="J340" s="822" t="s">
        <v>2895</v>
      </c>
      <c r="K340" s="822" t="s">
        <v>2896</v>
      </c>
      <c r="L340" s="825">
        <v>249.55</v>
      </c>
      <c r="M340" s="825">
        <v>499.1</v>
      </c>
      <c r="N340" s="822">
        <v>2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11</v>
      </c>
      <c r="B341" s="822" t="s">
        <v>2300</v>
      </c>
      <c r="C341" s="822" t="s">
        <v>2306</v>
      </c>
      <c r="D341" s="823" t="s">
        <v>4268</v>
      </c>
      <c r="E341" s="824" t="s">
        <v>2314</v>
      </c>
      <c r="F341" s="822" t="s">
        <v>2303</v>
      </c>
      <c r="G341" s="822" t="s">
        <v>2359</v>
      </c>
      <c r="H341" s="822" t="s">
        <v>329</v>
      </c>
      <c r="I341" s="822" t="s">
        <v>2897</v>
      </c>
      <c r="J341" s="822" t="s">
        <v>2898</v>
      </c>
      <c r="K341" s="822" t="s">
        <v>2899</v>
      </c>
      <c r="L341" s="825">
        <v>3799.6</v>
      </c>
      <c r="M341" s="825">
        <v>3799.6</v>
      </c>
      <c r="N341" s="822">
        <v>1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11</v>
      </c>
      <c r="B342" s="822" t="s">
        <v>2300</v>
      </c>
      <c r="C342" s="822" t="s">
        <v>2306</v>
      </c>
      <c r="D342" s="823" t="s">
        <v>4268</v>
      </c>
      <c r="E342" s="824" t="s">
        <v>2314</v>
      </c>
      <c r="F342" s="822" t="s">
        <v>2303</v>
      </c>
      <c r="G342" s="822" t="s">
        <v>2359</v>
      </c>
      <c r="H342" s="822" t="s">
        <v>329</v>
      </c>
      <c r="I342" s="822" t="s">
        <v>2900</v>
      </c>
      <c r="J342" s="822" t="s">
        <v>2901</v>
      </c>
      <c r="K342" s="822" t="s">
        <v>2902</v>
      </c>
      <c r="L342" s="825">
        <v>102.35</v>
      </c>
      <c r="M342" s="825">
        <v>102.35</v>
      </c>
      <c r="N342" s="822">
        <v>1</v>
      </c>
      <c r="O342" s="826">
        <v>1</v>
      </c>
      <c r="P342" s="825">
        <v>102.35</v>
      </c>
      <c r="Q342" s="827">
        <v>1</v>
      </c>
      <c r="R342" s="822">
        <v>1</v>
      </c>
      <c r="S342" s="827">
        <v>1</v>
      </c>
      <c r="T342" s="826">
        <v>1</v>
      </c>
      <c r="U342" s="828">
        <v>1</v>
      </c>
    </row>
    <row r="343" spans="1:21" ht="14.45" customHeight="1" x14ac:dyDescent="0.2">
      <c r="A343" s="821">
        <v>11</v>
      </c>
      <c r="B343" s="822" t="s">
        <v>2300</v>
      </c>
      <c r="C343" s="822" t="s">
        <v>2306</v>
      </c>
      <c r="D343" s="823" t="s">
        <v>4268</v>
      </c>
      <c r="E343" s="824" t="s">
        <v>2314</v>
      </c>
      <c r="F343" s="822" t="s">
        <v>2303</v>
      </c>
      <c r="G343" s="822" t="s">
        <v>2359</v>
      </c>
      <c r="H343" s="822" t="s">
        <v>329</v>
      </c>
      <c r="I343" s="822" t="s">
        <v>2903</v>
      </c>
      <c r="J343" s="822" t="s">
        <v>2904</v>
      </c>
      <c r="K343" s="822" t="s">
        <v>2905</v>
      </c>
      <c r="L343" s="825">
        <v>479.55</v>
      </c>
      <c r="M343" s="825">
        <v>479.55</v>
      </c>
      <c r="N343" s="822">
        <v>1</v>
      </c>
      <c r="O343" s="826">
        <v>1</v>
      </c>
      <c r="P343" s="825">
        <v>479.55</v>
      </c>
      <c r="Q343" s="827">
        <v>1</v>
      </c>
      <c r="R343" s="822">
        <v>1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11</v>
      </c>
      <c r="B344" s="822" t="s">
        <v>2300</v>
      </c>
      <c r="C344" s="822" t="s">
        <v>2306</v>
      </c>
      <c r="D344" s="823" t="s">
        <v>4268</v>
      </c>
      <c r="E344" s="824" t="s">
        <v>2314</v>
      </c>
      <c r="F344" s="822" t="s">
        <v>2303</v>
      </c>
      <c r="G344" s="822" t="s">
        <v>2359</v>
      </c>
      <c r="H344" s="822" t="s">
        <v>329</v>
      </c>
      <c r="I344" s="822" t="s">
        <v>2906</v>
      </c>
      <c r="J344" s="822" t="s">
        <v>2907</v>
      </c>
      <c r="K344" s="822" t="s">
        <v>2908</v>
      </c>
      <c r="L344" s="825">
        <v>249.55</v>
      </c>
      <c r="M344" s="825">
        <v>249.55</v>
      </c>
      <c r="N344" s="822">
        <v>1</v>
      </c>
      <c r="O344" s="826">
        <v>1</v>
      </c>
      <c r="P344" s="825">
        <v>249.55</v>
      </c>
      <c r="Q344" s="827">
        <v>1</v>
      </c>
      <c r="R344" s="822">
        <v>1</v>
      </c>
      <c r="S344" s="827">
        <v>1</v>
      </c>
      <c r="T344" s="826">
        <v>1</v>
      </c>
      <c r="U344" s="828">
        <v>1</v>
      </c>
    </row>
    <row r="345" spans="1:21" ht="14.45" customHeight="1" x14ac:dyDescent="0.2">
      <c r="A345" s="821">
        <v>11</v>
      </c>
      <c r="B345" s="822" t="s">
        <v>2300</v>
      </c>
      <c r="C345" s="822" t="s">
        <v>2306</v>
      </c>
      <c r="D345" s="823" t="s">
        <v>4268</v>
      </c>
      <c r="E345" s="824" t="s">
        <v>2314</v>
      </c>
      <c r="F345" s="822" t="s">
        <v>2303</v>
      </c>
      <c r="G345" s="822" t="s">
        <v>2359</v>
      </c>
      <c r="H345" s="822" t="s">
        <v>329</v>
      </c>
      <c r="I345" s="822" t="s">
        <v>2909</v>
      </c>
      <c r="J345" s="822" t="s">
        <v>2910</v>
      </c>
      <c r="K345" s="822" t="s">
        <v>2911</v>
      </c>
      <c r="L345" s="825">
        <v>200.1</v>
      </c>
      <c r="M345" s="825">
        <v>200.1</v>
      </c>
      <c r="N345" s="822">
        <v>1</v>
      </c>
      <c r="O345" s="826">
        <v>1</v>
      </c>
      <c r="P345" s="825">
        <v>200.1</v>
      </c>
      <c r="Q345" s="827">
        <v>1</v>
      </c>
      <c r="R345" s="822">
        <v>1</v>
      </c>
      <c r="S345" s="827">
        <v>1</v>
      </c>
      <c r="T345" s="826">
        <v>1</v>
      </c>
      <c r="U345" s="828">
        <v>1</v>
      </c>
    </row>
    <row r="346" spans="1:21" ht="14.45" customHeight="1" x14ac:dyDescent="0.2">
      <c r="A346" s="821">
        <v>11</v>
      </c>
      <c r="B346" s="822" t="s">
        <v>2300</v>
      </c>
      <c r="C346" s="822" t="s">
        <v>2306</v>
      </c>
      <c r="D346" s="823" t="s">
        <v>4268</v>
      </c>
      <c r="E346" s="824" t="s">
        <v>2314</v>
      </c>
      <c r="F346" s="822" t="s">
        <v>2303</v>
      </c>
      <c r="G346" s="822" t="s">
        <v>2359</v>
      </c>
      <c r="H346" s="822" t="s">
        <v>329</v>
      </c>
      <c r="I346" s="822" t="s">
        <v>2912</v>
      </c>
      <c r="J346" s="822" t="s">
        <v>2913</v>
      </c>
      <c r="K346" s="822" t="s">
        <v>2914</v>
      </c>
      <c r="L346" s="825">
        <v>0</v>
      </c>
      <c r="M346" s="825">
        <v>0</v>
      </c>
      <c r="N346" s="822">
        <v>1</v>
      </c>
      <c r="O346" s="826">
        <v>1</v>
      </c>
      <c r="P346" s="825"/>
      <c r="Q346" s="827"/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11</v>
      </c>
      <c r="B347" s="822" t="s">
        <v>2300</v>
      </c>
      <c r="C347" s="822" t="s">
        <v>2306</v>
      </c>
      <c r="D347" s="823" t="s">
        <v>4268</v>
      </c>
      <c r="E347" s="824" t="s">
        <v>2314</v>
      </c>
      <c r="F347" s="822" t="s">
        <v>2303</v>
      </c>
      <c r="G347" s="822" t="s">
        <v>2359</v>
      </c>
      <c r="H347" s="822" t="s">
        <v>329</v>
      </c>
      <c r="I347" s="822" t="s">
        <v>2915</v>
      </c>
      <c r="J347" s="822" t="s">
        <v>2916</v>
      </c>
      <c r="K347" s="822" t="s">
        <v>2917</v>
      </c>
      <c r="L347" s="825">
        <v>984.41</v>
      </c>
      <c r="M347" s="825">
        <v>984.41</v>
      </c>
      <c r="N347" s="822">
        <v>1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11</v>
      </c>
      <c r="B348" s="822" t="s">
        <v>2300</v>
      </c>
      <c r="C348" s="822" t="s">
        <v>2306</v>
      </c>
      <c r="D348" s="823" t="s">
        <v>4268</v>
      </c>
      <c r="E348" s="824" t="s">
        <v>2314</v>
      </c>
      <c r="F348" s="822" t="s">
        <v>2303</v>
      </c>
      <c r="G348" s="822" t="s">
        <v>2359</v>
      </c>
      <c r="H348" s="822" t="s">
        <v>329</v>
      </c>
      <c r="I348" s="822" t="s">
        <v>2918</v>
      </c>
      <c r="J348" s="822" t="s">
        <v>2919</v>
      </c>
      <c r="K348" s="822" t="s">
        <v>2920</v>
      </c>
      <c r="L348" s="825">
        <v>300.01</v>
      </c>
      <c r="M348" s="825">
        <v>300.01</v>
      </c>
      <c r="N348" s="822">
        <v>1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11</v>
      </c>
      <c r="B349" s="822" t="s">
        <v>2300</v>
      </c>
      <c r="C349" s="822" t="s">
        <v>2306</v>
      </c>
      <c r="D349" s="823" t="s">
        <v>4268</v>
      </c>
      <c r="E349" s="824" t="s">
        <v>2314</v>
      </c>
      <c r="F349" s="822" t="s">
        <v>2303</v>
      </c>
      <c r="G349" s="822" t="s">
        <v>2359</v>
      </c>
      <c r="H349" s="822" t="s">
        <v>329</v>
      </c>
      <c r="I349" s="822" t="s">
        <v>2921</v>
      </c>
      <c r="J349" s="822" t="s">
        <v>2922</v>
      </c>
      <c r="K349" s="822" t="s">
        <v>2923</v>
      </c>
      <c r="L349" s="825">
        <v>349.6</v>
      </c>
      <c r="M349" s="825">
        <v>349.6</v>
      </c>
      <c r="N349" s="822">
        <v>1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11</v>
      </c>
      <c r="B350" s="822" t="s">
        <v>2300</v>
      </c>
      <c r="C350" s="822" t="s">
        <v>2306</v>
      </c>
      <c r="D350" s="823" t="s">
        <v>4268</v>
      </c>
      <c r="E350" s="824" t="s">
        <v>2315</v>
      </c>
      <c r="F350" s="822" t="s">
        <v>2301</v>
      </c>
      <c r="G350" s="822" t="s">
        <v>2509</v>
      </c>
      <c r="H350" s="822" t="s">
        <v>663</v>
      </c>
      <c r="I350" s="822" t="s">
        <v>2924</v>
      </c>
      <c r="J350" s="822" t="s">
        <v>664</v>
      </c>
      <c r="K350" s="822" t="s">
        <v>1168</v>
      </c>
      <c r="L350" s="825">
        <v>21.76</v>
      </c>
      <c r="M350" s="825">
        <v>21.76</v>
      </c>
      <c r="N350" s="822">
        <v>1</v>
      </c>
      <c r="O350" s="826">
        <v>0.5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11</v>
      </c>
      <c r="B351" s="822" t="s">
        <v>2300</v>
      </c>
      <c r="C351" s="822" t="s">
        <v>2306</v>
      </c>
      <c r="D351" s="823" t="s">
        <v>4268</v>
      </c>
      <c r="E351" s="824" t="s">
        <v>2315</v>
      </c>
      <c r="F351" s="822" t="s">
        <v>2301</v>
      </c>
      <c r="G351" s="822" t="s">
        <v>2925</v>
      </c>
      <c r="H351" s="822" t="s">
        <v>329</v>
      </c>
      <c r="I351" s="822" t="s">
        <v>2926</v>
      </c>
      <c r="J351" s="822" t="s">
        <v>2927</v>
      </c>
      <c r="K351" s="822" t="s">
        <v>2928</v>
      </c>
      <c r="L351" s="825">
        <v>736.33</v>
      </c>
      <c r="M351" s="825">
        <v>1472.66</v>
      </c>
      <c r="N351" s="822">
        <v>2</v>
      </c>
      <c r="O351" s="826">
        <v>1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11</v>
      </c>
      <c r="B352" s="822" t="s">
        <v>2300</v>
      </c>
      <c r="C352" s="822" t="s">
        <v>2306</v>
      </c>
      <c r="D352" s="823" t="s">
        <v>4268</v>
      </c>
      <c r="E352" s="824" t="s">
        <v>2315</v>
      </c>
      <c r="F352" s="822" t="s">
        <v>2301</v>
      </c>
      <c r="G352" s="822" t="s">
        <v>2715</v>
      </c>
      <c r="H352" s="822" t="s">
        <v>329</v>
      </c>
      <c r="I352" s="822" t="s">
        <v>1855</v>
      </c>
      <c r="J352" s="822" t="s">
        <v>1856</v>
      </c>
      <c r="K352" s="822" t="s">
        <v>1857</v>
      </c>
      <c r="L352" s="825">
        <v>65.540000000000006</v>
      </c>
      <c r="M352" s="825">
        <v>65.540000000000006</v>
      </c>
      <c r="N352" s="822">
        <v>1</v>
      </c>
      <c r="O352" s="826">
        <v>0.5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11</v>
      </c>
      <c r="B353" s="822" t="s">
        <v>2300</v>
      </c>
      <c r="C353" s="822" t="s">
        <v>2306</v>
      </c>
      <c r="D353" s="823" t="s">
        <v>4268</v>
      </c>
      <c r="E353" s="824" t="s">
        <v>2315</v>
      </c>
      <c r="F353" s="822" t="s">
        <v>2301</v>
      </c>
      <c r="G353" s="822" t="s">
        <v>2721</v>
      </c>
      <c r="H353" s="822" t="s">
        <v>329</v>
      </c>
      <c r="I353" s="822" t="s">
        <v>2929</v>
      </c>
      <c r="J353" s="822" t="s">
        <v>2930</v>
      </c>
      <c r="K353" s="822" t="s">
        <v>2931</v>
      </c>
      <c r="L353" s="825">
        <v>254.37</v>
      </c>
      <c r="M353" s="825">
        <v>254.37</v>
      </c>
      <c r="N353" s="822">
        <v>1</v>
      </c>
      <c r="O353" s="826">
        <v>1</v>
      </c>
      <c r="P353" s="825">
        <v>254.37</v>
      </c>
      <c r="Q353" s="827">
        <v>1</v>
      </c>
      <c r="R353" s="822">
        <v>1</v>
      </c>
      <c r="S353" s="827">
        <v>1</v>
      </c>
      <c r="T353" s="826">
        <v>1</v>
      </c>
      <c r="U353" s="828">
        <v>1</v>
      </c>
    </row>
    <row r="354" spans="1:21" ht="14.45" customHeight="1" x14ac:dyDescent="0.2">
      <c r="A354" s="821">
        <v>11</v>
      </c>
      <c r="B354" s="822" t="s">
        <v>2300</v>
      </c>
      <c r="C354" s="822" t="s">
        <v>2306</v>
      </c>
      <c r="D354" s="823" t="s">
        <v>4268</v>
      </c>
      <c r="E354" s="824" t="s">
        <v>2315</v>
      </c>
      <c r="F354" s="822" t="s">
        <v>2301</v>
      </c>
      <c r="G354" s="822" t="s">
        <v>2434</v>
      </c>
      <c r="H354" s="822" t="s">
        <v>329</v>
      </c>
      <c r="I354" s="822" t="s">
        <v>2435</v>
      </c>
      <c r="J354" s="822" t="s">
        <v>2436</v>
      </c>
      <c r="K354" s="822" t="s">
        <v>2437</v>
      </c>
      <c r="L354" s="825">
        <v>52.87</v>
      </c>
      <c r="M354" s="825">
        <v>52.87</v>
      </c>
      <c r="N354" s="822">
        <v>1</v>
      </c>
      <c r="O354" s="826">
        <v>1</v>
      </c>
      <c r="P354" s="825">
        <v>52.87</v>
      </c>
      <c r="Q354" s="827">
        <v>1</v>
      </c>
      <c r="R354" s="822">
        <v>1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11</v>
      </c>
      <c r="B355" s="822" t="s">
        <v>2300</v>
      </c>
      <c r="C355" s="822" t="s">
        <v>2306</v>
      </c>
      <c r="D355" s="823" t="s">
        <v>4268</v>
      </c>
      <c r="E355" s="824" t="s">
        <v>2315</v>
      </c>
      <c r="F355" s="822" t="s">
        <v>2301</v>
      </c>
      <c r="G355" s="822" t="s">
        <v>2434</v>
      </c>
      <c r="H355" s="822" t="s">
        <v>329</v>
      </c>
      <c r="I355" s="822" t="s">
        <v>2535</v>
      </c>
      <c r="J355" s="822" t="s">
        <v>2533</v>
      </c>
      <c r="K355" s="822" t="s">
        <v>2536</v>
      </c>
      <c r="L355" s="825">
        <v>234.94</v>
      </c>
      <c r="M355" s="825">
        <v>1409.6399999999999</v>
      </c>
      <c r="N355" s="822">
        <v>6</v>
      </c>
      <c r="O355" s="826">
        <v>3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11</v>
      </c>
      <c r="B356" s="822" t="s">
        <v>2300</v>
      </c>
      <c r="C356" s="822" t="s">
        <v>2306</v>
      </c>
      <c r="D356" s="823" t="s">
        <v>4268</v>
      </c>
      <c r="E356" s="824" t="s">
        <v>2315</v>
      </c>
      <c r="F356" s="822" t="s">
        <v>2301</v>
      </c>
      <c r="G356" s="822" t="s">
        <v>2544</v>
      </c>
      <c r="H356" s="822" t="s">
        <v>329</v>
      </c>
      <c r="I356" s="822" t="s">
        <v>2932</v>
      </c>
      <c r="J356" s="822" t="s">
        <v>730</v>
      </c>
      <c r="K356" s="822" t="s">
        <v>2933</v>
      </c>
      <c r="L356" s="825">
        <v>45.56</v>
      </c>
      <c r="M356" s="825">
        <v>45.56</v>
      </c>
      <c r="N356" s="822">
        <v>1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11</v>
      </c>
      <c r="B357" s="822" t="s">
        <v>2300</v>
      </c>
      <c r="C357" s="822" t="s">
        <v>2306</v>
      </c>
      <c r="D357" s="823" t="s">
        <v>4268</v>
      </c>
      <c r="E357" s="824" t="s">
        <v>2315</v>
      </c>
      <c r="F357" s="822" t="s">
        <v>2301</v>
      </c>
      <c r="G357" s="822" t="s">
        <v>2738</v>
      </c>
      <c r="H357" s="822" t="s">
        <v>329</v>
      </c>
      <c r="I357" s="822" t="s">
        <v>2934</v>
      </c>
      <c r="J357" s="822" t="s">
        <v>2935</v>
      </c>
      <c r="K357" s="822" t="s">
        <v>2936</v>
      </c>
      <c r="L357" s="825">
        <v>106.47</v>
      </c>
      <c r="M357" s="825">
        <v>319.40999999999997</v>
      </c>
      <c r="N357" s="822">
        <v>3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11</v>
      </c>
      <c r="B358" s="822" t="s">
        <v>2300</v>
      </c>
      <c r="C358" s="822" t="s">
        <v>2306</v>
      </c>
      <c r="D358" s="823" t="s">
        <v>4268</v>
      </c>
      <c r="E358" s="824" t="s">
        <v>2315</v>
      </c>
      <c r="F358" s="822" t="s">
        <v>2301</v>
      </c>
      <c r="G358" s="822" t="s">
        <v>2559</v>
      </c>
      <c r="H358" s="822" t="s">
        <v>329</v>
      </c>
      <c r="I358" s="822" t="s">
        <v>2560</v>
      </c>
      <c r="J358" s="822" t="s">
        <v>2561</v>
      </c>
      <c r="K358" s="822" t="s">
        <v>2562</v>
      </c>
      <c r="L358" s="825">
        <v>159.71</v>
      </c>
      <c r="M358" s="825">
        <v>7825.7900000000009</v>
      </c>
      <c r="N358" s="822">
        <v>49</v>
      </c>
      <c r="O358" s="826">
        <v>18</v>
      </c>
      <c r="P358" s="825">
        <v>319.42</v>
      </c>
      <c r="Q358" s="827">
        <v>4.0816326530612242E-2</v>
      </c>
      <c r="R358" s="822">
        <v>2</v>
      </c>
      <c r="S358" s="827">
        <v>4.0816326530612242E-2</v>
      </c>
      <c r="T358" s="826">
        <v>1</v>
      </c>
      <c r="U358" s="828">
        <v>5.5555555555555552E-2</v>
      </c>
    </row>
    <row r="359" spans="1:21" ht="14.45" customHeight="1" x14ac:dyDescent="0.2">
      <c r="A359" s="821">
        <v>11</v>
      </c>
      <c r="B359" s="822" t="s">
        <v>2300</v>
      </c>
      <c r="C359" s="822" t="s">
        <v>2306</v>
      </c>
      <c r="D359" s="823" t="s">
        <v>4268</v>
      </c>
      <c r="E359" s="824" t="s">
        <v>2315</v>
      </c>
      <c r="F359" s="822" t="s">
        <v>2301</v>
      </c>
      <c r="G359" s="822" t="s">
        <v>2438</v>
      </c>
      <c r="H359" s="822" t="s">
        <v>329</v>
      </c>
      <c r="I359" s="822" t="s">
        <v>2439</v>
      </c>
      <c r="J359" s="822" t="s">
        <v>2440</v>
      </c>
      <c r="K359" s="822" t="s">
        <v>2441</v>
      </c>
      <c r="L359" s="825">
        <v>91.78</v>
      </c>
      <c r="M359" s="825">
        <v>183.56</v>
      </c>
      <c r="N359" s="822">
        <v>2</v>
      </c>
      <c r="O359" s="826">
        <v>1</v>
      </c>
      <c r="P359" s="825">
        <v>183.56</v>
      </c>
      <c r="Q359" s="827">
        <v>1</v>
      </c>
      <c r="R359" s="822">
        <v>2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11</v>
      </c>
      <c r="B360" s="822" t="s">
        <v>2300</v>
      </c>
      <c r="C360" s="822" t="s">
        <v>2306</v>
      </c>
      <c r="D360" s="823" t="s">
        <v>4268</v>
      </c>
      <c r="E360" s="824" t="s">
        <v>2315</v>
      </c>
      <c r="F360" s="822" t="s">
        <v>2301</v>
      </c>
      <c r="G360" s="822" t="s">
        <v>2385</v>
      </c>
      <c r="H360" s="822" t="s">
        <v>329</v>
      </c>
      <c r="I360" s="822" t="s">
        <v>2451</v>
      </c>
      <c r="J360" s="822" t="s">
        <v>1104</v>
      </c>
      <c r="K360" s="822" t="s">
        <v>1056</v>
      </c>
      <c r="L360" s="825">
        <v>78.48</v>
      </c>
      <c r="M360" s="825">
        <v>313.92</v>
      </c>
      <c r="N360" s="822">
        <v>4</v>
      </c>
      <c r="O360" s="826">
        <v>2</v>
      </c>
      <c r="P360" s="825">
        <v>156.96</v>
      </c>
      <c r="Q360" s="827">
        <v>0.5</v>
      </c>
      <c r="R360" s="822">
        <v>2</v>
      </c>
      <c r="S360" s="827">
        <v>0.5</v>
      </c>
      <c r="T360" s="826">
        <v>0.5</v>
      </c>
      <c r="U360" s="828">
        <v>0.25</v>
      </c>
    </row>
    <row r="361" spans="1:21" ht="14.45" customHeight="1" x14ac:dyDescent="0.2">
      <c r="A361" s="821">
        <v>11</v>
      </c>
      <c r="B361" s="822" t="s">
        <v>2300</v>
      </c>
      <c r="C361" s="822" t="s">
        <v>2306</v>
      </c>
      <c r="D361" s="823" t="s">
        <v>4268</v>
      </c>
      <c r="E361" s="824" t="s">
        <v>2315</v>
      </c>
      <c r="F361" s="822" t="s">
        <v>2301</v>
      </c>
      <c r="G361" s="822" t="s">
        <v>2452</v>
      </c>
      <c r="H361" s="822" t="s">
        <v>329</v>
      </c>
      <c r="I361" s="822" t="s">
        <v>2453</v>
      </c>
      <c r="J361" s="822" t="s">
        <v>2454</v>
      </c>
      <c r="K361" s="822" t="s">
        <v>2455</v>
      </c>
      <c r="L361" s="825">
        <v>132.97999999999999</v>
      </c>
      <c r="M361" s="825">
        <v>398.93999999999994</v>
      </c>
      <c r="N361" s="822">
        <v>3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11</v>
      </c>
      <c r="B362" s="822" t="s">
        <v>2300</v>
      </c>
      <c r="C362" s="822" t="s">
        <v>2306</v>
      </c>
      <c r="D362" s="823" t="s">
        <v>4268</v>
      </c>
      <c r="E362" s="824" t="s">
        <v>2315</v>
      </c>
      <c r="F362" s="822" t="s">
        <v>2301</v>
      </c>
      <c r="G362" s="822" t="s">
        <v>2479</v>
      </c>
      <c r="H362" s="822" t="s">
        <v>329</v>
      </c>
      <c r="I362" s="822" t="s">
        <v>2480</v>
      </c>
      <c r="J362" s="822" t="s">
        <v>772</v>
      </c>
      <c r="K362" s="822" t="s">
        <v>773</v>
      </c>
      <c r="L362" s="825">
        <v>0</v>
      </c>
      <c r="M362" s="825">
        <v>0</v>
      </c>
      <c r="N362" s="822">
        <v>1</v>
      </c>
      <c r="O362" s="826">
        <v>0.5</v>
      </c>
      <c r="P362" s="825"/>
      <c r="Q362" s="827"/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11</v>
      </c>
      <c r="B363" s="822" t="s">
        <v>2300</v>
      </c>
      <c r="C363" s="822" t="s">
        <v>2306</v>
      </c>
      <c r="D363" s="823" t="s">
        <v>4268</v>
      </c>
      <c r="E363" s="824" t="s">
        <v>2315</v>
      </c>
      <c r="F363" s="822" t="s">
        <v>2301</v>
      </c>
      <c r="G363" s="822" t="s">
        <v>2937</v>
      </c>
      <c r="H363" s="822" t="s">
        <v>329</v>
      </c>
      <c r="I363" s="822" t="s">
        <v>2938</v>
      </c>
      <c r="J363" s="822" t="s">
        <v>2939</v>
      </c>
      <c r="K363" s="822" t="s">
        <v>2940</v>
      </c>
      <c r="L363" s="825">
        <v>0</v>
      </c>
      <c r="M363" s="825">
        <v>0</v>
      </c>
      <c r="N363" s="822">
        <v>1</v>
      </c>
      <c r="O363" s="826">
        <v>0.5</v>
      </c>
      <c r="P363" s="825"/>
      <c r="Q363" s="827"/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11</v>
      </c>
      <c r="B364" s="822" t="s">
        <v>2300</v>
      </c>
      <c r="C364" s="822" t="s">
        <v>2306</v>
      </c>
      <c r="D364" s="823" t="s">
        <v>4268</v>
      </c>
      <c r="E364" s="824" t="s">
        <v>2315</v>
      </c>
      <c r="F364" s="822" t="s">
        <v>2301</v>
      </c>
      <c r="G364" s="822" t="s">
        <v>2585</v>
      </c>
      <c r="H364" s="822" t="s">
        <v>329</v>
      </c>
      <c r="I364" s="822" t="s">
        <v>2586</v>
      </c>
      <c r="J364" s="822" t="s">
        <v>892</v>
      </c>
      <c r="K364" s="822" t="s">
        <v>2587</v>
      </c>
      <c r="L364" s="825">
        <v>0</v>
      </c>
      <c r="M364" s="825">
        <v>0</v>
      </c>
      <c r="N364" s="822">
        <v>1</v>
      </c>
      <c r="O364" s="826">
        <v>1</v>
      </c>
      <c r="P364" s="825">
        <v>0</v>
      </c>
      <c r="Q364" s="827"/>
      <c r="R364" s="822">
        <v>1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11</v>
      </c>
      <c r="B365" s="822" t="s">
        <v>2300</v>
      </c>
      <c r="C365" s="822" t="s">
        <v>2306</v>
      </c>
      <c r="D365" s="823" t="s">
        <v>4268</v>
      </c>
      <c r="E365" s="824" t="s">
        <v>2315</v>
      </c>
      <c r="F365" s="822" t="s">
        <v>2301</v>
      </c>
      <c r="G365" s="822" t="s">
        <v>2401</v>
      </c>
      <c r="H365" s="822" t="s">
        <v>329</v>
      </c>
      <c r="I365" s="822" t="s">
        <v>2402</v>
      </c>
      <c r="J365" s="822" t="s">
        <v>1419</v>
      </c>
      <c r="K365" s="822" t="s">
        <v>2403</v>
      </c>
      <c r="L365" s="825">
        <v>34.19</v>
      </c>
      <c r="M365" s="825">
        <v>68.38</v>
      </c>
      <c r="N365" s="822">
        <v>2</v>
      </c>
      <c r="O365" s="826">
        <v>0.5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11</v>
      </c>
      <c r="B366" s="822" t="s">
        <v>2300</v>
      </c>
      <c r="C366" s="822" t="s">
        <v>2306</v>
      </c>
      <c r="D366" s="823" t="s">
        <v>4268</v>
      </c>
      <c r="E366" s="824" t="s">
        <v>2315</v>
      </c>
      <c r="F366" s="822" t="s">
        <v>2301</v>
      </c>
      <c r="G366" s="822" t="s">
        <v>2353</v>
      </c>
      <c r="H366" s="822" t="s">
        <v>663</v>
      </c>
      <c r="I366" s="822" t="s">
        <v>1834</v>
      </c>
      <c r="J366" s="822" t="s">
        <v>788</v>
      </c>
      <c r="K366" s="822" t="s">
        <v>1835</v>
      </c>
      <c r="L366" s="825">
        <v>736.33</v>
      </c>
      <c r="M366" s="825">
        <v>16199.260000000002</v>
      </c>
      <c r="N366" s="822">
        <v>22</v>
      </c>
      <c r="O366" s="826">
        <v>14.5</v>
      </c>
      <c r="P366" s="825">
        <v>11781.28</v>
      </c>
      <c r="Q366" s="827">
        <v>0.72727272727272718</v>
      </c>
      <c r="R366" s="822">
        <v>16</v>
      </c>
      <c r="S366" s="827">
        <v>0.72727272727272729</v>
      </c>
      <c r="T366" s="826">
        <v>11</v>
      </c>
      <c r="U366" s="828">
        <v>0.75862068965517238</v>
      </c>
    </row>
    <row r="367" spans="1:21" ht="14.45" customHeight="1" x14ac:dyDescent="0.2">
      <c r="A367" s="821">
        <v>11</v>
      </c>
      <c r="B367" s="822" t="s">
        <v>2300</v>
      </c>
      <c r="C367" s="822" t="s">
        <v>2306</v>
      </c>
      <c r="D367" s="823" t="s">
        <v>4268</v>
      </c>
      <c r="E367" s="824" t="s">
        <v>2315</v>
      </c>
      <c r="F367" s="822" t="s">
        <v>2301</v>
      </c>
      <c r="G367" s="822" t="s">
        <v>2353</v>
      </c>
      <c r="H367" s="822" t="s">
        <v>663</v>
      </c>
      <c r="I367" s="822" t="s">
        <v>1836</v>
      </c>
      <c r="J367" s="822" t="s">
        <v>788</v>
      </c>
      <c r="K367" s="822" t="s">
        <v>1837</v>
      </c>
      <c r="L367" s="825">
        <v>490.89</v>
      </c>
      <c r="M367" s="825">
        <v>2454.4499999999998</v>
      </c>
      <c r="N367" s="822">
        <v>5</v>
      </c>
      <c r="O367" s="826">
        <v>3</v>
      </c>
      <c r="P367" s="825">
        <v>1963.56</v>
      </c>
      <c r="Q367" s="827">
        <v>0.8</v>
      </c>
      <c r="R367" s="822">
        <v>4</v>
      </c>
      <c r="S367" s="827">
        <v>0.8</v>
      </c>
      <c r="T367" s="826">
        <v>2</v>
      </c>
      <c r="U367" s="828">
        <v>0.66666666666666663</v>
      </c>
    </row>
    <row r="368" spans="1:21" ht="14.45" customHeight="1" x14ac:dyDescent="0.2">
      <c r="A368" s="821">
        <v>11</v>
      </c>
      <c r="B368" s="822" t="s">
        <v>2300</v>
      </c>
      <c r="C368" s="822" t="s">
        <v>2306</v>
      </c>
      <c r="D368" s="823" t="s">
        <v>4268</v>
      </c>
      <c r="E368" s="824" t="s">
        <v>2315</v>
      </c>
      <c r="F368" s="822" t="s">
        <v>2301</v>
      </c>
      <c r="G368" s="822" t="s">
        <v>2353</v>
      </c>
      <c r="H368" s="822" t="s">
        <v>663</v>
      </c>
      <c r="I368" s="822" t="s">
        <v>2024</v>
      </c>
      <c r="J368" s="822" t="s">
        <v>1203</v>
      </c>
      <c r="K368" s="822" t="s">
        <v>2025</v>
      </c>
      <c r="L368" s="825">
        <v>1847.49</v>
      </c>
      <c r="M368" s="825">
        <v>3694.98</v>
      </c>
      <c r="N368" s="822">
        <v>2</v>
      </c>
      <c r="O368" s="826">
        <v>2</v>
      </c>
      <c r="P368" s="825">
        <v>1847.49</v>
      </c>
      <c r="Q368" s="827">
        <v>0.5</v>
      </c>
      <c r="R368" s="822">
        <v>1</v>
      </c>
      <c r="S368" s="827">
        <v>0.5</v>
      </c>
      <c r="T368" s="826">
        <v>1</v>
      </c>
      <c r="U368" s="828">
        <v>0.5</v>
      </c>
    </row>
    <row r="369" spans="1:21" ht="14.45" customHeight="1" x14ac:dyDescent="0.2">
      <c r="A369" s="821">
        <v>11</v>
      </c>
      <c r="B369" s="822" t="s">
        <v>2300</v>
      </c>
      <c r="C369" s="822" t="s">
        <v>2306</v>
      </c>
      <c r="D369" s="823" t="s">
        <v>4268</v>
      </c>
      <c r="E369" s="824" t="s">
        <v>2315</v>
      </c>
      <c r="F369" s="822" t="s">
        <v>2301</v>
      </c>
      <c r="G369" s="822" t="s">
        <v>2353</v>
      </c>
      <c r="H369" s="822" t="s">
        <v>663</v>
      </c>
      <c r="I369" s="822" t="s">
        <v>1830</v>
      </c>
      <c r="J369" s="822" t="s">
        <v>788</v>
      </c>
      <c r="K369" s="822" t="s">
        <v>1831</v>
      </c>
      <c r="L369" s="825">
        <v>923.74</v>
      </c>
      <c r="M369" s="825">
        <v>5542.4400000000005</v>
      </c>
      <c r="N369" s="822">
        <v>6</v>
      </c>
      <c r="O369" s="826">
        <v>4</v>
      </c>
      <c r="P369" s="825">
        <v>5542.4400000000005</v>
      </c>
      <c r="Q369" s="827">
        <v>1</v>
      </c>
      <c r="R369" s="822">
        <v>6</v>
      </c>
      <c r="S369" s="827">
        <v>1</v>
      </c>
      <c r="T369" s="826">
        <v>4</v>
      </c>
      <c r="U369" s="828">
        <v>1</v>
      </c>
    </row>
    <row r="370" spans="1:21" ht="14.45" customHeight="1" x14ac:dyDescent="0.2">
      <c r="A370" s="821">
        <v>11</v>
      </c>
      <c r="B370" s="822" t="s">
        <v>2300</v>
      </c>
      <c r="C370" s="822" t="s">
        <v>2306</v>
      </c>
      <c r="D370" s="823" t="s">
        <v>4268</v>
      </c>
      <c r="E370" s="824" t="s">
        <v>2315</v>
      </c>
      <c r="F370" s="822" t="s">
        <v>2301</v>
      </c>
      <c r="G370" s="822" t="s">
        <v>2408</v>
      </c>
      <c r="H370" s="822" t="s">
        <v>329</v>
      </c>
      <c r="I370" s="822" t="s">
        <v>2797</v>
      </c>
      <c r="J370" s="822" t="s">
        <v>681</v>
      </c>
      <c r="K370" s="822" t="s">
        <v>2798</v>
      </c>
      <c r="L370" s="825">
        <v>17.62</v>
      </c>
      <c r="M370" s="825">
        <v>35.24</v>
      </c>
      <c r="N370" s="822">
        <v>2</v>
      </c>
      <c r="O370" s="826">
        <v>1.5</v>
      </c>
      <c r="P370" s="825">
        <v>17.62</v>
      </c>
      <c r="Q370" s="827">
        <v>0.5</v>
      </c>
      <c r="R370" s="822">
        <v>1</v>
      </c>
      <c r="S370" s="827">
        <v>0.5</v>
      </c>
      <c r="T370" s="826">
        <v>1</v>
      </c>
      <c r="U370" s="828">
        <v>0.66666666666666663</v>
      </c>
    </row>
    <row r="371" spans="1:21" ht="14.45" customHeight="1" x14ac:dyDescent="0.2">
      <c r="A371" s="821">
        <v>11</v>
      </c>
      <c r="B371" s="822" t="s">
        <v>2300</v>
      </c>
      <c r="C371" s="822" t="s">
        <v>2306</v>
      </c>
      <c r="D371" s="823" t="s">
        <v>4268</v>
      </c>
      <c r="E371" s="824" t="s">
        <v>2315</v>
      </c>
      <c r="F371" s="822" t="s">
        <v>2301</v>
      </c>
      <c r="G371" s="822" t="s">
        <v>2408</v>
      </c>
      <c r="H371" s="822" t="s">
        <v>329</v>
      </c>
      <c r="I371" s="822" t="s">
        <v>2409</v>
      </c>
      <c r="J371" s="822" t="s">
        <v>681</v>
      </c>
      <c r="K371" s="822" t="s">
        <v>1168</v>
      </c>
      <c r="L371" s="825">
        <v>35.25</v>
      </c>
      <c r="M371" s="825">
        <v>282</v>
      </c>
      <c r="N371" s="822">
        <v>8</v>
      </c>
      <c r="O371" s="826">
        <v>7.5</v>
      </c>
      <c r="P371" s="825">
        <v>141</v>
      </c>
      <c r="Q371" s="827">
        <v>0.5</v>
      </c>
      <c r="R371" s="822">
        <v>4</v>
      </c>
      <c r="S371" s="827">
        <v>0.5</v>
      </c>
      <c r="T371" s="826">
        <v>3.5</v>
      </c>
      <c r="U371" s="828">
        <v>0.46666666666666667</v>
      </c>
    </row>
    <row r="372" spans="1:21" ht="14.45" customHeight="1" x14ac:dyDescent="0.2">
      <c r="A372" s="821">
        <v>11</v>
      </c>
      <c r="B372" s="822" t="s">
        <v>2300</v>
      </c>
      <c r="C372" s="822" t="s">
        <v>2306</v>
      </c>
      <c r="D372" s="823" t="s">
        <v>4268</v>
      </c>
      <c r="E372" s="824" t="s">
        <v>2315</v>
      </c>
      <c r="F372" s="822" t="s">
        <v>2301</v>
      </c>
      <c r="G372" s="822" t="s">
        <v>2408</v>
      </c>
      <c r="H372" s="822" t="s">
        <v>329</v>
      </c>
      <c r="I372" s="822" t="s">
        <v>2589</v>
      </c>
      <c r="J372" s="822" t="s">
        <v>681</v>
      </c>
      <c r="K372" s="822" t="s">
        <v>2590</v>
      </c>
      <c r="L372" s="825">
        <v>35.25</v>
      </c>
      <c r="M372" s="825">
        <v>35.25</v>
      </c>
      <c r="N372" s="822">
        <v>1</v>
      </c>
      <c r="O372" s="826">
        <v>1</v>
      </c>
      <c r="P372" s="825">
        <v>35.25</v>
      </c>
      <c r="Q372" s="827">
        <v>1</v>
      </c>
      <c r="R372" s="822">
        <v>1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11</v>
      </c>
      <c r="B373" s="822" t="s">
        <v>2300</v>
      </c>
      <c r="C373" s="822" t="s">
        <v>2306</v>
      </c>
      <c r="D373" s="823" t="s">
        <v>4268</v>
      </c>
      <c r="E373" s="824" t="s">
        <v>2315</v>
      </c>
      <c r="F373" s="822" t="s">
        <v>2301</v>
      </c>
      <c r="G373" s="822" t="s">
        <v>2408</v>
      </c>
      <c r="H373" s="822" t="s">
        <v>329</v>
      </c>
      <c r="I373" s="822" t="s">
        <v>2799</v>
      </c>
      <c r="J373" s="822" t="s">
        <v>681</v>
      </c>
      <c r="K373" s="822" t="s">
        <v>2592</v>
      </c>
      <c r="L373" s="825">
        <v>35.25</v>
      </c>
      <c r="M373" s="825">
        <v>70.5</v>
      </c>
      <c r="N373" s="822">
        <v>2</v>
      </c>
      <c r="O373" s="826">
        <v>1.5</v>
      </c>
      <c r="P373" s="825">
        <v>70.5</v>
      </c>
      <c r="Q373" s="827">
        <v>1</v>
      </c>
      <c r="R373" s="822">
        <v>2</v>
      </c>
      <c r="S373" s="827">
        <v>1</v>
      </c>
      <c r="T373" s="826">
        <v>1.5</v>
      </c>
      <c r="U373" s="828">
        <v>1</v>
      </c>
    </row>
    <row r="374" spans="1:21" ht="14.45" customHeight="1" x14ac:dyDescent="0.2">
      <c r="A374" s="821">
        <v>11</v>
      </c>
      <c r="B374" s="822" t="s">
        <v>2300</v>
      </c>
      <c r="C374" s="822" t="s">
        <v>2306</v>
      </c>
      <c r="D374" s="823" t="s">
        <v>4268</v>
      </c>
      <c r="E374" s="824" t="s">
        <v>2315</v>
      </c>
      <c r="F374" s="822" t="s">
        <v>2301</v>
      </c>
      <c r="G374" s="822" t="s">
        <v>2378</v>
      </c>
      <c r="H374" s="822" t="s">
        <v>663</v>
      </c>
      <c r="I374" s="822" t="s">
        <v>2016</v>
      </c>
      <c r="J374" s="822" t="s">
        <v>2014</v>
      </c>
      <c r="K374" s="822" t="s">
        <v>2017</v>
      </c>
      <c r="L374" s="825">
        <v>13.68</v>
      </c>
      <c r="M374" s="825">
        <v>13.68</v>
      </c>
      <c r="N374" s="822">
        <v>1</v>
      </c>
      <c r="O374" s="826">
        <v>1</v>
      </c>
      <c r="P374" s="825">
        <v>13.68</v>
      </c>
      <c r="Q374" s="827">
        <v>1</v>
      </c>
      <c r="R374" s="822">
        <v>1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11</v>
      </c>
      <c r="B375" s="822" t="s">
        <v>2300</v>
      </c>
      <c r="C375" s="822" t="s">
        <v>2306</v>
      </c>
      <c r="D375" s="823" t="s">
        <v>4268</v>
      </c>
      <c r="E375" s="824" t="s">
        <v>2315</v>
      </c>
      <c r="F375" s="822" t="s">
        <v>2301</v>
      </c>
      <c r="G375" s="822" t="s">
        <v>2941</v>
      </c>
      <c r="H375" s="822" t="s">
        <v>329</v>
      </c>
      <c r="I375" s="822" t="s">
        <v>2942</v>
      </c>
      <c r="J375" s="822" t="s">
        <v>977</v>
      </c>
      <c r="K375" s="822" t="s">
        <v>2943</v>
      </c>
      <c r="L375" s="825">
        <v>128.69999999999999</v>
      </c>
      <c r="M375" s="825">
        <v>128.69999999999999</v>
      </c>
      <c r="N375" s="822">
        <v>1</v>
      </c>
      <c r="O375" s="826">
        <v>1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11</v>
      </c>
      <c r="B376" s="822" t="s">
        <v>2300</v>
      </c>
      <c r="C376" s="822" t="s">
        <v>2306</v>
      </c>
      <c r="D376" s="823" t="s">
        <v>4268</v>
      </c>
      <c r="E376" s="824" t="s">
        <v>2315</v>
      </c>
      <c r="F376" s="822" t="s">
        <v>2301</v>
      </c>
      <c r="G376" s="822" t="s">
        <v>2354</v>
      </c>
      <c r="H376" s="822" t="s">
        <v>663</v>
      </c>
      <c r="I376" s="822" t="s">
        <v>1970</v>
      </c>
      <c r="J376" s="822" t="s">
        <v>929</v>
      </c>
      <c r="K376" s="822" t="s">
        <v>930</v>
      </c>
      <c r="L376" s="825">
        <v>0</v>
      </c>
      <c r="M376" s="825">
        <v>0</v>
      </c>
      <c r="N376" s="822">
        <v>12</v>
      </c>
      <c r="O376" s="826">
        <v>9.5</v>
      </c>
      <c r="P376" s="825">
        <v>0</v>
      </c>
      <c r="Q376" s="827"/>
      <c r="R376" s="822">
        <v>4</v>
      </c>
      <c r="S376" s="827">
        <v>0.33333333333333331</v>
      </c>
      <c r="T376" s="826">
        <v>3.5</v>
      </c>
      <c r="U376" s="828">
        <v>0.36842105263157893</v>
      </c>
    </row>
    <row r="377" spans="1:21" ht="14.45" customHeight="1" x14ac:dyDescent="0.2">
      <c r="A377" s="821">
        <v>11</v>
      </c>
      <c r="B377" s="822" t="s">
        <v>2300</v>
      </c>
      <c r="C377" s="822" t="s">
        <v>2306</v>
      </c>
      <c r="D377" s="823" t="s">
        <v>4268</v>
      </c>
      <c r="E377" s="824" t="s">
        <v>2315</v>
      </c>
      <c r="F377" s="822" t="s">
        <v>2301</v>
      </c>
      <c r="G377" s="822" t="s">
        <v>2944</v>
      </c>
      <c r="H377" s="822" t="s">
        <v>663</v>
      </c>
      <c r="I377" s="822" t="s">
        <v>2049</v>
      </c>
      <c r="J377" s="822" t="s">
        <v>2050</v>
      </c>
      <c r="K377" s="822" t="s">
        <v>2051</v>
      </c>
      <c r="L377" s="825">
        <v>103.72</v>
      </c>
      <c r="M377" s="825">
        <v>103.72</v>
      </c>
      <c r="N377" s="822">
        <v>1</v>
      </c>
      <c r="O377" s="826">
        <v>0.5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11</v>
      </c>
      <c r="B378" s="822" t="s">
        <v>2300</v>
      </c>
      <c r="C378" s="822" t="s">
        <v>2306</v>
      </c>
      <c r="D378" s="823" t="s">
        <v>4268</v>
      </c>
      <c r="E378" s="824" t="s">
        <v>2315</v>
      </c>
      <c r="F378" s="822" t="s">
        <v>2301</v>
      </c>
      <c r="G378" s="822" t="s">
        <v>2945</v>
      </c>
      <c r="H378" s="822" t="s">
        <v>329</v>
      </c>
      <c r="I378" s="822" t="s">
        <v>2946</v>
      </c>
      <c r="J378" s="822" t="s">
        <v>1015</v>
      </c>
      <c r="K378" s="822" t="s">
        <v>2947</v>
      </c>
      <c r="L378" s="825">
        <v>98.2</v>
      </c>
      <c r="M378" s="825">
        <v>98.2</v>
      </c>
      <c r="N378" s="822">
        <v>1</v>
      </c>
      <c r="O378" s="826">
        <v>0.5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11</v>
      </c>
      <c r="B379" s="822" t="s">
        <v>2300</v>
      </c>
      <c r="C379" s="822" t="s">
        <v>2306</v>
      </c>
      <c r="D379" s="823" t="s">
        <v>4268</v>
      </c>
      <c r="E379" s="824" t="s">
        <v>2315</v>
      </c>
      <c r="F379" s="822" t="s">
        <v>2301</v>
      </c>
      <c r="G379" s="822" t="s">
        <v>2355</v>
      </c>
      <c r="H379" s="822" t="s">
        <v>329</v>
      </c>
      <c r="I379" s="822" t="s">
        <v>2356</v>
      </c>
      <c r="J379" s="822" t="s">
        <v>2357</v>
      </c>
      <c r="K379" s="822" t="s">
        <v>2358</v>
      </c>
      <c r="L379" s="825">
        <v>0</v>
      </c>
      <c r="M379" s="825">
        <v>0</v>
      </c>
      <c r="N379" s="822">
        <v>2</v>
      </c>
      <c r="O379" s="826">
        <v>2</v>
      </c>
      <c r="P379" s="825">
        <v>0</v>
      </c>
      <c r="Q379" s="827"/>
      <c r="R379" s="822">
        <v>1</v>
      </c>
      <c r="S379" s="827">
        <v>0.5</v>
      </c>
      <c r="T379" s="826">
        <v>1</v>
      </c>
      <c r="U379" s="828">
        <v>0.5</v>
      </c>
    </row>
    <row r="380" spans="1:21" ht="14.45" customHeight="1" x14ac:dyDescent="0.2">
      <c r="A380" s="821">
        <v>11</v>
      </c>
      <c r="B380" s="822" t="s">
        <v>2300</v>
      </c>
      <c r="C380" s="822" t="s">
        <v>2306</v>
      </c>
      <c r="D380" s="823" t="s">
        <v>4268</v>
      </c>
      <c r="E380" s="824" t="s">
        <v>2315</v>
      </c>
      <c r="F380" s="822" t="s">
        <v>2303</v>
      </c>
      <c r="G380" s="822" t="s">
        <v>2359</v>
      </c>
      <c r="H380" s="822" t="s">
        <v>329</v>
      </c>
      <c r="I380" s="822" t="s">
        <v>2646</v>
      </c>
      <c r="J380" s="822" t="s">
        <v>2647</v>
      </c>
      <c r="K380" s="822" t="s">
        <v>2648</v>
      </c>
      <c r="L380" s="825">
        <v>0</v>
      </c>
      <c r="M380" s="825">
        <v>0</v>
      </c>
      <c r="N380" s="822">
        <v>2</v>
      </c>
      <c r="O380" s="826">
        <v>2</v>
      </c>
      <c r="P380" s="825"/>
      <c r="Q380" s="827"/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11</v>
      </c>
      <c r="B381" s="822" t="s">
        <v>2300</v>
      </c>
      <c r="C381" s="822" t="s">
        <v>2306</v>
      </c>
      <c r="D381" s="823" t="s">
        <v>4268</v>
      </c>
      <c r="E381" s="824" t="s">
        <v>2315</v>
      </c>
      <c r="F381" s="822" t="s">
        <v>2303</v>
      </c>
      <c r="G381" s="822" t="s">
        <v>2359</v>
      </c>
      <c r="H381" s="822" t="s">
        <v>329</v>
      </c>
      <c r="I381" s="822" t="s">
        <v>2360</v>
      </c>
      <c r="J381" s="822" t="s">
        <v>2361</v>
      </c>
      <c r="K381" s="822" t="s">
        <v>2362</v>
      </c>
      <c r="L381" s="825">
        <v>562.03</v>
      </c>
      <c r="M381" s="825">
        <v>5058.2699999999986</v>
      </c>
      <c r="N381" s="822">
        <v>9</v>
      </c>
      <c r="O381" s="826">
        <v>9</v>
      </c>
      <c r="P381" s="825">
        <v>5058.2699999999986</v>
      </c>
      <c r="Q381" s="827">
        <v>1</v>
      </c>
      <c r="R381" s="822">
        <v>9</v>
      </c>
      <c r="S381" s="827">
        <v>1</v>
      </c>
      <c r="T381" s="826">
        <v>9</v>
      </c>
      <c r="U381" s="828">
        <v>1</v>
      </c>
    </row>
    <row r="382" spans="1:21" ht="14.45" customHeight="1" x14ac:dyDescent="0.2">
      <c r="A382" s="821">
        <v>11</v>
      </c>
      <c r="B382" s="822" t="s">
        <v>2300</v>
      </c>
      <c r="C382" s="822" t="s">
        <v>2306</v>
      </c>
      <c r="D382" s="823" t="s">
        <v>4268</v>
      </c>
      <c r="E382" s="824" t="s">
        <v>2315</v>
      </c>
      <c r="F382" s="822" t="s">
        <v>2303</v>
      </c>
      <c r="G382" s="822" t="s">
        <v>2359</v>
      </c>
      <c r="H382" s="822" t="s">
        <v>329</v>
      </c>
      <c r="I382" s="822" t="s">
        <v>2392</v>
      </c>
      <c r="J382" s="822" t="s">
        <v>2393</v>
      </c>
      <c r="K382" s="822" t="s">
        <v>2394</v>
      </c>
      <c r="L382" s="825">
        <v>492.19</v>
      </c>
      <c r="M382" s="825">
        <v>492.19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11</v>
      </c>
      <c r="B383" s="822" t="s">
        <v>2300</v>
      </c>
      <c r="C383" s="822" t="s">
        <v>2306</v>
      </c>
      <c r="D383" s="823" t="s">
        <v>4268</v>
      </c>
      <c r="E383" s="824" t="s">
        <v>2315</v>
      </c>
      <c r="F383" s="822" t="s">
        <v>2303</v>
      </c>
      <c r="G383" s="822" t="s">
        <v>2359</v>
      </c>
      <c r="H383" s="822" t="s">
        <v>329</v>
      </c>
      <c r="I383" s="822" t="s">
        <v>2366</v>
      </c>
      <c r="J383" s="822" t="s">
        <v>2367</v>
      </c>
      <c r="K383" s="822" t="s">
        <v>2368</v>
      </c>
      <c r="L383" s="825">
        <v>400.2</v>
      </c>
      <c r="M383" s="825">
        <v>1200.5999999999999</v>
      </c>
      <c r="N383" s="822">
        <v>3</v>
      </c>
      <c r="O383" s="826">
        <v>2</v>
      </c>
      <c r="P383" s="825">
        <v>1200.5999999999999</v>
      </c>
      <c r="Q383" s="827">
        <v>1</v>
      </c>
      <c r="R383" s="822">
        <v>3</v>
      </c>
      <c r="S383" s="827">
        <v>1</v>
      </c>
      <c r="T383" s="826">
        <v>2</v>
      </c>
      <c r="U383" s="828">
        <v>1</v>
      </c>
    </row>
    <row r="384" spans="1:21" ht="14.45" customHeight="1" x14ac:dyDescent="0.2">
      <c r="A384" s="821">
        <v>11</v>
      </c>
      <c r="B384" s="822" t="s">
        <v>2300</v>
      </c>
      <c r="C384" s="822" t="s">
        <v>2306</v>
      </c>
      <c r="D384" s="823" t="s">
        <v>4268</v>
      </c>
      <c r="E384" s="824" t="s">
        <v>2315</v>
      </c>
      <c r="F384" s="822" t="s">
        <v>2303</v>
      </c>
      <c r="G384" s="822" t="s">
        <v>2359</v>
      </c>
      <c r="H384" s="822" t="s">
        <v>329</v>
      </c>
      <c r="I384" s="822" t="s">
        <v>2369</v>
      </c>
      <c r="J384" s="822" t="s">
        <v>2370</v>
      </c>
      <c r="K384" s="822" t="s">
        <v>2371</v>
      </c>
      <c r="L384" s="825">
        <v>971.25</v>
      </c>
      <c r="M384" s="825">
        <v>1942.5</v>
      </c>
      <c r="N384" s="822">
        <v>2</v>
      </c>
      <c r="O384" s="826">
        <v>2</v>
      </c>
      <c r="P384" s="825">
        <v>1942.5</v>
      </c>
      <c r="Q384" s="827">
        <v>1</v>
      </c>
      <c r="R384" s="822">
        <v>2</v>
      </c>
      <c r="S384" s="827">
        <v>1</v>
      </c>
      <c r="T384" s="826">
        <v>2</v>
      </c>
      <c r="U384" s="828">
        <v>1</v>
      </c>
    </row>
    <row r="385" spans="1:21" ht="14.45" customHeight="1" x14ac:dyDescent="0.2">
      <c r="A385" s="821">
        <v>11</v>
      </c>
      <c r="B385" s="822" t="s">
        <v>2300</v>
      </c>
      <c r="C385" s="822" t="s">
        <v>2306</v>
      </c>
      <c r="D385" s="823" t="s">
        <v>4268</v>
      </c>
      <c r="E385" s="824" t="s">
        <v>2315</v>
      </c>
      <c r="F385" s="822" t="s">
        <v>2303</v>
      </c>
      <c r="G385" s="822" t="s">
        <v>2359</v>
      </c>
      <c r="H385" s="822" t="s">
        <v>329</v>
      </c>
      <c r="I385" s="822" t="s">
        <v>2372</v>
      </c>
      <c r="J385" s="822" t="s">
        <v>2373</v>
      </c>
      <c r="K385" s="822" t="s">
        <v>2374</v>
      </c>
      <c r="L385" s="825">
        <v>748.12</v>
      </c>
      <c r="M385" s="825">
        <v>748.12</v>
      </c>
      <c r="N385" s="822">
        <v>1</v>
      </c>
      <c r="O385" s="826">
        <v>1</v>
      </c>
      <c r="P385" s="825">
        <v>748.12</v>
      </c>
      <c r="Q385" s="827">
        <v>1</v>
      </c>
      <c r="R385" s="822">
        <v>1</v>
      </c>
      <c r="S385" s="827">
        <v>1</v>
      </c>
      <c r="T385" s="826">
        <v>1</v>
      </c>
      <c r="U385" s="828">
        <v>1</v>
      </c>
    </row>
    <row r="386" spans="1:21" ht="14.45" customHeight="1" x14ac:dyDescent="0.2">
      <c r="A386" s="821">
        <v>11</v>
      </c>
      <c r="B386" s="822" t="s">
        <v>2300</v>
      </c>
      <c r="C386" s="822" t="s">
        <v>2306</v>
      </c>
      <c r="D386" s="823" t="s">
        <v>4268</v>
      </c>
      <c r="E386" s="824" t="s">
        <v>2315</v>
      </c>
      <c r="F386" s="822" t="s">
        <v>2303</v>
      </c>
      <c r="G386" s="822" t="s">
        <v>2359</v>
      </c>
      <c r="H386" s="822" t="s">
        <v>329</v>
      </c>
      <c r="I386" s="822" t="s">
        <v>2948</v>
      </c>
      <c r="J386" s="822" t="s">
        <v>2949</v>
      </c>
      <c r="K386" s="822" t="s">
        <v>2950</v>
      </c>
      <c r="L386" s="825">
        <v>1319.61</v>
      </c>
      <c r="M386" s="825">
        <v>1319.61</v>
      </c>
      <c r="N386" s="822">
        <v>1</v>
      </c>
      <c r="O386" s="826">
        <v>1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11</v>
      </c>
      <c r="B387" s="822" t="s">
        <v>2300</v>
      </c>
      <c r="C387" s="822" t="s">
        <v>2306</v>
      </c>
      <c r="D387" s="823" t="s">
        <v>4268</v>
      </c>
      <c r="E387" s="824" t="s">
        <v>2315</v>
      </c>
      <c r="F387" s="822" t="s">
        <v>2303</v>
      </c>
      <c r="G387" s="822" t="s">
        <v>2359</v>
      </c>
      <c r="H387" s="822" t="s">
        <v>329</v>
      </c>
      <c r="I387" s="822" t="s">
        <v>2951</v>
      </c>
      <c r="J387" s="822" t="s">
        <v>2952</v>
      </c>
      <c r="K387" s="822" t="s">
        <v>2953</v>
      </c>
      <c r="L387" s="825">
        <v>1000.5</v>
      </c>
      <c r="M387" s="825">
        <v>1000.5</v>
      </c>
      <c r="N387" s="822">
        <v>1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11</v>
      </c>
      <c r="B388" s="822" t="s">
        <v>2300</v>
      </c>
      <c r="C388" s="822" t="s">
        <v>2306</v>
      </c>
      <c r="D388" s="823" t="s">
        <v>4268</v>
      </c>
      <c r="E388" s="824" t="s">
        <v>2315</v>
      </c>
      <c r="F388" s="822" t="s">
        <v>2303</v>
      </c>
      <c r="G388" s="822" t="s">
        <v>2359</v>
      </c>
      <c r="H388" s="822" t="s">
        <v>329</v>
      </c>
      <c r="I388" s="822" t="s">
        <v>2954</v>
      </c>
      <c r="J388" s="822" t="s">
        <v>2955</v>
      </c>
      <c r="K388" s="822" t="s">
        <v>2956</v>
      </c>
      <c r="L388" s="825">
        <v>7250</v>
      </c>
      <c r="M388" s="825">
        <v>7250</v>
      </c>
      <c r="N388" s="822">
        <v>1</v>
      </c>
      <c r="O388" s="826">
        <v>1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11</v>
      </c>
      <c r="B389" s="822" t="s">
        <v>2300</v>
      </c>
      <c r="C389" s="822" t="s">
        <v>2306</v>
      </c>
      <c r="D389" s="823" t="s">
        <v>4268</v>
      </c>
      <c r="E389" s="824" t="s">
        <v>2321</v>
      </c>
      <c r="F389" s="822" t="s">
        <v>2301</v>
      </c>
      <c r="G389" s="822" t="s">
        <v>2506</v>
      </c>
      <c r="H389" s="822" t="s">
        <v>329</v>
      </c>
      <c r="I389" s="822" t="s">
        <v>2957</v>
      </c>
      <c r="J389" s="822" t="s">
        <v>2508</v>
      </c>
      <c r="K389" s="822" t="s">
        <v>2958</v>
      </c>
      <c r="L389" s="825">
        <v>23.49</v>
      </c>
      <c r="M389" s="825">
        <v>70.47</v>
      </c>
      <c r="N389" s="822">
        <v>3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11</v>
      </c>
      <c r="B390" s="822" t="s">
        <v>2300</v>
      </c>
      <c r="C390" s="822" t="s">
        <v>2306</v>
      </c>
      <c r="D390" s="823" t="s">
        <v>4268</v>
      </c>
      <c r="E390" s="824" t="s">
        <v>2321</v>
      </c>
      <c r="F390" s="822" t="s">
        <v>2301</v>
      </c>
      <c r="G390" s="822" t="s">
        <v>2959</v>
      </c>
      <c r="H390" s="822" t="s">
        <v>329</v>
      </c>
      <c r="I390" s="822" t="s">
        <v>2960</v>
      </c>
      <c r="J390" s="822" t="s">
        <v>913</v>
      </c>
      <c r="K390" s="822" t="s">
        <v>2961</v>
      </c>
      <c r="L390" s="825">
        <v>0</v>
      </c>
      <c r="M390" s="825">
        <v>0</v>
      </c>
      <c r="N390" s="822">
        <v>1</v>
      </c>
      <c r="O390" s="826">
        <v>0.5</v>
      </c>
      <c r="P390" s="825">
        <v>0</v>
      </c>
      <c r="Q390" s="827"/>
      <c r="R390" s="822">
        <v>1</v>
      </c>
      <c r="S390" s="827">
        <v>1</v>
      </c>
      <c r="T390" s="826">
        <v>0.5</v>
      </c>
      <c r="U390" s="828">
        <v>1</v>
      </c>
    </row>
    <row r="391" spans="1:21" ht="14.45" customHeight="1" x14ac:dyDescent="0.2">
      <c r="A391" s="821">
        <v>11</v>
      </c>
      <c r="B391" s="822" t="s">
        <v>2300</v>
      </c>
      <c r="C391" s="822" t="s">
        <v>2306</v>
      </c>
      <c r="D391" s="823" t="s">
        <v>4268</v>
      </c>
      <c r="E391" s="824" t="s">
        <v>2321</v>
      </c>
      <c r="F391" s="822" t="s">
        <v>2301</v>
      </c>
      <c r="G391" s="822" t="s">
        <v>2383</v>
      </c>
      <c r="H391" s="822" t="s">
        <v>329</v>
      </c>
      <c r="I391" s="822" t="s">
        <v>2962</v>
      </c>
      <c r="J391" s="822" t="s">
        <v>2963</v>
      </c>
      <c r="K391" s="822" t="s">
        <v>708</v>
      </c>
      <c r="L391" s="825">
        <v>168.41</v>
      </c>
      <c r="M391" s="825">
        <v>168.41</v>
      </c>
      <c r="N391" s="822">
        <v>1</v>
      </c>
      <c r="O391" s="826">
        <v>1</v>
      </c>
      <c r="P391" s="825">
        <v>168.41</v>
      </c>
      <c r="Q391" s="827">
        <v>1</v>
      </c>
      <c r="R391" s="822">
        <v>1</v>
      </c>
      <c r="S391" s="827">
        <v>1</v>
      </c>
      <c r="T391" s="826">
        <v>1</v>
      </c>
      <c r="U391" s="828">
        <v>1</v>
      </c>
    </row>
    <row r="392" spans="1:21" ht="14.45" customHeight="1" x14ac:dyDescent="0.2">
      <c r="A392" s="821">
        <v>11</v>
      </c>
      <c r="B392" s="822" t="s">
        <v>2300</v>
      </c>
      <c r="C392" s="822" t="s">
        <v>2306</v>
      </c>
      <c r="D392" s="823" t="s">
        <v>4268</v>
      </c>
      <c r="E392" s="824" t="s">
        <v>2321</v>
      </c>
      <c r="F392" s="822" t="s">
        <v>2301</v>
      </c>
      <c r="G392" s="822" t="s">
        <v>2383</v>
      </c>
      <c r="H392" s="822" t="s">
        <v>329</v>
      </c>
      <c r="I392" s="822" t="s">
        <v>2520</v>
      </c>
      <c r="J392" s="822" t="s">
        <v>1055</v>
      </c>
      <c r="K392" s="822" t="s">
        <v>1056</v>
      </c>
      <c r="L392" s="825">
        <v>134.44999999999999</v>
      </c>
      <c r="M392" s="825">
        <v>537.79999999999995</v>
      </c>
      <c r="N392" s="822">
        <v>4</v>
      </c>
      <c r="O392" s="826">
        <v>1</v>
      </c>
      <c r="P392" s="825">
        <v>537.79999999999995</v>
      </c>
      <c r="Q392" s="827">
        <v>1</v>
      </c>
      <c r="R392" s="822">
        <v>4</v>
      </c>
      <c r="S392" s="827">
        <v>1</v>
      </c>
      <c r="T392" s="826">
        <v>1</v>
      </c>
      <c r="U392" s="828">
        <v>1</v>
      </c>
    </row>
    <row r="393" spans="1:21" ht="14.45" customHeight="1" x14ac:dyDescent="0.2">
      <c r="A393" s="821">
        <v>11</v>
      </c>
      <c r="B393" s="822" t="s">
        <v>2300</v>
      </c>
      <c r="C393" s="822" t="s">
        <v>2306</v>
      </c>
      <c r="D393" s="823" t="s">
        <v>4268</v>
      </c>
      <c r="E393" s="824" t="s">
        <v>2321</v>
      </c>
      <c r="F393" s="822" t="s">
        <v>2301</v>
      </c>
      <c r="G393" s="822" t="s">
        <v>2721</v>
      </c>
      <c r="H393" s="822" t="s">
        <v>329</v>
      </c>
      <c r="I393" s="822" t="s">
        <v>2964</v>
      </c>
      <c r="J393" s="822" t="s">
        <v>2930</v>
      </c>
      <c r="K393" s="822" t="s">
        <v>2965</v>
      </c>
      <c r="L393" s="825">
        <v>508.75</v>
      </c>
      <c r="M393" s="825">
        <v>1526.25</v>
      </c>
      <c r="N393" s="822">
        <v>3</v>
      </c>
      <c r="O393" s="826">
        <v>2</v>
      </c>
      <c r="P393" s="825">
        <v>508.75</v>
      </c>
      <c r="Q393" s="827">
        <v>0.33333333333333331</v>
      </c>
      <c r="R393" s="822">
        <v>1</v>
      </c>
      <c r="S393" s="827">
        <v>0.33333333333333331</v>
      </c>
      <c r="T393" s="826">
        <v>1</v>
      </c>
      <c r="U393" s="828">
        <v>0.5</v>
      </c>
    </row>
    <row r="394" spans="1:21" ht="14.45" customHeight="1" x14ac:dyDescent="0.2">
      <c r="A394" s="821">
        <v>11</v>
      </c>
      <c r="B394" s="822" t="s">
        <v>2300</v>
      </c>
      <c r="C394" s="822" t="s">
        <v>2306</v>
      </c>
      <c r="D394" s="823" t="s">
        <v>4268</v>
      </c>
      <c r="E394" s="824" t="s">
        <v>2321</v>
      </c>
      <c r="F394" s="822" t="s">
        <v>2301</v>
      </c>
      <c r="G394" s="822" t="s">
        <v>2521</v>
      </c>
      <c r="H394" s="822" t="s">
        <v>329</v>
      </c>
      <c r="I394" s="822" t="s">
        <v>2966</v>
      </c>
      <c r="J394" s="822" t="s">
        <v>2967</v>
      </c>
      <c r="K394" s="822" t="s">
        <v>1983</v>
      </c>
      <c r="L394" s="825">
        <v>0</v>
      </c>
      <c r="M394" s="825">
        <v>0</v>
      </c>
      <c r="N394" s="822">
        <v>1</v>
      </c>
      <c r="O394" s="826">
        <v>0.5</v>
      </c>
      <c r="P394" s="825">
        <v>0</v>
      </c>
      <c r="Q394" s="827"/>
      <c r="R394" s="822">
        <v>1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11</v>
      </c>
      <c r="B395" s="822" t="s">
        <v>2300</v>
      </c>
      <c r="C395" s="822" t="s">
        <v>2306</v>
      </c>
      <c r="D395" s="823" t="s">
        <v>4268</v>
      </c>
      <c r="E395" s="824" t="s">
        <v>2321</v>
      </c>
      <c r="F395" s="822" t="s">
        <v>2301</v>
      </c>
      <c r="G395" s="822" t="s">
        <v>2522</v>
      </c>
      <c r="H395" s="822" t="s">
        <v>663</v>
      </c>
      <c r="I395" s="822" t="s">
        <v>1930</v>
      </c>
      <c r="J395" s="822" t="s">
        <v>1931</v>
      </c>
      <c r="K395" s="822" t="s">
        <v>708</v>
      </c>
      <c r="L395" s="825">
        <v>0</v>
      </c>
      <c r="M395" s="825">
        <v>0</v>
      </c>
      <c r="N395" s="822">
        <v>2</v>
      </c>
      <c r="O395" s="826">
        <v>1</v>
      </c>
      <c r="P395" s="825"/>
      <c r="Q395" s="827"/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11</v>
      </c>
      <c r="B396" s="822" t="s">
        <v>2300</v>
      </c>
      <c r="C396" s="822" t="s">
        <v>2306</v>
      </c>
      <c r="D396" s="823" t="s">
        <v>4268</v>
      </c>
      <c r="E396" s="824" t="s">
        <v>2321</v>
      </c>
      <c r="F396" s="822" t="s">
        <v>2301</v>
      </c>
      <c r="G396" s="822" t="s">
        <v>2968</v>
      </c>
      <c r="H396" s="822" t="s">
        <v>329</v>
      </c>
      <c r="I396" s="822" t="s">
        <v>2969</v>
      </c>
      <c r="J396" s="822" t="s">
        <v>2970</v>
      </c>
      <c r="K396" s="822" t="s">
        <v>2971</v>
      </c>
      <c r="L396" s="825">
        <v>52.78</v>
      </c>
      <c r="M396" s="825">
        <v>105.56</v>
      </c>
      <c r="N396" s="822">
        <v>2</v>
      </c>
      <c r="O396" s="826">
        <v>0.5</v>
      </c>
      <c r="P396" s="825">
        <v>105.56</v>
      </c>
      <c r="Q396" s="827">
        <v>1</v>
      </c>
      <c r="R396" s="822">
        <v>2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11</v>
      </c>
      <c r="B397" s="822" t="s">
        <v>2300</v>
      </c>
      <c r="C397" s="822" t="s">
        <v>2306</v>
      </c>
      <c r="D397" s="823" t="s">
        <v>4268</v>
      </c>
      <c r="E397" s="824" t="s">
        <v>2321</v>
      </c>
      <c r="F397" s="822" t="s">
        <v>2301</v>
      </c>
      <c r="G397" s="822" t="s">
        <v>2434</v>
      </c>
      <c r="H397" s="822" t="s">
        <v>329</v>
      </c>
      <c r="I397" s="822" t="s">
        <v>2435</v>
      </c>
      <c r="J397" s="822" t="s">
        <v>2436</v>
      </c>
      <c r="K397" s="822" t="s">
        <v>2437</v>
      </c>
      <c r="L397" s="825">
        <v>52.87</v>
      </c>
      <c r="M397" s="825">
        <v>687.31</v>
      </c>
      <c r="N397" s="822">
        <v>13</v>
      </c>
      <c r="O397" s="826">
        <v>5.5</v>
      </c>
      <c r="P397" s="825">
        <v>581.56999999999994</v>
      </c>
      <c r="Q397" s="827">
        <v>0.84615384615384615</v>
      </c>
      <c r="R397" s="822">
        <v>11</v>
      </c>
      <c r="S397" s="827">
        <v>0.84615384615384615</v>
      </c>
      <c r="T397" s="826">
        <v>4.5</v>
      </c>
      <c r="U397" s="828">
        <v>0.81818181818181823</v>
      </c>
    </row>
    <row r="398" spans="1:21" ht="14.45" customHeight="1" x14ac:dyDescent="0.2">
      <c r="A398" s="821">
        <v>11</v>
      </c>
      <c r="B398" s="822" t="s">
        <v>2300</v>
      </c>
      <c r="C398" s="822" t="s">
        <v>2306</v>
      </c>
      <c r="D398" s="823" t="s">
        <v>4268</v>
      </c>
      <c r="E398" s="824" t="s">
        <v>2321</v>
      </c>
      <c r="F398" s="822" t="s">
        <v>2301</v>
      </c>
      <c r="G398" s="822" t="s">
        <v>2434</v>
      </c>
      <c r="H398" s="822" t="s">
        <v>329</v>
      </c>
      <c r="I398" s="822" t="s">
        <v>2972</v>
      </c>
      <c r="J398" s="822" t="s">
        <v>2729</v>
      </c>
      <c r="K398" s="822" t="s">
        <v>2973</v>
      </c>
      <c r="L398" s="825">
        <v>117.47</v>
      </c>
      <c r="M398" s="825">
        <v>117.47</v>
      </c>
      <c r="N398" s="822">
        <v>1</v>
      </c>
      <c r="O398" s="826">
        <v>1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11</v>
      </c>
      <c r="B399" s="822" t="s">
        <v>2300</v>
      </c>
      <c r="C399" s="822" t="s">
        <v>2306</v>
      </c>
      <c r="D399" s="823" t="s">
        <v>4268</v>
      </c>
      <c r="E399" s="824" t="s">
        <v>2321</v>
      </c>
      <c r="F399" s="822" t="s">
        <v>2301</v>
      </c>
      <c r="G399" s="822" t="s">
        <v>2434</v>
      </c>
      <c r="H399" s="822" t="s">
        <v>329</v>
      </c>
      <c r="I399" s="822" t="s">
        <v>2728</v>
      </c>
      <c r="J399" s="822" t="s">
        <v>2729</v>
      </c>
      <c r="K399" s="822" t="s">
        <v>1463</v>
      </c>
      <c r="L399" s="825">
        <v>234.94</v>
      </c>
      <c r="M399" s="825">
        <v>234.94</v>
      </c>
      <c r="N399" s="822">
        <v>1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11</v>
      </c>
      <c r="B400" s="822" t="s">
        <v>2300</v>
      </c>
      <c r="C400" s="822" t="s">
        <v>2306</v>
      </c>
      <c r="D400" s="823" t="s">
        <v>4268</v>
      </c>
      <c r="E400" s="824" t="s">
        <v>2321</v>
      </c>
      <c r="F400" s="822" t="s">
        <v>2301</v>
      </c>
      <c r="G400" s="822" t="s">
        <v>2434</v>
      </c>
      <c r="H400" s="822" t="s">
        <v>329</v>
      </c>
      <c r="I400" s="822" t="s">
        <v>2543</v>
      </c>
      <c r="J400" s="822" t="s">
        <v>2436</v>
      </c>
      <c r="K400" s="822" t="s">
        <v>2437</v>
      </c>
      <c r="L400" s="825">
        <v>52.87</v>
      </c>
      <c r="M400" s="825">
        <v>105.74</v>
      </c>
      <c r="N400" s="822">
        <v>2</v>
      </c>
      <c r="O400" s="826">
        <v>0.5</v>
      </c>
      <c r="P400" s="825">
        <v>105.74</v>
      </c>
      <c r="Q400" s="827">
        <v>1</v>
      </c>
      <c r="R400" s="822">
        <v>2</v>
      </c>
      <c r="S400" s="827">
        <v>1</v>
      </c>
      <c r="T400" s="826">
        <v>0.5</v>
      </c>
      <c r="U400" s="828">
        <v>1</v>
      </c>
    </row>
    <row r="401" spans="1:21" ht="14.45" customHeight="1" x14ac:dyDescent="0.2">
      <c r="A401" s="821">
        <v>11</v>
      </c>
      <c r="B401" s="822" t="s">
        <v>2300</v>
      </c>
      <c r="C401" s="822" t="s">
        <v>2306</v>
      </c>
      <c r="D401" s="823" t="s">
        <v>4268</v>
      </c>
      <c r="E401" s="824" t="s">
        <v>2321</v>
      </c>
      <c r="F401" s="822" t="s">
        <v>2301</v>
      </c>
      <c r="G401" s="822" t="s">
        <v>2434</v>
      </c>
      <c r="H401" s="822" t="s">
        <v>329</v>
      </c>
      <c r="I401" s="822" t="s">
        <v>2974</v>
      </c>
      <c r="J401" s="822" t="s">
        <v>1602</v>
      </c>
      <c r="K401" s="822" t="s">
        <v>2975</v>
      </c>
      <c r="L401" s="825">
        <v>0</v>
      </c>
      <c r="M401" s="825">
        <v>0</v>
      </c>
      <c r="N401" s="822">
        <v>1</v>
      </c>
      <c r="O401" s="826">
        <v>0.5</v>
      </c>
      <c r="P401" s="825"/>
      <c r="Q401" s="827"/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11</v>
      </c>
      <c r="B402" s="822" t="s">
        <v>2300</v>
      </c>
      <c r="C402" s="822" t="s">
        <v>2306</v>
      </c>
      <c r="D402" s="823" t="s">
        <v>4268</v>
      </c>
      <c r="E402" s="824" t="s">
        <v>2321</v>
      </c>
      <c r="F402" s="822" t="s">
        <v>2301</v>
      </c>
      <c r="G402" s="822" t="s">
        <v>2544</v>
      </c>
      <c r="H402" s="822" t="s">
        <v>329</v>
      </c>
      <c r="I402" s="822" t="s">
        <v>2545</v>
      </c>
      <c r="J402" s="822" t="s">
        <v>730</v>
      </c>
      <c r="K402" s="822" t="s">
        <v>2546</v>
      </c>
      <c r="L402" s="825">
        <v>91.11</v>
      </c>
      <c r="M402" s="825">
        <v>182.22</v>
      </c>
      <c r="N402" s="822">
        <v>2</v>
      </c>
      <c r="O402" s="826">
        <v>0.5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11</v>
      </c>
      <c r="B403" s="822" t="s">
        <v>2300</v>
      </c>
      <c r="C403" s="822" t="s">
        <v>2306</v>
      </c>
      <c r="D403" s="823" t="s">
        <v>4268</v>
      </c>
      <c r="E403" s="824" t="s">
        <v>2321</v>
      </c>
      <c r="F403" s="822" t="s">
        <v>2301</v>
      </c>
      <c r="G403" s="822" t="s">
        <v>2738</v>
      </c>
      <c r="H403" s="822" t="s">
        <v>329</v>
      </c>
      <c r="I403" s="822" t="s">
        <v>2934</v>
      </c>
      <c r="J403" s="822" t="s">
        <v>2935</v>
      </c>
      <c r="K403" s="822" t="s">
        <v>2936</v>
      </c>
      <c r="L403" s="825">
        <v>106.47</v>
      </c>
      <c r="M403" s="825">
        <v>745.29</v>
      </c>
      <c r="N403" s="822">
        <v>7</v>
      </c>
      <c r="O403" s="826">
        <v>3</v>
      </c>
      <c r="P403" s="825">
        <v>425.88</v>
      </c>
      <c r="Q403" s="827">
        <v>0.5714285714285714</v>
      </c>
      <c r="R403" s="822">
        <v>4</v>
      </c>
      <c r="S403" s="827">
        <v>0.5714285714285714</v>
      </c>
      <c r="T403" s="826">
        <v>2</v>
      </c>
      <c r="U403" s="828">
        <v>0.66666666666666663</v>
      </c>
    </row>
    <row r="404" spans="1:21" ht="14.45" customHeight="1" x14ac:dyDescent="0.2">
      <c r="A404" s="821">
        <v>11</v>
      </c>
      <c r="B404" s="822" t="s">
        <v>2300</v>
      </c>
      <c r="C404" s="822" t="s">
        <v>2306</v>
      </c>
      <c r="D404" s="823" t="s">
        <v>4268</v>
      </c>
      <c r="E404" s="824" t="s">
        <v>2321</v>
      </c>
      <c r="F404" s="822" t="s">
        <v>2301</v>
      </c>
      <c r="G404" s="822" t="s">
        <v>2559</v>
      </c>
      <c r="H404" s="822" t="s">
        <v>329</v>
      </c>
      <c r="I404" s="822" t="s">
        <v>2560</v>
      </c>
      <c r="J404" s="822" t="s">
        <v>2561</v>
      </c>
      <c r="K404" s="822" t="s">
        <v>2562</v>
      </c>
      <c r="L404" s="825">
        <v>159.71</v>
      </c>
      <c r="M404" s="825">
        <v>7825.7900000000009</v>
      </c>
      <c r="N404" s="822">
        <v>49</v>
      </c>
      <c r="O404" s="826">
        <v>17.5</v>
      </c>
      <c r="P404" s="825">
        <v>3034.4900000000002</v>
      </c>
      <c r="Q404" s="827">
        <v>0.38775510204081631</v>
      </c>
      <c r="R404" s="822">
        <v>19</v>
      </c>
      <c r="S404" s="827">
        <v>0.38775510204081631</v>
      </c>
      <c r="T404" s="826">
        <v>6.5</v>
      </c>
      <c r="U404" s="828">
        <v>0.37142857142857144</v>
      </c>
    </row>
    <row r="405" spans="1:21" ht="14.45" customHeight="1" x14ac:dyDescent="0.2">
      <c r="A405" s="821">
        <v>11</v>
      </c>
      <c r="B405" s="822" t="s">
        <v>2300</v>
      </c>
      <c r="C405" s="822" t="s">
        <v>2306</v>
      </c>
      <c r="D405" s="823" t="s">
        <v>4268</v>
      </c>
      <c r="E405" s="824" t="s">
        <v>2321</v>
      </c>
      <c r="F405" s="822" t="s">
        <v>2301</v>
      </c>
      <c r="G405" s="822" t="s">
        <v>2438</v>
      </c>
      <c r="H405" s="822" t="s">
        <v>329</v>
      </c>
      <c r="I405" s="822" t="s">
        <v>2439</v>
      </c>
      <c r="J405" s="822" t="s">
        <v>2440</v>
      </c>
      <c r="K405" s="822" t="s">
        <v>2441</v>
      </c>
      <c r="L405" s="825">
        <v>91.78</v>
      </c>
      <c r="M405" s="825">
        <v>367.12</v>
      </c>
      <c r="N405" s="822">
        <v>4</v>
      </c>
      <c r="O405" s="826">
        <v>1.5</v>
      </c>
      <c r="P405" s="825">
        <v>183.56</v>
      </c>
      <c r="Q405" s="827">
        <v>0.5</v>
      </c>
      <c r="R405" s="822">
        <v>2</v>
      </c>
      <c r="S405" s="827">
        <v>0.5</v>
      </c>
      <c r="T405" s="826">
        <v>1</v>
      </c>
      <c r="U405" s="828">
        <v>0.66666666666666663</v>
      </c>
    </row>
    <row r="406" spans="1:21" ht="14.45" customHeight="1" x14ac:dyDescent="0.2">
      <c r="A406" s="821">
        <v>11</v>
      </c>
      <c r="B406" s="822" t="s">
        <v>2300</v>
      </c>
      <c r="C406" s="822" t="s">
        <v>2306</v>
      </c>
      <c r="D406" s="823" t="s">
        <v>4268</v>
      </c>
      <c r="E406" s="824" t="s">
        <v>2321</v>
      </c>
      <c r="F406" s="822" t="s">
        <v>2301</v>
      </c>
      <c r="G406" s="822" t="s">
        <v>2756</v>
      </c>
      <c r="H406" s="822" t="s">
        <v>663</v>
      </c>
      <c r="I406" s="822" t="s">
        <v>2067</v>
      </c>
      <c r="J406" s="822" t="s">
        <v>1222</v>
      </c>
      <c r="K406" s="822" t="s">
        <v>2068</v>
      </c>
      <c r="L406" s="825">
        <v>386.73</v>
      </c>
      <c r="M406" s="825">
        <v>386.73</v>
      </c>
      <c r="N406" s="822">
        <v>1</v>
      </c>
      <c r="O406" s="826">
        <v>0.5</v>
      </c>
      <c r="P406" s="825">
        <v>386.73</v>
      </c>
      <c r="Q406" s="827">
        <v>1</v>
      </c>
      <c r="R406" s="822">
        <v>1</v>
      </c>
      <c r="S406" s="827">
        <v>1</v>
      </c>
      <c r="T406" s="826">
        <v>0.5</v>
      </c>
      <c r="U406" s="828">
        <v>1</v>
      </c>
    </row>
    <row r="407" spans="1:21" ht="14.45" customHeight="1" x14ac:dyDescent="0.2">
      <c r="A407" s="821">
        <v>11</v>
      </c>
      <c r="B407" s="822" t="s">
        <v>2300</v>
      </c>
      <c r="C407" s="822" t="s">
        <v>2306</v>
      </c>
      <c r="D407" s="823" t="s">
        <v>4268</v>
      </c>
      <c r="E407" s="824" t="s">
        <v>2321</v>
      </c>
      <c r="F407" s="822" t="s">
        <v>2301</v>
      </c>
      <c r="G407" s="822" t="s">
        <v>2385</v>
      </c>
      <c r="H407" s="822" t="s">
        <v>329</v>
      </c>
      <c r="I407" s="822" t="s">
        <v>2451</v>
      </c>
      <c r="J407" s="822" t="s">
        <v>1104</v>
      </c>
      <c r="K407" s="822" t="s">
        <v>1056</v>
      </c>
      <c r="L407" s="825">
        <v>111.72</v>
      </c>
      <c r="M407" s="825">
        <v>111.72</v>
      </c>
      <c r="N407" s="822">
        <v>1</v>
      </c>
      <c r="O407" s="826">
        <v>1</v>
      </c>
      <c r="P407" s="825">
        <v>111.72</v>
      </c>
      <c r="Q407" s="827">
        <v>1</v>
      </c>
      <c r="R407" s="822">
        <v>1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11</v>
      </c>
      <c r="B408" s="822" t="s">
        <v>2300</v>
      </c>
      <c r="C408" s="822" t="s">
        <v>2306</v>
      </c>
      <c r="D408" s="823" t="s">
        <v>4268</v>
      </c>
      <c r="E408" s="824" t="s">
        <v>2321</v>
      </c>
      <c r="F408" s="822" t="s">
        <v>2301</v>
      </c>
      <c r="G408" s="822" t="s">
        <v>2385</v>
      </c>
      <c r="H408" s="822" t="s">
        <v>329</v>
      </c>
      <c r="I408" s="822" t="s">
        <v>2386</v>
      </c>
      <c r="J408" s="822" t="s">
        <v>1104</v>
      </c>
      <c r="K408" s="822" t="s">
        <v>1056</v>
      </c>
      <c r="L408" s="825">
        <v>111.72</v>
      </c>
      <c r="M408" s="825">
        <v>111.72</v>
      </c>
      <c r="N408" s="822">
        <v>1</v>
      </c>
      <c r="O408" s="826">
        <v>1</v>
      </c>
      <c r="P408" s="825">
        <v>111.72</v>
      </c>
      <c r="Q408" s="827">
        <v>1</v>
      </c>
      <c r="R408" s="822">
        <v>1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11</v>
      </c>
      <c r="B409" s="822" t="s">
        <v>2300</v>
      </c>
      <c r="C409" s="822" t="s">
        <v>2306</v>
      </c>
      <c r="D409" s="823" t="s">
        <v>4268</v>
      </c>
      <c r="E409" s="824" t="s">
        <v>2321</v>
      </c>
      <c r="F409" s="822" t="s">
        <v>2301</v>
      </c>
      <c r="G409" s="822" t="s">
        <v>2452</v>
      </c>
      <c r="H409" s="822" t="s">
        <v>329</v>
      </c>
      <c r="I409" s="822" t="s">
        <v>2453</v>
      </c>
      <c r="J409" s="822" t="s">
        <v>2454</v>
      </c>
      <c r="K409" s="822" t="s">
        <v>2455</v>
      </c>
      <c r="L409" s="825">
        <v>132.97999999999999</v>
      </c>
      <c r="M409" s="825">
        <v>2260.66</v>
      </c>
      <c r="N409" s="822">
        <v>17</v>
      </c>
      <c r="O409" s="826">
        <v>2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11</v>
      </c>
      <c r="B410" s="822" t="s">
        <v>2300</v>
      </c>
      <c r="C410" s="822" t="s">
        <v>2306</v>
      </c>
      <c r="D410" s="823" t="s">
        <v>4268</v>
      </c>
      <c r="E410" s="824" t="s">
        <v>2321</v>
      </c>
      <c r="F410" s="822" t="s">
        <v>2301</v>
      </c>
      <c r="G410" s="822" t="s">
        <v>2387</v>
      </c>
      <c r="H410" s="822" t="s">
        <v>329</v>
      </c>
      <c r="I410" s="822" t="s">
        <v>2477</v>
      </c>
      <c r="J410" s="822" t="s">
        <v>717</v>
      </c>
      <c r="K410" s="822" t="s">
        <v>2478</v>
      </c>
      <c r="L410" s="825">
        <v>73.989999999999995</v>
      </c>
      <c r="M410" s="825">
        <v>73.989999999999995</v>
      </c>
      <c r="N410" s="822">
        <v>1</v>
      </c>
      <c r="O410" s="826">
        <v>1</v>
      </c>
      <c r="P410" s="825">
        <v>73.989999999999995</v>
      </c>
      <c r="Q410" s="827">
        <v>1</v>
      </c>
      <c r="R410" s="822">
        <v>1</v>
      </c>
      <c r="S410" s="827">
        <v>1</v>
      </c>
      <c r="T410" s="826">
        <v>1</v>
      </c>
      <c r="U410" s="828">
        <v>1</v>
      </c>
    </row>
    <row r="411" spans="1:21" ht="14.45" customHeight="1" x14ac:dyDescent="0.2">
      <c r="A411" s="821">
        <v>11</v>
      </c>
      <c r="B411" s="822" t="s">
        <v>2300</v>
      </c>
      <c r="C411" s="822" t="s">
        <v>2306</v>
      </c>
      <c r="D411" s="823" t="s">
        <v>4268</v>
      </c>
      <c r="E411" s="824" t="s">
        <v>2321</v>
      </c>
      <c r="F411" s="822" t="s">
        <v>2301</v>
      </c>
      <c r="G411" s="822" t="s">
        <v>2976</v>
      </c>
      <c r="H411" s="822" t="s">
        <v>329</v>
      </c>
      <c r="I411" s="822" t="s">
        <v>2977</v>
      </c>
      <c r="J411" s="822" t="s">
        <v>2978</v>
      </c>
      <c r="K411" s="822" t="s">
        <v>2979</v>
      </c>
      <c r="L411" s="825">
        <v>73.09</v>
      </c>
      <c r="M411" s="825">
        <v>146.18</v>
      </c>
      <c r="N411" s="822">
        <v>2</v>
      </c>
      <c r="O411" s="826">
        <v>0.5</v>
      </c>
      <c r="P411" s="825">
        <v>146.18</v>
      </c>
      <c r="Q411" s="827">
        <v>1</v>
      </c>
      <c r="R411" s="822">
        <v>2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11</v>
      </c>
      <c r="B412" s="822" t="s">
        <v>2300</v>
      </c>
      <c r="C412" s="822" t="s">
        <v>2306</v>
      </c>
      <c r="D412" s="823" t="s">
        <v>4268</v>
      </c>
      <c r="E412" s="824" t="s">
        <v>2321</v>
      </c>
      <c r="F412" s="822" t="s">
        <v>2301</v>
      </c>
      <c r="G412" s="822" t="s">
        <v>2577</v>
      </c>
      <c r="H412" s="822" t="s">
        <v>329</v>
      </c>
      <c r="I412" s="822" t="s">
        <v>2578</v>
      </c>
      <c r="J412" s="822" t="s">
        <v>2579</v>
      </c>
      <c r="K412" s="822" t="s">
        <v>2580</v>
      </c>
      <c r="L412" s="825">
        <v>482.19</v>
      </c>
      <c r="M412" s="825">
        <v>482.19</v>
      </c>
      <c r="N412" s="822">
        <v>1</v>
      </c>
      <c r="O412" s="826">
        <v>1</v>
      </c>
      <c r="P412" s="825">
        <v>482.19</v>
      </c>
      <c r="Q412" s="827">
        <v>1</v>
      </c>
      <c r="R412" s="822">
        <v>1</v>
      </c>
      <c r="S412" s="827">
        <v>1</v>
      </c>
      <c r="T412" s="826">
        <v>1</v>
      </c>
      <c r="U412" s="828">
        <v>1</v>
      </c>
    </row>
    <row r="413" spans="1:21" ht="14.45" customHeight="1" x14ac:dyDescent="0.2">
      <c r="A413" s="821">
        <v>11</v>
      </c>
      <c r="B413" s="822" t="s">
        <v>2300</v>
      </c>
      <c r="C413" s="822" t="s">
        <v>2306</v>
      </c>
      <c r="D413" s="823" t="s">
        <v>4268</v>
      </c>
      <c r="E413" s="824" t="s">
        <v>2321</v>
      </c>
      <c r="F413" s="822" t="s">
        <v>2301</v>
      </c>
      <c r="G413" s="822" t="s">
        <v>2577</v>
      </c>
      <c r="H413" s="822" t="s">
        <v>329</v>
      </c>
      <c r="I413" s="822" t="s">
        <v>2774</v>
      </c>
      <c r="J413" s="822" t="s">
        <v>2579</v>
      </c>
      <c r="K413" s="822" t="s">
        <v>2580</v>
      </c>
      <c r="L413" s="825">
        <v>482.19</v>
      </c>
      <c r="M413" s="825">
        <v>17841.030000000006</v>
      </c>
      <c r="N413" s="822">
        <v>37</v>
      </c>
      <c r="O413" s="826">
        <v>24.5</v>
      </c>
      <c r="P413" s="825">
        <v>15430.080000000005</v>
      </c>
      <c r="Q413" s="827">
        <v>0.86486486486486491</v>
      </c>
      <c r="R413" s="822">
        <v>32</v>
      </c>
      <c r="S413" s="827">
        <v>0.86486486486486491</v>
      </c>
      <c r="T413" s="826">
        <v>21</v>
      </c>
      <c r="U413" s="828">
        <v>0.8571428571428571</v>
      </c>
    </row>
    <row r="414" spans="1:21" ht="14.45" customHeight="1" x14ac:dyDescent="0.2">
      <c r="A414" s="821">
        <v>11</v>
      </c>
      <c r="B414" s="822" t="s">
        <v>2300</v>
      </c>
      <c r="C414" s="822" t="s">
        <v>2306</v>
      </c>
      <c r="D414" s="823" t="s">
        <v>4268</v>
      </c>
      <c r="E414" s="824" t="s">
        <v>2321</v>
      </c>
      <c r="F414" s="822" t="s">
        <v>2301</v>
      </c>
      <c r="G414" s="822" t="s">
        <v>2980</v>
      </c>
      <c r="H414" s="822" t="s">
        <v>329</v>
      </c>
      <c r="I414" s="822" t="s">
        <v>2981</v>
      </c>
      <c r="J414" s="822" t="s">
        <v>2982</v>
      </c>
      <c r="K414" s="822" t="s">
        <v>1840</v>
      </c>
      <c r="L414" s="825">
        <v>38.56</v>
      </c>
      <c r="M414" s="825">
        <v>154.24</v>
      </c>
      <c r="N414" s="822">
        <v>4</v>
      </c>
      <c r="O414" s="826">
        <v>1.5</v>
      </c>
      <c r="P414" s="825">
        <v>154.24</v>
      </c>
      <c r="Q414" s="827">
        <v>1</v>
      </c>
      <c r="R414" s="822">
        <v>4</v>
      </c>
      <c r="S414" s="827">
        <v>1</v>
      </c>
      <c r="T414" s="826">
        <v>1.5</v>
      </c>
      <c r="U414" s="828">
        <v>1</v>
      </c>
    </row>
    <row r="415" spans="1:21" ht="14.45" customHeight="1" x14ac:dyDescent="0.2">
      <c r="A415" s="821">
        <v>11</v>
      </c>
      <c r="B415" s="822" t="s">
        <v>2300</v>
      </c>
      <c r="C415" s="822" t="s">
        <v>2306</v>
      </c>
      <c r="D415" s="823" t="s">
        <v>4268</v>
      </c>
      <c r="E415" s="824" t="s">
        <v>2321</v>
      </c>
      <c r="F415" s="822" t="s">
        <v>2301</v>
      </c>
      <c r="G415" s="822" t="s">
        <v>2980</v>
      </c>
      <c r="H415" s="822" t="s">
        <v>329</v>
      </c>
      <c r="I415" s="822" t="s">
        <v>2983</v>
      </c>
      <c r="J415" s="822" t="s">
        <v>749</v>
      </c>
      <c r="K415" s="822" t="s">
        <v>1840</v>
      </c>
      <c r="L415" s="825">
        <v>38.56</v>
      </c>
      <c r="M415" s="825">
        <v>154.24</v>
      </c>
      <c r="N415" s="822">
        <v>4</v>
      </c>
      <c r="O415" s="826">
        <v>1</v>
      </c>
      <c r="P415" s="825">
        <v>154.24</v>
      </c>
      <c r="Q415" s="827">
        <v>1</v>
      </c>
      <c r="R415" s="822">
        <v>4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11</v>
      </c>
      <c r="B416" s="822" t="s">
        <v>2300</v>
      </c>
      <c r="C416" s="822" t="s">
        <v>2306</v>
      </c>
      <c r="D416" s="823" t="s">
        <v>4268</v>
      </c>
      <c r="E416" s="824" t="s">
        <v>2321</v>
      </c>
      <c r="F416" s="822" t="s">
        <v>2301</v>
      </c>
      <c r="G416" s="822" t="s">
        <v>2984</v>
      </c>
      <c r="H416" s="822" t="s">
        <v>329</v>
      </c>
      <c r="I416" s="822" t="s">
        <v>2985</v>
      </c>
      <c r="J416" s="822" t="s">
        <v>2986</v>
      </c>
      <c r="K416" s="822" t="s">
        <v>2987</v>
      </c>
      <c r="L416" s="825">
        <v>0</v>
      </c>
      <c r="M416" s="825">
        <v>0</v>
      </c>
      <c r="N416" s="822">
        <v>3</v>
      </c>
      <c r="O416" s="826">
        <v>1</v>
      </c>
      <c r="P416" s="825">
        <v>0</v>
      </c>
      <c r="Q416" s="827"/>
      <c r="R416" s="822">
        <v>3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11</v>
      </c>
      <c r="B417" s="822" t="s">
        <v>2300</v>
      </c>
      <c r="C417" s="822" t="s">
        <v>2306</v>
      </c>
      <c r="D417" s="823" t="s">
        <v>4268</v>
      </c>
      <c r="E417" s="824" t="s">
        <v>2321</v>
      </c>
      <c r="F417" s="822" t="s">
        <v>2301</v>
      </c>
      <c r="G417" s="822" t="s">
        <v>2588</v>
      </c>
      <c r="H417" s="822" t="s">
        <v>663</v>
      </c>
      <c r="I417" s="822" t="s">
        <v>2069</v>
      </c>
      <c r="J417" s="822" t="s">
        <v>1965</v>
      </c>
      <c r="K417" s="822" t="s">
        <v>2070</v>
      </c>
      <c r="L417" s="825">
        <v>70.48</v>
      </c>
      <c r="M417" s="825">
        <v>281.92</v>
      </c>
      <c r="N417" s="822">
        <v>4</v>
      </c>
      <c r="O417" s="826">
        <v>1.5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11</v>
      </c>
      <c r="B418" s="822" t="s">
        <v>2300</v>
      </c>
      <c r="C418" s="822" t="s">
        <v>2306</v>
      </c>
      <c r="D418" s="823" t="s">
        <v>4268</v>
      </c>
      <c r="E418" s="824" t="s">
        <v>2321</v>
      </c>
      <c r="F418" s="822" t="s">
        <v>2301</v>
      </c>
      <c r="G418" s="822" t="s">
        <v>2588</v>
      </c>
      <c r="H418" s="822" t="s">
        <v>663</v>
      </c>
      <c r="I418" s="822" t="s">
        <v>1964</v>
      </c>
      <c r="J418" s="822" t="s">
        <v>1965</v>
      </c>
      <c r="K418" s="822" t="s">
        <v>1966</v>
      </c>
      <c r="L418" s="825">
        <v>140.96</v>
      </c>
      <c r="M418" s="825">
        <v>140.96</v>
      </c>
      <c r="N418" s="822">
        <v>1</v>
      </c>
      <c r="O418" s="826">
        <v>1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11</v>
      </c>
      <c r="B419" s="822" t="s">
        <v>2300</v>
      </c>
      <c r="C419" s="822" t="s">
        <v>2306</v>
      </c>
      <c r="D419" s="823" t="s">
        <v>4268</v>
      </c>
      <c r="E419" s="824" t="s">
        <v>2321</v>
      </c>
      <c r="F419" s="822" t="s">
        <v>2301</v>
      </c>
      <c r="G419" s="822" t="s">
        <v>2588</v>
      </c>
      <c r="H419" s="822" t="s">
        <v>663</v>
      </c>
      <c r="I419" s="822" t="s">
        <v>2988</v>
      </c>
      <c r="J419" s="822" t="s">
        <v>1965</v>
      </c>
      <c r="K419" s="822" t="s">
        <v>2989</v>
      </c>
      <c r="L419" s="825">
        <v>46.99</v>
      </c>
      <c r="M419" s="825">
        <v>46.99</v>
      </c>
      <c r="N419" s="822">
        <v>1</v>
      </c>
      <c r="O419" s="826">
        <v>1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11</v>
      </c>
      <c r="B420" s="822" t="s">
        <v>2300</v>
      </c>
      <c r="C420" s="822" t="s">
        <v>2306</v>
      </c>
      <c r="D420" s="823" t="s">
        <v>4268</v>
      </c>
      <c r="E420" s="824" t="s">
        <v>2321</v>
      </c>
      <c r="F420" s="822" t="s">
        <v>2301</v>
      </c>
      <c r="G420" s="822" t="s">
        <v>2588</v>
      </c>
      <c r="H420" s="822" t="s">
        <v>329</v>
      </c>
      <c r="I420" s="822" t="s">
        <v>2990</v>
      </c>
      <c r="J420" s="822" t="s">
        <v>2991</v>
      </c>
      <c r="K420" s="822" t="s">
        <v>1966</v>
      </c>
      <c r="L420" s="825">
        <v>140.96</v>
      </c>
      <c r="M420" s="825">
        <v>281.92</v>
      </c>
      <c r="N420" s="822">
        <v>2</v>
      </c>
      <c r="O420" s="826">
        <v>1</v>
      </c>
      <c r="P420" s="825">
        <v>281.92</v>
      </c>
      <c r="Q420" s="827">
        <v>1</v>
      </c>
      <c r="R420" s="822">
        <v>2</v>
      </c>
      <c r="S420" s="827">
        <v>1</v>
      </c>
      <c r="T420" s="826">
        <v>1</v>
      </c>
      <c r="U420" s="828">
        <v>1</v>
      </c>
    </row>
    <row r="421" spans="1:21" ht="14.45" customHeight="1" x14ac:dyDescent="0.2">
      <c r="A421" s="821">
        <v>11</v>
      </c>
      <c r="B421" s="822" t="s">
        <v>2300</v>
      </c>
      <c r="C421" s="822" t="s">
        <v>2306</v>
      </c>
      <c r="D421" s="823" t="s">
        <v>4268</v>
      </c>
      <c r="E421" s="824" t="s">
        <v>2321</v>
      </c>
      <c r="F421" s="822" t="s">
        <v>2301</v>
      </c>
      <c r="G421" s="822" t="s">
        <v>2992</v>
      </c>
      <c r="H421" s="822" t="s">
        <v>663</v>
      </c>
      <c r="I421" s="822" t="s">
        <v>2183</v>
      </c>
      <c r="J421" s="822" t="s">
        <v>2184</v>
      </c>
      <c r="K421" s="822" t="s">
        <v>2185</v>
      </c>
      <c r="L421" s="825">
        <v>141.25</v>
      </c>
      <c r="M421" s="825">
        <v>565</v>
      </c>
      <c r="N421" s="822">
        <v>4</v>
      </c>
      <c r="O421" s="826">
        <v>2</v>
      </c>
      <c r="P421" s="825">
        <v>565</v>
      </c>
      <c r="Q421" s="827">
        <v>1</v>
      </c>
      <c r="R421" s="822">
        <v>4</v>
      </c>
      <c r="S421" s="827">
        <v>1</v>
      </c>
      <c r="T421" s="826">
        <v>2</v>
      </c>
      <c r="U421" s="828">
        <v>1</v>
      </c>
    </row>
    <row r="422" spans="1:21" ht="14.45" customHeight="1" x14ac:dyDescent="0.2">
      <c r="A422" s="821">
        <v>11</v>
      </c>
      <c r="B422" s="822" t="s">
        <v>2300</v>
      </c>
      <c r="C422" s="822" t="s">
        <v>2306</v>
      </c>
      <c r="D422" s="823" t="s">
        <v>4268</v>
      </c>
      <c r="E422" s="824" t="s">
        <v>2321</v>
      </c>
      <c r="F422" s="822" t="s">
        <v>2301</v>
      </c>
      <c r="G422" s="822" t="s">
        <v>2353</v>
      </c>
      <c r="H422" s="822" t="s">
        <v>663</v>
      </c>
      <c r="I422" s="822" t="s">
        <v>2024</v>
      </c>
      <c r="J422" s="822" t="s">
        <v>1203</v>
      </c>
      <c r="K422" s="822" t="s">
        <v>2025</v>
      </c>
      <c r="L422" s="825">
        <v>1847.49</v>
      </c>
      <c r="M422" s="825">
        <v>3694.98</v>
      </c>
      <c r="N422" s="822">
        <v>2</v>
      </c>
      <c r="O422" s="826">
        <v>1</v>
      </c>
      <c r="P422" s="825">
        <v>3694.98</v>
      </c>
      <c r="Q422" s="827">
        <v>1</v>
      </c>
      <c r="R422" s="822">
        <v>2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11</v>
      </c>
      <c r="B423" s="822" t="s">
        <v>2300</v>
      </c>
      <c r="C423" s="822" t="s">
        <v>2306</v>
      </c>
      <c r="D423" s="823" t="s">
        <v>4268</v>
      </c>
      <c r="E423" s="824" t="s">
        <v>2321</v>
      </c>
      <c r="F423" s="822" t="s">
        <v>2301</v>
      </c>
      <c r="G423" s="822" t="s">
        <v>2408</v>
      </c>
      <c r="H423" s="822" t="s">
        <v>329</v>
      </c>
      <c r="I423" s="822" t="s">
        <v>2409</v>
      </c>
      <c r="J423" s="822" t="s">
        <v>681</v>
      </c>
      <c r="K423" s="822" t="s">
        <v>1168</v>
      </c>
      <c r="L423" s="825">
        <v>35.25</v>
      </c>
      <c r="M423" s="825">
        <v>1022.25</v>
      </c>
      <c r="N423" s="822">
        <v>29</v>
      </c>
      <c r="O423" s="826">
        <v>12.5</v>
      </c>
      <c r="P423" s="825">
        <v>951.75</v>
      </c>
      <c r="Q423" s="827">
        <v>0.93103448275862066</v>
      </c>
      <c r="R423" s="822">
        <v>27</v>
      </c>
      <c r="S423" s="827">
        <v>0.93103448275862066</v>
      </c>
      <c r="T423" s="826">
        <v>11.5</v>
      </c>
      <c r="U423" s="828">
        <v>0.92</v>
      </c>
    </row>
    <row r="424" spans="1:21" ht="14.45" customHeight="1" x14ac:dyDescent="0.2">
      <c r="A424" s="821">
        <v>11</v>
      </c>
      <c r="B424" s="822" t="s">
        <v>2300</v>
      </c>
      <c r="C424" s="822" t="s">
        <v>2306</v>
      </c>
      <c r="D424" s="823" t="s">
        <v>4268</v>
      </c>
      <c r="E424" s="824" t="s">
        <v>2321</v>
      </c>
      <c r="F424" s="822" t="s">
        <v>2301</v>
      </c>
      <c r="G424" s="822" t="s">
        <v>2408</v>
      </c>
      <c r="H424" s="822" t="s">
        <v>329</v>
      </c>
      <c r="I424" s="822" t="s">
        <v>2589</v>
      </c>
      <c r="J424" s="822" t="s">
        <v>681</v>
      </c>
      <c r="K424" s="822" t="s">
        <v>2590</v>
      </c>
      <c r="L424" s="825">
        <v>35.25</v>
      </c>
      <c r="M424" s="825">
        <v>176.25</v>
      </c>
      <c r="N424" s="822">
        <v>5</v>
      </c>
      <c r="O424" s="826">
        <v>2</v>
      </c>
      <c r="P424" s="825">
        <v>176.25</v>
      </c>
      <c r="Q424" s="827">
        <v>1</v>
      </c>
      <c r="R424" s="822">
        <v>5</v>
      </c>
      <c r="S424" s="827">
        <v>1</v>
      </c>
      <c r="T424" s="826">
        <v>2</v>
      </c>
      <c r="U424" s="828">
        <v>1</v>
      </c>
    </row>
    <row r="425" spans="1:21" ht="14.45" customHeight="1" x14ac:dyDescent="0.2">
      <c r="A425" s="821">
        <v>11</v>
      </c>
      <c r="B425" s="822" t="s">
        <v>2300</v>
      </c>
      <c r="C425" s="822" t="s">
        <v>2306</v>
      </c>
      <c r="D425" s="823" t="s">
        <v>4268</v>
      </c>
      <c r="E425" s="824" t="s">
        <v>2321</v>
      </c>
      <c r="F425" s="822" t="s">
        <v>2301</v>
      </c>
      <c r="G425" s="822" t="s">
        <v>2408</v>
      </c>
      <c r="H425" s="822" t="s">
        <v>329</v>
      </c>
      <c r="I425" s="822" t="s">
        <v>2591</v>
      </c>
      <c r="J425" s="822" t="s">
        <v>925</v>
      </c>
      <c r="K425" s="822" t="s">
        <v>2592</v>
      </c>
      <c r="L425" s="825">
        <v>35.25</v>
      </c>
      <c r="M425" s="825">
        <v>141</v>
      </c>
      <c r="N425" s="822">
        <v>4</v>
      </c>
      <c r="O425" s="826">
        <v>2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11</v>
      </c>
      <c r="B426" s="822" t="s">
        <v>2300</v>
      </c>
      <c r="C426" s="822" t="s">
        <v>2306</v>
      </c>
      <c r="D426" s="823" t="s">
        <v>4268</v>
      </c>
      <c r="E426" s="824" t="s">
        <v>2321</v>
      </c>
      <c r="F426" s="822" t="s">
        <v>2301</v>
      </c>
      <c r="G426" s="822" t="s">
        <v>2993</v>
      </c>
      <c r="H426" s="822" t="s">
        <v>329</v>
      </c>
      <c r="I426" s="822" t="s">
        <v>2994</v>
      </c>
      <c r="J426" s="822" t="s">
        <v>2995</v>
      </c>
      <c r="K426" s="822" t="s">
        <v>2996</v>
      </c>
      <c r="L426" s="825">
        <v>87.67</v>
      </c>
      <c r="M426" s="825">
        <v>175.34</v>
      </c>
      <c r="N426" s="822">
        <v>2</v>
      </c>
      <c r="O426" s="826">
        <v>0.5</v>
      </c>
      <c r="P426" s="825">
        <v>175.34</v>
      </c>
      <c r="Q426" s="827">
        <v>1</v>
      </c>
      <c r="R426" s="822">
        <v>2</v>
      </c>
      <c r="S426" s="827">
        <v>1</v>
      </c>
      <c r="T426" s="826">
        <v>0.5</v>
      </c>
      <c r="U426" s="828">
        <v>1</v>
      </c>
    </row>
    <row r="427" spans="1:21" ht="14.45" customHeight="1" x14ac:dyDescent="0.2">
      <c r="A427" s="821">
        <v>11</v>
      </c>
      <c r="B427" s="822" t="s">
        <v>2300</v>
      </c>
      <c r="C427" s="822" t="s">
        <v>2306</v>
      </c>
      <c r="D427" s="823" t="s">
        <v>4268</v>
      </c>
      <c r="E427" s="824" t="s">
        <v>2321</v>
      </c>
      <c r="F427" s="822" t="s">
        <v>2301</v>
      </c>
      <c r="G427" s="822" t="s">
        <v>2997</v>
      </c>
      <c r="H427" s="822" t="s">
        <v>329</v>
      </c>
      <c r="I427" s="822" t="s">
        <v>2998</v>
      </c>
      <c r="J427" s="822" t="s">
        <v>2999</v>
      </c>
      <c r="K427" s="822" t="s">
        <v>2079</v>
      </c>
      <c r="L427" s="825">
        <v>500.74</v>
      </c>
      <c r="M427" s="825">
        <v>1001.48</v>
      </c>
      <c r="N427" s="822">
        <v>2</v>
      </c>
      <c r="O427" s="826">
        <v>1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11</v>
      </c>
      <c r="B428" s="822" t="s">
        <v>2300</v>
      </c>
      <c r="C428" s="822" t="s">
        <v>2306</v>
      </c>
      <c r="D428" s="823" t="s">
        <v>4268</v>
      </c>
      <c r="E428" s="824" t="s">
        <v>2321</v>
      </c>
      <c r="F428" s="822" t="s">
        <v>2301</v>
      </c>
      <c r="G428" s="822" t="s">
        <v>2354</v>
      </c>
      <c r="H428" s="822" t="s">
        <v>663</v>
      </c>
      <c r="I428" s="822" t="s">
        <v>1970</v>
      </c>
      <c r="J428" s="822" t="s">
        <v>929</v>
      </c>
      <c r="K428" s="822" t="s">
        <v>930</v>
      </c>
      <c r="L428" s="825">
        <v>0</v>
      </c>
      <c r="M428" s="825">
        <v>0</v>
      </c>
      <c r="N428" s="822">
        <v>2</v>
      </c>
      <c r="O428" s="826">
        <v>1</v>
      </c>
      <c r="P428" s="825">
        <v>0</v>
      </c>
      <c r="Q428" s="827"/>
      <c r="R428" s="822">
        <v>2</v>
      </c>
      <c r="S428" s="827">
        <v>1</v>
      </c>
      <c r="T428" s="826">
        <v>1</v>
      </c>
      <c r="U428" s="828">
        <v>1</v>
      </c>
    </row>
    <row r="429" spans="1:21" ht="14.45" customHeight="1" x14ac:dyDescent="0.2">
      <c r="A429" s="821">
        <v>11</v>
      </c>
      <c r="B429" s="822" t="s">
        <v>2300</v>
      </c>
      <c r="C429" s="822" t="s">
        <v>2306</v>
      </c>
      <c r="D429" s="823" t="s">
        <v>4268</v>
      </c>
      <c r="E429" s="824" t="s">
        <v>2321</v>
      </c>
      <c r="F429" s="822" t="s">
        <v>2301</v>
      </c>
      <c r="G429" s="822" t="s">
        <v>2413</v>
      </c>
      <c r="H429" s="822" t="s">
        <v>329</v>
      </c>
      <c r="I429" s="822" t="s">
        <v>2500</v>
      </c>
      <c r="J429" s="822" t="s">
        <v>2501</v>
      </c>
      <c r="K429" s="822" t="s">
        <v>2502</v>
      </c>
      <c r="L429" s="825">
        <v>59.56</v>
      </c>
      <c r="M429" s="825">
        <v>238.24</v>
      </c>
      <c r="N429" s="822">
        <v>4</v>
      </c>
      <c r="O429" s="826">
        <v>1.5</v>
      </c>
      <c r="P429" s="825">
        <v>119.12</v>
      </c>
      <c r="Q429" s="827">
        <v>0.5</v>
      </c>
      <c r="R429" s="822">
        <v>2</v>
      </c>
      <c r="S429" s="827">
        <v>0.5</v>
      </c>
      <c r="T429" s="826">
        <v>1</v>
      </c>
      <c r="U429" s="828">
        <v>0.66666666666666663</v>
      </c>
    </row>
    <row r="430" spans="1:21" ht="14.45" customHeight="1" x14ac:dyDescent="0.2">
      <c r="A430" s="821">
        <v>11</v>
      </c>
      <c r="B430" s="822" t="s">
        <v>2300</v>
      </c>
      <c r="C430" s="822" t="s">
        <v>2306</v>
      </c>
      <c r="D430" s="823" t="s">
        <v>4268</v>
      </c>
      <c r="E430" s="824" t="s">
        <v>2321</v>
      </c>
      <c r="F430" s="822" t="s">
        <v>2301</v>
      </c>
      <c r="G430" s="822" t="s">
        <v>2620</v>
      </c>
      <c r="H430" s="822" t="s">
        <v>329</v>
      </c>
      <c r="I430" s="822" t="s">
        <v>2621</v>
      </c>
      <c r="J430" s="822" t="s">
        <v>2622</v>
      </c>
      <c r="K430" s="822" t="s">
        <v>2623</v>
      </c>
      <c r="L430" s="825">
        <v>311.02</v>
      </c>
      <c r="M430" s="825">
        <v>27369.760000000009</v>
      </c>
      <c r="N430" s="822">
        <v>88</v>
      </c>
      <c r="O430" s="826">
        <v>32.5</v>
      </c>
      <c r="P430" s="825">
        <v>20216.30000000001</v>
      </c>
      <c r="Q430" s="827">
        <v>0.73863636363636376</v>
      </c>
      <c r="R430" s="822">
        <v>65</v>
      </c>
      <c r="S430" s="827">
        <v>0.73863636363636365</v>
      </c>
      <c r="T430" s="826">
        <v>22</v>
      </c>
      <c r="U430" s="828">
        <v>0.67692307692307696</v>
      </c>
    </row>
    <row r="431" spans="1:21" ht="14.45" customHeight="1" x14ac:dyDescent="0.2">
      <c r="A431" s="821">
        <v>11</v>
      </c>
      <c r="B431" s="822" t="s">
        <v>2300</v>
      </c>
      <c r="C431" s="822" t="s">
        <v>2306</v>
      </c>
      <c r="D431" s="823" t="s">
        <v>4268</v>
      </c>
      <c r="E431" s="824" t="s">
        <v>2321</v>
      </c>
      <c r="F431" s="822" t="s">
        <v>2301</v>
      </c>
      <c r="G431" s="822" t="s">
        <v>2620</v>
      </c>
      <c r="H431" s="822" t="s">
        <v>329</v>
      </c>
      <c r="I431" s="822" t="s">
        <v>3000</v>
      </c>
      <c r="J431" s="822" t="s">
        <v>3001</v>
      </c>
      <c r="K431" s="822" t="s">
        <v>1475</v>
      </c>
      <c r="L431" s="825">
        <v>0</v>
      </c>
      <c r="M431" s="825">
        <v>0</v>
      </c>
      <c r="N431" s="822">
        <v>2</v>
      </c>
      <c r="O431" s="826">
        <v>1</v>
      </c>
      <c r="P431" s="825"/>
      <c r="Q431" s="827"/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11</v>
      </c>
      <c r="B432" s="822" t="s">
        <v>2300</v>
      </c>
      <c r="C432" s="822" t="s">
        <v>2306</v>
      </c>
      <c r="D432" s="823" t="s">
        <v>4268</v>
      </c>
      <c r="E432" s="824" t="s">
        <v>2321</v>
      </c>
      <c r="F432" s="822" t="s">
        <v>2301</v>
      </c>
      <c r="G432" s="822" t="s">
        <v>2620</v>
      </c>
      <c r="H432" s="822" t="s">
        <v>329</v>
      </c>
      <c r="I432" s="822" t="s">
        <v>3002</v>
      </c>
      <c r="J432" s="822" t="s">
        <v>3001</v>
      </c>
      <c r="K432" s="822" t="s">
        <v>3003</v>
      </c>
      <c r="L432" s="825">
        <v>0</v>
      </c>
      <c r="M432" s="825">
        <v>0</v>
      </c>
      <c r="N432" s="822">
        <v>2</v>
      </c>
      <c r="O432" s="826">
        <v>1</v>
      </c>
      <c r="P432" s="825"/>
      <c r="Q432" s="827"/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11</v>
      </c>
      <c r="B433" s="822" t="s">
        <v>2300</v>
      </c>
      <c r="C433" s="822" t="s">
        <v>2306</v>
      </c>
      <c r="D433" s="823" t="s">
        <v>4268</v>
      </c>
      <c r="E433" s="824" t="s">
        <v>2321</v>
      </c>
      <c r="F433" s="822" t="s">
        <v>2301</v>
      </c>
      <c r="G433" s="822" t="s">
        <v>2620</v>
      </c>
      <c r="H433" s="822" t="s">
        <v>329</v>
      </c>
      <c r="I433" s="822" t="s">
        <v>3004</v>
      </c>
      <c r="J433" s="822" t="s">
        <v>2622</v>
      </c>
      <c r="K433" s="822" t="s">
        <v>3005</v>
      </c>
      <c r="L433" s="825">
        <v>318.07</v>
      </c>
      <c r="M433" s="825">
        <v>3498.7699999999995</v>
      </c>
      <c r="N433" s="822">
        <v>11</v>
      </c>
      <c r="O433" s="826">
        <v>4.5</v>
      </c>
      <c r="P433" s="825">
        <v>3498.7699999999995</v>
      </c>
      <c r="Q433" s="827">
        <v>1</v>
      </c>
      <c r="R433" s="822">
        <v>11</v>
      </c>
      <c r="S433" s="827">
        <v>1</v>
      </c>
      <c r="T433" s="826">
        <v>4.5</v>
      </c>
      <c r="U433" s="828">
        <v>1</v>
      </c>
    </row>
    <row r="434" spans="1:21" ht="14.45" customHeight="1" x14ac:dyDescent="0.2">
      <c r="A434" s="821">
        <v>11</v>
      </c>
      <c r="B434" s="822" t="s">
        <v>2300</v>
      </c>
      <c r="C434" s="822" t="s">
        <v>2306</v>
      </c>
      <c r="D434" s="823" t="s">
        <v>4268</v>
      </c>
      <c r="E434" s="824" t="s">
        <v>2321</v>
      </c>
      <c r="F434" s="822" t="s">
        <v>2301</v>
      </c>
      <c r="G434" s="822" t="s">
        <v>2620</v>
      </c>
      <c r="H434" s="822" t="s">
        <v>329</v>
      </c>
      <c r="I434" s="822" t="s">
        <v>3006</v>
      </c>
      <c r="J434" s="822" t="s">
        <v>2622</v>
      </c>
      <c r="K434" s="822" t="s">
        <v>3007</v>
      </c>
      <c r="L434" s="825">
        <v>477.11</v>
      </c>
      <c r="M434" s="825">
        <v>7633.76</v>
      </c>
      <c r="N434" s="822">
        <v>16</v>
      </c>
      <c r="O434" s="826">
        <v>7.5</v>
      </c>
      <c r="P434" s="825">
        <v>2862.6600000000003</v>
      </c>
      <c r="Q434" s="827">
        <v>0.37500000000000006</v>
      </c>
      <c r="R434" s="822">
        <v>6</v>
      </c>
      <c r="S434" s="827">
        <v>0.375</v>
      </c>
      <c r="T434" s="826">
        <v>3</v>
      </c>
      <c r="U434" s="828">
        <v>0.4</v>
      </c>
    </row>
    <row r="435" spans="1:21" ht="14.45" customHeight="1" x14ac:dyDescent="0.2">
      <c r="A435" s="821">
        <v>11</v>
      </c>
      <c r="B435" s="822" t="s">
        <v>2300</v>
      </c>
      <c r="C435" s="822" t="s">
        <v>2306</v>
      </c>
      <c r="D435" s="823" t="s">
        <v>4268</v>
      </c>
      <c r="E435" s="824" t="s">
        <v>2321</v>
      </c>
      <c r="F435" s="822" t="s">
        <v>2301</v>
      </c>
      <c r="G435" s="822" t="s">
        <v>2629</v>
      </c>
      <c r="H435" s="822" t="s">
        <v>329</v>
      </c>
      <c r="I435" s="822" t="s">
        <v>3008</v>
      </c>
      <c r="J435" s="822" t="s">
        <v>3009</v>
      </c>
      <c r="K435" s="822" t="s">
        <v>1983</v>
      </c>
      <c r="L435" s="825">
        <v>0</v>
      </c>
      <c r="M435" s="825">
        <v>0</v>
      </c>
      <c r="N435" s="822">
        <v>1</v>
      </c>
      <c r="O435" s="826">
        <v>1</v>
      </c>
      <c r="P435" s="825">
        <v>0</v>
      </c>
      <c r="Q435" s="827"/>
      <c r="R435" s="822">
        <v>1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11</v>
      </c>
      <c r="B436" s="822" t="s">
        <v>2300</v>
      </c>
      <c r="C436" s="822" t="s">
        <v>2306</v>
      </c>
      <c r="D436" s="823" t="s">
        <v>4268</v>
      </c>
      <c r="E436" s="824" t="s">
        <v>2321</v>
      </c>
      <c r="F436" s="822" t="s">
        <v>2301</v>
      </c>
      <c r="G436" s="822" t="s">
        <v>2629</v>
      </c>
      <c r="H436" s="822" t="s">
        <v>329</v>
      </c>
      <c r="I436" s="822" t="s">
        <v>3010</v>
      </c>
      <c r="J436" s="822" t="s">
        <v>2833</v>
      </c>
      <c r="K436" s="822" t="s">
        <v>1983</v>
      </c>
      <c r="L436" s="825">
        <v>0</v>
      </c>
      <c r="M436" s="825">
        <v>0</v>
      </c>
      <c r="N436" s="822">
        <v>2</v>
      </c>
      <c r="O436" s="826">
        <v>0.5</v>
      </c>
      <c r="P436" s="825">
        <v>0</v>
      </c>
      <c r="Q436" s="827"/>
      <c r="R436" s="822">
        <v>2</v>
      </c>
      <c r="S436" s="827">
        <v>1</v>
      </c>
      <c r="T436" s="826">
        <v>0.5</v>
      </c>
      <c r="U436" s="828">
        <v>1</v>
      </c>
    </row>
    <row r="437" spans="1:21" ht="14.45" customHeight="1" x14ac:dyDescent="0.2">
      <c r="A437" s="821">
        <v>11</v>
      </c>
      <c r="B437" s="822" t="s">
        <v>2300</v>
      </c>
      <c r="C437" s="822" t="s">
        <v>2306</v>
      </c>
      <c r="D437" s="823" t="s">
        <v>4268</v>
      </c>
      <c r="E437" s="824" t="s">
        <v>2321</v>
      </c>
      <c r="F437" s="822" t="s">
        <v>2301</v>
      </c>
      <c r="G437" s="822" t="s">
        <v>2629</v>
      </c>
      <c r="H437" s="822" t="s">
        <v>329</v>
      </c>
      <c r="I437" s="822" t="s">
        <v>3011</v>
      </c>
      <c r="J437" s="822" t="s">
        <v>3009</v>
      </c>
      <c r="K437" s="822" t="s">
        <v>1983</v>
      </c>
      <c r="L437" s="825">
        <v>0</v>
      </c>
      <c r="M437" s="825">
        <v>0</v>
      </c>
      <c r="N437" s="822">
        <v>2</v>
      </c>
      <c r="O437" s="826">
        <v>0.5</v>
      </c>
      <c r="P437" s="825">
        <v>0</v>
      </c>
      <c r="Q437" s="827"/>
      <c r="R437" s="822">
        <v>2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11</v>
      </c>
      <c r="B438" s="822" t="s">
        <v>2300</v>
      </c>
      <c r="C438" s="822" t="s">
        <v>2306</v>
      </c>
      <c r="D438" s="823" t="s">
        <v>4268</v>
      </c>
      <c r="E438" s="824" t="s">
        <v>2321</v>
      </c>
      <c r="F438" s="822" t="s">
        <v>2301</v>
      </c>
      <c r="G438" s="822" t="s">
        <v>2503</v>
      </c>
      <c r="H438" s="822" t="s">
        <v>329</v>
      </c>
      <c r="I438" s="822" t="s">
        <v>2630</v>
      </c>
      <c r="J438" s="822" t="s">
        <v>2631</v>
      </c>
      <c r="K438" s="822" t="s">
        <v>2632</v>
      </c>
      <c r="L438" s="825">
        <v>99.94</v>
      </c>
      <c r="M438" s="825">
        <v>399.76</v>
      </c>
      <c r="N438" s="822">
        <v>4</v>
      </c>
      <c r="O438" s="826">
        <v>3</v>
      </c>
      <c r="P438" s="825">
        <v>99.94</v>
      </c>
      <c r="Q438" s="827">
        <v>0.25</v>
      </c>
      <c r="R438" s="822">
        <v>1</v>
      </c>
      <c r="S438" s="827">
        <v>0.25</v>
      </c>
      <c r="T438" s="826">
        <v>1</v>
      </c>
      <c r="U438" s="828">
        <v>0.33333333333333331</v>
      </c>
    </row>
    <row r="439" spans="1:21" ht="14.45" customHeight="1" x14ac:dyDescent="0.2">
      <c r="A439" s="821">
        <v>11</v>
      </c>
      <c r="B439" s="822" t="s">
        <v>2300</v>
      </c>
      <c r="C439" s="822" t="s">
        <v>2306</v>
      </c>
      <c r="D439" s="823" t="s">
        <v>4268</v>
      </c>
      <c r="E439" s="824" t="s">
        <v>2321</v>
      </c>
      <c r="F439" s="822" t="s">
        <v>2301</v>
      </c>
      <c r="G439" s="822" t="s">
        <v>2503</v>
      </c>
      <c r="H439" s="822" t="s">
        <v>329</v>
      </c>
      <c r="I439" s="822" t="s">
        <v>2633</v>
      </c>
      <c r="J439" s="822" t="s">
        <v>2631</v>
      </c>
      <c r="K439" s="822" t="s">
        <v>2634</v>
      </c>
      <c r="L439" s="825">
        <v>299.83999999999997</v>
      </c>
      <c r="M439" s="825">
        <v>899.52</v>
      </c>
      <c r="N439" s="822">
        <v>3</v>
      </c>
      <c r="O439" s="826">
        <v>1.5</v>
      </c>
      <c r="P439" s="825">
        <v>599.67999999999995</v>
      </c>
      <c r="Q439" s="827">
        <v>0.66666666666666663</v>
      </c>
      <c r="R439" s="822">
        <v>2</v>
      </c>
      <c r="S439" s="827">
        <v>0.66666666666666663</v>
      </c>
      <c r="T439" s="826">
        <v>1</v>
      </c>
      <c r="U439" s="828">
        <v>0.66666666666666663</v>
      </c>
    </row>
    <row r="440" spans="1:21" ht="14.45" customHeight="1" x14ac:dyDescent="0.2">
      <c r="A440" s="821">
        <v>11</v>
      </c>
      <c r="B440" s="822" t="s">
        <v>2300</v>
      </c>
      <c r="C440" s="822" t="s">
        <v>2306</v>
      </c>
      <c r="D440" s="823" t="s">
        <v>4268</v>
      </c>
      <c r="E440" s="824" t="s">
        <v>2321</v>
      </c>
      <c r="F440" s="822" t="s">
        <v>2301</v>
      </c>
      <c r="G440" s="822" t="s">
        <v>2503</v>
      </c>
      <c r="H440" s="822" t="s">
        <v>329</v>
      </c>
      <c r="I440" s="822" t="s">
        <v>2635</v>
      </c>
      <c r="J440" s="822" t="s">
        <v>1058</v>
      </c>
      <c r="K440" s="822" t="s">
        <v>1402</v>
      </c>
      <c r="L440" s="825">
        <v>50.32</v>
      </c>
      <c r="M440" s="825">
        <v>352.24</v>
      </c>
      <c r="N440" s="822">
        <v>7</v>
      </c>
      <c r="O440" s="826">
        <v>3.5</v>
      </c>
      <c r="P440" s="825">
        <v>251.6</v>
      </c>
      <c r="Q440" s="827">
        <v>0.7142857142857143</v>
      </c>
      <c r="R440" s="822">
        <v>5</v>
      </c>
      <c r="S440" s="827">
        <v>0.7142857142857143</v>
      </c>
      <c r="T440" s="826">
        <v>2.5</v>
      </c>
      <c r="U440" s="828">
        <v>0.7142857142857143</v>
      </c>
    </row>
    <row r="441" spans="1:21" ht="14.45" customHeight="1" x14ac:dyDescent="0.2">
      <c r="A441" s="821">
        <v>11</v>
      </c>
      <c r="B441" s="822" t="s">
        <v>2300</v>
      </c>
      <c r="C441" s="822" t="s">
        <v>2306</v>
      </c>
      <c r="D441" s="823" t="s">
        <v>4268</v>
      </c>
      <c r="E441" s="824" t="s">
        <v>2321</v>
      </c>
      <c r="F441" s="822" t="s">
        <v>2301</v>
      </c>
      <c r="G441" s="822" t="s">
        <v>2404</v>
      </c>
      <c r="H441" s="822" t="s">
        <v>663</v>
      </c>
      <c r="I441" s="822" t="s">
        <v>1907</v>
      </c>
      <c r="J441" s="822" t="s">
        <v>1078</v>
      </c>
      <c r="K441" s="822" t="s">
        <v>1908</v>
      </c>
      <c r="L441" s="825">
        <v>154.36000000000001</v>
      </c>
      <c r="M441" s="825">
        <v>1697.96</v>
      </c>
      <c r="N441" s="822">
        <v>11</v>
      </c>
      <c r="O441" s="826">
        <v>2.5</v>
      </c>
      <c r="P441" s="825">
        <v>1697.96</v>
      </c>
      <c r="Q441" s="827">
        <v>1</v>
      </c>
      <c r="R441" s="822">
        <v>11</v>
      </c>
      <c r="S441" s="827">
        <v>1</v>
      </c>
      <c r="T441" s="826">
        <v>2.5</v>
      </c>
      <c r="U441" s="828">
        <v>1</v>
      </c>
    </row>
    <row r="442" spans="1:21" ht="14.45" customHeight="1" x14ac:dyDescent="0.2">
      <c r="A442" s="821">
        <v>11</v>
      </c>
      <c r="B442" s="822" t="s">
        <v>2300</v>
      </c>
      <c r="C442" s="822" t="s">
        <v>2306</v>
      </c>
      <c r="D442" s="823" t="s">
        <v>4268</v>
      </c>
      <c r="E442" s="824" t="s">
        <v>2321</v>
      </c>
      <c r="F442" s="822" t="s">
        <v>2301</v>
      </c>
      <c r="G442" s="822" t="s">
        <v>2404</v>
      </c>
      <c r="H442" s="822" t="s">
        <v>329</v>
      </c>
      <c r="I442" s="822" t="s">
        <v>3012</v>
      </c>
      <c r="J442" s="822" t="s">
        <v>3013</v>
      </c>
      <c r="K442" s="822" t="s">
        <v>3014</v>
      </c>
      <c r="L442" s="825">
        <v>154.36000000000001</v>
      </c>
      <c r="M442" s="825">
        <v>463.08000000000004</v>
      </c>
      <c r="N442" s="822">
        <v>3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11</v>
      </c>
      <c r="B443" s="822" t="s">
        <v>2300</v>
      </c>
      <c r="C443" s="822" t="s">
        <v>2306</v>
      </c>
      <c r="D443" s="823" t="s">
        <v>4268</v>
      </c>
      <c r="E443" s="824" t="s">
        <v>2321</v>
      </c>
      <c r="F443" s="822" t="s">
        <v>2301</v>
      </c>
      <c r="G443" s="822" t="s">
        <v>2404</v>
      </c>
      <c r="H443" s="822" t="s">
        <v>329</v>
      </c>
      <c r="I443" s="822" t="s">
        <v>3015</v>
      </c>
      <c r="J443" s="822" t="s">
        <v>1078</v>
      </c>
      <c r="K443" s="822" t="s">
        <v>3016</v>
      </c>
      <c r="L443" s="825">
        <v>225.06</v>
      </c>
      <c r="M443" s="825">
        <v>225.06</v>
      </c>
      <c r="N443" s="822">
        <v>1</v>
      </c>
      <c r="O443" s="826">
        <v>1</v>
      </c>
      <c r="P443" s="825">
        <v>225.06</v>
      </c>
      <c r="Q443" s="827">
        <v>1</v>
      </c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11</v>
      </c>
      <c r="B444" s="822" t="s">
        <v>2300</v>
      </c>
      <c r="C444" s="822" t="s">
        <v>2306</v>
      </c>
      <c r="D444" s="823" t="s">
        <v>4268</v>
      </c>
      <c r="E444" s="824" t="s">
        <v>2321</v>
      </c>
      <c r="F444" s="822" t="s">
        <v>2301</v>
      </c>
      <c r="G444" s="822" t="s">
        <v>2355</v>
      </c>
      <c r="H444" s="822" t="s">
        <v>329</v>
      </c>
      <c r="I444" s="822" t="s">
        <v>2642</v>
      </c>
      <c r="J444" s="822" t="s">
        <v>2357</v>
      </c>
      <c r="K444" s="822" t="s">
        <v>2643</v>
      </c>
      <c r="L444" s="825">
        <v>0</v>
      </c>
      <c r="M444" s="825">
        <v>0</v>
      </c>
      <c r="N444" s="822">
        <v>2</v>
      </c>
      <c r="O444" s="826">
        <v>0.5</v>
      </c>
      <c r="P444" s="825"/>
      <c r="Q444" s="827"/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11</v>
      </c>
      <c r="B445" s="822" t="s">
        <v>2300</v>
      </c>
      <c r="C445" s="822" t="s">
        <v>2306</v>
      </c>
      <c r="D445" s="823" t="s">
        <v>4268</v>
      </c>
      <c r="E445" s="824" t="s">
        <v>2321</v>
      </c>
      <c r="F445" s="822" t="s">
        <v>2302</v>
      </c>
      <c r="G445" s="822" t="s">
        <v>2359</v>
      </c>
      <c r="H445" s="822" t="s">
        <v>329</v>
      </c>
      <c r="I445" s="822" t="s">
        <v>3017</v>
      </c>
      <c r="J445" s="822" t="s">
        <v>2639</v>
      </c>
      <c r="K445" s="822"/>
      <c r="L445" s="825">
        <v>121.92</v>
      </c>
      <c r="M445" s="825">
        <v>243.84</v>
      </c>
      <c r="N445" s="822">
        <v>2</v>
      </c>
      <c r="O445" s="826">
        <v>1</v>
      </c>
      <c r="P445" s="825">
        <v>243.84</v>
      </c>
      <c r="Q445" s="827">
        <v>1</v>
      </c>
      <c r="R445" s="822">
        <v>2</v>
      </c>
      <c r="S445" s="827">
        <v>1</v>
      </c>
      <c r="T445" s="826">
        <v>1</v>
      </c>
      <c r="U445" s="828">
        <v>1</v>
      </c>
    </row>
    <row r="446" spans="1:21" ht="14.45" customHeight="1" x14ac:dyDescent="0.2">
      <c r="A446" s="821">
        <v>11</v>
      </c>
      <c r="B446" s="822" t="s">
        <v>2300</v>
      </c>
      <c r="C446" s="822" t="s">
        <v>2306</v>
      </c>
      <c r="D446" s="823" t="s">
        <v>4268</v>
      </c>
      <c r="E446" s="824" t="s">
        <v>2321</v>
      </c>
      <c r="F446" s="822" t="s">
        <v>2303</v>
      </c>
      <c r="G446" s="822" t="s">
        <v>2359</v>
      </c>
      <c r="H446" s="822" t="s">
        <v>329</v>
      </c>
      <c r="I446" s="822" t="s">
        <v>3018</v>
      </c>
      <c r="J446" s="822" t="s">
        <v>3019</v>
      </c>
      <c r="K446" s="822" t="s">
        <v>3020</v>
      </c>
      <c r="L446" s="825">
        <v>0</v>
      </c>
      <c r="M446" s="825">
        <v>0</v>
      </c>
      <c r="N446" s="822">
        <v>1</v>
      </c>
      <c r="O446" s="826">
        <v>1</v>
      </c>
      <c r="P446" s="825">
        <v>0</v>
      </c>
      <c r="Q446" s="827"/>
      <c r="R446" s="822">
        <v>1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11</v>
      </c>
      <c r="B447" s="822" t="s">
        <v>2300</v>
      </c>
      <c r="C447" s="822" t="s">
        <v>2306</v>
      </c>
      <c r="D447" s="823" t="s">
        <v>4268</v>
      </c>
      <c r="E447" s="824" t="s">
        <v>2321</v>
      </c>
      <c r="F447" s="822" t="s">
        <v>2303</v>
      </c>
      <c r="G447" s="822" t="s">
        <v>2359</v>
      </c>
      <c r="H447" s="822" t="s">
        <v>329</v>
      </c>
      <c r="I447" s="822" t="s">
        <v>2646</v>
      </c>
      <c r="J447" s="822" t="s">
        <v>2647</v>
      </c>
      <c r="K447" s="822" t="s">
        <v>2648</v>
      </c>
      <c r="L447" s="825">
        <v>0</v>
      </c>
      <c r="M447" s="825">
        <v>0</v>
      </c>
      <c r="N447" s="822">
        <v>13</v>
      </c>
      <c r="O447" s="826">
        <v>9</v>
      </c>
      <c r="P447" s="825">
        <v>0</v>
      </c>
      <c r="Q447" s="827"/>
      <c r="R447" s="822">
        <v>1</v>
      </c>
      <c r="S447" s="827">
        <v>7.6923076923076927E-2</v>
      </c>
      <c r="T447" s="826">
        <v>1</v>
      </c>
      <c r="U447" s="828">
        <v>0.1111111111111111</v>
      </c>
    </row>
    <row r="448" spans="1:21" ht="14.45" customHeight="1" x14ac:dyDescent="0.2">
      <c r="A448" s="821">
        <v>11</v>
      </c>
      <c r="B448" s="822" t="s">
        <v>2300</v>
      </c>
      <c r="C448" s="822" t="s">
        <v>2306</v>
      </c>
      <c r="D448" s="823" t="s">
        <v>4268</v>
      </c>
      <c r="E448" s="824" t="s">
        <v>2321</v>
      </c>
      <c r="F448" s="822" t="s">
        <v>2303</v>
      </c>
      <c r="G448" s="822" t="s">
        <v>2359</v>
      </c>
      <c r="H448" s="822" t="s">
        <v>329</v>
      </c>
      <c r="I448" s="822" t="s">
        <v>3021</v>
      </c>
      <c r="J448" s="822" t="s">
        <v>3022</v>
      </c>
      <c r="K448" s="822" t="s">
        <v>2407</v>
      </c>
      <c r="L448" s="825">
        <v>0</v>
      </c>
      <c r="M448" s="825">
        <v>0</v>
      </c>
      <c r="N448" s="822">
        <v>1</v>
      </c>
      <c r="O448" s="826">
        <v>1</v>
      </c>
      <c r="P448" s="825"/>
      <c r="Q448" s="827"/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11</v>
      </c>
      <c r="B449" s="822" t="s">
        <v>2300</v>
      </c>
      <c r="C449" s="822" t="s">
        <v>2306</v>
      </c>
      <c r="D449" s="823" t="s">
        <v>4268</v>
      </c>
      <c r="E449" s="824" t="s">
        <v>2321</v>
      </c>
      <c r="F449" s="822" t="s">
        <v>2303</v>
      </c>
      <c r="G449" s="822" t="s">
        <v>2359</v>
      </c>
      <c r="H449" s="822" t="s">
        <v>329</v>
      </c>
      <c r="I449" s="822" t="s">
        <v>2363</v>
      </c>
      <c r="J449" s="822" t="s">
        <v>2364</v>
      </c>
      <c r="K449" s="822" t="s">
        <v>2365</v>
      </c>
      <c r="L449" s="825">
        <v>249.55</v>
      </c>
      <c r="M449" s="825">
        <v>2495.5</v>
      </c>
      <c r="N449" s="822">
        <v>10</v>
      </c>
      <c r="O449" s="826">
        <v>6</v>
      </c>
      <c r="P449" s="825">
        <v>2495.5</v>
      </c>
      <c r="Q449" s="827">
        <v>1</v>
      </c>
      <c r="R449" s="822">
        <v>10</v>
      </c>
      <c r="S449" s="827">
        <v>1</v>
      </c>
      <c r="T449" s="826">
        <v>6</v>
      </c>
      <c r="U449" s="828">
        <v>1</v>
      </c>
    </row>
    <row r="450" spans="1:21" ht="14.45" customHeight="1" x14ac:dyDescent="0.2">
      <c r="A450" s="821">
        <v>11</v>
      </c>
      <c r="B450" s="822" t="s">
        <v>2300</v>
      </c>
      <c r="C450" s="822" t="s">
        <v>2306</v>
      </c>
      <c r="D450" s="823" t="s">
        <v>4268</v>
      </c>
      <c r="E450" s="824" t="s">
        <v>2321</v>
      </c>
      <c r="F450" s="822" t="s">
        <v>2303</v>
      </c>
      <c r="G450" s="822" t="s">
        <v>2359</v>
      </c>
      <c r="H450" s="822" t="s">
        <v>329</v>
      </c>
      <c r="I450" s="822" t="s">
        <v>2366</v>
      </c>
      <c r="J450" s="822" t="s">
        <v>2367</v>
      </c>
      <c r="K450" s="822" t="s">
        <v>2368</v>
      </c>
      <c r="L450" s="825">
        <v>400.2</v>
      </c>
      <c r="M450" s="825">
        <v>4802.3999999999996</v>
      </c>
      <c r="N450" s="822">
        <v>12</v>
      </c>
      <c r="O450" s="826">
        <v>11</v>
      </c>
      <c r="P450" s="825">
        <v>4001.9999999999995</v>
      </c>
      <c r="Q450" s="827">
        <v>0.83333333333333326</v>
      </c>
      <c r="R450" s="822">
        <v>10</v>
      </c>
      <c r="S450" s="827">
        <v>0.83333333333333337</v>
      </c>
      <c r="T450" s="826">
        <v>9</v>
      </c>
      <c r="U450" s="828">
        <v>0.81818181818181823</v>
      </c>
    </row>
    <row r="451" spans="1:21" ht="14.45" customHeight="1" x14ac:dyDescent="0.2">
      <c r="A451" s="821">
        <v>11</v>
      </c>
      <c r="B451" s="822" t="s">
        <v>2300</v>
      </c>
      <c r="C451" s="822" t="s">
        <v>2306</v>
      </c>
      <c r="D451" s="823" t="s">
        <v>4268</v>
      </c>
      <c r="E451" s="824" t="s">
        <v>2321</v>
      </c>
      <c r="F451" s="822" t="s">
        <v>2303</v>
      </c>
      <c r="G451" s="822" t="s">
        <v>2359</v>
      </c>
      <c r="H451" s="822" t="s">
        <v>329</v>
      </c>
      <c r="I451" s="822" t="s">
        <v>2398</v>
      </c>
      <c r="J451" s="822" t="s">
        <v>2399</v>
      </c>
      <c r="K451" s="822" t="s">
        <v>2400</v>
      </c>
      <c r="L451" s="825">
        <v>349.6</v>
      </c>
      <c r="M451" s="825">
        <v>349.6</v>
      </c>
      <c r="N451" s="822">
        <v>1</v>
      </c>
      <c r="O451" s="826">
        <v>1</v>
      </c>
      <c r="P451" s="825">
        <v>349.6</v>
      </c>
      <c r="Q451" s="827">
        <v>1</v>
      </c>
      <c r="R451" s="822">
        <v>1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11</v>
      </c>
      <c r="B452" s="822" t="s">
        <v>2300</v>
      </c>
      <c r="C452" s="822" t="s">
        <v>2306</v>
      </c>
      <c r="D452" s="823" t="s">
        <v>4268</v>
      </c>
      <c r="E452" s="824" t="s">
        <v>2321</v>
      </c>
      <c r="F452" s="822" t="s">
        <v>2303</v>
      </c>
      <c r="G452" s="822" t="s">
        <v>2359</v>
      </c>
      <c r="H452" s="822" t="s">
        <v>329</v>
      </c>
      <c r="I452" s="822" t="s">
        <v>2442</v>
      </c>
      <c r="J452" s="822" t="s">
        <v>2443</v>
      </c>
      <c r="K452" s="822" t="s">
        <v>2444</v>
      </c>
      <c r="L452" s="825">
        <v>349.6</v>
      </c>
      <c r="M452" s="825">
        <v>349.6</v>
      </c>
      <c r="N452" s="822">
        <v>1</v>
      </c>
      <c r="O452" s="826">
        <v>1</v>
      </c>
      <c r="P452" s="825">
        <v>349.6</v>
      </c>
      <c r="Q452" s="827">
        <v>1</v>
      </c>
      <c r="R452" s="822">
        <v>1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11</v>
      </c>
      <c r="B453" s="822" t="s">
        <v>2300</v>
      </c>
      <c r="C453" s="822" t="s">
        <v>2306</v>
      </c>
      <c r="D453" s="823" t="s">
        <v>4268</v>
      </c>
      <c r="E453" s="824" t="s">
        <v>2321</v>
      </c>
      <c r="F453" s="822" t="s">
        <v>2303</v>
      </c>
      <c r="G453" s="822" t="s">
        <v>2359</v>
      </c>
      <c r="H453" s="822" t="s">
        <v>329</v>
      </c>
      <c r="I453" s="822" t="s">
        <v>2658</v>
      </c>
      <c r="J453" s="822" t="s">
        <v>2659</v>
      </c>
      <c r="K453" s="822" t="s">
        <v>2660</v>
      </c>
      <c r="L453" s="825">
        <v>600</v>
      </c>
      <c r="M453" s="825">
        <v>1800</v>
      </c>
      <c r="N453" s="822">
        <v>3</v>
      </c>
      <c r="O453" s="826">
        <v>3</v>
      </c>
      <c r="P453" s="825">
        <v>1800</v>
      </c>
      <c r="Q453" s="827">
        <v>1</v>
      </c>
      <c r="R453" s="822">
        <v>3</v>
      </c>
      <c r="S453" s="827">
        <v>1</v>
      </c>
      <c r="T453" s="826">
        <v>3</v>
      </c>
      <c r="U453" s="828">
        <v>1</v>
      </c>
    </row>
    <row r="454" spans="1:21" ht="14.45" customHeight="1" x14ac:dyDescent="0.2">
      <c r="A454" s="821">
        <v>11</v>
      </c>
      <c r="B454" s="822" t="s">
        <v>2300</v>
      </c>
      <c r="C454" s="822" t="s">
        <v>2306</v>
      </c>
      <c r="D454" s="823" t="s">
        <v>4268</v>
      </c>
      <c r="E454" s="824" t="s">
        <v>2321</v>
      </c>
      <c r="F454" s="822" t="s">
        <v>2303</v>
      </c>
      <c r="G454" s="822" t="s">
        <v>2359</v>
      </c>
      <c r="H454" s="822" t="s">
        <v>329</v>
      </c>
      <c r="I454" s="822" t="s">
        <v>2948</v>
      </c>
      <c r="J454" s="822" t="s">
        <v>2949</v>
      </c>
      <c r="K454" s="822" t="s">
        <v>2950</v>
      </c>
      <c r="L454" s="825">
        <v>1281.19</v>
      </c>
      <c r="M454" s="825">
        <v>1281.19</v>
      </c>
      <c r="N454" s="822">
        <v>1</v>
      </c>
      <c r="O454" s="826">
        <v>1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11</v>
      </c>
      <c r="B455" s="822" t="s">
        <v>2300</v>
      </c>
      <c r="C455" s="822" t="s">
        <v>2306</v>
      </c>
      <c r="D455" s="823" t="s">
        <v>4268</v>
      </c>
      <c r="E455" s="824" t="s">
        <v>2321</v>
      </c>
      <c r="F455" s="822" t="s">
        <v>2303</v>
      </c>
      <c r="G455" s="822" t="s">
        <v>2359</v>
      </c>
      <c r="H455" s="822" t="s">
        <v>329</v>
      </c>
      <c r="I455" s="822" t="s">
        <v>3023</v>
      </c>
      <c r="J455" s="822" t="s">
        <v>3024</v>
      </c>
      <c r="K455" s="822" t="s">
        <v>3025</v>
      </c>
      <c r="L455" s="825">
        <v>8000.55</v>
      </c>
      <c r="M455" s="825">
        <v>8000.55</v>
      </c>
      <c r="N455" s="822">
        <v>1</v>
      </c>
      <c r="O455" s="826">
        <v>1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11</v>
      </c>
      <c r="B456" s="822" t="s">
        <v>2300</v>
      </c>
      <c r="C456" s="822" t="s">
        <v>2306</v>
      </c>
      <c r="D456" s="823" t="s">
        <v>4268</v>
      </c>
      <c r="E456" s="824" t="s">
        <v>2321</v>
      </c>
      <c r="F456" s="822" t="s">
        <v>2303</v>
      </c>
      <c r="G456" s="822" t="s">
        <v>2359</v>
      </c>
      <c r="H456" s="822" t="s">
        <v>329</v>
      </c>
      <c r="I456" s="822" t="s">
        <v>3026</v>
      </c>
      <c r="J456" s="822" t="s">
        <v>3027</v>
      </c>
      <c r="K456" s="822" t="s">
        <v>3028</v>
      </c>
      <c r="L456" s="825">
        <v>2199.9499999999998</v>
      </c>
      <c r="M456" s="825">
        <v>2199.9499999999998</v>
      </c>
      <c r="N456" s="822">
        <v>1</v>
      </c>
      <c r="O456" s="826">
        <v>1</v>
      </c>
      <c r="P456" s="825">
        <v>2199.9499999999998</v>
      </c>
      <c r="Q456" s="827">
        <v>1</v>
      </c>
      <c r="R456" s="822">
        <v>1</v>
      </c>
      <c r="S456" s="827">
        <v>1</v>
      </c>
      <c r="T456" s="826">
        <v>1</v>
      </c>
      <c r="U456" s="828">
        <v>1</v>
      </c>
    </row>
    <row r="457" spans="1:21" ht="14.45" customHeight="1" x14ac:dyDescent="0.2">
      <c r="A457" s="821">
        <v>11</v>
      </c>
      <c r="B457" s="822" t="s">
        <v>2300</v>
      </c>
      <c r="C457" s="822" t="s">
        <v>2306</v>
      </c>
      <c r="D457" s="823" t="s">
        <v>4268</v>
      </c>
      <c r="E457" s="824" t="s">
        <v>2323</v>
      </c>
      <c r="F457" s="822" t="s">
        <v>2301</v>
      </c>
      <c r="G457" s="822" t="s">
        <v>2506</v>
      </c>
      <c r="H457" s="822" t="s">
        <v>329</v>
      </c>
      <c r="I457" s="822" t="s">
        <v>2957</v>
      </c>
      <c r="J457" s="822" t="s">
        <v>2508</v>
      </c>
      <c r="K457" s="822" t="s">
        <v>2958</v>
      </c>
      <c r="L457" s="825">
        <v>23.49</v>
      </c>
      <c r="M457" s="825">
        <v>46.98</v>
      </c>
      <c r="N457" s="822">
        <v>2</v>
      </c>
      <c r="O457" s="826">
        <v>1</v>
      </c>
      <c r="P457" s="825">
        <v>46.98</v>
      </c>
      <c r="Q457" s="827">
        <v>1</v>
      </c>
      <c r="R457" s="822">
        <v>2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11</v>
      </c>
      <c r="B458" s="822" t="s">
        <v>2300</v>
      </c>
      <c r="C458" s="822" t="s">
        <v>2306</v>
      </c>
      <c r="D458" s="823" t="s">
        <v>4268</v>
      </c>
      <c r="E458" s="824" t="s">
        <v>2323</v>
      </c>
      <c r="F458" s="822" t="s">
        <v>2301</v>
      </c>
      <c r="G458" s="822" t="s">
        <v>2506</v>
      </c>
      <c r="H458" s="822" t="s">
        <v>329</v>
      </c>
      <c r="I458" s="822" t="s">
        <v>2507</v>
      </c>
      <c r="J458" s="822" t="s">
        <v>2508</v>
      </c>
      <c r="K458" s="822" t="s">
        <v>2083</v>
      </c>
      <c r="L458" s="825">
        <v>70.48</v>
      </c>
      <c r="M458" s="825">
        <v>70.48</v>
      </c>
      <c r="N458" s="822">
        <v>1</v>
      </c>
      <c r="O458" s="826">
        <v>0.5</v>
      </c>
      <c r="P458" s="825">
        <v>70.48</v>
      </c>
      <c r="Q458" s="827">
        <v>1</v>
      </c>
      <c r="R458" s="822">
        <v>1</v>
      </c>
      <c r="S458" s="827">
        <v>1</v>
      </c>
      <c r="T458" s="826">
        <v>0.5</v>
      </c>
      <c r="U458" s="828">
        <v>1</v>
      </c>
    </row>
    <row r="459" spans="1:21" ht="14.45" customHeight="1" x14ac:dyDescent="0.2">
      <c r="A459" s="821">
        <v>11</v>
      </c>
      <c r="B459" s="822" t="s">
        <v>2300</v>
      </c>
      <c r="C459" s="822" t="s">
        <v>2306</v>
      </c>
      <c r="D459" s="823" t="s">
        <v>4268</v>
      </c>
      <c r="E459" s="824" t="s">
        <v>2323</v>
      </c>
      <c r="F459" s="822" t="s">
        <v>2301</v>
      </c>
      <c r="G459" s="822" t="s">
        <v>2514</v>
      </c>
      <c r="H459" s="822" t="s">
        <v>329</v>
      </c>
      <c r="I459" s="822" t="s">
        <v>2515</v>
      </c>
      <c r="J459" s="822" t="s">
        <v>2516</v>
      </c>
      <c r="K459" s="822" t="s">
        <v>2517</v>
      </c>
      <c r="L459" s="825">
        <v>159.71</v>
      </c>
      <c r="M459" s="825">
        <v>319.42</v>
      </c>
      <c r="N459" s="822">
        <v>2</v>
      </c>
      <c r="O459" s="826">
        <v>0.5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11</v>
      </c>
      <c r="B460" s="822" t="s">
        <v>2300</v>
      </c>
      <c r="C460" s="822" t="s">
        <v>2306</v>
      </c>
      <c r="D460" s="823" t="s">
        <v>4268</v>
      </c>
      <c r="E460" s="824" t="s">
        <v>2323</v>
      </c>
      <c r="F460" s="822" t="s">
        <v>2301</v>
      </c>
      <c r="G460" s="822" t="s">
        <v>3029</v>
      </c>
      <c r="H460" s="822" t="s">
        <v>329</v>
      </c>
      <c r="I460" s="822" t="s">
        <v>3030</v>
      </c>
      <c r="J460" s="822" t="s">
        <v>3031</v>
      </c>
      <c r="K460" s="822" t="s">
        <v>3032</v>
      </c>
      <c r="L460" s="825">
        <v>449.99</v>
      </c>
      <c r="M460" s="825">
        <v>899.98</v>
      </c>
      <c r="N460" s="822">
        <v>2</v>
      </c>
      <c r="O460" s="826">
        <v>1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11</v>
      </c>
      <c r="B461" s="822" t="s">
        <v>2300</v>
      </c>
      <c r="C461" s="822" t="s">
        <v>2306</v>
      </c>
      <c r="D461" s="823" t="s">
        <v>4268</v>
      </c>
      <c r="E461" s="824" t="s">
        <v>2323</v>
      </c>
      <c r="F461" s="822" t="s">
        <v>2301</v>
      </c>
      <c r="G461" s="822" t="s">
        <v>2383</v>
      </c>
      <c r="H461" s="822" t="s">
        <v>329</v>
      </c>
      <c r="I461" s="822" t="s">
        <v>3033</v>
      </c>
      <c r="J461" s="822" t="s">
        <v>2963</v>
      </c>
      <c r="K461" s="822" t="s">
        <v>1056</v>
      </c>
      <c r="L461" s="825">
        <v>134.44999999999999</v>
      </c>
      <c r="M461" s="825">
        <v>134.44999999999999</v>
      </c>
      <c r="N461" s="822">
        <v>1</v>
      </c>
      <c r="O461" s="826">
        <v>0.5</v>
      </c>
      <c r="P461" s="825">
        <v>134.44999999999999</v>
      </c>
      <c r="Q461" s="827">
        <v>1</v>
      </c>
      <c r="R461" s="822">
        <v>1</v>
      </c>
      <c r="S461" s="827">
        <v>1</v>
      </c>
      <c r="T461" s="826">
        <v>0.5</v>
      </c>
      <c r="U461" s="828">
        <v>1</v>
      </c>
    </row>
    <row r="462" spans="1:21" ht="14.45" customHeight="1" x14ac:dyDescent="0.2">
      <c r="A462" s="821">
        <v>11</v>
      </c>
      <c r="B462" s="822" t="s">
        <v>2300</v>
      </c>
      <c r="C462" s="822" t="s">
        <v>2306</v>
      </c>
      <c r="D462" s="823" t="s">
        <v>4268</v>
      </c>
      <c r="E462" s="824" t="s">
        <v>2323</v>
      </c>
      <c r="F462" s="822" t="s">
        <v>2301</v>
      </c>
      <c r="G462" s="822" t="s">
        <v>2383</v>
      </c>
      <c r="H462" s="822" t="s">
        <v>663</v>
      </c>
      <c r="I462" s="822" t="s">
        <v>1914</v>
      </c>
      <c r="J462" s="822" t="s">
        <v>1055</v>
      </c>
      <c r="K462" s="822" t="s">
        <v>708</v>
      </c>
      <c r="L462" s="825">
        <v>96.04</v>
      </c>
      <c r="M462" s="825">
        <v>288.12</v>
      </c>
      <c r="N462" s="822">
        <v>3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11</v>
      </c>
      <c r="B463" s="822" t="s">
        <v>2300</v>
      </c>
      <c r="C463" s="822" t="s">
        <v>2306</v>
      </c>
      <c r="D463" s="823" t="s">
        <v>4268</v>
      </c>
      <c r="E463" s="824" t="s">
        <v>2323</v>
      </c>
      <c r="F463" s="822" t="s">
        <v>2301</v>
      </c>
      <c r="G463" s="822" t="s">
        <v>2383</v>
      </c>
      <c r="H463" s="822" t="s">
        <v>329</v>
      </c>
      <c r="I463" s="822" t="s">
        <v>3034</v>
      </c>
      <c r="J463" s="822" t="s">
        <v>1055</v>
      </c>
      <c r="K463" s="822" t="s">
        <v>3035</v>
      </c>
      <c r="L463" s="825">
        <v>153.65</v>
      </c>
      <c r="M463" s="825">
        <v>153.65</v>
      </c>
      <c r="N463" s="822">
        <v>1</v>
      </c>
      <c r="O463" s="826">
        <v>1</v>
      </c>
      <c r="P463" s="825">
        <v>153.65</v>
      </c>
      <c r="Q463" s="827">
        <v>1</v>
      </c>
      <c r="R463" s="822">
        <v>1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11</v>
      </c>
      <c r="B464" s="822" t="s">
        <v>2300</v>
      </c>
      <c r="C464" s="822" t="s">
        <v>2306</v>
      </c>
      <c r="D464" s="823" t="s">
        <v>4268</v>
      </c>
      <c r="E464" s="824" t="s">
        <v>2323</v>
      </c>
      <c r="F464" s="822" t="s">
        <v>2301</v>
      </c>
      <c r="G464" s="822" t="s">
        <v>2383</v>
      </c>
      <c r="H464" s="822" t="s">
        <v>329</v>
      </c>
      <c r="I464" s="822" t="s">
        <v>2520</v>
      </c>
      <c r="J464" s="822" t="s">
        <v>1055</v>
      </c>
      <c r="K464" s="822" t="s">
        <v>1056</v>
      </c>
      <c r="L464" s="825">
        <v>134.44999999999999</v>
      </c>
      <c r="M464" s="825">
        <v>941.14999999999986</v>
      </c>
      <c r="N464" s="822">
        <v>7</v>
      </c>
      <c r="O464" s="826">
        <v>3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11</v>
      </c>
      <c r="B465" s="822" t="s">
        <v>2300</v>
      </c>
      <c r="C465" s="822" t="s">
        <v>2306</v>
      </c>
      <c r="D465" s="823" t="s">
        <v>4268</v>
      </c>
      <c r="E465" s="824" t="s">
        <v>2323</v>
      </c>
      <c r="F465" s="822" t="s">
        <v>2301</v>
      </c>
      <c r="G465" s="822" t="s">
        <v>2383</v>
      </c>
      <c r="H465" s="822" t="s">
        <v>329</v>
      </c>
      <c r="I465" s="822" t="s">
        <v>2520</v>
      </c>
      <c r="J465" s="822" t="s">
        <v>1055</v>
      </c>
      <c r="K465" s="822" t="s">
        <v>1056</v>
      </c>
      <c r="L465" s="825">
        <v>235.78</v>
      </c>
      <c r="M465" s="825">
        <v>235.78</v>
      </c>
      <c r="N465" s="822">
        <v>1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11</v>
      </c>
      <c r="B466" s="822" t="s">
        <v>2300</v>
      </c>
      <c r="C466" s="822" t="s">
        <v>2306</v>
      </c>
      <c r="D466" s="823" t="s">
        <v>4268</v>
      </c>
      <c r="E466" s="824" t="s">
        <v>2323</v>
      </c>
      <c r="F466" s="822" t="s">
        <v>2301</v>
      </c>
      <c r="G466" s="822" t="s">
        <v>2521</v>
      </c>
      <c r="H466" s="822" t="s">
        <v>329</v>
      </c>
      <c r="I466" s="822" t="s">
        <v>3036</v>
      </c>
      <c r="J466" s="822" t="s">
        <v>2967</v>
      </c>
      <c r="K466" s="822" t="s">
        <v>2011</v>
      </c>
      <c r="L466" s="825">
        <v>176.32</v>
      </c>
      <c r="M466" s="825">
        <v>176.32</v>
      </c>
      <c r="N466" s="822">
        <v>1</v>
      </c>
      <c r="O466" s="826">
        <v>0.5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11</v>
      </c>
      <c r="B467" s="822" t="s">
        <v>2300</v>
      </c>
      <c r="C467" s="822" t="s">
        <v>2306</v>
      </c>
      <c r="D467" s="823" t="s">
        <v>4268</v>
      </c>
      <c r="E467" s="824" t="s">
        <v>2323</v>
      </c>
      <c r="F467" s="822" t="s">
        <v>2301</v>
      </c>
      <c r="G467" s="822" t="s">
        <v>2522</v>
      </c>
      <c r="H467" s="822" t="s">
        <v>329</v>
      </c>
      <c r="I467" s="822" t="s">
        <v>2523</v>
      </c>
      <c r="J467" s="822" t="s">
        <v>2524</v>
      </c>
      <c r="K467" s="822" t="s">
        <v>708</v>
      </c>
      <c r="L467" s="825">
        <v>78.33</v>
      </c>
      <c r="M467" s="825">
        <v>234.99</v>
      </c>
      <c r="N467" s="822">
        <v>3</v>
      </c>
      <c r="O467" s="826">
        <v>1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11</v>
      </c>
      <c r="B468" s="822" t="s">
        <v>2300</v>
      </c>
      <c r="C468" s="822" t="s">
        <v>2306</v>
      </c>
      <c r="D468" s="823" t="s">
        <v>4268</v>
      </c>
      <c r="E468" s="824" t="s">
        <v>2323</v>
      </c>
      <c r="F468" s="822" t="s">
        <v>2301</v>
      </c>
      <c r="G468" s="822" t="s">
        <v>2968</v>
      </c>
      <c r="H468" s="822" t="s">
        <v>329</v>
      </c>
      <c r="I468" s="822" t="s">
        <v>3037</v>
      </c>
      <c r="J468" s="822" t="s">
        <v>3038</v>
      </c>
      <c r="K468" s="822" t="s">
        <v>3039</v>
      </c>
      <c r="L468" s="825">
        <v>51</v>
      </c>
      <c r="M468" s="825">
        <v>102</v>
      </c>
      <c r="N468" s="822">
        <v>2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11</v>
      </c>
      <c r="B469" s="822" t="s">
        <v>2300</v>
      </c>
      <c r="C469" s="822" t="s">
        <v>2306</v>
      </c>
      <c r="D469" s="823" t="s">
        <v>4268</v>
      </c>
      <c r="E469" s="824" t="s">
        <v>2323</v>
      </c>
      <c r="F469" s="822" t="s">
        <v>2301</v>
      </c>
      <c r="G469" s="822" t="s">
        <v>2526</v>
      </c>
      <c r="H469" s="822" t="s">
        <v>329</v>
      </c>
      <c r="I469" s="822" t="s">
        <v>2527</v>
      </c>
      <c r="J469" s="822" t="s">
        <v>735</v>
      </c>
      <c r="K469" s="822" t="s">
        <v>2528</v>
      </c>
      <c r="L469" s="825">
        <v>93.61</v>
      </c>
      <c r="M469" s="825">
        <v>280.83</v>
      </c>
      <c r="N469" s="822">
        <v>3</v>
      </c>
      <c r="O469" s="826">
        <v>1.5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11</v>
      </c>
      <c r="B470" s="822" t="s">
        <v>2300</v>
      </c>
      <c r="C470" s="822" t="s">
        <v>2306</v>
      </c>
      <c r="D470" s="823" t="s">
        <v>4268</v>
      </c>
      <c r="E470" s="824" t="s">
        <v>2323</v>
      </c>
      <c r="F470" s="822" t="s">
        <v>2301</v>
      </c>
      <c r="G470" s="822" t="s">
        <v>2526</v>
      </c>
      <c r="H470" s="822" t="s">
        <v>329</v>
      </c>
      <c r="I470" s="822" t="s">
        <v>3040</v>
      </c>
      <c r="J470" s="822" t="s">
        <v>735</v>
      </c>
      <c r="K470" s="822" t="s">
        <v>3041</v>
      </c>
      <c r="L470" s="825">
        <v>46.81</v>
      </c>
      <c r="M470" s="825">
        <v>280.86</v>
      </c>
      <c r="N470" s="822">
        <v>6</v>
      </c>
      <c r="O470" s="826">
        <v>2</v>
      </c>
      <c r="P470" s="825">
        <v>187.24</v>
      </c>
      <c r="Q470" s="827">
        <v>0.66666666666666663</v>
      </c>
      <c r="R470" s="822">
        <v>4</v>
      </c>
      <c r="S470" s="827">
        <v>0.66666666666666663</v>
      </c>
      <c r="T470" s="826">
        <v>1.5</v>
      </c>
      <c r="U470" s="828">
        <v>0.75</v>
      </c>
    </row>
    <row r="471" spans="1:21" ht="14.45" customHeight="1" x14ac:dyDescent="0.2">
      <c r="A471" s="821">
        <v>11</v>
      </c>
      <c r="B471" s="822" t="s">
        <v>2300</v>
      </c>
      <c r="C471" s="822" t="s">
        <v>2306</v>
      </c>
      <c r="D471" s="823" t="s">
        <v>4268</v>
      </c>
      <c r="E471" s="824" t="s">
        <v>2323</v>
      </c>
      <c r="F471" s="822" t="s">
        <v>2301</v>
      </c>
      <c r="G471" s="822" t="s">
        <v>2526</v>
      </c>
      <c r="H471" s="822" t="s">
        <v>329</v>
      </c>
      <c r="I471" s="822" t="s">
        <v>3042</v>
      </c>
      <c r="J471" s="822" t="s">
        <v>735</v>
      </c>
      <c r="K471" s="822" t="s">
        <v>3043</v>
      </c>
      <c r="L471" s="825">
        <v>46.81</v>
      </c>
      <c r="M471" s="825">
        <v>93.62</v>
      </c>
      <c r="N471" s="822">
        <v>2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11</v>
      </c>
      <c r="B472" s="822" t="s">
        <v>2300</v>
      </c>
      <c r="C472" s="822" t="s">
        <v>2306</v>
      </c>
      <c r="D472" s="823" t="s">
        <v>4268</v>
      </c>
      <c r="E472" s="824" t="s">
        <v>2323</v>
      </c>
      <c r="F472" s="822" t="s">
        <v>2301</v>
      </c>
      <c r="G472" s="822" t="s">
        <v>2526</v>
      </c>
      <c r="H472" s="822" t="s">
        <v>329</v>
      </c>
      <c r="I472" s="822" t="s">
        <v>3044</v>
      </c>
      <c r="J472" s="822" t="s">
        <v>672</v>
      </c>
      <c r="K472" s="822" t="s">
        <v>3045</v>
      </c>
      <c r="L472" s="825">
        <v>62.3</v>
      </c>
      <c r="M472" s="825">
        <v>62.3</v>
      </c>
      <c r="N472" s="822">
        <v>1</v>
      </c>
      <c r="O472" s="826">
        <v>1</v>
      </c>
      <c r="P472" s="825">
        <v>62.3</v>
      </c>
      <c r="Q472" s="827">
        <v>1</v>
      </c>
      <c r="R472" s="822">
        <v>1</v>
      </c>
      <c r="S472" s="827">
        <v>1</v>
      </c>
      <c r="T472" s="826">
        <v>1</v>
      </c>
      <c r="U472" s="828">
        <v>1</v>
      </c>
    </row>
    <row r="473" spans="1:21" ht="14.45" customHeight="1" x14ac:dyDescent="0.2">
      <c r="A473" s="821">
        <v>11</v>
      </c>
      <c r="B473" s="822" t="s">
        <v>2300</v>
      </c>
      <c r="C473" s="822" t="s">
        <v>2306</v>
      </c>
      <c r="D473" s="823" t="s">
        <v>4268</v>
      </c>
      <c r="E473" s="824" t="s">
        <v>2323</v>
      </c>
      <c r="F473" s="822" t="s">
        <v>2301</v>
      </c>
      <c r="G473" s="822" t="s">
        <v>2434</v>
      </c>
      <c r="H473" s="822" t="s">
        <v>329</v>
      </c>
      <c r="I473" s="822" t="s">
        <v>2532</v>
      </c>
      <c r="J473" s="822" t="s">
        <v>2533</v>
      </c>
      <c r="K473" s="822" t="s">
        <v>2534</v>
      </c>
      <c r="L473" s="825">
        <v>70.48</v>
      </c>
      <c r="M473" s="825">
        <v>140.96</v>
      </c>
      <c r="N473" s="822">
        <v>2</v>
      </c>
      <c r="O473" s="826">
        <v>1.5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11</v>
      </c>
      <c r="B474" s="822" t="s">
        <v>2300</v>
      </c>
      <c r="C474" s="822" t="s">
        <v>2306</v>
      </c>
      <c r="D474" s="823" t="s">
        <v>4268</v>
      </c>
      <c r="E474" s="824" t="s">
        <v>2323</v>
      </c>
      <c r="F474" s="822" t="s">
        <v>2301</v>
      </c>
      <c r="G474" s="822" t="s">
        <v>2434</v>
      </c>
      <c r="H474" s="822" t="s">
        <v>329</v>
      </c>
      <c r="I474" s="822" t="s">
        <v>2535</v>
      </c>
      <c r="J474" s="822" t="s">
        <v>2533</v>
      </c>
      <c r="K474" s="822" t="s">
        <v>2536</v>
      </c>
      <c r="L474" s="825">
        <v>234.94</v>
      </c>
      <c r="M474" s="825">
        <v>939.76</v>
      </c>
      <c r="N474" s="822">
        <v>4</v>
      </c>
      <c r="O474" s="826">
        <v>4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11</v>
      </c>
      <c r="B475" s="822" t="s">
        <v>2300</v>
      </c>
      <c r="C475" s="822" t="s">
        <v>2306</v>
      </c>
      <c r="D475" s="823" t="s">
        <v>4268</v>
      </c>
      <c r="E475" s="824" t="s">
        <v>2323</v>
      </c>
      <c r="F475" s="822" t="s">
        <v>2301</v>
      </c>
      <c r="G475" s="822" t="s">
        <v>2434</v>
      </c>
      <c r="H475" s="822" t="s">
        <v>329</v>
      </c>
      <c r="I475" s="822" t="s">
        <v>2537</v>
      </c>
      <c r="J475" s="822" t="s">
        <v>2538</v>
      </c>
      <c r="K475" s="822" t="s">
        <v>2539</v>
      </c>
      <c r="L475" s="825">
        <v>70.48</v>
      </c>
      <c r="M475" s="825">
        <v>140.96</v>
      </c>
      <c r="N475" s="822">
        <v>2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11</v>
      </c>
      <c r="B476" s="822" t="s">
        <v>2300</v>
      </c>
      <c r="C476" s="822" t="s">
        <v>2306</v>
      </c>
      <c r="D476" s="823" t="s">
        <v>4268</v>
      </c>
      <c r="E476" s="824" t="s">
        <v>2323</v>
      </c>
      <c r="F476" s="822" t="s">
        <v>2301</v>
      </c>
      <c r="G476" s="822" t="s">
        <v>2434</v>
      </c>
      <c r="H476" s="822" t="s">
        <v>329</v>
      </c>
      <c r="I476" s="822" t="s">
        <v>3046</v>
      </c>
      <c r="J476" s="822" t="s">
        <v>1046</v>
      </c>
      <c r="K476" s="822" t="s">
        <v>3047</v>
      </c>
      <c r="L476" s="825">
        <v>0</v>
      </c>
      <c r="M476" s="825">
        <v>0</v>
      </c>
      <c r="N476" s="822">
        <v>1</v>
      </c>
      <c r="O476" s="826">
        <v>1</v>
      </c>
      <c r="P476" s="825"/>
      <c r="Q476" s="827"/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11</v>
      </c>
      <c r="B477" s="822" t="s">
        <v>2300</v>
      </c>
      <c r="C477" s="822" t="s">
        <v>2306</v>
      </c>
      <c r="D477" s="823" t="s">
        <v>4268</v>
      </c>
      <c r="E477" s="824" t="s">
        <v>2323</v>
      </c>
      <c r="F477" s="822" t="s">
        <v>2301</v>
      </c>
      <c r="G477" s="822" t="s">
        <v>2434</v>
      </c>
      <c r="H477" s="822" t="s">
        <v>329</v>
      </c>
      <c r="I477" s="822" t="s">
        <v>2543</v>
      </c>
      <c r="J477" s="822" t="s">
        <v>2436</v>
      </c>
      <c r="K477" s="822" t="s">
        <v>2437</v>
      </c>
      <c r="L477" s="825">
        <v>52.87</v>
      </c>
      <c r="M477" s="825">
        <v>105.74</v>
      </c>
      <c r="N477" s="822">
        <v>2</v>
      </c>
      <c r="O477" s="826">
        <v>1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11</v>
      </c>
      <c r="B478" s="822" t="s">
        <v>2300</v>
      </c>
      <c r="C478" s="822" t="s">
        <v>2306</v>
      </c>
      <c r="D478" s="823" t="s">
        <v>4268</v>
      </c>
      <c r="E478" s="824" t="s">
        <v>2323</v>
      </c>
      <c r="F478" s="822" t="s">
        <v>2301</v>
      </c>
      <c r="G478" s="822" t="s">
        <v>2544</v>
      </c>
      <c r="H478" s="822" t="s">
        <v>329</v>
      </c>
      <c r="I478" s="822" t="s">
        <v>2545</v>
      </c>
      <c r="J478" s="822" t="s">
        <v>730</v>
      </c>
      <c r="K478" s="822" t="s">
        <v>2546</v>
      </c>
      <c r="L478" s="825">
        <v>91.11</v>
      </c>
      <c r="M478" s="825">
        <v>1366.65</v>
      </c>
      <c r="N478" s="822">
        <v>15</v>
      </c>
      <c r="O478" s="826">
        <v>6</v>
      </c>
      <c r="P478" s="825">
        <v>728.88</v>
      </c>
      <c r="Q478" s="827">
        <v>0.53333333333333333</v>
      </c>
      <c r="R478" s="822">
        <v>8</v>
      </c>
      <c r="S478" s="827">
        <v>0.53333333333333333</v>
      </c>
      <c r="T478" s="826">
        <v>3.5</v>
      </c>
      <c r="U478" s="828">
        <v>0.58333333333333337</v>
      </c>
    </row>
    <row r="479" spans="1:21" ht="14.45" customHeight="1" x14ac:dyDescent="0.2">
      <c r="A479" s="821">
        <v>11</v>
      </c>
      <c r="B479" s="822" t="s">
        <v>2300</v>
      </c>
      <c r="C479" s="822" t="s">
        <v>2306</v>
      </c>
      <c r="D479" s="823" t="s">
        <v>4268</v>
      </c>
      <c r="E479" s="824" t="s">
        <v>2323</v>
      </c>
      <c r="F479" s="822" t="s">
        <v>2301</v>
      </c>
      <c r="G479" s="822" t="s">
        <v>2544</v>
      </c>
      <c r="H479" s="822" t="s">
        <v>329</v>
      </c>
      <c r="I479" s="822" t="s">
        <v>2932</v>
      </c>
      <c r="J479" s="822" t="s">
        <v>730</v>
      </c>
      <c r="K479" s="822" t="s">
        <v>2933</v>
      </c>
      <c r="L479" s="825">
        <v>45.56</v>
      </c>
      <c r="M479" s="825">
        <v>91.12</v>
      </c>
      <c r="N479" s="822">
        <v>2</v>
      </c>
      <c r="O479" s="826">
        <v>2</v>
      </c>
      <c r="P479" s="825">
        <v>91.12</v>
      </c>
      <c r="Q479" s="827">
        <v>1</v>
      </c>
      <c r="R479" s="822">
        <v>2</v>
      </c>
      <c r="S479" s="827">
        <v>1</v>
      </c>
      <c r="T479" s="826">
        <v>2</v>
      </c>
      <c r="U479" s="828">
        <v>1</v>
      </c>
    </row>
    <row r="480" spans="1:21" ht="14.45" customHeight="1" x14ac:dyDescent="0.2">
      <c r="A480" s="821">
        <v>11</v>
      </c>
      <c r="B480" s="822" t="s">
        <v>2300</v>
      </c>
      <c r="C480" s="822" t="s">
        <v>2306</v>
      </c>
      <c r="D480" s="823" t="s">
        <v>4268</v>
      </c>
      <c r="E480" s="824" t="s">
        <v>2323</v>
      </c>
      <c r="F480" s="822" t="s">
        <v>2301</v>
      </c>
      <c r="G480" s="822" t="s">
        <v>2544</v>
      </c>
      <c r="H480" s="822" t="s">
        <v>329</v>
      </c>
      <c r="I480" s="822" t="s">
        <v>2547</v>
      </c>
      <c r="J480" s="822" t="s">
        <v>730</v>
      </c>
      <c r="K480" s="822" t="s">
        <v>2546</v>
      </c>
      <c r="L480" s="825">
        <v>91.11</v>
      </c>
      <c r="M480" s="825">
        <v>273.33</v>
      </c>
      <c r="N480" s="822">
        <v>3</v>
      </c>
      <c r="O480" s="826">
        <v>2</v>
      </c>
      <c r="P480" s="825">
        <v>182.22</v>
      </c>
      <c r="Q480" s="827">
        <v>0.66666666666666674</v>
      </c>
      <c r="R480" s="822">
        <v>2</v>
      </c>
      <c r="S480" s="827">
        <v>0.66666666666666663</v>
      </c>
      <c r="T480" s="826">
        <v>1</v>
      </c>
      <c r="U480" s="828">
        <v>0.5</v>
      </c>
    </row>
    <row r="481" spans="1:21" ht="14.45" customHeight="1" x14ac:dyDescent="0.2">
      <c r="A481" s="821">
        <v>11</v>
      </c>
      <c r="B481" s="822" t="s">
        <v>2300</v>
      </c>
      <c r="C481" s="822" t="s">
        <v>2306</v>
      </c>
      <c r="D481" s="823" t="s">
        <v>4268</v>
      </c>
      <c r="E481" s="824" t="s">
        <v>2323</v>
      </c>
      <c r="F481" s="822" t="s">
        <v>2301</v>
      </c>
      <c r="G481" s="822" t="s">
        <v>2544</v>
      </c>
      <c r="H481" s="822" t="s">
        <v>329</v>
      </c>
      <c r="I481" s="822" t="s">
        <v>3048</v>
      </c>
      <c r="J481" s="822" t="s">
        <v>730</v>
      </c>
      <c r="K481" s="822" t="s">
        <v>3049</v>
      </c>
      <c r="L481" s="825">
        <v>182.22</v>
      </c>
      <c r="M481" s="825">
        <v>182.22</v>
      </c>
      <c r="N481" s="822">
        <v>1</v>
      </c>
      <c r="O481" s="826">
        <v>0.5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11</v>
      </c>
      <c r="B482" s="822" t="s">
        <v>2300</v>
      </c>
      <c r="C482" s="822" t="s">
        <v>2306</v>
      </c>
      <c r="D482" s="823" t="s">
        <v>4268</v>
      </c>
      <c r="E482" s="824" t="s">
        <v>2323</v>
      </c>
      <c r="F482" s="822" t="s">
        <v>2301</v>
      </c>
      <c r="G482" s="822" t="s">
        <v>2548</v>
      </c>
      <c r="H482" s="822" t="s">
        <v>329</v>
      </c>
      <c r="I482" s="822" t="s">
        <v>3050</v>
      </c>
      <c r="J482" s="822" t="s">
        <v>3051</v>
      </c>
      <c r="K482" s="822" t="s">
        <v>3052</v>
      </c>
      <c r="L482" s="825">
        <v>93.49</v>
      </c>
      <c r="M482" s="825">
        <v>280.46999999999997</v>
      </c>
      <c r="N482" s="822">
        <v>3</v>
      </c>
      <c r="O482" s="826">
        <v>1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11</v>
      </c>
      <c r="B483" s="822" t="s">
        <v>2300</v>
      </c>
      <c r="C483" s="822" t="s">
        <v>2306</v>
      </c>
      <c r="D483" s="823" t="s">
        <v>4268</v>
      </c>
      <c r="E483" s="824" t="s">
        <v>2323</v>
      </c>
      <c r="F483" s="822" t="s">
        <v>2301</v>
      </c>
      <c r="G483" s="822" t="s">
        <v>2472</v>
      </c>
      <c r="H483" s="822" t="s">
        <v>329</v>
      </c>
      <c r="I483" s="822" t="s">
        <v>3053</v>
      </c>
      <c r="J483" s="822" t="s">
        <v>3054</v>
      </c>
      <c r="K483" s="822" t="s">
        <v>1848</v>
      </c>
      <c r="L483" s="825">
        <v>42.51</v>
      </c>
      <c r="M483" s="825">
        <v>42.51</v>
      </c>
      <c r="N483" s="822">
        <v>1</v>
      </c>
      <c r="O483" s="826">
        <v>0.5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11</v>
      </c>
      <c r="B484" s="822" t="s">
        <v>2300</v>
      </c>
      <c r="C484" s="822" t="s">
        <v>2306</v>
      </c>
      <c r="D484" s="823" t="s">
        <v>4268</v>
      </c>
      <c r="E484" s="824" t="s">
        <v>2323</v>
      </c>
      <c r="F484" s="822" t="s">
        <v>2301</v>
      </c>
      <c r="G484" s="822" t="s">
        <v>2555</v>
      </c>
      <c r="H484" s="822" t="s">
        <v>329</v>
      </c>
      <c r="I484" s="822" t="s">
        <v>2556</v>
      </c>
      <c r="J484" s="822" t="s">
        <v>2557</v>
      </c>
      <c r="K484" s="822" t="s">
        <v>2558</v>
      </c>
      <c r="L484" s="825">
        <v>0</v>
      </c>
      <c r="M484" s="825">
        <v>0</v>
      </c>
      <c r="N484" s="822">
        <v>63</v>
      </c>
      <c r="O484" s="826">
        <v>21</v>
      </c>
      <c r="P484" s="825">
        <v>0</v>
      </c>
      <c r="Q484" s="827"/>
      <c r="R484" s="822">
        <v>33</v>
      </c>
      <c r="S484" s="827">
        <v>0.52380952380952384</v>
      </c>
      <c r="T484" s="826">
        <v>10.5</v>
      </c>
      <c r="U484" s="828">
        <v>0.5</v>
      </c>
    </row>
    <row r="485" spans="1:21" ht="14.45" customHeight="1" x14ac:dyDescent="0.2">
      <c r="A485" s="821">
        <v>11</v>
      </c>
      <c r="B485" s="822" t="s">
        <v>2300</v>
      </c>
      <c r="C485" s="822" t="s">
        <v>2306</v>
      </c>
      <c r="D485" s="823" t="s">
        <v>4268</v>
      </c>
      <c r="E485" s="824" t="s">
        <v>2323</v>
      </c>
      <c r="F485" s="822" t="s">
        <v>2301</v>
      </c>
      <c r="G485" s="822" t="s">
        <v>2744</v>
      </c>
      <c r="H485" s="822" t="s">
        <v>329</v>
      </c>
      <c r="I485" s="822" t="s">
        <v>3055</v>
      </c>
      <c r="J485" s="822" t="s">
        <v>1400</v>
      </c>
      <c r="K485" s="822" t="s">
        <v>1401</v>
      </c>
      <c r="L485" s="825">
        <v>49.04</v>
      </c>
      <c r="M485" s="825">
        <v>98.08</v>
      </c>
      <c r="N485" s="822">
        <v>2</v>
      </c>
      <c r="O485" s="826">
        <v>0.5</v>
      </c>
      <c r="P485" s="825">
        <v>98.08</v>
      </c>
      <c r="Q485" s="827">
        <v>1</v>
      </c>
      <c r="R485" s="822">
        <v>2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11</v>
      </c>
      <c r="B486" s="822" t="s">
        <v>2300</v>
      </c>
      <c r="C486" s="822" t="s">
        <v>2306</v>
      </c>
      <c r="D486" s="823" t="s">
        <v>4268</v>
      </c>
      <c r="E486" s="824" t="s">
        <v>2323</v>
      </c>
      <c r="F486" s="822" t="s">
        <v>2301</v>
      </c>
      <c r="G486" s="822" t="s">
        <v>2559</v>
      </c>
      <c r="H486" s="822" t="s">
        <v>329</v>
      </c>
      <c r="I486" s="822" t="s">
        <v>2560</v>
      </c>
      <c r="J486" s="822" t="s">
        <v>2561</v>
      </c>
      <c r="K486" s="822" t="s">
        <v>2562</v>
      </c>
      <c r="L486" s="825">
        <v>159.71</v>
      </c>
      <c r="M486" s="825">
        <v>2555.36</v>
      </c>
      <c r="N486" s="822">
        <v>16</v>
      </c>
      <c r="O486" s="826">
        <v>6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11</v>
      </c>
      <c r="B487" s="822" t="s">
        <v>2300</v>
      </c>
      <c r="C487" s="822" t="s">
        <v>2306</v>
      </c>
      <c r="D487" s="823" t="s">
        <v>4268</v>
      </c>
      <c r="E487" s="824" t="s">
        <v>2323</v>
      </c>
      <c r="F487" s="822" t="s">
        <v>2301</v>
      </c>
      <c r="G487" s="822" t="s">
        <v>2559</v>
      </c>
      <c r="H487" s="822" t="s">
        <v>329</v>
      </c>
      <c r="I487" s="822" t="s">
        <v>2563</v>
      </c>
      <c r="J487" s="822" t="s">
        <v>2561</v>
      </c>
      <c r="K487" s="822" t="s">
        <v>2564</v>
      </c>
      <c r="L487" s="825">
        <v>159.71</v>
      </c>
      <c r="M487" s="825">
        <v>319.42</v>
      </c>
      <c r="N487" s="822">
        <v>2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11</v>
      </c>
      <c r="B488" s="822" t="s">
        <v>2300</v>
      </c>
      <c r="C488" s="822" t="s">
        <v>2306</v>
      </c>
      <c r="D488" s="823" t="s">
        <v>4268</v>
      </c>
      <c r="E488" s="824" t="s">
        <v>2323</v>
      </c>
      <c r="F488" s="822" t="s">
        <v>2301</v>
      </c>
      <c r="G488" s="822" t="s">
        <v>2747</v>
      </c>
      <c r="H488" s="822" t="s">
        <v>329</v>
      </c>
      <c r="I488" s="822" t="s">
        <v>3056</v>
      </c>
      <c r="J488" s="822" t="s">
        <v>3057</v>
      </c>
      <c r="K488" s="822" t="s">
        <v>3058</v>
      </c>
      <c r="L488" s="825">
        <v>23.49</v>
      </c>
      <c r="M488" s="825">
        <v>46.98</v>
      </c>
      <c r="N488" s="822">
        <v>2</v>
      </c>
      <c r="O488" s="826">
        <v>1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11</v>
      </c>
      <c r="B489" s="822" t="s">
        <v>2300</v>
      </c>
      <c r="C489" s="822" t="s">
        <v>2306</v>
      </c>
      <c r="D489" s="823" t="s">
        <v>4268</v>
      </c>
      <c r="E489" s="824" t="s">
        <v>2323</v>
      </c>
      <c r="F489" s="822" t="s">
        <v>2301</v>
      </c>
      <c r="G489" s="822" t="s">
        <v>2747</v>
      </c>
      <c r="H489" s="822" t="s">
        <v>329</v>
      </c>
      <c r="I489" s="822" t="s">
        <v>3059</v>
      </c>
      <c r="J489" s="822" t="s">
        <v>743</v>
      </c>
      <c r="K489" s="822" t="s">
        <v>3060</v>
      </c>
      <c r="L489" s="825">
        <v>31.33</v>
      </c>
      <c r="M489" s="825">
        <v>31.33</v>
      </c>
      <c r="N489" s="822">
        <v>1</v>
      </c>
      <c r="O489" s="826">
        <v>1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11</v>
      </c>
      <c r="B490" s="822" t="s">
        <v>2300</v>
      </c>
      <c r="C490" s="822" t="s">
        <v>2306</v>
      </c>
      <c r="D490" s="823" t="s">
        <v>4268</v>
      </c>
      <c r="E490" s="824" t="s">
        <v>2323</v>
      </c>
      <c r="F490" s="822" t="s">
        <v>2301</v>
      </c>
      <c r="G490" s="822" t="s">
        <v>2438</v>
      </c>
      <c r="H490" s="822" t="s">
        <v>329</v>
      </c>
      <c r="I490" s="822" t="s">
        <v>2565</v>
      </c>
      <c r="J490" s="822" t="s">
        <v>2440</v>
      </c>
      <c r="K490" s="822" t="s">
        <v>2566</v>
      </c>
      <c r="L490" s="825">
        <v>45.89</v>
      </c>
      <c r="M490" s="825">
        <v>275.34000000000003</v>
      </c>
      <c r="N490" s="822">
        <v>6</v>
      </c>
      <c r="O490" s="826">
        <v>2.5</v>
      </c>
      <c r="P490" s="825">
        <v>137.67000000000002</v>
      </c>
      <c r="Q490" s="827">
        <v>0.5</v>
      </c>
      <c r="R490" s="822">
        <v>3</v>
      </c>
      <c r="S490" s="827">
        <v>0.5</v>
      </c>
      <c r="T490" s="826">
        <v>2</v>
      </c>
      <c r="U490" s="828">
        <v>0.8</v>
      </c>
    </row>
    <row r="491" spans="1:21" ht="14.45" customHeight="1" x14ac:dyDescent="0.2">
      <c r="A491" s="821">
        <v>11</v>
      </c>
      <c r="B491" s="822" t="s">
        <v>2300</v>
      </c>
      <c r="C491" s="822" t="s">
        <v>2306</v>
      </c>
      <c r="D491" s="823" t="s">
        <v>4268</v>
      </c>
      <c r="E491" s="824" t="s">
        <v>2323</v>
      </c>
      <c r="F491" s="822" t="s">
        <v>2301</v>
      </c>
      <c r="G491" s="822" t="s">
        <v>2438</v>
      </c>
      <c r="H491" s="822" t="s">
        <v>329</v>
      </c>
      <c r="I491" s="822" t="s">
        <v>2439</v>
      </c>
      <c r="J491" s="822" t="s">
        <v>2440</v>
      </c>
      <c r="K491" s="822" t="s">
        <v>2441</v>
      </c>
      <c r="L491" s="825">
        <v>91.78</v>
      </c>
      <c r="M491" s="825">
        <v>8260.2000000000007</v>
      </c>
      <c r="N491" s="822">
        <v>90</v>
      </c>
      <c r="O491" s="826">
        <v>30.5</v>
      </c>
      <c r="P491" s="825">
        <v>3762.98</v>
      </c>
      <c r="Q491" s="827">
        <v>0.45555555555555549</v>
      </c>
      <c r="R491" s="822">
        <v>41</v>
      </c>
      <c r="S491" s="827">
        <v>0.45555555555555555</v>
      </c>
      <c r="T491" s="826">
        <v>15</v>
      </c>
      <c r="U491" s="828">
        <v>0.49180327868852458</v>
      </c>
    </row>
    <row r="492" spans="1:21" ht="14.45" customHeight="1" x14ac:dyDescent="0.2">
      <c r="A492" s="821">
        <v>11</v>
      </c>
      <c r="B492" s="822" t="s">
        <v>2300</v>
      </c>
      <c r="C492" s="822" t="s">
        <v>2306</v>
      </c>
      <c r="D492" s="823" t="s">
        <v>4268</v>
      </c>
      <c r="E492" s="824" t="s">
        <v>2323</v>
      </c>
      <c r="F492" s="822" t="s">
        <v>2301</v>
      </c>
      <c r="G492" s="822" t="s">
        <v>2759</v>
      </c>
      <c r="H492" s="822" t="s">
        <v>329</v>
      </c>
      <c r="I492" s="822" t="s">
        <v>2760</v>
      </c>
      <c r="J492" s="822" t="s">
        <v>1099</v>
      </c>
      <c r="K492" s="822" t="s">
        <v>2761</v>
      </c>
      <c r="L492" s="825">
        <v>42.14</v>
      </c>
      <c r="M492" s="825">
        <v>168.56</v>
      </c>
      <c r="N492" s="822">
        <v>4</v>
      </c>
      <c r="O492" s="826">
        <v>1.5</v>
      </c>
      <c r="P492" s="825">
        <v>84.28</v>
      </c>
      <c r="Q492" s="827">
        <v>0.5</v>
      </c>
      <c r="R492" s="822">
        <v>2</v>
      </c>
      <c r="S492" s="827">
        <v>0.5</v>
      </c>
      <c r="T492" s="826">
        <v>1</v>
      </c>
      <c r="U492" s="828">
        <v>0.66666666666666663</v>
      </c>
    </row>
    <row r="493" spans="1:21" ht="14.45" customHeight="1" x14ac:dyDescent="0.2">
      <c r="A493" s="821">
        <v>11</v>
      </c>
      <c r="B493" s="822" t="s">
        <v>2300</v>
      </c>
      <c r="C493" s="822" t="s">
        <v>2306</v>
      </c>
      <c r="D493" s="823" t="s">
        <v>4268</v>
      </c>
      <c r="E493" s="824" t="s">
        <v>2323</v>
      </c>
      <c r="F493" s="822" t="s">
        <v>2301</v>
      </c>
      <c r="G493" s="822" t="s">
        <v>2452</v>
      </c>
      <c r="H493" s="822" t="s">
        <v>329</v>
      </c>
      <c r="I493" s="822" t="s">
        <v>2453</v>
      </c>
      <c r="J493" s="822" t="s">
        <v>2454</v>
      </c>
      <c r="K493" s="822" t="s">
        <v>2455</v>
      </c>
      <c r="L493" s="825">
        <v>132.97999999999999</v>
      </c>
      <c r="M493" s="825">
        <v>531.91999999999996</v>
      </c>
      <c r="N493" s="822">
        <v>4</v>
      </c>
      <c r="O493" s="826">
        <v>1.5</v>
      </c>
      <c r="P493" s="825">
        <v>398.93999999999994</v>
      </c>
      <c r="Q493" s="827">
        <v>0.75</v>
      </c>
      <c r="R493" s="822">
        <v>3</v>
      </c>
      <c r="S493" s="827">
        <v>0.75</v>
      </c>
      <c r="T493" s="826">
        <v>1</v>
      </c>
      <c r="U493" s="828">
        <v>0.66666666666666663</v>
      </c>
    </row>
    <row r="494" spans="1:21" ht="14.45" customHeight="1" x14ac:dyDescent="0.2">
      <c r="A494" s="821">
        <v>11</v>
      </c>
      <c r="B494" s="822" t="s">
        <v>2300</v>
      </c>
      <c r="C494" s="822" t="s">
        <v>2306</v>
      </c>
      <c r="D494" s="823" t="s">
        <v>4268</v>
      </c>
      <c r="E494" s="824" t="s">
        <v>2323</v>
      </c>
      <c r="F494" s="822" t="s">
        <v>2301</v>
      </c>
      <c r="G494" s="822" t="s">
        <v>3061</v>
      </c>
      <c r="H494" s="822" t="s">
        <v>329</v>
      </c>
      <c r="I494" s="822" t="s">
        <v>3062</v>
      </c>
      <c r="J494" s="822" t="s">
        <v>3063</v>
      </c>
      <c r="K494" s="822" t="s">
        <v>3064</v>
      </c>
      <c r="L494" s="825">
        <v>24.37</v>
      </c>
      <c r="M494" s="825">
        <v>97.48</v>
      </c>
      <c r="N494" s="822">
        <v>4</v>
      </c>
      <c r="O494" s="826">
        <v>1.5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11</v>
      </c>
      <c r="B495" s="822" t="s">
        <v>2300</v>
      </c>
      <c r="C495" s="822" t="s">
        <v>2306</v>
      </c>
      <c r="D495" s="823" t="s">
        <v>4268</v>
      </c>
      <c r="E495" s="824" t="s">
        <v>2323</v>
      </c>
      <c r="F495" s="822" t="s">
        <v>2301</v>
      </c>
      <c r="G495" s="822" t="s">
        <v>2766</v>
      </c>
      <c r="H495" s="822" t="s">
        <v>329</v>
      </c>
      <c r="I495" s="822" t="s">
        <v>3065</v>
      </c>
      <c r="J495" s="822" t="s">
        <v>3066</v>
      </c>
      <c r="K495" s="822" t="s">
        <v>2083</v>
      </c>
      <c r="L495" s="825">
        <v>106.54</v>
      </c>
      <c r="M495" s="825">
        <v>213.08</v>
      </c>
      <c r="N495" s="822">
        <v>2</v>
      </c>
      <c r="O495" s="826">
        <v>1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11</v>
      </c>
      <c r="B496" s="822" t="s">
        <v>2300</v>
      </c>
      <c r="C496" s="822" t="s">
        <v>2306</v>
      </c>
      <c r="D496" s="823" t="s">
        <v>4268</v>
      </c>
      <c r="E496" s="824" t="s">
        <v>2323</v>
      </c>
      <c r="F496" s="822" t="s">
        <v>2301</v>
      </c>
      <c r="G496" s="822" t="s">
        <v>3067</v>
      </c>
      <c r="H496" s="822" t="s">
        <v>329</v>
      </c>
      <c r="I496" s="822" t="s">
        <v>3068</v>
      </c>
      <c r="J496" s="822" t="s">
        <v>3069</v>
      </c>
      <c r="K496" s="822" t="s">
        <v>3070</v>
      </c>
      <c r="L496" s="825">
        <v>397.63</v>
      </c>
      <c r="M496" s="825">
        <v>1192.8899999999999</v>
      </c>
      <c r="N496" s="822">
        <v>3</v>
      </c>
      <c r="O496" s="826">
        <v>2.5</v>
      </c>
      <c r="P496" s="825">
        <v>795.26</v>
      </c>
      <c r="Q496" s="827">
        <v>0.66666666666666674</v>
      </c>
      <c r="R496" s="822">
        <v>2</v>
      </c>
      <c r="S496" s="827">
        <v>0.66666666666666663</v>
      </c>
      <c r="T496" s="826">
        <v>2</v>
      </c>
      <c r="U496" s="828">
        <v>0.8</v>
      </c>
    </row>
    <row r="497" spans="1:21" ht="14.45" customHeight="1" x14ac:dyDescent="0.2">
      <c r="A497" s="821">
        <v>11</v>
      </c>
      <c r="B497" s="822" t="s">
        <v>2300</v>
      </c>
      <c r="C497" s="822" t="s">
        <v>2306</v>
      </c>
      <c r="D497" s="823" t="s">
        <v>4268</v>
      </c>
      <c r="E497" s="824" t="s">
        <v>2323</v>
      </c>
      <c r="F497" s="822" t="s">
        <v>2301</v>
      </c>
      <c r="G497" s="822" t="s">
        <v>3067</v>
      </c>
      <c r="H497" s="822" t="s">
        <v>329</v>
      </c>
      <c r="I497" s="822" t="s">
        <v>3071</v>
      </c>
      <c r="J497" s="822" t="s">
        <v>3072</v>
      </c>
      <c r="K497" s="822" t="s">
        <v>3070</v>
      </c>
      <c r="L497" s="825">
        <v>397.63</v>
      </c>
      <c r="M497" s="825">
        <v>1192.8899999999999</v>
      </c>
      <c r="N497" s="822">
        <v>3</v>
      </c>
      <c r="O497" s="826">
        <v>3</v>
      </c>
      <c r="P497" s="825">
        <v>397.63</v>
      </c>
      <c r="Q497" s="827">
        <v>0.33333333333333337</v>
      </c>
      <c r="R497" s="822">
        <v>1</v>
      </c>
      <c r="S497" s="827">
        <v>0.33333333333333331</v>
      </c>
      <c r="T497" s="826">
        <v>1</v>
      </c>
      <c r="U497" s="828">
        <v>0.33333333333333331</v>
      </c>
    </row>
    <row r="498" spans="1:21" ht="14.45" customHeight="1" x14ac:dyDescent="0.2">
      <c r="A498" s="821">
        <v>11</v>
      </c>
      <c r="B498" s="822" t="s">
        <v>2300</v>
      </c>
      <c r="C498" s="822" t="s">
        <v>2306</v>
      </c>
      <c r="D498" s="823" t="s">
        <v>4268</v>
      </c>
      <c r="E498" s="824" t="s">
        <v>2323</v>
      </c>
      <c r="F498" s="822" t="s">
        <v>2301</v>
      </c>
      <c r="G498" s="822" t="s">
        <v>2577</v>
      </c>
      <c r="H498" s="822" t="s">
        <v>329</v>
      </c>
      <c r="I498" s="822" t="s">
        <v>3073</v>
      </c>
      <c r="J498" s="822" t="s">
        <v>2579</v>
      </c>
      <c r="K498" s="822" t="s">
        <v>3074</v>
      </c>
      <c r="L498" s="825">
        <v>586.96</v>
      </c>
      <c r="M498" s="825">
        <v>586.96</v>
      </c>
      <c r="N498" s="822">
        <v>1</v>
      </c>
      <c r="O498" s="826">
        <v>0.5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11</v>
      </c>
      <c r="B499" s="822" t="s">
        <v>2300</v>
      </c>
      <c r="C499" s="822" t="s">
        <v>2306</v>
      </c>
      <c r="D499" s="823" t="s">
        <v>4268</v>
      </c>
      <c r="E499" s="824" t="s">
        <v>2323</v>
      </c>
      <c r="F499" s="822" t="s">
        <v>2301</v>
      </c>
      <c r="G499" s="822" t="s">
        <v>2577</v>
      </c>
      <c r="H499" s="822" t="s">
        <v>329</v>
      </c>
      <c r="I499" s="822" t="s">
        <v>3075</v>
      </c>
      <c r="J499" s="822" t="s">
        <v>2579</v>
      </c>
      <c r="K499" s="822" t="s">
        <v>3074</v>
      </c>
      <c r="L499" s="825">
        <v>586.96</v>
      </c>
      <c r="M499" s="825">
        <v>586.96</v>
      </c>
      <c r="N499" s="822">
        <v>1</v>
      </c>
      <c r="O499" s="826">
        <v>0.5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11</v>
      </c>
      <c r="B500" s="822" t="s">
        <v>2300</v>
      </c>
      <c r="C500" s="822" t="s">
        <v>2306</v>
      </c>
      <c r="D500" s="823" t="s">
        <v>4268</v>
      </c>
      <c r="E500" s="824" t="s">
        <v>2323</v>
      </c>
      <c r="F500" s="822" t="s">
        <v>2301</v>
      </c>
      <c r="G500" s="822" t="s">
        <v>2775</v>
      </c>
      <c r="H500" s="822" t="s">
        <v>329</v>
      </c>
      <c r="I500" s="822" t="s">
        <v>3076</v>
      </c>
      <c r="J500" s="822" t="s">
        <v>3077</v>
      </c>
      <c r="K500" s="822" t="s">
        <v>2778</v>
      </c>
      <c r="L500" s="825">
        <v>426.03</v>
      </c>
      <c r="M500" s="825">
        <v>852.06</v>
      </c>
      <c r="N500" s="822">
        <v>2</v>
      </c>
      <c r="O500" s="826">
        <v>1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11</v>
      </c>
      <c r="B501" s="822" t="s">
        <v>2300</v>
      </c>
      <c r="C501" s="822" t="s">
        <v>2306</v>
      </c>
      <c r="D501" s="823" t="s">
        <v>4268</v>
      </c>
      <c r="E501" s="824" t="s">
        <v>2323</v>
      </c>
      <c r="F501" s="822" t="s">
        <v>2301</v>
      </c>
      <c r="G501" s="822" t="s">
        <v>2585</v>
      </c>
      <c r="H501" s="822" t="s">
        <v>329</v>
      </c>
      <c r="I501" s="822" t="s">
        <v>2586</v>
      </c>
      <c r="J501" s="822" t="s">
        <v>892</v>
      </c>
      <c r="K501" s="822" t="s">
        <v>2587</v>
      </c>
      <c r="L501" s="825">
        <v>0</v>
      </c>
      <c r="M501" s="825">
        <v>0</v>
      </c>
      <c r="N501" s="822">
        <v>3</v>
      </c>
      <c r="O501" s="826">
        <v>3</v>
      </c>
      <c r="P501" s="825">
        <v>0</v>
      </c>
      <c r="Q501" s="827"/>
      <c r="R501" s="822">
        <v>2</v>
      </c>
      <c r="S501" s="827">
        <v>0.66666666666666663</v>
      </c>
      <c r="T501" s="826">
        <v>2</v>
      </c>
      <c r="U501" s="828">
        <v>0.66666666666666663</v>
      </c>
    </row>
    <row r="502" spans="1:21" ht="14.45" customHeight="1" x14ac:dyDescent="0.2">
      <c r="A502" s="821">
        <v>11</v>
      </c>
      <c r="B502" s="822" t="s">
        <v>2300</v>
      </c>
      <c r="C502" s="822" t="s">
        <v>2306</v>
      </c>
      <c r="D502" s="823" t="s">
        <v>4268</v>
      </c>
      <c r="E502" s="824" t="s">
        <v>2323</v>
      </c>
      <c r="F502" s="822" t="s">
        <v>2301</v>
      </c>
      <c r="G502" s="822" t="s">
        <v>2585</v>
      </c>
      <c r="H502" s="822" t="s">
        <v>329</v>
      </c>
      <c r="I502" s="822" t="s">
        <v>3078</v>
      </c>
      <c r="J502" s="822" t="s">
        <v>3079</v>
      </c>
      <c r="K502" s="822" t="s">
        <v>2068</v>
      </c>
      <c r="L502" s="825">
        <v>0</v>
      </c>
      <c r="M502" s="825">
        <v>0</v>
      </c>
      <c r="N502" s="822">
        <v>1</v>
      </c>
      <c r="O502" s="826">
        <v>1</v>
      </c>
      <c r="P502" s="825"/>
      <c r="Q502" s="827"/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11</v>
      </c>
      <c r="B503" s="822" t="s">
        <v>2300</v>
      </c>
      <c r="C503" s="822" t="s">
        <v>2306</v>
      </c>
      <c r="D503" s="823" t="s">
        <v>4268</v>
      </c>
      <c r="E503" s="824" t="s">
        <v>2323</v>
      </c>
      <c r="F503" s="822" t="s">
        <v>2301</v>
      </c>
      <c r="G503" s="822" t="s">
        <v>2585</v>
      </c>
      <c r="H503" s="822" t="s">
        <v>329</v>
      </c>
      <c r="I503" s="822" t="s">
        <v>3080</v>
      </c>
      <c r="J503" s="822" t="s">
        <v>3079</v>
      </c>
      <c r="K503" s="822" t="s">
        <v>2758</v>
      </c>
      <c r="L503" s="825">
        <v>0</v>
      </c>
      <c r="M503" s="825">
        <v>0</v>
      </c>
      <c r="N503" s="822">
        <v>6</v>
      </c>
      <c r="O503" s="826">
        <v>4.5</v>
      </c>
      <c r="P503" s="825">
        <v>0</v>
      </c>
      <c r="Q503" s="827"/>
      <c r="R503" s="822">
        <v>4</v>
      </c>
      <c r="S503" s="827">
        <v>0.66666666666666663</v>
      </c>
      <c r="T503" s="826">
        <v>3</v>
      </c>
      <c r="U503" s="828">
        <v>0.66666666666666663</v>
      </c>
    </row>
    <row r="504" spans="1:21" ht="14.45" customHeight="1" x14ac:dyDescent="0.2">
      <c r="A504" s="821">
        <v>11</v>
      </c>
      <c r="B504" s="822" t="s">
        <v>2300</v>
      </c>
      <c r="C504" s="822" t="s">
        <v>2306</v>
      </c>
      <c r="D504" s="823" t="s">
        <v>4268</v>
      </c>
      <c r="E504" s="824" t="s">
        <v>2323</v>
      </c>
      <c r="F504" s="822" t="s">
        <v>2301</v>
      </c>
      <c r="G504" s="822" t="s">
        <v>2588</v>
      </c>
      <c r="H504" s="822" t="s">
        <v>329</v>
      </c>
      <c r="I504" s="822" t="s">
        <v>3081</v>
      </c>
      <c r="J504" s="822" t="s">
        <v>3082</v>
      </c>
      <c r="K504" s="822" t="s">
        <v>3083</v>
      </c>
      <c r="L504" s="825">
        <v>70.48</v>
      </c>
      <c r="M504" s="825">
        <v>70.48</v>
      </c>
      <c r="N504" s="822">
        <v>1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11</v>
      </c>
      <c r="B505" s="822" t="s">
        <v>2300</v>
      </c>
      <c r="C505" s="822" t="s">
        <v>2306</v>
      </c>
      <c r="D505" s="823" t="s">
        <v>4268</v>
      </c>
      <c r="E505" s="824" t="s">
        <v>2323</v>
      </c>
      <c r="F505" s="822" t="s">
        <v>2301</v>
      </c>
      <c r="G505" s="822" t="s">
        <v>2353</v>
      </c>
      <c r="H505" s="822" t="s">
        <v>663</v>
      </c>
      <c r="I505" s="822" t="s">
        <v>2191</v>
      </c>
      <c r="J505" s="822" t="s">
        <v>1203</v>
      </c>
      <c r="K505" s="822" t="s">
        <v>2192</v>
      </c>
      <c r="L505" s="825">
        <v>1385.62</v>
      </c>
      <c r="M505" s="825">
        <v>5542.48</v>
      </c>
      <c r="N505" s="822">
        <v>4</v>
      </c>
      <c r="O505" s="826">
        <v>2</v>
      </c>
      <c r="P505" s="825">
        <v>2771.24</v>
      </c>
      <c r="Q505" s="827">
        <v>0.5</v>
      </c>
      <c r="R505" s="822">
        <v>2</v>
      </c>
      <c r="S505" s="827">
        <v>0.5</v>
      </c>
      <c r="T505" s="826">
        <v>1</v>
      </c>
      <c r="U505" s="828">
        <v>0.5</v>
      </c>
    </row>
    <row r="506" spans="1:21" ht="14.45" customHeight="1" x14ac:dyDescent="0.2">
      <c r="A506" s="821">
        <v>11</v>
      </c>
      <c r="B506" s="822" t="s">
        <v>2300</v>
      </c>
      <c r="C506" s="822" t="s">
        <v>2306</v>
      </c>
      <c r="D506" s="823" t="s">
        <v>4268</v>
      </c>
      <c r="E506" s="824" t="s">
        <v>2323</v>
      </c>
      <c r="F506" s="822" t="s">
        <v>2301</v>
      </c>
      <c r="G506" s="822" t="s">
        <v>2353</v>
      </c>
      <c r="H506" s="822" t="s">
        <v>663</v>
      </c>
      <c r="I506" s="822" t="s">
        <v>1834</v>
      </c>
      <c r="J506" s="822" t="s">
        <v>788</v>
      </c>
      <c r="K506" s="822" t="s">
        <v>1835</v>
      </c>
      <c r="L506" s="825">
        <v>736.33</v>
      </c>
      <c r="M506" s="825">
        <v>22089.9</v>
      </c>
      <c r="N506" s="822">
        <v>30</v>
      </c>
      <c r="O506" s="826">
        <v>16</v>
      </c>
      <c r="P506" s="825">
        <v>11044.95</v>
      </c>
      <c r="Q506" s="827">
        <v>0.5</v>
      </c>
      <c r="R506" s="822">
        <v>15</v>
      </c>
      <c r="S506" s="827">
        <v>0.5</v>
      </c>
      <c r="T506" s="826">
        <v>8</v>
      </c>
      <c r="U506" s="828">
        <v>0.5</v>
      </c>
    </row>
    <row r="507" spans="1:21" ht="14.45" customHeight="1" x14ac:dyDescent="0.2">
      <c r="A507" s="821">
        <v>11</v>
      </c>
      <c r="B507" s="822" t="s">
        <v>2300</v>
      </c>
      <c r="C507" s="822" t="s">
        <v>2306</v>
      </c>
      <c r="D507" s="823" t="s">
        <v>4268</v>
      </c>
      <c r="E507" s="824" t="s">
        <v>2323</v>
      </c>
      <c r="F507" s="822" t="s">
        <v>2301</v>
      </c>
      <c r="G507" s="822" t="s">
        <v>2353</v>
      </c>
      <c r="H507" s="822" t="s">
        <v>663</v>
      </c>
      <c r="I507" s="822" t="s">
        <v>1836</v>
      </c>
      <c r="J507" s="822" t="s">
        <v>788</v>
      </c>
      <c r="K507" s="822" t="s">
        <v>1837</v>
      </c>
      <c r="L507" s="825">
        <v>490.89</v>
      </c>
      <c r="M507" s="825">
        <v>3927.12</v>
      </c>
      <c r="N507" s="822">
        <v>8</v>
      </c>
      <c r="O507" s="826">
        <v>7</v>
      </c>
      <c r="P507" s="825">
        <v>1963.56</v>
      </c>
      <c r="Q507" s="827">
        <v>0.5</v>
      </c>
      <c r="R507" s="822">
        <v>4</v>
      </c>
      <c r="S507" s="827">
        <v>0.5</v>
      </c>
      <c r="T507" s="826">
        <v>4</v>
      </c>
      <c r="U507" s="828">
        <v>0.5714285714285714</v>
      </c>
    </row>
    <row r="508" spans="1:21" ht="14.45" customHeight="1" x14ac:dyDescent="0.2">
      <c r="A508" s="821">
        <v>11</v>
      </c>
      <c r="B508" s="822" t="s">
        <v>2300</v>
      </c>
      <c r="C508" s="822" t="s">
        <v>2306</v>
      </c>
      <c r="D508" s="823" t="s">
        <v>4268</v>
      </c>
      <c r="E508" s="824" t="s">
        <v>2323</v>
      </c>
      <c r="F508" s="822" t="s">
        <v>2301</v>
      </c>
      <c r="G508" s="822" t="s">
        <v>2353</v>
      </c>
      <c r="H508" s="822" t="s">
        <v>663</v>
      </c>
      <c r="I508" s="822" t="s">
        <v>2024</v>
      </c>
      <c r="J508" s="822" t="s">
        <v>1203</v>
      </c>
      <c r="K508" s="822" t="s">
        <v>2025</v>
      </c>
      <c r="L508" s="825">
        <v>1847.49</v>
      </c>
      <c r="M508" s="825">
        <v>3694.98</v>
      </c>
      <c r="N508" s="822">
        <v>2</v>
      </c>
      <c r="O508" s="826">
        <v>1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11</v>
      </c>
      <c r="B509" s="822" t="s">
        <v>2300</v>
      </c>
      <c r="C509" s="822" t="s">
        <v>2306</v>
      </c>
      <c r="D509" s="823" t="s">
        <v>4268</v>
      </c>
      <c r="E509" s="824" t="s">
        <v>2323</v>
      </c>
      <c r="F509" s="822" t="s">
        <v>2301</v>
      </c>
      <c r="G509" s="822" t="s">
        <v>2353</v>
      </c>
      <c r="H509" s="822" t="s">
        <v>663</v>
      </c>
      <c r="I509" s="822" t="s">
        <v>1830</v>
      </c>
      <c r="J509" s="822" t="s">
        <v>788</v>
      </c>
      <c r="K509" s="822" t="s">
        <v>1831</v>
      </c>
      <c r="L509" s="825">
        <v>923.74</v>
      </c>
      <c r="M509" s="825">
        <v>12932.359999999999</v>
      </c>
      <c r="N509" s="822">
        <v>14</v>
      </c>
      <c r="O509" s="826">
        <v>5</v>
      </c>
      <c r="P509" s="825">
        <v>923.74</v>
      </c>
      <c r="Q509" s="827">
        <v>7.1428571428571438E-2</v>
      </c>
      <c r="R509" s="822">
        <v>1</v>
      </c>
      <c r="S509" s="827">
        <v>7.1428571428571425E-2</v>
      </c>
      <c r="T509" s="826">
        <v>0.5</v>
      </c>
      <c r="U509" s="828">
        <v>0.1</v>
      </c>
    </row>
    <row r="510" spans="1:21" ht="14.45" customHeight="1" x14ac:dyDescent="0.2">
      <c r="A510" s="821">
        <v>11</v>
      </c>
      <c r="B510" s="822" t="s">
        <v>2300</v>
      </c>
      <c r="C510" s="822" t="s">
        <v>2306</v>
      </c>
      <c r="D510" s="823" t="s">
        <v>4268</v>
      </c>
      <c r="E510" s="824" t="s">
        <v>2323</v>
      </c>
      <c r="F510" s="822" t="s">
        <v>2301</v>
      </c>
      <c r="G510" s="822" t="s">
        <v>2408</v>
      </c>
      <c r="H510" s="822" t="s">
        <v>329</v>
      </c>
      <c r="I510" s="822" t="s">
        <v>2797</v>
      </c>
      <c r="J510" s="822" t="s">
        <v>681</v>
      </c>
      <c r="K510" s="822" t="s">
        <v>2798</v>
      </c>
      <c r="L510" s="825">
        <v>17.62</v>
      </c>
      <c r="M510" s="825">
        <v>17.62</v>
      </c>
      <c r="N510" s="822">
        <v>1</v>
      </c>
      <c r="O510" s="826">
        <v>1</v>
      </c>
      <c r="P510" s="825">
        <v>17.62</v>
      </c>
      <c r="Q510" s="827">
        <v>1</v>
      </c>
      <c r="R510" s="822">
        <v>1</v>
      </c>
      <c r="S510" s="827">
        <v>1</v>
      </c>
      <c r="T510" s="826">
        <v>1</v>
      </c>
      <c r="U510" s="828">
        <v>1</v>
      </c>
    </row>
    <row r="511" spans="1:21" ht="14.45" customHeight="1" x14ac:dyDescent="0.2">
      <c r="A511" s="821">
        <v>11</v>
      </c>
      <c r="B511" s="822" t="s">
        <v>2300</v>
      </c>
      <c r="C511" s="822" t="s">
        <v>2306</v>
      </c>
      <c r="D511" s="823" t="s">
        <v>4268</v>
      </c>
      <c r="E511" s="824" t="s">
        <v>2323</v>
      </c>
      <c r="F511" s="822" t="s">
        <v>2301</v>
      </c>
      <c r="G511" s="822" t="s">
        <v>2408</v>
      </c>
      <c r="H511" s="822" t="s">
        <v>329</v>
      </c>
      <c r="I511" s="822" t="s">
        <v>2409</v>
      </c>
      <c r="J511" s="822" t="s">
        <v>681</v>
      </c>
      <c r="K511" s="822" t="s">
        <v>1168</v>
      </c>
      <c r="L511" s="825">
        <v>35.25</v>
      </c>
      <c r="M511" s="825">
        <v>35.25</v>
      </c>
      <c r="N511" s="822">
        <v>1</v>
      </c>
      <c r="O511" s="826">
        <v>1</v>
      </c>
      <c r="P511" s="825">
        <v>35.25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11</v>
      </c>
      <c r="B512" s="822" t="s">
        <v>2300</v>
      </c>
      <c r="C512" s="822" t="s">
        <v>2306</v>
      </c>
      <c r="D512" s="823" t="s">
        <v>4268</v>
      </c>
      <c r="E512" s="824" t="s">
        <v>2323</v>
      </c>
      <c r="F512" s="822" t="s">
        <v>2301</v>
      </c>
      <c r="G512" s="822" t="s">
        <v>2408</v>
      </c>
      <c r="H512" s="822" t="s">
        <v>329</v>
      </c>
      <c r="I512" s="822" t="s">
        <v>2589</v>
      </c>
      <c r="J512" s="822" t="s">
        <v>681</v>
      </c>
      <c r="K512" s="822" t="s">
        <v>2590</v>
      </c>
      <c r="L512" s="825">
        <v>35.25</v>
      </c>
      <c r="M512" s="825">
        <v>5640</v>
      </c>
      <c r="N512" s="822">
        <v>160</v>
      </c>
      <c r="O512" s="826">
        <v>90.5</v>
      </c>
      <c r="P512" s="825">
        <v>2502.75</v>
      </c>
      <c r="Q512" s="827">
        <v>0.44374999999999998</v>
      </c>
      <c r="R512" s="822">
        <v>71</v>
      </c>
      <c r="S512" s="827">
        <v>0.44374999999999998</v>
      </c>
      <c r="T512" s="826">
        <v>39.5</v>
      </c>
      <c r="U512" s="828">
        <v>0.43646408839779005</v>
      </c>
    </row>
    <row r="513" spans="1:21" ht="14.45" customHeight="1" x14ac:dyDescent="0.2">
      <c r="A513" s="821">
        <v>11</v>
      </c>
      <c r="B513" s="822" t="s">
        <v>2300</v>
      </c>
      <c r="C513" s="822" t="s">
        <v>2306</v>
      </c>
      <c r="D513" s="823" t="s">
        <v>4268</v>
      </c>
      <c r="E513" s="824" t="s">
        <v>2323</v>
      </c>
      <c r="F513" s="822" t="s">
        <v>2301</v>
      </c>
      <c r="G513" s="822" t="s">
        <v>2408</v>
      </c>
      <c r="H513" s="822" t="s">
        <v>329</v>
      </c>
      <c r="I513" s="822" t="s">
        <v>2591</v>
      </c>
      <c r="J513" s="822" t="s">
        <v>925</v>
      </c>
      <c r="K513" s="822" t="s">
        <v>2592</v>
      </c>
      <c r="L513" s="825">
        <v>35.25</v>
      </c>
      <c r="M513" s="825">
        <v>105.75</v>
      </c>
      <c r="N513" s="822">
        <v>3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11</v>
      </c>
      <c r="B514" s="822" t="s">
        <v>2300</v>
      </c>
      <c r="C514" s="822" t="s">
        <v>2306</v>
      </c>
      <c r="D514" s="823" t="s">
        <v>4268</v>
      </c>
      <c r="E514" s="824" t="s">
        <v>2323</v>
      </c>
      <c r="F514" s="822" t="s">
        <v>2301</v>
      </c>
      <c r="G514" s="822" t="s">
        <v>2408</v>
      </c>
      <c r="H514" s="822" t="s">
        <v>329</v>
      </c>
      <c r="I514" s="822" t="s">
        <v>3084</v>
      </c>
      <c r="J514" s="822" t="s">
        <v>681</v>
      </c>
      <c r="K514" s="822" t="s">
        <v>3085</v>
      </c>
      <c r="L514" s="825">
        <v>17.62</v>
      </c>
      <c r="M514" s="825">
        <v>17.62</v>
      </c>
      <c r="N514" s="822">
        <v>1</v>
      </c>
      <c r="O514" s="826">
        <v>1</v>
      </c>
      <c r="P514" s="825">
        <v>17.62</v>
      </c>
      <c r="Q514" s="827">
        <v>1</v>
      </c>
      <c r="R514" s="822">
        <v>1</v>
      </c>
      <c r="S514" s="827">
        <v>1</v>
      </c>
      <c r="T514" s="826">
        <v>1</v>
      </c>
      <c r="U514" s="828">
        <v>1</v>
      </c>
    </row>
    <row r="515" spans="1:21" ht="14.45" customHeight="1" x14ac:dyDescent="0.2">
      <c r="A515" s="821">
        <v>11</v>
      </c>
      <c r="B515" s="822" t="s">
        <v>2300</v>
      </c>
      <c r="C515" s="822" t="s">
        <v>2306</v>
      </c>
      <c r="D515" s="823" t="s">
        <v>4268</v>
      </c>
      <c r="E515" s="824" t="s">
        <v>2323</v>
      </c>
      <c r="F515" s="822" t="s">
        <v>2301</v>
      </c>
      <c r="G515" s="822" t="s">
        <v>2408</v>
      </c>
      <c r="H515" s="822" t="s">
        <v>329</v>
      </c>
      <c r="I515" s="822" t="s">
        <v>2799</v>
      </c>
      <c r="J515" s="822" t="s">
        <v>681</v>
      </c>
      <c r="K515" s="822" t="s">
        <v>2592</v>
      </c>
      <c r="L515" s="825">
        <v>35.25</v>
      </c>
      <c r="M515" s="825">
        <v>564</v>
      </c>
      <c r="N515" s="822">
        <v>16</v>
      </c>
      <c r="O515" s="826">
        <v>9.5</v>
      </c>
      <c r="P515" s="825">
        <v>176.25</v>
      </c>
      <c r="Q515" s="827">
        <v>0.3125</v>
      </c>
      <c r="R515" s="822">
        <v>5</v>
      </c>
      <c r="S515" s="827">
        <v>0.3125</v>
      </c>
      <c r="T515" s="826">
        <v>2</v>
      </c>
      <c r="U515" s="828">
        <v>0.21052631578947367</v>
      </c>
    </row>
    <row r="516" spans="1:21" ht="14.45" customHeight="1" x14ac:dyDescent="0.2">
      <c r="A516" s="821">
        <v>11</v>
      </c>
      <c r="B516" s="822" t="s">
        <v>2300</v>
      </c>
      <c r="C516" s="822" t="s">
        <v>2306</v>
      </c>
      <c r="D516" s="823" t="s">
        <v>4268</v>
      </c>
      <c r="E516" s="824" t="s">
        <v>2323</v>
      </c>
      <c r="F516" s="822" t="s">
        <v>2301</v>
      </c>
      <c r="G516" s="822" t="s">
        <v>2408</v>
      </c>
      <c r="H516" s="822" t="s">
        <v>329</v>
      </c>
      <c r="I516" s="822" t="s">
        <v>3086</v>
      </c>
      <c r="J516" s="822" t="s">
        <v>681</v>
      </c>
      <c r="K516" s="822" t="s">
        <v>1168</v>
      </c>
      <c r="L516" s="825">
        <v>35.25</v>
      </c>
      <c r="M516" s="825">
        <v>70.5</v>
      </c>
      <c r="N516" s="822">
        <v>2</v>
      </c>
      <c r="O516" s="826">
        <v>0.5</v>
      </c>
      <c r="P516" s="825">
        <v>70.5</v>
      </c>
      <c r="Q516" s="827">
        <v>1</v>
      </c>
      <c r="R516" s="822">
        <v>2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11</v>
      </c>
      <c r="B517" s="822" t="s">
        <v>2300</v>
      </c>
      <c r="C517" s="822" t="s">
        <v>2306</v>
      </c>
      <c r="D517" s="823" t="s">
        <v>4268</v>
      </c>
      <c r="E517" s="824" t="s">
        <v>2323</v>
      </c>
      <c r="F517" s="822" t="s">
        <v>2301</v>
      </c>
      <c r="G517" s="822" t="s">
        <v>2491</v>
      </c>
      <c r="H517" s="822" t="s">
        <v>329</v>
      </c>
      <c r="I517" s="822" t="s">
        <v>3087</v>
      </c>
      <c r="J517" s="822" t="s">
        <v>2493</v>
      </c>
      <c r="K517" s="822" t="s">
        <v>3088</v>
      </c>
      <c r="L517" s="825">
        <v>87.98</v>
      </c>
      <c r="M517" s="825">
        <v>87.98</v>
      </c>
      <c r="N517" s="822">
        <v>1</v>
      </c>
      <c r="O517" s="826">
        <v>1</v>
      </c>
      <c r="P517" s="825">
        <v>87.98</v>
      </c>
      <c r="Q517" s="827">
        <v>1</v>
      </c>
      <c r="R517" s="822">
        <v>1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11</v>
      </c>
      <c r="B518" s="822" t="s">
        <v>2300</v>
      </c>
      <c r="C518" s="822" t="s">
        <v>2306</v>
      </c>
      <c r="D518" s="823" t="s">
        <v>4268</v>
      </c>
      <c r="E518" s="824" t="s">
        <v>2323</v>
      </c>
      <c r="F518" s="822" t="s">
        <v>2301</v>
      </c>
      <c r="G518" s="822" t="s">
        <v>2491</v>
      </c>
      <c r="H518" s="822" t="s">
        <v>329</v>
      </c>
      <c r="I518" s="822" t="s">
        <v>3089</v>
      </c>
      <c r="J518" s="822" t="s">
        <v>3090</v>
      </c>
      <c r="K518" s="822" t="s">
        <v>3091</v>
      </c>
      <c r="L518" s="825">
        <v>0</v>
      </c>
      <c r="M518" s="825">
        <v>0</v>
      </c>
      <c r="N518" s="822">
        <v>1</v>
      </c>
      <c r="O518" s="826">
        <v>1</v>
      </c>
      <c r="P518" s="825"/>
      <c r="Q518" s="827"/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11</v>
      </c>
      <c r="B519" s="822" t="s">
        <v>2300</v>
      </c>
      <c r="C519" s="822" t="s">
        <v>2306</v>
      </c>
      <c r="D519" s="823" t="s">
        <v>4268</v>
      </c>
      <c r="E519" s="824" t="s">
        <v>2323</v>
      </c>
      <c r="F519" s="822" t="s">
        <v>2301</v>
      </c>
      <c r="G519" s="822" t="s">
        <v>3092</v>
      </c>
      <c r="H519" s="822" t="s">
        <v>329</v>
      </c>
      <c r="I519" s="822" t="s">
        <v>3093</v>
      </c>
      <c r="J519" s="822" t="s">
        <v>3094</v>
      </c>
      <c r="K519" s="822" t="s">
        <v>3095</v>
      </c>
      <c r="L519" s="825">
        <v>51.06</v>
      </c>
      <c r="M519" s="825">
        <v>204.24</v>
      </c>
      <c r="N519" s="822">
        <v>4</v>
      </c>
      <c r="O519" s="826">
        <v>1</v>
      </c>
      <c r="P519" s="825">
        <v>102.12</v>
      </c>
      <c r="Q519" s="827">
        <v>0.5</v>
      </c>
      <c r="R519" s="822">
        <v>2</v>
      </c>
      <c r="S519" s="827">
        <v>0.5</v>
      </c>
      <c r="T519" s="826">
        <v>0.5</v>
      </c>
      <c r="U519" s="828">
        <v>0.5</v>
      </c>
    </row>
    <row r="520" spans="1:21" ht="14.45" customHeight="1" x14ac:dyDescent="0.2">
      <c r="A520" s="821">
        <v>11</v>
      </c>
      <c r="B520" s="822" t="s">
        <v>2300</v>
      </c>
      <c r="C520" s="822" t="s">
        <v>2306</v>
      </c>
      <c r="D520" s="823" t="s">
        <v>4268</v>
      </c>
      <c r="E520" s="824" t="s">
        <v>2323</v>
      </c>
      <c r="F520" s="822" t="s">
        <v>2301</v>
      </c>
      <c r="G520" s="822" t="s">
        <v>3096</v>
      </c>
      <c r="H520" s="822" t="s">
        <v>329</v>
      </c>
      <c r="I520" s="822" t="s">
        <v>3097</v>
      </c>
      <c r="J520" s="822" t="s">
        <v>3098</v>
      </c>
      <c r="K520" s="822" t="s">
        <v>3099</v>
      </c>
      <c r="L520" s="825">
        <v>54.75</v>
      </c>
      <c r="M520" s="825">
        <v>109.5</v>
      </c>
      <c r="N520" s="822">
        <v>2</v>
      </c>
      <c r="O520" s="826">
        <v>0.5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11</v>
      </c>
      <c r="B521" s="822" t="s">
        <v>2300</v>
      </c>
      <c r="C521" s="822" t="s">
        <v>2306</v>
      </c>
      <c r="D521" s="823" t="s">
        <v>4268</v>
      </c>
      <c r="E521" s="824" t="s">
        <v>2323</v>
      </c>
      <c r="F521" s="822" t="s">
        <v>2301</v>
      </c>
      <c r="G521" s="822" t="s">
        <v>2354</v>
      </c>
      <c r="H521" s="822" t="s">
        <v>663</v>
      </c>
      <c r="I521" s="822" t="s">
        <v>1970</v>
      </c>
      <c r="J521" s="822" t="s">
        <v>929</v>
      </c>
      <c r="K521" s="822" t="s">
        <v>930</v>
      </c>
      <c r="L521" s="825">
        <v>0</v>
      </c>
      <c r="M521" s="825">
        <v>0</v>
      </c>
      <c r="N521" s="822">
        <v>35</v>
      </c>
      <c r="O521" s="826">
        <v>14</v>
      </c>
      <c r="P521" s="825">
        <v>0</v>
      </c>
      <c r="Q521" s="827"/>
      <c r="R521" s="822">
        <v>12</v>
      </c>
      <c r="S521" s="827">
        <v>0.34285714285714286</v>
      </c>
      <c r="T521" s="826">
        <v>4</v>
      </c>
      <c r="U521" s="828">
        <v>0.2857142857142857</v>
      </c>
    </row>
    <row r="522" spans="1:21" ht="14.45" customHeight="1" x14ac:dyDescent="0.2">
      <c r="A522" s="821">
        <v>11</v>
      </c>
      <c r="B522" s="822" t="s">
        <v>2300</v>
      </c>
      <c r="C522" s="822" t="s">
        <v>2306</v>
      </c>
      <c r="D522" s="823" t="s">
        <v>4268</v>
      </c>
      <c r="E522" s="824" t="s">
        <v>2323</v>
      </c>
      <c r="F522" s="822" t="s">
        <v>2301</v>
      </c>
      <c r="G522" s="822" t="s">
        <v>2608</v>
      </c>
      <c r="H522" s="822" t="s">
        <v>329</v>
      </c>
      <c r="I522" s="822" t="s">
        <v>2609</v>
      </c>
      <c r="J522" s="822" t="s">
        <v>2610</v>
      </c>
      <c r="K522" s="822" t="s">
        <v>2611</v>
      </c>
      <c r="L522" s="825">
        <v>77.13</v>
      </c>
      <c r="M522" s="825">
        <v>77.13</v>
      </c>
      <c r="N522" s="822">
        <v>1</v>
      </c>
      <c r="O522" s="826">
        <v>0.5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11</v>
      </c>
      <c r="B523" s="822" t="s">
        <v>2300</v>
      </c>
      <c r="C523" s="822" t="s">
        <v>2306</v>
      </c>
      <c r="D523" s="823" t="s">
        <v>4268</v>
      </c>
      <c r="E523" s="824" t="s">
        <v>2323</v>
      </c>
      <c r="F523" s="822" t="s">
        <v>2301</v>
      </c>
      <c r="G523" s="822" t="s">
        <v>2612</v>
      </c>
      <c r="H523" s="822" t="s">
        <v>329</v>
      </c>
      <c r="I523" s="822" t="s">
        <v>3100</v>
      </c>
      <c r="J523" s="822" t="s">
        <v>3101</v>
      </c>
      <c r="K523" s="822" t="s">
        <v>3102</v>
      </c>
      <c r="L523" s="825">
        <v>320.55</v>
      </c>
      <c r="M523" s="825">
        <v>641.1</v>
      </c>
      <c r="N523" s="822">
        <v>2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11</v>
      </c>
      <c r="B524" s="822" t="s">
        <v>2300</v>
      </c>
      <c r="C524" s="822" t="s">
        <v>2306</v>
      </c>
      <c r="D524" s="823" t="s">
        <v>4268</v>
      </c>
      <c r="E524" s="824" t="s">
        <v>2323</v>
      </c>
      <c r="F524" s="822" t="s">
        <v>2301</v>
      </c>
      <c r="G524" s="822" t="s">
        <v>2612</v>
      </c>
      <c r="H524" s="822" t="s">
        <v>329</v>
      </c>
      <c r="I524" s="822" t="s">
        <v>3103</v>
      </c>
      <c r="J524" s="822" t="s">
        <v>3104</v>
      </c>
      <c r="K524" s="822" t="s">
        <v>3105</v>
      </c>
      <c r="L524" s="825">
        <v>200.34</v>
      </c>
      <c r="M524" s="825">
        <v>400.68</v>
      </c>
      <c r="N524" s="822">
        <v>2</v>
      </c>
      <c r="O524" s="826">
        <v>1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11</v>
      </c>
      <c r="B525" s="822" t="s">
        <v>2300</v>
      </c>
      <c r="C525" s="822" t="s">
        <v>2306</v>
      </c>
      <c r="D525" s="823" t="s">
        <v>4268</v>
      </c>
      <c r="E525" s="824" t="s">
        <v>2323</v>
      </c>
      <c r="F525" s="822" t="s">
        <v>2301</v>
      </c>
      <c r="G525" s="822" t="s">
        <v>3106</v>
      </c>
      <c r="H525" s="822" t="s">
        <v>329</v>
      </c>
      <c r="I525" s="822" t="s">
        <v>3107</v>
      </c>
      <c r="J525" s="822" t="s">
        <v>3108</v>
      </c>
      <c r="K525" s="822" t="s">
        <v>3109</v>
      </c>
      <c r="L525" s="825">
        <v>65.989999999999995</v>
      </c>
      <c r="M525" s="825">
        <v>65.989999999999995</v>
      </c>
      <c r="N525" s="822">
        <v>1</v>
      </c>
      <c r="O525" s="826">
        <v>1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11</v>
      </c>
      <c r="B526" s="822" t="s">
        <v>2300</v>
      </c>
      <c r="C526" s="822" t="s">
        <v>2306</v>
      </c>
      <c r="D526" s="823" t="s">
        <v>4268</v>
      </c>
      <c r="E526" s="824" t="s">
        <v>2323</v>
      </c>
      <c r="F526" s="822" t="s">
        <v>2301</v>
      </c>
      <c r="G526" s="822" t="s">
        <v>2620</v>
      </c>
      <c r="H526" s="822" t="s">
        <v>329</v>
      </c>
      <c r="I526" s="822" t="s">
        <v>2627</v>
      </c>
      <c r="J526" s="822" t="s">
        <v>2625</v>
      </c>
      <c r="K526" s="822" t="s">
        <v>2628</v>
      </c>
      <c r="L526" s="825">
        <v>387.73</v>
      </c>
      <c r="M526" s="825">
        <v>63199.989999999976</v>
      </c>
      <c r="N526" s="822">
        <v>163</v>
      </c>
      <c r="O526" s="826">
        <v>68</v>
      </c>
      <c r="P526" s="825">
        <v>27141.099999999988</v>
      </c>
      <c r="Q526" s="827">
        <v>0.42944785276073616</v>
      </c>
      <c r="R526" s="822">
        <v>70</v>
      </c>
      <c r="S526" s="827">
        <v>0.42944785276073622</v>
      </c>
      <c r="T526" s="826">
        <v>29</v>
      </c>
      <c r="U526" s="828">
        <v>0.4264705882352941</v>
      </c>
    </row>
    <row r="527" spans="1:21" ht="14.45" customHeight="1" x14ac:dyDescent="0.2">
      <c r="A527" s="821">
        <v>11</v>
      </c>
      <c r="B527" s="822" t="s">
        <v>2300</v>
      </c>
      <c r="C527" s="822" t="s">
        <v>2306</v>
      </c>
      <c r="D527" s="823" t="s">
        <v>4268</v>
      </c>
      <c r="E527" s="824" t="s">
        <v>2323</v>
      </c>
      <c r="F527" s="822" t="s">
        <v>2301</v>
      </c>
      <c r="G527" s="822" t="s">
        <v>2620</v>
      </c>
      <c r="H527" s="822" t="s">
        <v>329</v>
      </c>
      <c r="I527" s="822" t="s">
        <v>3110</v>
      </c>
      <c r="J527" s="822" t="s">
        <v>3111</v>
      </c>
      <c r="K527" s="822" t="s">
        <v>3112</v>
      </c>
      <c r="L527" s="825">
        <v>134.74</v>
      </c>
      <c r="M527" s="825">
        <v>134.74</v>
      </c>
      <c r="N527" s="822">
        <v>1</v>
      </c>
      <c r="O527" s="826">
        <v>1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11</v>
      </c>
      <c r="B528" s="822" t="s">
        <v>2300</v>
      </c>
      <c r="C528" s="822" t="s">
        <v>2306</v>
      </c>
      <c r="D528" s="823" t="s">
        <v>4268</v>
      </c>
      <c r="E528" s="824" t="s">
        <v>2323</v>
      </c>
      <c r="F528" s="822" t="s">
        <v>2301</v>
      </c>
      <c r="G528" s="822" t="s">
        <v>2380</v>
      </c>
      <c r="H528" s="822" t="s">
        <v>329</v>
      </c>
      <c r="I528" s="822" t="s">
        <v>2381</v>
      </c>
      <c r="J528" s="822" t="s">
        <v>1241</v>
      </c>
      <c r="K528" s="822" t="s">
        <v>2382</v>
      </c>
      <c r="L528" s="825">
        <v>0</v>
      </c>
      <c r="M528" s="825">
        <v>0</v>
      </c>
      <c r="N528" s="822">
        <v>2</v>
      </c>
      <c r="O528" s="826">
        <v>1</v>
      </c>
      <c r="P528" s="825">
        <v>0</v>
      </c>
      <c r="Q528" s="827"/>
      <c r="R528" s="822">
        <v>2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11</v>
      </c>
      <c r="B529" s="822" t="s">
        <v>2300</v>
      </c>
      <c r="C529" s="822" t="s">
        <v>2306</v>
      </c>
      <c r="D529" s="823" t="s">
        <v>4268</v>
      </c>
      <c r="E529" s="824" t="s">
        <v>2323</v>
      </c>
      <c r="F529" s="822" t="s">
        <v>2301</v>
      </c>
      <c r="G529" s="822" t="s">
        <v>2380</v>
      </c>
      <c r="H529" s="822" t="s">
        <v>329</v>
      </c>
      <c r="I529" s="822" t="s">
        <v>2826</v>
      </c>
      <c r="J529" s="822" t="s">
        <v>1241</v>
      </c>
      <c r="K529" s="822" t="s">
        <v>1529</v>
      </c>
      <c r="L529" s="825">
        <v>0</v>
      </c>
      <c r="M529" s="825">
        <v>0</v>
      </c>
      <c r="N529" s="822">
        <v>2</v>
      </c>
      <c r="O529" s="826">
        <v>1.5</v>
      </c>
      <c r="P529" s="825">
        <v>0</v>
      </c>
      <c r="Q529" s="827"/>
      <c r="R529" s="822">
        <v>1</v>
      </c>
      <c r="S529" s="827">
        <v>0.5</v>
      </c>
      <c r="T529" s="826">
        <v>0.5</v>
      </c>
      <c r="U529" s="828">
        <v>0.33333333333333331</v>
      </c>
    </row>
    <row r="530" spans="1:21" ht="14.45" customHeight="1" x14ac:dyDescent="0.2">
      <c r="A530" s="821">
        <v>11</v>
      </c>
      <c r="B530" s="822" t="s">
        <v>2300</v>
      </c>
      <c r="C530" s="822" t="s">
        <v>2306</v>
      </c>
      <c r="D530" s="823" t="s">
        <v>4268</v>
      </c>
      <c r="E530" s="824" t="s">
        <v>2323</v>
      </c>
      <c r="F530" s="822" t="s">
        <v>2301</v>
      </c>
      <c r="G530" s="822" t="s">
        <v>2380</v>
      </c>
      <c r="H530" s="822" t="s">
        <v>329</v>
      </c>
      <c r="I530" s="822" t="s">
        <v>3113</v>
      </c>
      <c r="J530" s="822" t="s">
        <v>905</v>
      </c>
      <c r="K530" s="822" t="s">
        <v>3114</v>
      </c>
      <c r="L530" s="825">
        <v>0</v>
      </c>
      <c r="M530" s="825">
        <v>0</v>
      </c>
      <c r="N530" s="822">
        <v>6</v>
      </c>
      <c r="O530" s="826">
        <v>3.5</v>
      </c>
      <c r="P530" s="825">
        <v>0</v>
      </c>
      <c r="Q530" s="827"/>
      <c r="R530" s="822">
        <v>4</v>
      </c>
      <c r="S530" s="827">
        <v>0.66666666666666663</v>
      </c>
      <c r="T530" s="826">
        <v>2.5</v>
      </c>
      <c r="U530" s="828">
        <v>0.7142857142857143</v>
      </c>
    </row>
    <row r="531" spans="1:21" ht="14.45" customHeight="1" x14ac:dyDescent="0.2">
      <c r="A531" s="821">
        <v>11</v>
      </c>
      <c r="B531" s="822" t="s">
        <v>2300</v>
      </c>
      <c r="C531" s="822" t="s">
        <v>2306</v>
      </c>
      <c r="D531" s="823" t="s">
        <v>4268</v>
      </c>
      <c r="E531" s="824" t="s">
        <v>2323</v>
      </c>
      <c r="F531" s="822" t="s">
        <v>2301</v>
      </c>
      <c r="G531" s="822" t="s">
        <v>2629</v>
      </c>
      <c r="H531" s="822" t="s">
        <v>329</v>
      </c>
      <c r="I531" s="822" t="s">
        <v>3115</v>
      </c>
      <c r="J531" s="822" t="s">
        <v>3116</v>
      </c>
      <c r="K531" s="822" t="s">
        <v>2811</v>
      </c>
      <c r="L531" s="825">
        <v>0</v>
      </c>
      <c r="M531" s="825">
        <v>0</v>
      </c>
      <c r="N531" s="822">
        <v>1</v>
      </c>
      <c r="O531" s="826">
        <v>1</v>
      </c>
      <c r="P531" s="825"/>
      <c r="Q531" s="827"/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11</v>
      </c>
      <c r="B532" s="822" t="s">
        <v>2300</v>
      </c>
      <c r="C532" s="822" t="s">
        <v>2306</v>
      </c>
      <c r="D532" s="823" t="s">
        <v>4268</v>
      </c>
      <c r="E532" s="824" t="s">
        <v>2323</v>
      </c>
      <c r="F532" s="822" t="s">
        <v>2301</v>
      </c>
      <c r="G532" s="822" t="s">
        <v>3117</v>
      </c>
      <c r="H532" s="822" t="s">
        <v>329</v>
      </c>
      <c r="I532" s="822" t="s">
        <v>3118</v>
      </c>
      <c r="J532" s="822" t="s">
        <v>921</v>
      </c>
      <c r="K532" s="822" t="s">
        <v>3119</v>
      </c>
      <c r="L532" s="825">
        <v>0</v>
      </c>
      <c r="M532" s="825">
        <v>0</v>
      </c>
      <c r="N532" s="822">
        <v>3</v>
      </c>
      <c r="O532" s="826">
        <v>1</v>
      </c>
      <c r="P532" s="825"/>
      <c r="Q532" s="827"/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11</v>
      </c>
      <c r="B533" s="822" t="s">
        <v>2300</v>
      </c>
      <c r="C533" s="822" t="s">
        <v>2306</v>
      </c>
      <c r="D533" s="823" t="s">
        <v>4268</v>
      </c>
      <c r="E533" s="824" t="s">
        <v>2323</v>
      </c>
      <c r="F533" s="822" t="s">
        <v>2301</v>
      </c>
      <c r="G533" s="822" t="s">
        <v>2503</v>
      </c>
      <c r="H533" s="822" t="s">
        <v>329</v>
      </c>
      <c r="I533" s="822" t="s">
        <v>3120</v>
      </c>
      <c r="J533" s="822" t="s">
        <v>2844</v>
      </c>
      <c r="K533" s="822" t="s">
        <v>2845</v>
      </c>
      <c r="L533" s="825">
        <v>50.32</v>
      </c>
      <c r="M533" s="825">
        <v>100.64</v>
      </c>
      <c r="N533" s="822">
        <v>2</v>
      </c>
      <c r="O533" s="826">
        <v>1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11</v>
      </c>
      <c r="B534" s="822" t="s">
        <v>2300</v>
      </c>
      <c r="C534" s="822" t="s">
        <v>2306</v>
      </c>
      <c r="D534" s="823" t="s">
        <v>4268</v>
      </c>
      <c r="E534" s="824" t="s">
        <v>2323</v>
      </c>
      <c r="F534" s="822" t="s">
        <v>2301</v>
      </c>
      <c r="G534" s="822" t="s">
        <v>2846</v>
      </c>
      <c r="H534" s="822" t="s">
        <v>329</v>
      </c>
      <c r="I534" s="822" t="s">
        <v>3121</v>
      </c>
      <c r="J534" s="822" t="s">
        <v>3122</v>
      </c>
      <c r="K534" s="822" t="s">
        <v>3123</v>
      </c>
      <c r="L534" s="825">
        <v>0</v>
      </c>
      <c r="M534" s="825">
        <v>0</v>
      </c>
      <c r="N534" s="822">
        <v>3</v>
      </c>
      <c r="O534" s="826">
        <v>1</v>
      </c>
      <c r="P534" s="825">
        <v>0</v>
      </c>
      <c r="Q534" s="827"/>
      <c r="R534" s="822">
        <v>3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11</v>
      </c>
      <c r="B535" s="822" t="s">
        <v>2300</v>
      </c>
      <c r="C535" s="822" t="s">
        <v>2306</v>
      </c>
      <c r="D535" s="823" t="s">
        <v>4268</v>
      </c>
      <c r="E535" s="824" t="s">
        <v>2323</v>
      </c>
      <c r="F535" s="822" t="s">
        <v>2301</v>
      </c>
      <c r="G535" s="822" t="s">
        <v>2404</v>
      </c>
      <c r="H535" s="822" t="s">
        <v>663</v>
      </c>
      <c r="I535" s="822" t="s">
        <v>1907</v>
      </c>
      <c r="J535" s="822" t="s">
        <v>1078</v>
      </c>
      <c r="K535" s="822" t="s">
        <v>1908</v>
      </c>
      <c r="L535" s="825">
        <v>154.36000000000001</v>
      </c>
      <c r="M535" s="825">
        <v>308.72000000000003</v>
      </c>
      <c r="N535" s="822">
        <v>2</v>
      </c>
      <c r="O535" s="826">
        <v>1</v>
      </c>
      <c r="P535" s="825">
        <v>308.72000000000003</v>
      </c>
      <c r="Q535" s="827">
        <v>1</v>
      </c>
      <c r="R535" s="822">
        <v>2</v>
      </c>
      <c r="S535" s="827">
        <v>1</v>
      </c>
      <c r="T535" s="826">
        <v>1</v>
      </c>
      <c r="U535" s="828">
        <v>1</v>
      </c>
    </row>
    <row r="536" spans="1:21" ht="14.45" customHeight="1" x14ac:dyDescent="0.2">
      <c r="A536" s="821">
        <v>11</v>
      </c>
      <c r="B536" s="822" t="s">
        <v>2300</v>
      </c>
      <c r="C536" s="822" t="s">
        <v>2306</v>
      </c>
      <c r="D536" s="823" t="s">
        <v>4268</v>
      </c>
      <c r="E536" s="824" t="s">
        <v>2323</v>
      </c>
      <c r="F536" s="822" t="s">
        <v>2301</v>
      </c>
      <c r="G536" s="822" t="s">
        <v>2404</v>
      </c>
      <c r="H536" s="822" t="s">
        <v>329</v>
      </c>
      <c r="I536" s="822" t="s">
        <v>3015</v>
      </c>
      <c r="J536" s="822" t="s">
        <v>1078</v>
      </c>
      <c r="K536" s="822" t="s">
        <v>3016</v>
      </c>
      <c r="L536" s="825">
        <v>225.06</v>
      </c>
      <c r="M536" s="825">
        <v>1350.3600000000001</v>
      </c>
      <c r="N536" s="822">
        <v>6</v>
      </c>
      <c r="O536" s="826">
        <v>3.5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11</v>
      </c>
      <c r="B537" s="822" t="s">
        <v>2300</v>
      </c>
      <c r="C537" s="822" t="s">
        <v>2306</v>
      </c>
      <c r="D537" s="823" t="s">
        <v>4268</v>
      </c>
      <c r="E537" s="824" t="s">
        <v>2323</v>
      </c>
      <c r="F537" s="822" t="s">
        <v>2301</v>
      </c>
      <c r="G537" s="822" t="s">
        <v>2355</v>
      </c>
      <c r="H537" s="822" t="s">
        <v>329</v>
      </c>
      <c r="I537" s="822" t="s">
        <v>2642</v>
      </c>
      <c r="J537" s="822" t="s">
        <v>2357</v>
      </c>
      <c r="K537" s="822" t="s">
        <v>2643</v>
      </c>
      <c r="L537" s="825">
        <v>0</v>
      </c>
      <c r="M537" s="825">
        <v>0</v>
      </c>
      <c r="N537" s="822">
        <v>20</v>
      </c>
      <c r="O537" s="826">
        <v>7.5</v>
      </c>
      <c r="P537" s="825">
        <v>0</v>
      </c>
      <c r="Q537" s="827"/>
      <c r="R537" s="822">
        <v>8</v>
      </c>
      <c r="S537" s="827">
        <v>0.4</v>
      </c>
      <c r="T537" s="826">
        <v>3</v>
      </c>
      <c r="U537" s="828">
        <v>0.4</v>
      </c>
    </row>
    <row r="538" spans="1:21" ht="14.45" customHeight="1" x14ac:dyDescent="0.2">
      <c r="A538" s="821">
        <v>11</v>
      </c>
      <c r="B538" s="822" t="s">
        <v>2300</v>
      </c>
      <c r="C538" s="822" t="s">
        <v>2306</v>
      </c>
      <c r="D538" s="823" t="s">
        <v>4268</v>
      </c>
      <c r="E538" s="824" t="s">
        <v>2323</v>
      </c>
      <c r="F538" s="822" t="s">
        <v>2301</v>
      </c>
      <c r="G538" s="822" t="s">
        <v>2355</v>
      </c>
      <c r="H538" s="822" t="s">
        <v>329</v>
      </c>
      <c r="I538" s="822" t="s">
        <v>2356</v>
      </c>
      <c r="J538" s="822" t="s">
        <v>2357</v>
      </c>
      <c r="K538" s="822" t="s">
        <v>2358</v>
      </c>
      <c r="L538" s="825">
        <v>0</v>
      </c>
      <c r="M538" s="825">
        <v>0</v>
      </c>
      <c r="N538" s="822">
        <v>11</v>
      </c>
      <c r="O538" s="826">
        <v>6.5</v>
      </c>
      <c r="P538" s="825">
        <v>0</v>
      </c>
      <c r="Q538" s="827"/>
      <c r="R538" s="822">
        <v>5</v>
      </c>
      <c r="S538" s="827">
        <v>0.45454545454545453</v>
      </c>
      <c r="T538" s="826">
        <v>2.5</v>
      </c>
      <c r="U538" s="828">
        <v>0.38461538461538464</v>
      </c>
    </row>
    <row r="539" spans="1:21" ht="14.45" customHeight="1" x14ac:dyDescent="0.2">
      <c r="A539" s="821">
        <v>11</v>
      </c>
      <c r="B539" s="822" t="s">
        <v>2300</v>
      </c>
      <c r="C539" s="822" t="s">
        <v>2306</v>
      </c>
      <c r="D539" s="823" t="s">
        <v>4268</v>
      </c>
      <c r="E539" s="824" t="s">
        <v>2323</v>
      </c>
      <c r="F539" s="822" t="s">
        <v>2301</v>
      </c>
      <c r="G539" s="822" t="s">
        <v>2644</v>
      </c>
      <c r="H539" s="822" t="s">
        <v>329</v>
      </c>
      <c r="I539" s="822" t="s">
        <v>2645</v>
      </c>
      <c r="J539" s="822" t="s">
        <v>899</v>
      </c>
      <c r="K539" s="822" t="s">
        <v>900</v>
      </c>
      <c r="L539" s="825">
        <v>121.92</v>
      </c>
      <c r="M539" s="825">
        <v>3048</v>
      </c>
      <c r="N539" s="822">
        <v>25</v>
      </c>
      <c r="O539" s="826">
        <v>8.5</v>
      </c>
      <c r="P539" s="825">
        <v>487.68</v>
      </c>
      <c r="Q539" s="827">
        <v>0.16</v>
      </c>
      <c r="R539" s="822">
        <v>4</v>
      </c>
      <c r="S539" s="827">
        <v>0.16</v>
      </c>
      <c r="T539" s="826">
        <v>1.5</v>
      </c>
      <c r="U539" s="828">
        <v>0.17647058823529413</v>
      </c>
    </row>
    <row r="540" spans="1:21" ht="14.45" customHeight="1" x14ac:dyDescent="0.2">
      <c r="A540" s="821">
        <v>11</v>
      </c>
      <c r="B540" s="822" t="s">
        <v>2300</v>
      </c>
      <c r="C540" s="822" t="s">
        <v>2306</v>
      </c>
      <c r="D540" s="823" t="s">
        <v>4268</v>
      </c>
      <c r="E540" s="824" t="s">
        <v>2323</v>
      </c>
      <c r="F540" s="822" t="s">
        <v>2301</v>
      </c>
      <c r="G540" s="822" t="s">
        <v>2644</v>
      </c>
      <c r="H540" s="822" t="s">
        <v>329</v>
      </c>
      <c r="I540" s="822" t="s">
        <v>3017</v>
      </c>
      <c r="J540" s="822" t="s">
        <v>899</v>
      </c>
      <c r="K540" s="822" t="s">
        <v>900</v>
      </c>
      <c r="L540" s="825">
        <v>121.92</v>
      </c>
      <c r="M540" s="825">
        <v>731.52</v>
      </c>
      <c r="N540" s="822">
        <v>6</v>
      </c>
      <c r="O540" s="826">
        <v>3</v>
      </c>
      <c r="P540" s="825">
        <v>365.76</v>
      </c>
      <c r="Q540" s="827">
        <v>0.5</v>
      </c>
      <c r="R540" s="822">
        <v>3</v>
      </c>
      <c r="S540" s="827">
        <v>0.5</v>
      </c>
      <c r="T540" s="826">
        <v>2</v>
      </c>
      <c r="U540" s="828">
        <v>0.66666666666666663</v>
      </c>
    </row>
    <row r="541" spans="1:21" ht="14.45" customHeight="1" x14ac:dyDescent="0.2">
      <c r="A541" s="821">
        <v>11</v>
      </c>
      <c r="B541" s="822" t="s">
        <v>2300</v>
      </c>
      <c r="C541" s="822" t="s">
        <v>2306</v>
      </c>
      <c r="D541" s="823" t="s">
        <v>4268</v>
      </c>
      <c r="E541" s="824" t="s">
        <v>2323</v>
      </c>
      <c r="F541" s="822" t="s">
        <v>2303</v>
      </c>
      <c r="G541" s="822" t="s">
        <v>2359</v>
      </c>
      <c r="H541" s="822" t="s">
        <v>329</v>
      </c>
      <c r="I541" s="822" t="s">
        <v>2861</v>
      </c>
      <c r="J541" s="822" t="s">
        <v>2862</v>
      </c>
      <c r="K541" s="822" t="s">
        <v>2863</v>
      </c>
      <c r="L541" s="825">
        <v>0</v>
      </c>
      <c r="M541" s="825">
        <v>0</v>
      </c>
      <c r="N541" s="822">
        <v>1</v>
      </c>
      <c r="O541" s="826">
        <v>1</v>
      </c>
      <c r="P541" s="825"/>
      <c r="Q541" s="827"/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11</v>
      </c>
      <c r="B542" s="822" t="s">
        <v>2300</v>
      </c>
      <c r="C542" s="822" t="s">
        <v>2306</v>
      </c>
      <c r="D542" s="823" t="s">
        <v>4268</v>
      </c>
      <c r="E542" s="824" t="s">
        <v>2323</v>
      </c>
      <c r="F542" s="822" t="s">
        <v>2303</v>
      </c>
      <c r="G542" s="822" t="s">
        <v>2359</v>
      </c>
      <c r="H542" s="822" t="s">
        <v>329</v>
      </c>
      <c r="I542" s="822" t="s">
        <v>2646</v>
      </c>
      <c r="J542" s="822" t="s">
        <v>2647</v>
      </c>
      <c r="K542" s="822" t="s">
        <v>2648</v>
      </c>
      <c r="L542" s="825">
        <v>0</v>
      </c>
      <c r="M542" s="825">
        <v>0</v>
      </c>
      <c r="N542" s="822">
        <v>9</v>
      </c>
      <c r="O542" s="826">
        <v>7</v>
      </c>
      <c r="P542" s="825"/>
      <c r="Q542" s="827"/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11</v>
      </c>
      <c r="B543" s="822" t="s">
        <v>2300</v>
      </c>
      <c r="C543" s="822" t="s">
        <v>2306</v>
      </c>
      <c r="D543" s="823" t="s">
        <v>4268</v>
      </c>
      <c r="E543" s="824" t="s">
        <v>2323</v>
      </c>
      <c r="F543" s="822" t="s">
        <v>2303</v>
      </c>
      <c r="G543" s="822" t="s">
        <v>2359</v>
      </c>
      <c r="H543" s="822" t="s">
        <v>329</v>
      </c>
      <c r="I543" s="822" t="s">
        <v>2425</v>
      </c>
      <c r="J543" s="822" t="s">
        <v>2426</v>
      </c>
      <c r="K543" s="822"/>
      <c r="L543" s="825">
        <v>500.25</v>
      </c>
      <c r="M543" s="825">
        <v>500.25</v>
      </c>
      <c r="N543" s="822">
        <v>1</v>
      </c>
      <c r="O543" s="826">
        <v>1</v>
      </c>
      <c r="P543" s="825">
        <v>500.25</v>
      </c>
      <c r="Q543" s="827">
        <v>1</v>
      </c>
      <c r="R543" s="822">
        <v>1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11</v>
      </c>
      <c r="B544" s="822" t="s">
        <v>2300</v>
      </c>
      <c r="C544" s="822" t="s">
        <v>2306</v>
      </c>
      <c r="D544" s="823" t="s">
        <v>4268</v>
      </c>
      <c r="E544" s="824" t="s">
        <v>2323</v>
      </c>
      <c r="F544" s="822" t="s">
        <v>2303</v>
      </c>
      <c r="G544" s="822" t="s">
        <v>2359</v>
      </c>
      <c r="H544" s="822" t="s">
        <v>329</v>
      </c>
      <c r="I544" s="822" t="s">
        <v>2360</v>
      </c>
      <c r="J544" s="822" t="s">
        <v>2361</v>
      </c>
      <c r="K544" s="822" t="s">
        <v>2362</v>
      </c>
      <c r="L544" s="825">
        <v>562.03</v>
      </c>
      <c r="M544" s="825">
        <v>2248.12</v>
      </c>
      <c r="N544" s="822">
        <v>4</v>
      </c>
      <c r="O544" s="826">
        <v>4</v>
      </c>
      <c r="P544" s="825">
        <v>2248.12</v>
      </c>
      <c r="Q544" s="827">
        <v>1</v>
      </c>
      <c r="R544" s="822">
        <v>4</v>
      </c>
      <c r="S544" s="827">
        <v>1</v>
      </c>
      <c r="T544" s="826">
        <v>4</v>
      </c>
      <c r="U544" s="828">
        <v>1</v>
      </c>
    </row>
    <row r="545" spans="1:21" ht="14.45" customHeight="1" x14ac:dyDescent="0.2">
      <c r="A545" s="821">
        <v>11</v>
      </c>
      <c r="B545" s="822" t="s">
        <v>2300</v>
      </c>
      <c r="C545" s="822" t="s">
        <v>2306</v>
      </c>
      <c r="D545" s="823" t="s">
        <v>4268</v>
      </c>
      <c r="E545" s="824" t="s">
        <v>2323</v>
      </c>
      <c r="F545" s="822" t="s">
        <v>2303</v>
      </c>
      <c r="G545" s="822" t="s">
        <v>2359</v>
      </c>
      <c r="H545" s="822" t="s">
        <v>329</v>
      </c>
      <c r="I545" s="822" t="s">
        <v>2389</v>
      </c>
      <c r="J545" s="822" t="s">
        <v>2390</v>
      </c>
      <c r="K545" s="822" t="s">
        <v>2391</v>
      </c>
      <c r="L545" s="825">
        <v>1000.5</v>
      </c>
      <c r="M545" s="825">
        <v>1000.5</v>
      </c>
      <c r="N545" s="822">
        <v>1</v>
      </c>
      <c r="O545" s="826">
        <v>1</v>
      </c>
      <c r="P545" s="825">
        <v>1000.5</v>
      </c>
      <c r="Q545" s="827">
        <v>1</v>
      </c>
      <c r="R545" s="822">
        <v>1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11</v>
      </c>
      <c r="B546" s="822" t="s">
        <v>2300</v>
      </c>
      <c r="C546" s="822" t="s">
        <v>2306</v>
      </c>
      <c r="D546" s="823" t="s">
        <v>4268</v>
      </c>
      <c r="E546" s="824" t="s">
        <v>2323</v>
      </c>
      <c r="F546" s="822" t="s">
        <v>2303</v>
      </c>
      <c r="G546" s="822" t="s">
        <v>2359</v>
      </c>
      <c r="H546" s="822" t="s">
        <v>329</v>
      </c>
      <c r="I546" s="822" t="s">
        <v>2363</v>
      </c>
      <c r="J546" s="822" t="s">
        <v>2364</v>
      </c>
      <c r="K546" s="822" t="s">
        <v>2365</v>
      </c>
      <c r="L546" s="825">
        <v>249.55</v>
      </c>
      <c r="M546" s="825">
        <v>15472.100000000008</v>
      </c>
      <c r="N546" s="822">
        <v>62</v>
      </c>
      <c r="O546" s="826">
        <v>31</v>
      </c>
      <c r="P546" s="825">
        <v>14973.000000000007</v>
      </c>
      <c r="Q546" s="827">
        <v>0.967741935483871</v>
      </c>
      <c r="R546" s="822">
        <v>60</v>
      </c>
      <c r="S546" s="827">
        <v>0.967741935483871</v>
      </c>
      <c r="T546" s="826">
        <v>30</v>
      </c>
      <c r="U546" s="828">
        <v>0.967741935483871</v>
      </c>
    </row>
    <row r="547" spans="1:21" ht="14.45" customHeight="1" x14ac:dyDescent="0.2">
      <c r="A547" s="821">
        <v>11</v>
      </c>
      <c r="B547" s="822" t="s">
        <v>2300</v>
      </c>
      <c r="C547" s="822" t="s">
        <v>2306</v>
      </c>
      <c r="D547" s="823" t="s">
        <v>4268</v>
      </c>
      <c r="E547" s="824" t="s">
        <v>2323</v>
      </c>
      <c r="F547" s="822" t="s">
        <v>2303</v>
      </c>
      <c r="G547" s="822" t="s">
        <v>2359</v>
      </c>
      <c r="H547" s="822" t="s">
        <v>329</v>
      </c>
      <c r="I547" s="822" t="s">
        <v>2366</v>
      </c>
      <c r="J547" s="822" t="s">
        <v>2367</v>
      </c>
      <c r="K547" s="822" t="s">
        <v>2368</v>
      </c>
      <c r="L547" s="825">
        <v>400.2</v>
      </c>
      <c r="M547" s="825">
        <v>8404.1999999999971</v>
      </c>
      <c r="N547" s="822">
        <v>21</v>
      </c>
      <c r="O547" s="826">
        <v>20</v>
      </c>
      <c r="P547" s="825">
        <v>8404.1999999999971</v>
      </c>
      <c r="Q547" s="827">
        <v>1</v>
      </c>
      <c r="R547" s="822">
        <v>21</v>
      </c>
      <c r="S547" s="827">
        <v>1</v>
      </c>
      <c r="T547" s="826">
        <v>20</v>
      </c>
      <c r="U547" s="828">
        <v>1</v>
      </c>
    </row>
    <row r="548" spans="1:21" ht="14.45" customHeight="1" x14ac:dyDescent="0.2">
      <c r="A548" s="821">
        <v>11</v>
      </c>
      <c r="B548" s="822" t="s">
        <v>2300</v>
      </c>
      <c r="C548" s="822" t="s">
        <v>2306</v>
      </c>
      <c r="D548" s="823" t="s">
        <v>4268</v>
      </c>
      <c r="E548" s="824" t="s">
        <v>2323</v>
      </c>
      <c r="F548" s="822" t="s">
        <v>2303</v>
      </c>
      <c r="G548" s="822" t="s">
        <v>2359</v>
      </c>
      <c r="H548" s="822" t="s">
        <v>329</v>
      </c>
      <c r="I548" s="822" t="s">
        <v>2369</v>
      </c>
      <c r="J548" s="822" t="s">
        <v>2370</v>
      </c>
      <c r="K548" s="822" t="s">
        <v>2371</v>
      </c>
      <c r="L548" s="825">
        <v>971.25</v>
      </c>
      <c r="M548" s="825">
        <v>2913.75</v>
      </c>
      <c r="N548" s="822">
        <v>3</v>
      </c>
      <c r="O548" s="826">
        <v>3</v>
      </c>
      <c r="P548" s="825">
        <v>2913.75</v>
      </c>
      <c r="Q548" s="827">
        <v>1</v>
      </c>
      <c r="R548" s="822">
        <v>3</v>
      </c>
      <c r="S548" s="827">
        <v>1</v>
      </c>
      <c r="T548" s="826">
        <v>3</v>
      </c>
      <c r="U548" s="828">
        <v>1</v>
      </c>
    </row>
    <row r="549" spans="1:21" ht="14.45" customHeight="1" x14ac:dyDescent="0.2">
      <c r="A549" s="821">
        <v>11</v>
      </c>
      <c r="B549" s="822" t="s">
        <v>2300</v>
      </c>
      <c r="C549" s="822" t="s">
        <v>2306</v>
      </c>
      <c r="D549" s="823" t="s">
        <v>4268</v>
      </c>
      <c r="E549" s="824" t="s">
        <v>2323</v>
      </c>
      <c r="F549" s="822" t="s">
        <v>2303</v>
      </c>
      <c r="G549" s="822" t="s">
        <v>2359</v>
      </c>
      <c r="H549" s="822" t="s">
        <v>329</v>
      </c>
      <c r="I549" s="822" t="s">
        <v>2372</v>
      </c>
      <c r="J549" s="822" t="s">
        <v>2373</v>
      </c>
      <c r="K549" s="822" t="s">
        <v>2374</v>
      </c>
      <c r="L549" s="825">
        <v>748.12</v>
      </c>
      <c r="M549" s="825">
        <v>5236.84</v>
      </c>
      <c r="N549" s="822">
        <v>7</v>
      </c>
      <c r="O549" s="826">
        <v>7</v>
      </c>
      <c r="P549" s="825">
        <v>5236.84</v>
      </c>
      <c r="Q549" s="827">
        <v>1</v>
      </c>
      <c r="R549" s="822">
        <v>7</v>
      </c>
      <c r="S549" s="827">
        <v>1</v>
      </c>
      <c r="T549" s="826">
        <v>7</v>
      </c>
      <c r="U549" s="828">
        <v>1</v>
      </c>
    </row>
    <row r="550" spans="1:21" ht="14.45" customHeight="1" x14ac:dyDescent="0.2">
      <c r="A550" s="821">
        <v>11</v>
      </c>
      <c r="B550" s="822" t="s">
        <v>2300</v>
      </c>
      <c r="C550" s="822" t="s">
        <v>2306</v>
      </c>
      <c r="D550" s="823" t="s">
        <v>4268</v>
      </c>
      <c r="E550" s="824" t="s">
        <v>2323</v>
      </c>
      <c r="F550" s="822" t="s">
        <v>2303</v>
      </c>
      <c r="G550" s="822" t="s">
        <v>2359</v>
      </c>
      <c r="H550" s="822" t="s">
        <v>329</v>
      </c>
      <c r="I550" s="822" t="s">
        <v>2395</v>
      </c>
      <c r="J550" s="822" t="s">
        <v>2396</v>
      </c>
      <c r="K550" s="822" t="s">
        <v>2397</v>
      </c>
      <c r="L550" s="825">
        <v>1000.5</v>
      </c>
      <c r="M550" s="825">
        <v>1000.5</v>
      </c>
      <c r="N550" s="822">
        <v>1</v>
      </c>
      <c r="O550" s="826">
        <v>1</v>
      </c>
      <c r="P550" s="825">
        <v>1000.5</v>
      </c>
      <c r="Q550" s="827">
        <v>1</v>
      </c>
      <c r="R550" s="822">
        <v>1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11</v>
      </c>
      <c r="B551" s="822" t="s">
        <v>2300</v>
      </c>
      <c r="C551" s="822" t="s">
        <v>2306</v>
      </c>
      <c r="D551" s="823" t="s">
        <v>4268</v>
      </c>
      <c r="E551" s="824" t="s">
        <v>2323</v>
      </c>
      <c r="F551" s="822" t="s">
        <v>2303</v>
      </c>
      <c r="G551" s="822" t="s">
        <v>2359</v>
      </c>
      <c r="H551" s="822" t="s">
        <v>329</v>
      </c>
      <c r="I551" s="822" t="s">
        <v>2398</v>
      </c>
      <c r="J551" s="822" t="s">
        <v>2399</v>
      </c>
      <c r="K551" s="822" t="s">
        <v>2400</v>
      </c>
      <c r="L551" s="825">
        <v>349.6</v>
      </c>
      <c r="M551" s="825">
        <v>349.6</v>
      </c>
      <c r="N551" s="822">
        <v>1</v>
      </c>
      <c r="O551" s="826">
        <v>1</v>
      </c>
      <c r="P551" s="825">
        <v>349.6</v>
      </c>
      <c r="Q551" s="827">
        <v>1</v>
      </c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11</v>
      </c>
      <c r="B552" s="822" t="s">
        <v>2300</v>
      </c>
      <c r="C552" s="822" t="s">
        <v>2306</v>
      </c>
      <c r="D552" s="823" t="s">
        <v>4268</v>
      </c>
      <c r="E552" s="824" t="s">
        <v>2323</v>
      </c>
      <c r="F552" s="822" t="s">
        <v>2303</v>
      </c>
      <c r="G552" s="822" t="s">
        <v>2359</v>
      </c>
      <c r="H552" s="822" t="s">
        <v>329</v>
      </c>
      <c r="I552" s="822" t="s">
        <v>2655</v>
      </c>
      <c r="J552" s="822" t="s">
        <v>2656</v>
      </c>
      <c r="K552" s="822" t="s">
        <v>2657</v>
      </c>
      <c r="L552" s="825">
        <v>600.29999999999995</v>
      </c>
      <c r="M552" s="825">
        <v>600.29999999999995</v>
      </c>
      <c r="N552" s="822">
        <v>1</v>
      </c>
      <c r="O552" s="826">
        <v>1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11</v>
      </c>
      <c r="B553" s="822" t="s">
        <v>2300</v>
      </c>
      <c r="C553" s="822" t="s">
        <v>2306</v>
      </c>
      <c r="D553" s="823" t="s">
        <v>4268</v>
      </c>
      <c r="E553" s="824" t="s">
        <v>2323</v>
      </c>
      <c r="F553" s="822" t="s">
        <v>2303</v>
      </c>
      <c r="G553" s="822" t="s">
        <v>2359</v>
      </c>
      <c r="H553" s="822" t="s">
        <v>329</v>
      </c>
      <c r="I553" s="822" t="s">
        <v>3124</v>
      </c>
      <c r="J553" s="822" t="s">
        <v>3125</v>
      </c>
      <c r="K553" s="822" t="s">
        <v>3126</v>
      </c>
      <c r="L553" s="825">
        <v>249.55</v>
      </c>
      <c r="M553" s="825">
        <v>998.2</v>
      </c>
      <c r="N553" s="822">
        <v>4</v>
      </c>
      <c r="O553" s="826">
        <v>2</v>
      </c>
      <c r="P553" s="825">
        <v>499.1</v>
      </c>
      <c r="Q553" s="827">
        <v>0.5</v>
      </c>
      <c r="R553" s="822">
        <v>2</v>
      </c>
      <c r="S553" s="827">
        <v>0.5</v>
      </c>
      <c r="T553" s="826">
        <v>1</v>
      </c>
      <c r="U553" s="828">
        <v>0.5</v>
      </c>
    </row>
    <row r="554" spans="1:21" ht="14.45" customHeight="1" x14ac:dyDescent="0.2">
      <c r="A554" s="821">
        <v>11</v>
      </c>
      <c r="B554" s="822" t="s">
        <v>2300</v>
      </c>
      <c r="C554" s="822" t="s">
        <v>2306</v>
      </c>
      <c r="D554" s="823" t="s">
        <v>4268</v>
      </c>
      <c r="E554" s="824" t="s">
        <v>2323</v>
      </c>
      <c r="F554" s="822" t="s">
        <v>2303</v>
      </c>
      <c r="G554" s="822" t="s">
        <v>2359</v>
      </c>
      <c r="H554" s="822" t="s">
        <v>329</v>
      </c>
      <c r="I554" s="822" t="s">
        <v>3127</v>
      </c>
      <c r="J554" s="822" t="s">
        <v>3128</v>
      </c>
      <c r="K554" s="822" t="s">
        <v>3129</v>
      </c>
      <c r="L554" s="825">
        <v>1383</v>
      </c>
      <c r="M554" s="825">
        <v>45639</v>
      </c>
      <c r="N554" s="822">
        <v>33</v>
      </c>
      <c r="O554" s="826">
        <v>26</v>
      </c>
      <c r="P554" s="825">
        <v>6915</v>
      </c>
      <c r="Q554" s="827">
        <v>0.15151515151515152</v>
      </c>
      <c r="R554" s="822">
        <v>5</v>
      </c>
      <c r="S554" s="827">
        <v>0.15151515151515152</v>
      </c>
      <c r="T554" s="826">
        <v>3</v>
      </c>
      <c r="U554" s="828">
        <v>0.11538461538461539</v>
      </c>
    </row>
    <row r="555" spans="1:21" ht="14.45" customHeight="1" x14ac:dyDescent="0.2">
      <c r="A555" s="821">
        <v>11</v>
      </c>
      <c r="B555" s="822" t="s">
        <v>2300</v>
      </c>
      <c r="C555" s="822" t="s">
        <v>2306</v>
      </c>
      <c r="D555" s="823" t="s">
        <v>4268</v>
      </c>
      <c r="E555" s="824" t="s">
        <v>2323</v>
      </c>
      <c r="F555" s="822" t="s">
        <v>2303</v>
      </c>
      <c r="G555" s="822" t="s">
        <v>2359</v>
      </c>
      <c r="H555" s="822" t="s">
        <v>329</v>
      </c>
      <c r="I555" s="822" t="s">
        <v>3130</v>
      </c>
      <c r="J555" s="822" t="s">
        <v>3131</v>
      </c>
      <c r="K555" s="822" t="s">
        <v>3132</v>
      </c>
      <c r="L555" s="825">
        <v>400.2</v>
      </c>
      <c r="M555" s="825">
        <v>400.2</v>
      </c>
      <c r="N555" s="822">
        <v>1</v>
      </c>
      <c r="O555" s="826">
        <v>1</v>
      </c>
      <c r="P555" s="825">
        <v>400.2</v>
      </c>
      <c r="Q555" s="827">
        <v>1</v>
      </c>
      <c r="R555" s="822">
        <v>1</v>
      </c>
      <c r="S555" s="827">
        <v>1</v>
      </c>
      <c r="T555" s="826">
        <v>1</v>
      </c>
      <c r="U555" s="828">
        <v>1</v>
      </c>
    </row>
    <row r="556" spans="1:21" ht="14.45" customHeight="1" x14ac:dyDescent="0.2">
      <c r="A556" s="821">
        <v>11</v>
      </c>
      <c r="B556" s="822" t="s">
        <v>2300</v>
      </c>
      <c r="C556" s="822" t="s">
        <v>2306</v>
      </c>
      <c r="D556" s="823" t="s">
        <v>4268</v>
      </c>
      <c r="E556" s="824" t="s">
        <v>2323</v>
      </c>
      <c r="F556" s="822" t="s">
        <v>2303</v>
      </c>
      <c r="G556" s="822" t="s">
        <v>2359</v>
      </c>
      <c r="H556" s="822" t="s">
        <v>329</v>
      </c>
      <c r="I556" s="822" t="s">
        <v>2883</v>
      </c>
      <c r="J556" s="822" t="s">
        <v>2881</v>
      </c>
      <c r="K556" s="822" t="s">
        <v>2884</v>
      </c>
      <c r="L556" s="825">
        <v>60.23</v>
      </c>
      <c r="M556" s="825">
        <v>60.23</v>
      </c>
      <c r="N556" s="822">
        <v>1</v>
      </c>
      <c r="O556" s="826">
        <v>1</v>
      </c>
      <c r="P556" s="825">
        <v>60.23</v>
      </c>
      <c r="Q556" s="827">
        <v>1</v>
      </c>
      <c r="R556" s="822">
        <v>1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11</v>
      </c>
      <c r="B557" s="822" t="s">
        <v>2300</v>
      </c>
      <c r="C557" s="822" t="s">
        <v>2306</v>
      </c>
      <c r="D557" s="823" t="s">
        <v>4268</v>
      </c>
      <c r="E557" s="824" t="s">
        <v>2323</v>
      </c>
      <c r="F557" s="822" t="s">
        <v>2303</v>
      </c>
      <c r="G557" s="822" t="s">
        <v>2359</v>
      </c>
      <c r="H557" s="822" t="s">
        <v>329</v>
      </c>
      <c r="I557" s="822" t="s">
        <v>3133</v>
      </c>
      <c r="J557" s="822" t="s">
        <v>3134</v>
      </c>
      <c r="K557" s="822" t="s">
        <v>3135</v>
      </c>
      <c r="L557" s="825">
        <v>457.03</v>
      </c>
      <c r="M557" s="825">
        <v>1371.09</v>
      </c>
      <c r="N557" s="822">
        <v>3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11</v>
      </c>
      <c r="B558" s="822" t="s">
        <v>2300</v>
      </c>
      <c r="C558" s="822" t="s">
        <v>2306</v>
      </c>
      <c r="D558" s="823" t="s">
        <v>4268</v>
      </c>
      <c r="E558" s="824" t="s">
        <v>2323</v>
      </c>
      <c r="F558" s="822" t="s">
        <v>2303</v>
      </c>
      <c r="G558" s="822" t="s">
        <v>2359</v>
      </c>
      <c r="H558" s="822" t="s">
        <v>329</v>
      </c>
      <c r="I558" s="822" t="s">
        <v>3136</v>
      </c>
      <c r="J558" s="822" t="s">
        <v>3137</v>
      </c>
      <c r="K558" s="822" t="s">
        <v>3138</v>
      </c>
      <c r="L558" s="825">
        <v>500.25</v>
      </c>
      <c r="M558" s="825">
        <v>500.25</v>
      </c>
      <c r="N558" s="822">
        <v>1</v>
      </c>
      <c r="O558" s="826">
        <v>1</v>
      </c>
      <c r="P558" s="825">
        <v>500.25</v>
      </c>
      <c r="Q558" s="827">
        <v>1</v>
      </c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11</v>
      </c>
      <c r="B559" s="822" t="s">
        <v>2300</v>
      </c>
      <c r="C559" s="822" t="s">
        <v>2306</v>
      </c>
      <c r="D559" s="823" t="s">
        <v>4268</v>
      </c>
      <c r="E559" s="824" t="s">
        <v>2323</v>
      </c>
      <c r="F559" s="822" t="s">
        <v>2303</v>
      </c>
      <c r="G559" s="822" t="s">
        <v>2359</v>
      </c>
      <c r="H559" s="822" t="s">
        <v>329</v>
      </c>
      <c r="I559" s="822" t="s">
        <v>3139</v>
      </c>
      <c r="J559" s="822" t="s">
        <v>3140</v>
      </c>
      <c r="K559" s="822" t="s">
        <v>3141</v>
      </c>
      <c r="L559" s="825">
        <v>600.29999999999995</v>
      </c>
      <c r="M559" s="825">
        <v>600.29999999999995</v>
      </c>
      <c r="N559" s="822">
        <v>1</v>
      </c>
      <c r="O559" s="826">
        <v>1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11</v>
      </c>
      <c r="B560" s="822" t="s">
        <v>2300</v>
      </c>
      <c r="C560" s="822" t="s">
        <v>2306</v>
      </c>
      <c r="D560" s="823" t="s">
        <v>4268</v>
      </c>
      <c r="E560" s="824" t="s">
        <v>2323</v>
      </c>
      <c r="F560" s="822" t="s">
        <v>2303</v>
      </c>
      <c r="G560" s="822" t="s">
        <v>2359</v>
      </c>
      <c r="H560" s="822" t="s">
        <v>329</v>
      </c>
      <c r="I560" s="822" t="s">
        <v>3142</v>
      </c>
      <c r="J560" s="822" t="s">
        <v>3143</v>
      </c>
      <c r="K560" s="822" t="s">
        <v>3144</v>
      </c>
      <c r="L560" s="825">
        <v>8000.55</v>
      </c>
      <c r="M560" s="825">
        <v>8000.55</v>
      </c>
      <c r="N560" s="822">
        <v>1</v>
      </c>
      <c r="O560" s="826">
        <v>1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11</v>
      </c>
      <c r="B561" s="822" t="s">
        <v>2300</v>
      </c>
      <c r="C561" s="822" t="s">
        <v>2306</v>
      </c>
      <c r="D561" s="823" t="s">
        <v>4268</v>
      </c>
      <c r="E561" s="824" t="s">
        <v>2323</v>
      </c>
      <c r="F561" s="822" t="s">
        <v>2303</v>
      </c>
      <c r="G561" s="822" t="s">
        <v>2359</v>
      </c>
      <c r="H561" s="822" t="s">
        <v>329</v>
      </c>
      <c r="I561" s="822" t="s">
        <v>3145</v>
      </c>
      <c r="J561" s="822" t="s">
        <v>3146</v>
      </c>
      <c r="K561" s="822" t="s">
        <v>3147</v>
      </c>
      <c r="L561" s="825">
        <v>2199.9499999999998</v>
      </c>
      <c r="M561" s="825">
        <v>4399.8999999999996</v>
      </c>
      <c r="N561" s="822">
        <v>2</v>
      </c>
      <c r="O561" s="826">
        <v>2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11</v>
      </c>
      <c r="B562" s="822" t="s">
        <v>2300</v>
      </c>
      <c r="C562" s="822" t="s">
        <v>2306</v>
      </c>
      <c r="D562" s="823" t="s">
        <v>4268</v>
      </c>
      <c r="E562" s="824" t="s">
        <v>2323</v>
      </c>
      <c r="F562" s="822" t="s">
        <v>2303</v>
      </c>
      <c r="G562" s="822" t="s">
        <v>2359</v>
      </c>
      <c r="H562" s="822" t="s">
        <v>329</v>
      </c>
      <c r="I562" s="822" t="s">
        <v>3148</v>
      </c>
      <c r="J562" s="822" t="s">
        <v>3149</v>
      </c>
      <c r="K562" s="822" t="s">
        <v>3150</v>
      </c>
      <c r="L562" s="825">
        <v>12000.01</v>
      </c>
      <c r="M562" s="825">
        <v>12000.01</v>
      </c>
      <c r="N562" s="822">
        <v>1</v>
      </c>
      <c r="O562" s="826">
        <v>1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11</v>
      </c>
      <c r="B563" s="822" t="s">
        <v>2300</v>
      </c>
      <c r="C563" s="822" t="s">
        <v>2306</v>
      </c>
      <c r="D563" s="823" t="s">
        <v>4268</v>
      </c>
      <c r="E563" s="824" t="s">
        <v>2326</v>
      </c>
      <c r="F563" s="822" t="s">
        <v>2301</v>
      </c>
      <c r="G563" s="822" t="s">
        <v>2514</v>
      </c>
      <c r="H563" s="822" t="s">
        <v>329</v>
      </c>
      <c r="I563" s="822" t="s">
        <v>2515</v>
      </c>
      <c r="J563" s="822" t="s">
        <v>2516</v>
      </c>
      <c r="K563" s="822" t="s">
        <v>2517</v>
      </c>
      <c r="L563" s="825">
        <v>159.71</v>
      </c>
      <c r="M563" s="825">
        <v>958.26</v>
      </c>
      <c r="N563" s="822">
        <v>6</v>
      </c>
      <c r="O563" s="826">
        <v>2</v>
      </c>
      <c r="P563" s="825">
        <v>479.13</v>
      </c>
      <c r="Q563" s="827">
        <v>0.5</v>
      </c>
      <c r="R563" s="822">
        <v>3</v>
      </c>
      <c r="S563" s="827">
        <v>0.5</v>
      </c>
      <c r="T563" s="826">
        <v>1</v>
      </c>
      <c r="U563" s="828">
        <v>0.5</v>
      </c>
    </row>
    <row r="564" spans="1:21" ht="14.45" customHeight="1" x14ac:dyDescent="0.2">
      <c r="A564" s="821">
        <v>11</v>
      </c>
      <c r="B564" s="822" t="s">
        <v>2300</v>
      </c>
      <c r="C564" s="822" t="s">
        <v>2306</v>
      </c>
      <c r="D564" s="823" t="s">
        <v>4268</v>
      </c>
      <c r="E564" s="824" t="s">
        <v>2326</v>
      </c>
      <c r="F564" s="822" t="s">
        <v>2301</v>
      </c>
      <c r="G564" s="822" t="s">
        <v>2383</v>
      </c>
      <c r="H564" s="822" t="s">
        <v>663</v>
      </c>
      <c r="I564" s="822" t="s">
        <v>1914</v>
      </c>
      <c r="J564" s="822" t="s">
        <v>1055</v>
      </c>
      <c r="K564" s="822" t="s">
        <v>708</v>
      </c>
      <c r="L564" s="825">
        <v>96.04</v>
      </c>
      <c r="M564" s="825">
        <v>192.08</v>
      </c>
      <c r="N564" s="822">
        <v>2</v>
      </c>
      <c r="O564" s="826">
        <v>0.5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11</v>
      </c>
      <c r="B565" s="822" t="s">
        <v>2300</v>
      </c>
      <c r="C565" s="822" t="s">
        <v>2306</v>
      </c>
      <c r="D565" s="823" t="s">
        <v>4268</v>
      </c>
      <c r="E565" s="824" t="s">
        <v>2326</v>
      </c>
      <c r="F565" s="822" t="s">
        <v>2301</v>
      </c>
      <c r="G565" s="822" t="s">
        <v>3151</v>
      </c>
      <c r="H565" s="822" t="s">
        <v>329</v>
      </c>
      <c r="I565" s="822" t="s">
        <v>3152</v>
      </c>
      <c r="J565" s="822" t="s">
        <v>3153</v>
      </c>
      <c r="K565" s="822" t="s">
        <v>3154</v>
      </c>
      <c r="L565" s="825">
        <v>225.39</v>
      </c>
      <c r="M565" s="825">
        <v>225.39</v>
      </c>
      <c r="N565" s="822">
        <v>1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11</v>
      </c>
      <c r="B566" s="822" t="s">
        <v>2300</v>
      </c>
      <c r="C566" s="822" t="s">
        <v>2306</v>
      </c>
      <c r="D566" s="823" t="s">
        <v>4268</v>
      </c>
      <c r="E566" s="824" t="s">
        <v>2326</v>
      </c>
      <c r="F566" s="822" t="s">
        <v>2301</v>
      </c>
      <c r="G566" s="822" t="s">
        <v>2434</v>
      </c>
      <c r="H566" s="822" t="s">
        <v>329</v>
      </c>
      <c r="I566" s="822" t="s">
        <v>2435</v>
      </c>
      <c r="J566" s="822" t="s">
        <v>2436</v>
      </c>
      <c r="K566" s="822" t="s">
        <v>2437</v>
      </c>
      <c r="L566" s="825">
        <v>52.87</v>
      </c>
      <c r="M566" s="825">
        <v>264.34999999999997</v>
      </c>
      <c r="N566" s="822">
        <v>5</v>
      </c>
      <c r="O566" s="826">
        <v>5</v>
      </c>
      <c r="P566" s="825">
        <v>105.74</v>
      </c>
      <c r="Q566" s="827">
        <v>0.4</v>
      </c>
      <c r="R566" s="822">
        <v>2</v>
      </c>
      <c r="S566" s="827">
        <v>0.4</v>
      </c>
      <c r="T566" s="826">
        <v>2</v>
      </c>
      <c r="U566" s="828">
        <v>0.4</v>
      </c>
    </row>
    <row r="567" spans="1:21" ht="14.45" customHeight="1" x14ac:dyDescent="0.2">
      <c r="A567" s="821">
        <v>11</v>
      </c>
      <c r="B567" s="822" t="s">
        <v>2300</v>
      </c>
      <c r="C567" s="822" t="s">
        <v>2306</v>
      </c>
      <c r="D567" s="823" t="s">
        <v>4268</v>
      </c>
      <c r="E567" s="824" t="s">
        <v>2326</v>
      </c>
      <c r="F567" s="822" t="s">
        <v>2301</v>
      </c>
      <c r="G567" s="822" t="s">
        <v>2434</v>
      </c>
      <c r="H567" s="822" t="s">
        <v>329</v>
      </c>
      <c r="I567" s="822" t="s">
        <v>2543</v>
      </c>
      <c r="J567" s="822" t="s">
        <v>2436</v>
      </c>
      <c r="K567" s="822" t="s">
        <v>2437</v>
      </c>
      <c r="L567" s="825">
        <v>52.87</v>
      </c>
      <c r="M567" s="825">
        <v>52.87</v>
      </c>
      <c r="N567" s="822">
        <v>1</v>
      </c>
      <c r="O567" s="826">
        <v>1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11</v>
      </c>
      <c r="B568" s="822" t="s">
        <v>2300</v>
      </c>
      <c r="C568" s="822" t="s">
        <v>2306</v>
      </c>
      <c r="D568" s="823" t="s">
        <v>4268</v>
      </c>
      <c r="E568" s="824" t="s">
        <v>2326</v>
      </c>
      <c r="F568" s="822" t="s">
        <v>2301</v>
      </c>
      <c r="G568" s="822" t="s">
        <v>3155</v>
      </c>
      <c r="H568" s="822" t="s">
        <v>329</v>
      </c>
      <c r="I568" s="822" t="s">
        <v>1827</v>
      </c>
      <c r="J568" s="822" t="s">
        <v>715</v>
      </c>
      <c r="K568" s="822" t="s">
        <v>1828</v>
      </c>
      <c r="L568" s="825">
        <v>736.33</v>
      </c>
      <c r="M568" s="825">
        <v>1472.66</v>
      </c>
      <c r="N568" s="822">
        <v>2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11</v>
      </c>
      <c r="B569" s="822" t="s">
        <v>2300</v>
      </c>
      <c r="C569" s="822" t="s">
        <v>2306</v>
      </c>
      <c r="D569" s="823" t="s">
        <v>4268</v>
      </c>
      <c r="E569" s="824" t="s">
        <v>2326</v>
      </c>
      <c r="F569" s="822" t="s">
        <v>2301</v>
      </c>
      <c r="G569" s="822" t="s">
        <v>3156</v>
      </c>
      <c r="H569" s="822" t="s">
        <v>329</v>
      </c>
      <c r="I569" s="822" t="s">
        <v>3157</v>
      </c>
      <c r="J569" s="822" t="s">
        <v>3158</v>
      </c>
      <c r="K569" s="822" t="s">
        <v>3159</v>
      </c>
      <c r="L569" s="825">
        <v>79.64</v>
      </c>
      <c r="M569" s="825">
        <v>79.64</v>
      </c>
      <c r="N569" s="822">
        <v>1</v>
      </c>
      <c r="O569" s="826">
        <v>0.5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11</v>
      </c>
      <c r="B570" s="822" t="s">
        <v>2300</v>
      </c>
      <c r="C570" s="822" t="s">
        <v>2306</v>
      </c>
      <c r="D570" s="823" t="s">
        <v>4268</v>
      </c>
      <c r="E570" s="824" t="s">
        <v>2326</v>
      </c>
      <c r="F570" s="822" t="s">
        <v>2301</v>
      </c>
      <c r="G570" s="822" t="s">
        <v>2559</v>
      </c>
      <c r="H570" s="822" t="s">
        <v>329</v>
      </c>
      <c r="I570" s="822" t="s">
        <v>2560</v>
      </c>
      <c r="J570" s="822" t="s">
        <v>2561</v>
      </c>
      <c r="K570" s="822" t="s">
        <v>2562</v>
      </c>
      <c r="L570" s="825">
        <v>159.71</v>
      </c>
      <c r="M570" s="825">
        <v>5749.56</v>
      </c>
      <c r="N570" s="822">
        <v>36</v>
      </c>
      <c r="O570" s="826">
        <v>12</v>
      </c>
      <c r="P570" s="825">
        <v>2395.65</v>
      </c>
      <c r="Q570" s="827">
        <v>0.41666666666666663</v>
      </c>
      <c r="R570" s="822">
        <v>15</v>
      </c>
      <c r="S570" s="827">
        <v>0.41666666666666669</v>
      </c>
      <c r="T570" s="826">
        <v>5</v>
      </c>
      <c r="U570" s="828">
        <v>0.41666666666666669</v>
      </c>
    </row>
    <row r="571" spans="1:21" ht="14.45" customHeight="1" x14ac:dyDescent="0.2">
      <c r="A571" s="821">
        <v>11</v>
      </c>
      <c r="B571" s="822" t="s">
        <v>2300</v>
      </c>
      <c r="C571" s="822" t="s">
        <v>2306</v>
      </c>
      <c r="D571" s="823" t="s">
        <v>4268</v>
      </c>
      <c r="E571" s="824" t="s">
        <v>2326</v>
      </c>
      <c r="F571" s="822" t="s">
        <v>2301</v>
      </c>
      <c r="G571" s="822" t="s">
        <v>2559</v>
      </c>
      <c r="H571" s="822" t="s">
        <v>329</v>
      </c>
      <c r="I571" s="822" t="s">
        <v>2563</v>
      </c>
      <c r="J571" s="822" t="s">
        <v>2561</v>
      </c>
      <c r="K571" s="822" t="s">
        <v>2564</v>
      </c>
      <c r="L571" s="825">
        <v>159.71</v>
      </c>
      <c r="M571" s="825">
        <v>1117.97</v>
      </c>
      <c r="N571" s="822">
        <v>7</v>
      </c>
      <c r="O571" s="826">
        <v>3</v>
      </c>
      <c r="P571" s="825">
        <v>159.71</v>
      </c>
      <c r="Q571" s="827">
        <v>0.14285714285714285</v>
      </c>
      <c r="R571" s="822">
        <v>1</v>
      </c>
      <c r="S571" s="827">
        <v>0.14285714285714285</v>
      </c>
      <c r="T571" s="826">
        <v>1</v>
      </c>
      <c r="U571" s="828">
        <v>0.33333333333333331</v>
      </c>
    </row>
    <row r="572" spans="1:21" ht="14.45" customHeight="1" x14ac:dyDescent="0.2">
      <c r="A572" s="821">
        <v>11</v>
      </c>
      <c r="B572" s="822" t="s">
        <v>2300</v>
      </c>
      <c r="C572" s="822" t="s">
        <v>2306</v>
      </c>
      <c r="D572" s="823" t="s">
        <v>4268</v>
      </c>
      <c r="E572" s="824" t="s">
        <v>2326</v>
      </c>
      <c r="F572" s="822" t="s">
        <v>2301</v>
      </c>
      <c r="G572" s="822" t="s">
        <v>2438</v>
      </c>
      <c r="H572" s="822" t="s">
        <v>329</v>
      </c>
      <c r="I572" s="822" t="s">
        <v>2439</v>
      </c>
      <c r="J572" s="822" t="s">
        <v>2440</v>
      </c>
      <c r="K572" s="822" t="s">
        <v>2441</v>
      </c>
      <c r="L572" s="825">
        <v>91.78</v>
      </c>
      <c r="M572" s="825">
        <v>91.78</v>
      </c>
      <c r="N572" s="822">
        <v>1</v>
      </c>
      <c r="O572" s="826">
        <v>1</v>
      </c>
      <c r="P572" s="825">
        <v>91.78</v>
      </c>
      <c r="Q572" s="827">
        <v>1</v>
      </c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11</v>
      </c>
      <c r="B573" s="822" t="s">
        <v>2300</v>
      </c>
      <c r="C573" s="822" t="s">
        <v>2306</v>
      </c>
      <c r="D573" s="823" t="s">
        <v>4268</v>
      </c>
      <c r="E573" s="824" t="s">
        <v>2326</v>
      </c>
      <c r="F573" s="822" t="s">
        <v>2301</v>
      </c>
      <c r="G573" s="822" t="s">
        <v>2452</v>
      </c>
      <c r="H573" s="822" t="s">
        <v>329</v>
      </c>
      <c r="I573" s="822" t="s">
        <v>2453</v>
      </c>
      <c r="J573" s="822" t="s">
        <v>2454</v>
      </c>
      <c r="K573" s="822" t="s">
        <v>2455</v>
      </c>
      <c r="L573" s="825">
        <v>132.97999999999999</v>
      </c>
      <c r="M573" s="825">
        <v>265.95999999999998</v>
      </c>
      <c r="N573" s="822">
        <v>2</v>
      </c>
      <c r="O573" s="826">
        <v>1</v>
      </c>
      <c r="P573" s="825">
        <v>265.95999999999998</v>
      </c>
      <c r="Q573" s="827">
        <v>1</v>
      </c>
      <c r="R573" s="822">
        <v>2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11</v>
      </c>
      <c r="B574" s="822" t="s">
        <v>2300</v>
      </c>
      <c r="C574" s="822" t="s">
        <v>2306</v>
      </c>
      <c r="D574" s="823" t="s">
        <v>4268</v>
      </c>
      <c r="E574" s="824" t="s">
        <v>2326</v>
      </c>
      <c r="F574" s="822" t="s">
        <v>2301</v>
      </c>
      <c r="G574" s="822" t="s">
        <v>2588</v>
      </c>
      <c r="H574" s="822" t="s">
        <v>663</v>
      </c>
      <c r="I574" s="822" t="s">
        <v>2069</v>
      </c>
      <c r="J574" s="822" t="s">
        <v>1965</v>
      </c>
      <c r="K574" s="822" t="s">
        <v>2070</v>
      </c>
      <c r="L574" s="825">
        <v>70.48</v>
      </c>
      <c r="M574" s="825">
        <v>704.8</v>
      </c>
      <c r="N574" s="822">
        <v>10</v>
      </c>
      <c r="O574" s="826">
        <v>8</v>
      </c>
      <c r="P574" s="825">
        <v>211.44</v>
      </c>
      <c r="Q574" s="827">
        <v>0.3</v>
      </c>
      <c r="R574" s="822">
        <v>3</v>
      </c>
      <c r="S574" s="827">
        <v>0.3</v>
      </c>
      <c r="T574" s="826">
        <v>3</v>
      </c>
      <c r="U574" s="828">
        <v>0.375</v>
      </c>
    </row>
    <row r="575" spans="1:21" ht="14.45" customHeight="1" x14ac:dyDescent="0.2">
      <c r="A575" s="821">
        <v>11</v>
      </c>
      <c r="B575" s="822" t="s">
        <v>2300</v>
      </c>
      <c r="C575" s="822" t="s">
        <v>2306</v>
      </c>
      <c r="D575" s="823" t="s">
        <v>4268</v>
      </c>
      <c r="E575" s="824" t="s">
        <v>2326</v>
      </c>
      <c r="F575" s="822" t="s">
        <v>2301</v>
      </c>
      <c r="G575" s="822" t="s">
        <v>2353</v>
      </c>
      <c r="H575" s="822" t="s">
        <v>663</v>
      </c>
      <c r="I575" s="822" t="s">
        <v>1834</v>
      </c>
      <c r="J575" s="822" t="s">
        <v>788</v>
      </c>
      <c r="K575" s="822" t="s">
        <v>1835</v>
      </c>
      <c r="L575" s="825">
        <v>736.33</v>
      </c>
      <c r="M575" s="825">
        <v>15462.93</v>
      </c>
      <c r="N575" s="822">
        <v>21</v>
      </c>
      <c r="O575" s="826">
        <v>15.5</v>
      </c>
      <c r="P575" s="825">
        <v>13990.27</v>
      </c>
      <c r="Q575" s="827">
        <v>0.90476190476190477</v>
      </c>
      <c r="R575" s="822">
        <v>19</v>
      </c>
      <c r="S575" s="827">
        <v>0.90476190476190477</v>
      </c>
      <c r="T575" s="826">
        <v>15</v>
      </c>
      <c r="U575" s="828">
        <v>0.967741935483871</v>
      </c>
    </row>
    <row r="576" spans="1:21" ht="14.45" customHeight="1" x14ac:dyDescent="0.2">
      <c r="A576" s="821">
        <v>11</v>
      </c>
      <c r="B576" s="822" t="s">
        <v>2300</v>
      </c>
      <c r="C576" s="822" t="s">
        <v>2306</v>
      </c>
      <c r="D576" s="823" t="s">
        <v>4268</v>
      </c>
      <c r="E576" s="824" t="s">
        <v>2326</v>
      </c>
      <c r="F576" s="822" t="s">
        <v>2301</v>
      </c>
      <c r="G576" s="822" t="s">
        <v>2353</v>
      </c>
      <c r="H576" s="822" t="s">
        <v>663</v>
      </c>
      <c r="I576" s="822" t="s">
        <v>1836</v>
      </c>
      <c r="J576" s="822" t="s">
        <v>788</v>
      </c>
      <c r="K576" s="822" t="s">
        <v>1837</v>
      </c>
      <c r="L576" s="825">
        <v>490.89</v>
      </c>
      <c r="M576" s="825">
        <v>2945.34</v>
      </c>
      <c r="N576" s="822">
        <v>6</v>
      </c>
      <c r="O576" s="826">
        <v>3</v>
      </c>
      <c r="P576" s="825">
        <v>2945.34</v>
      </c>
      <c r="Q576" s="827">
        <v>1</v>
      </c>
      <c r="R576" s="822">
        <v>6</v>
      </c>
      <c r="S576" s="827">
        <v>1</v>
      </c>
      <c r="T576" s="826">
        <v>3</v>
      </c>
      <c r="U576" s="828">
        <v>1</v>
      </c>
    </row>
    <row r="577" spans="1:21" ht="14.45" customHeight="1" x14ac:dyDescent="0.2">
      <c r="A577" s="821">
        <v>11</v>
      </c>
      <c r="B577" s="822" t="s">
        <v>2300</v>
      </c>
      <c r="C577" s="822" t="s">
        <v>2306</v>
      </c>
      <c r="D577" s="823" t="s">
        <v>4268</v>
      </c>
      <c r="E577" s="824" t="s">
        <v>2326</v>
      </c>
      <c r="F577" s="822" t="s">
        <v>2301</v>
      </c>
      <c r="G577" s="822" t="s">
        <v>2353</v>
      </c>
      <c r="H577" s="822" t="s">
        <v>663</v>
      </c>
      <c r="I577" s="822" t="s">
        <v>1830</v>
      </c>
      <c r="J577" s="822" t="s">
        <v>788</v>
      </c>
      <c r="K577" s="822" t="s">
        <v>1831</v>
      </c>
      <c r="L577" s="825">
        <v>923.74</v>
      </c>
      <c r="M577" s="825">
        <v>2771.2200000000003</v>
      </c>
      <c r="N577" s="822">
        <v>3</v>
      </c>
      <c r="O577" s="826">
        <v>2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11</v>
      </c>
      <c r="B578" s="822" t="s">
        <v>2300</v>
      </c>
      <c r="C578" s="822" t="s">
        <v>2306</v>
      </c>
      <c r="D578" s="823" t="s">
        <v>4268</v>
      </c>
      <c r="E578" s="824" t="s">
        <v>2326</v>
      </c>
      <c r="F578" s="822" t="s">
        <v>2301</v>
      </c>
      <c r="G578" s="822" t="s">
        <v>2408</v>
      </c>
      <c r="H578" s="822" t="s">
        <v>329</v>
      </c>
      <c r="I578" s="822" t="s">
        <v>2797</v>
      </c>
      <c r="J578" s="822" t="s">
        <v>681</v>
      </c>
      <c r="K578" s="822" t="s">
        <v>2798</v>
      </c>
      <c r="L578" s="825">
        <v>17.62</v>
      </c>
      <c r="M578" s="825">
        <v>17.62</v>
      </c>
      <c r="N578" s="822">
        <v>1</v>
      </c>
      <c r="O578" s="826">
        <v>1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11</v>
      </c>
      <c r="B579" s="822" t="s">
        <v>2300</v>
      </c>
      <c r="C579" s="822" t="s">
        <v>2306</v>
      </c>
      <c r="D579" s="823" t="s">
        <v>4268</v>
      </c>
      <c r="E579" s="824" t="s">
        <v>2326</v>
      </c>
      <c r="F579" s="822" t="s">
        <v>2301</v>
      </c>
      <c r="G579" s="822" t="s">
        <v>2408</v>
      </c>
      <c r="H579" s="822" t="s">
        <v>329</v>
      </c>
      <c r="I579" s="822" t="s">
        <v>2409</v>
      </c>
      <c r="J579" s="822" t="s">
        <v>681</v>
      </c>
      <c r="K579" s="822" t="s">
        <v>1168</v>
      </c>
      <c r="L579" s="825">
        <v>35.25</v>
      </c>
      <c r="M579" s="825">
        <v>211.5</v>
      </c>
      <c r="N579" s="822">
        <v>6</v>
      </c>
      <c r="O579" s="826">
        <v>5</v>
      </c>
      <c r="P579" s="825">
        <v>141</v>
      </c>
      <c r="Q579" s="827">
        <v>0.66666666666666663</v>
      </c>
      <c r="R579" s="822">
        <v>4</v>
      </c>
      <c r="S579" s="827">
        <v>0.66666666666666663</v>
      </c>
      <c r="T579" s="826">
        <v>3</v>
      </c>
      <c r="U579" s="828">
        <v>0.6</v>
      </c>
    </row>
    <row r="580" spans="1:21" ht="14.45" customHeight="1" x14ac:dyDescent="0.2">
      <c r="A580" s="821">
        <v>11</v>
      </c>
      <c r="B580" s="822" t="s">
        <v>2300</v>
      </c>
      <c r="C580" s="822" t="s">
        <v>2306</v>
      </c>
      <c r="D580" s="823" t="s">
        <v>4268</v>
      </c>
      <c r="E580" s="824" t="s">
        <v>2326</v>
      </c>
      <c r="F580" s="822" t="s">
        <v>2301</v>
      </c>
      <c r="G580" s="822" t="s">
        <v>2408</v>
      </c>
      <c r="H580" s="822" t="s">
        <v>329</v>
      </c>
      <c r="I580" s="822" t="s">
        <v>2589</v>
      </c>
      <c r="J580" s="822" t="s">
        <v>681</v>
      </c>
      <c r="K580" s="822" t="s">
        <v>2590</v>
      </c>
      <c r="L580" s="825">
        <v>35.25</v>
      </c>
      <c r="M580" s="825">
        <v>35.25</v>
      </c>
      <c r="N580" s="822">
        <v>1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11</v>
      </c>
      <c r="B581" s="822" t="s">
        <v>2300</v>
      </c>
      <c r="C581" s="822" t="s">
        <v>2306</v>
      </c>
      <c r="D581" s="823" t="s">
        <v>4268</v>
      </c>
      <c r="E581" s="824" t="s">
        <v>2326</v>
      </c>
      <c r="F581" s="822" t="s">
        <v>2301</v>
      </c>
      <c r="G581" s="822" t="s">
        <v>2408</v>
      </c>
      <c r="H581" s="822" t="s">
        <v>329</v>
      </c>
      <c r="I581" s="822" t="s">
        <v>2591</v>
      </c>
      <c r="J581" s="822" t="s">
        <v>925</v>
      </c>
      <c r="K581" s="822" t="s">
        <v>2592</v>
      </c>
      <c r="L581" s="825">
        <v>35.25</v>
      </c>
      <c r="M581" s="825">
        <v>35.25</v>
      </c>
      <c r="N581" s="822">
        <v>1</v>
      </c>
      <c r="O581" s="826">
        <v>1</v>
      </c>
      <c r="P581" s="825">
        <v>35.25</v>
      </c>
      <c r="Q581" s="827">
        <v>1</v>
      </c>
      <c r="R581" s="822">
        <v>1</v>
      </c>
      <c r="S581" s="827">
        <v>1</v>
      </c>
      <c r="T581" s="826">
        <v>1</v>
      </c>
      <c r="U581" s="828">
        <v>1</v>
      </c>
    </row>
    <row r="582" spans="1:21" ht="14.45" customHeight="1" x14ac:dyDescent="0.2">
      <c r="A582" s="821">
        <v>11</v>
      </c>
      <c r="B582" s="822" t="s">
        <v>2300</v>
      </c>
      <c r="C582" s="822" t="s">
        <v>2306</v>
      </c>
      <c r="D582" s="823" t="s">
        <v>4268</v>
      </c>
      <c r="E582" s="824" t="s">
        <v>2326</v>
      </c>
      <c r="F582" s="822" t="s">
        <v>2301</v>
      </c>
      <c r="G582" s="822" t="s">
        <v>2378</v>
      </c>
      <c r="H582" s="822" t="s">
        <v>663</v>
      </c>
      <c r="I582" s="822" t="s">
        <v>2016</v>
      </c>
      <c r="J582" s="822" t="s">
        <v>2014</v>
      </c>
      <c r="K582" s="822" t="s">
        <v>2017</v>
      </c>
      <c r="L582" s="825">
        <v>13.68</v>
      </c>
      <c r="M582" s="825">
        <v>27.36</v>
      </c>
      <c r="N582" s="822">
        <v>2</v>
      </c>
      <c r="O582" s="826">
        <v>0.5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11</v>
      </c>
      <c r="B583" s="822" t="s">
        <v>2300</v>
      </c>
      <c r="C583" s="822" t="s">
        <v>2306</v>
      </c>
      <c r="D583" s="823" t="s">
        <v>4268</v>
      </c>
      <c r="E583" s="824" t="s">
        <v>2326</v>
      </c>
      <c r="F583" s="822" t="s">
        <v>2301</v>
      </c>
      <c r="G583" s="822" t="s">
        <v>3160</v>
      </c>
      <c r="H583" s="822" t="s">
        <v>329</v>
      </c>
      <c r="I583" s="822" t="s">
        <v>3161</v>
      </c>
      <c r="J583" s="822" t="s">
        <v>3162</v>
      </c>
      <c r="K583" s="822" t="s">
        <v>3163</v>
      </c>
      <c r="L583" s="825">
        <v>116.43</v>
      </c>
      <c r="M583" s="825">
        <v>116.43</v>
      </c>
      <c r="N583" s="822">
        <v>1</v>
      </c>
      <c r="O583" s="826">
        <v>1</v>
      </c>
      <c r="P583" s="825">
        <v>116.43</v>
      </c>
      <c r="Q583" s="827">
        <v>1</v>
      </c>
      <c r="R583" s="822">
        <v>1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11</v>
      </c>
      <c r="B584" s="822" t="s">
        <v>2300</v>
      </c>
      <c r="C584" s="822" t="s">
        <v>2306</v>
      </c>
      <c r="D584" s="823" t="s">
        <v>4268</v>
      </c>
      <c r="E584" s="824" t="s">
        <v>2326</v>
      </c>
      <c r="F584" s="822" t="s">
        <v>2301</v>
      </c>
      <c r="G584" s="822" t="s">
        <v>2354</v>
      </c>
      <c r="H584" s="822" t="s">
        <v>663</v>
      </c>
      <c r="I584" s="822" t="s">
        <v>1970</v>
      </c>
      <c r="J584" s="822" t="s">
        <v>929</v>
      </c>
      <c r="K584" s="822" t="s">
        <v>930</v>
      </c>
      <c r="L584" s="825">
        <v>0</v>
      </c>
      <c r="M584" s="825">
        <v>0</v>
      </c>
      <c r="N584" s="822">
        <v>1</v>
      </c>
      <c r="O584" s="826">
        <v>0.5</v>
      </c>
      <c r="P584" s="825"/>
      <c r="Q584" s="827"/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11</v>
      </c>
      <c r="B585" s="822" t="s">
        <v>2300</v>
      </c>
      <c r="C585" s="822" t="s">
        <v>2306</v>
      </c>
      <c r="D585" s="823" t="s">
        <v>4268</v>
      </c>
      <c r="E585" s="824" t="s">
        <v>2326</v>
      </c>
      <c r="F585" s="822" t="s">
        <v>2301</v>
      </c>
      <c r="G585" s="822" t="s">
        <v>2354</v>
      </c>
      <c r="H585" s="822" t="s">
        <v>329</v>
      </c>
      <c r="I585" s="822" t="s">
        <v>2384</v>
      </c>
      <c r="J585" s="822" t="s">
        <v>929</v>
      </c>
      <c r="K585" s="822" t="s">
        <v>930</v>
      </c>
      <c r="L585" s="825">
        <v>0</v>
      </c>
      <c r="M585" s="825">
        <v>0</v>
      </c>
      <c r="N585" s="822">
        <v>3</v>
      </c>
      <c r="O585" s="826">
        <v>3</v>
      </c>
      <c r="P585" s="825">
        <v>0</v>
      </c>
      <c r="Q585" s="827"/>
      <c r="R585" s="822">
        <v>2</v>
      </c>
      <c r="S585" s="827">
        <v>0.66666666666666663</v>
      </c>
      <c r="T585" s="826">
        <v>2</v>
      </c>
      <c r="U585" s="828">
        <v>0.66666666666666663</v>
      </c>
    </row>
    <row r="586" spans="1:21" ht="14.45" customHeight="1" x14ac:dyDescent="0.2">
      <c r="A586" s="821">
        <v>11</v>
      </c>
      <c r="B586" s="822" t="s">
        <v>2300</v>
      </c>
      <c r="C586" s="822" t="s">
        <v>2306</v>
      </c>
      <c r="D586" s="823" t="s">
        <v>4268</v>
      </c>
      <c r="E586" s="824" t="s">
        <v>2326</v>
      </c>
      <c r="F586" s="822" t="s">
        <v>2301</v>
      </c>
      <c r="G586" s="822" t="s">
        <v>3164</v>
      </c>
      <c r="H586" s="822" t="s">
        <v>329</v>
      </c>
      <c r="I586" s="822" t="s">
        <v>3165</v>
      </c>
      <c r="J586" s="822" t="s">
        <v>3166</v>
      </c>
      <c r="K586" s="822" t="s">
        <v>3167</v>
      </c>
      <c r="L586" s="825">
        <v>0</v>
      </c>
      <c r="M586" s="825">
        <v>0</v>
      </c>
      <c r="N586" s="822">
        <v>1</v>
      </c>
      <c r="O586" s="826">
        <v>1</v>
      </c>
      <c r="P586" s="825">
        <v>0</v>
      </c>
      <c r="Q586" s="827"/>
      <c r="R586" s="822">
        <v>1</v>
      </c>
      <c r="S586" s="827">
        <v>1</v>
      </c>
      <c r="T586" s="826">
        <v>1</v>
      </c>
      <c r="U586" s="828">
        <v>1</v>
      </c>
    </row>
    <row r="587" spans="1:21" ht="14.45" customHeight="1" x14ac:dyDescent="0.2">
      <c r="A587" s="821">
        <v>11</v>
      </c>
      <c r="B587" s="822" t="s">
        <v>2300</v>
      </c>
      <c r="C587" s="822" t="s">
        <v>2306</v>
      </c>
      <c r="D587" s="823" t="s">
        <v>4268</v>
      </c>
      <c r="E587" s="824" t="s">
        <v>2326</v>
      </c>
      <c r="F587" s="822" t="s">
        <v>2301</v>
      </c>
      <c r="G587" s="822" t="s">
        <v>2503</v>
      </c>
      <c r="H587" s="822" t="s">
        <v>329</v>
      </c>
      <c r="I587" s="822" t="s">
        <v>2504</v>
      </c>
      <c r="J587" s="822" t="s">
        <v>2639</v>
      </c>
      <c r="K587" s="822"/>
      <c r="L587" s="825">
        <v>50.32</v>
      </c>
      <c r="M587" s="825">
        <v>50.32</v>
      </c>
      <c r="N587" s="822">
        <v>1</v>
      </c>
      <c r="O587" s="826">
        <v>1</v>
      </c>
      <c r="P587" s="825">
        <v>50.32</v>
      </c>
      <c r="Q587" s="827">
        <v>1</v>
      </c>
      <c r="R587" s="822">
        <v>1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11</v>
      </c>
      <c r="B588" s="822" t="s">
        <v>2300</v>
      </c>
      <c r="C588" s="822" t="s">
        <v>2306</v>
      </c>
      <c r="D588" s="823" t="s">
        <v>4268</v>
      </c>
      <c r="E588" s="824" t="s">
        <v>2326</v>
      </c>
      <c r="F588" s="822" t="s">
        <v>2301</v>
      </c>
      <c r="G588" s="822" t="s">
        <v>2503</v>
      </c>
      <c r="H588" s="822" t="s">
        <v>329</v>
      </c>
      <c r="I588" s="822" t="s">
        <v>2504</v>
      </c>
      <c r="J588" s="822" t="s">
        <v>1058</v>
      </c>
      <c r="K588" s="822" t="s">
        <v>2505</v>
      </c>
      <c r="L588" s="825">
        <v>50.32</v>
      </c>
      <c r="M588" s="825">
        <v>50.32</v>
      </c>
      <c r="N588" s="822">
        <v>1</v>
      </c>
      <c r="O588" s="826">
        <v>0.5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11</v>
      </c>
      <c r="B589" s="822" t="s">
        <v>2300</v>
      </c>
      <c r="C589" s="822" t="s">
        <v>2306</v>
      </c>
      <c r="D589" s="823" t="s">
        <v>4268</v>
      </c>
      <c r="E589" s="824" t="s">
        <v>2326</v>
      </c>
      <c r="F589" s="822" t="s">
        <v>2301</v>
      </c>
      <c r="G589" s="822" t="s">
        <v>2503</v>
      </c>
      <c r="H589" s="822" t="s">
        <v>329</v>
      </c>
      <c r="I589" s="822" t="s">
        <v>2640</v>
      </c>
      <c r="J589" s="822" t="s">
        <v>2639</v>
      </c>
      <c r="K589" s="822"/>
      <c r="L589" s="825">
        <v>16.77</v>
      </c>
      <c r="M589" s="825">
        <v>16.77</v>
      </c>
      <c r="N589" s="822">
        <v>1</v>
      </c>
      <c r="O589" s="826">
        <v>1</v>
      </c>
      <c r="P589" s="825">
        <v>16.77</v>
      </c>
      <c r="Q589" s="827">
        <v>1</v>
      </c>
      <c r="R589" s="822">
        <v>1</v>
      </c>
      <c r="S589" s="827">
        <v>1</v>
      </c>
      <c r="T589" s="826">
        <v>1</v>
      </c>
      <c r="U589" s="828">
        <v>1</v>
      </c>
    </row>
    <row r="590" spans="1:21" ht="14.45" customHeight="1" x14ac:dyDescent="0.2">
      <c r="A590" s="821">
        <v>11</v>
      </c>
      <c r="B590" s="822" t="s">
        <v>2300</v>
      </c>
      <c r="C590" s="822" t="s">
        <v>2306</v>
      </c>
      <c r="D590" s="823" t="s">
        <v>4268</v>
      </c>
      <c r="E590" s="824" t="s">
        <v>2326</v>
      </c>
      <c r="F590" s="822" t="s">
        <v>2301</v>
      </c>
      <c r="G590" s="822" t="s">
        <v>2404</v>
      </c>
      <c r="H590" s="822" t="s">
        <v>663</v>
      </c>
      <c r="I590" s="822" t="s">
        <v>1907</v>
      </c>
      <c r="J590" s="822" t="s">
        <v>1078</v>
      </c>
      <c r="K590" s="822" t="s">
        <v>1908</v>
      </c>
      <c r="L590" s="825">
        <v>154.36000000000001</v>
      </c>
      <c r="M590" s="825">
        <v>308.72000000000003</v>
      </c>
      <c r="N590" s="822">
        <v>2</v>
      </c>
      <c r="O590" s="826">
        <v>2</v>
      </c>
      <c r="P590" s="825">
        <v>154.36000000000001</v>
      </c>
      <c r="Q590" s="827">
        <v>0.5</v>
      </c>
      <c r="R590" s="822">
        <v>1</v>
      </c>
      <c r="S590" s="827">
        <v>0.5</v>
      </c>
      <c r="T590" s="826">
        <v>1</v>
      </c>
      <c r="U590" s="828">
        <v>0.5</v>
      </c>
    </row>
    <row r="591" spans="1:21" ht="14.45" customHeight="1" x14ac:dyDescent="0.2">
      <c r="A591" s="821">
        <v>11</v>
      </c>
      <c r="B591" s="822" t="s">
        <v>2300</v>
      </c>
      <c r="C591" s="822" t="s">
        <v>2306</v>
      </c>
      <c r="D591" s="823" t="s">
        <v>4268</v>
      </c>
      <c r="E591" s="824" t="s">
        <v>2326</v>
      </c>
      <c r="F591" s="822" t="s">
        <v>2301</v>
      </c>
      <c r="G591" s="822" t="s">
        <v>2404</v>
      </c>
      <c r="H591" s="822" t="s">
        <v>329</v>
      </c>
      <c r="I591" s="822" t="s">
        <v>3012</v>
      </c>
      <c r="J591" s="822" t="s">
        <v>3013</v>
      </c>
      <c r="K591" s="822" t="s">
        <v>3014</v>
      </c>
      <c r="L591" s="825">
        <v>154.36000000000001</v>
      </c>
      <c r="M591" s="825">
        <v>308.72000000000003</v>
      </c>
      <c r="N591" s="822">
        <v>2</v>
      </c>
      <c r="O591" s="826">
        <v>2</v>
      </c>
      <c r="P591" s="825">
        <v>154.36000000000001</v>
      </c>
      <c r="Q591" s="827">
        <v>0.5</v>
      </c>
      <c r="R591" s="822">
        <v>1</v>
      </c>
      <c r="S591" s="827">
        <v>0.5</v>
      </c>
      <c r="T591" s="826">
        <v>1</v>
      </c>
      <c r="U591" s="828">
        <v>0.5</v>
      </c>
    </row>
    <row r="592" spans="1:21" ht="14.45" customHeight="1" x14ac:dyDescent="0.2">
      <c r="A592" s="821">
        <v>11</v>
      </c>
      <c r="B592" s="822" t="s">
        <v>2300</v>
      </c>
      <c r="C592" s="822" t="s">
        <v>2306</v>
      </c>
      <c r="D592" s="823" t="s">
        <v>4268</v>
      </c>
      <c r="E592" s="824" t="s">
        <v>2326</v>
      </c>
      <c r="F592" s="822" t="s">
        <v>2303</v>
      </c>
      <c r="G592" s="822" t="s">
        <v>2359</v>
      </c>
      <c r="H592" s="822" t="s">
        <v>329</v>
      </c>
      <c r="I592" s="822" t="s">
        <v>2861</v>
      </c>
      <c r="J592" s="822" t="s">
        <v>2862</v>
      </c>
      <c r="K592" s="822" t="s">
        <v>2863</v>
      </c>
      <c r="L592" s="825">
        <v>0</v>
      </c>
      <c r="M592" s="825">
        <v>0</v>
      </c>
      <c r="N592" s="822">
        <v>1</v>
      </c>
      <c r="O592" s="826">
        <v>1</v>
      </c>
      <c r="P592" s="825"/>
      <c r="Q592" s="827"/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11</v>
      </c>
      <c r="B593" s="822" t="s">
        <v>2300</v>
      </c>
      <c r="C593" s="822" t="s">
        <v>2306</v>
      </c>
      <c r="D593" s="823" t="s">
        <v>4268</v>
      </c>
      <c r="E593" s="824" t="s">
        <v>2326</v>
      </c>
      <c r="F593" s="822" t="s">
        <v>2303</v>
      </c>
      <c r="G593" s="822" t="s">
        <v>2359</v>
      </c>
      <c r="H593" s="822" t="s">
        <v>329</v>
      </c>
      <c r="I593" s="822" t="s">
        <v>2646</v>
      </c>
      <c r="J593" s="822" t="s">
        <v>2647</v>
      </c>
      <c r="K593" s="822" t="s">
        <v>2648</v>
      </c>
      <c r="L593" s="825">
        <v>0</v>
      </c>
      <c r="M593" s="825">
        <v>0</v>
      </c>
      <c r="N593" s="822">
        <v>14</v>
      </c>
      <c r="O593" s="826">
        <v>13</v>
      </c>
      <c r="P593" s="825"/>
      <c r="Q593" s="827"/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11</v>
      </c>
      <c r="B594" s="822" t="s">
        <v>2300</v>
      </c>
      <c r="C594" s="822" t="s">
        <v>2306</v>
      </c>
      <c r="D594" s="823" t="s">
        <v>4268</v>
      </c>
      <c r="E594" s="824" t="s">
        <v>2326</v>
      </c>
      <c r="F594" s="822" t="s">
        <v>2303</v>
      </c>
      <c r="G594" s="822" t="s">
        <v>2359</v>
      </c>
      <c r="H594" s="822" t="s">
        <v>329</v>
      </c>
      <c r="I594" s="822" t="s">
        <v>3168</v>
      </c>
      <c r="J594" s="822" t="s">
        <v>3169</v>
      </c>
      <c r="K594" s="822" t="s">
        <v>3170</v>
      </c>
      <c r="L594" s="825">
        <v>400.2</v>
      </c>
      <c r="M594" s="825">
        <v>1600.8</v>
      </c>
      <c r="N594" s="822">
        <v>4</v>
      </c>
      <c r="O594" s="826">
        <v>3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11</v>
      </c>
      <c r="B595" s="822" t="s">
        <v>2300</v>
      </c>
      <c r="C595" s="822" t="s">
        <v>2306</v>
      </c>
      <c r="D595" s="823" t="s">
        <v>4268</v>
      </c>
      <c r="E595" s="824" t="s">
        <v>2326</v>
      </c>
      <c r="F595" s="822" t="s">
        <v>2303</v>
      </c>
      <c r="G595" s="822" t="s">
        <v>2359</v>
      </c>
      <c r="H595" s="822" t="s">
        <v>329</v>
      </c>
      <c r="I595" s="822" t="s">
        <v>2360</v>
      </c>
      <c r="J595" s="822" t="s">
        <v>2361</v>
      </c>
      <c r="K595" s="822" t="s">
        <v>2362</v>
      </c>
      <c r="L595" s="825">
        <v>562.03</v>
      </c>
      <c r="M595" s="825">
        <v>1686.09</v>
      </c>
      <c r="N595" s="822">
        <v>3</v>
      </c>
      <c r="O595" s="826">
        <v>3</v>
      </c>
      <c r="P595" s="825">
        <v>1686.09</v>
      </c>
      <c r="Q595" s="827">
        <v>1</v>
      </c>
      <c r="R595" s="822">
        <v>3</v>
      </c>
      <c r="S595" s="827">
        <v>1</v>
      </c>
      <c r="T595" s="826">
        <v>3</v>
      </c>
      <c r="U595" s="828">
        <v>1</v>
      </c>
    </row>
    <row r="596" spans="1:21" ht="14.45" customHeight="1" x14ac:dyDescent="0.2">
      <c r="A596" s="821">
        <v>11</v>
      </c>
      <c r="B596" s="822" t="s">
        <v>2300</v>
      </c>
      <c r="C596" s="822" t="s">
        <v>2306</v>
      </c>
      <c r="D596" s="823" t="s">
        <v>4268</v>
      </c>
      <c r="E596" s="824" t="s">
        <v>2326</v>
      </c>
      <c r="F596" s="822" t="s">
        <v>2303</v>
      </c>
      <c r="G596" s="822" t="s">
        <v>2359</v>
      </c>
      <c r="H596" s="822" t="s">
        <v>329</v>
      </c>
      <c r="I596" s="822" t="s">
        <v>2389</v>
      </c>
      <c r="J596" s="822" t="s">
        <v>2390</v>
      </c>
      <c r="K596" s="822" t="s">
        <v>2391</v>
      </c>
      <c r="L596" s="825">
        <v>1000.5</v>
      </c>
      <c r="M596" s="825">
        <v>4002</v>
      </c>
      <c r="N596" s="822">
        <v>4</v>
      </c>
      <c r="O596" s="826">
        <v>4</v>
      </c>
      <c r="P596" s="825">
        <v>4002</v>
      </c>
      <c r="Q596" s="827">
        <v>1</v>
      </c>
      <c r="R596" s="822">
        <v>4</v>
      </c>
      <c r="S596" s="827">
        <v>1</v>
      </c>
      <c r="T596" s="826">
        <v>4</v>
      </c>
      <c r="U596" s="828">
        <v>1</v>
      </c>
    </row>
    <row r="597" spans="1:21" ht="14.45" customHeight="1" x14ac:dyDescent="0.2">
      <c r="A597" s="821">
        <v>11</v>
      </c>
      <c r="B597" s="822" t="s">
        <v>2300</v>
      </c>
      <c r="C597" s="822" t="s">
        <v>2306</v>
      </c>
      <c r="D597" s="823" t="s">
        <v>4268</v>
      </c>
      <c r="E597" s="824" t="s">
        <v>2326</v>
      </c>
      <c r="F597" s="822" t="s">
        <v>2303</v>
      </c>
      <c r="G597" s="822" t="s">
        <v>2359</v>
      </c>
      <c r="H597" s="822" t="s">
        <v>329</v>
      </c>
      <c r="I597" s="822" t="s">
        <v>2363</v>
      </c>
      <c r="J597" s="822" t="s">
        <v>2364</v>
      </c>
      <c r="K597" s="822" t="s">
        <v>2365</v>
      </c>
      <c r="L597" s="825">
        <v>249.55</v>
      </c>
      <c r="M597" s="825">
        <v>15971.200000000004</v>
      </c>
      <c r="N597" s="822">
        <v>64</v>
      </c>
      <c r="O597" s="826">
        <v>32</v>
      </c>
      <c r="P597" s="825">
        <v>12477.500000000005</v>
      </c>
      <c r="Q597" s="827">
        <v>0.78125000000000011</v>
      </c>
      <c r="R597" s="822">
        <v>50</v>
      </c>
      <c r="S597" s="827">
        <v>0.78125</v>
      </c>
      <c r="T597" s="826">
        <v>25</v>
      </c>
      <c r="U597" s="828">
        <v>0.78125</v>
      </c>
    </row>
    <row r="598" spans="1:21" ht="14.45" customHeight="1" x14ac:dyDescent="0.2">
      <c r="A598" s="821">
        <v>11</v>
      </c>
      <c r="B598" s="822" t="s">
        <v>2300</v>
      </c>
      <c r="C598" s="822" t="s">
        <v>2306</v>
      </c>
      <c r="D598" s="823" t="s">
        <v>4268</v>
      </c>
      <c r="E598" s="824" t="s">
        <v>2326</v>
      </c>
      <c r="F598" s="822" t="s">
        <v>2303</v>
      </c>
      <c r="G598" s="822" t="s">
        <v>2359</v>
      </c>
      <c r="H598" s="822" t="s">
        <v>329</v>
      </c>
      <c r="I598" s="822" t="s">
        <v>2366</v>
      </c>
      <c r="J598" s="822" t="s">
        <v>2367</v>
      </c>
      <c r="K598" s="822" t="s">
        <v>2368</v>
      </c>
      <c r="L598" s="825">
        <v>400.2</v>
      </c>
      <c r="M598" s="825">
        <v>5202.5999999999985</v>
      </c>
      <c r="N598" s="822">
        <v>13</v>
      </c>
      <c r="O598" s="826">
        <v>13</v>
      </c>
      <c r="P598" s="825">
        <v>4802.3999999999987</v>
      </c>
      <c r="Q598" s="827">
        <v>0.92307692307692313</v>
      </c>
      <c r="R598" s="822">
        <v>12</v>
      </c>
      <c r="S598" s="827">
        <v>0.92307692307692313</v>
      </c>
      <c r="T598" s="826">
        <v>12</v>
      </c>
      <c r="U598" s="828">
        <v>0.92307692307692313</v>
      </c>
    </row>
    <row r="599" spans="1:21" ht="14.45" customHeight="1" x14ac:dyDescent="0.2">
      <c r="A599" s="821">
        <v>11</v>
      </c>
      <c r="B599" s="822" t="s">
        <v>2300</v>
      </c>
      <c r="C599" s="822" t="s">
        <v>2306</v>
      </c>
      <c r="D599" s="823" t="s">
        <v>4268</v>
      </c>
      <c r="E599" s="824" t="s">
        <v>2326</v>
      </c>
      <c r="F599" s="822" t="s">
        <v>2303</v>
      </c>
      <c r="G599" s="822" t="s">
        <v>2359</v>
      </c>
      <c r="H599" s="822" t="s">
        <v>329</v>
      </c>
      <c r="I599" s="822" t="s">
        <v>2369</v>
      </c>
      <c r="J599" s="822" t="s">
        <v>2370</v>
      </c>
      <c r="K599" s="822" t="s">
        <v>2371</v>
      </c>
      <c r="L599" s="825">
        <v>971.25</v>
      </c>
      <c r="M599" s="825">
        <v>4856.25</v>
      </c>
      <c r="N599" s="822">
        <v>5</v>
      </c>
      <c r="O599" s="826">
        <v>5</v>
      </c>
      <c r="P599" s="825">
        <v>3885</v>
      </c>
      <c r="Q599" s="827">
        <v>0.8</v>
      </c>
      <c r="R599" s="822">
        <v>4</v>
      </c>
      <c r="S599" s="827">
        <v>0.8</v>
      </c>
      <c r="T599" s="826">
        <v>4</v>
      </c>
      <c r="U599" s="828">
        <v>0.8</v>
      </c>
    </row>
    <row r="600" spans="1:21" ht="14.45" customHeight="1" x14ac:dyDescent="0.2">
      <c r="A600" s="821">
        <v>11</v>
      </c>
      <c r="B600" s="822" t="s">
        <v>2300</v>
      </c>
      <c r="C600" s="822" t="s">
        <v>2306</v>
      </c>
      <c r="D600" s="823" t="s">
        <v>4268</v>
      </c>
      <c r="E600" s="824" t="s">
        <v>2326</v>
      </c>
      <c r="F600" s="822" t="s">
        <v>2303</v>
      </c>
      <c r="G600" s="822" t="s">
        <v>2359</v>
      </c>
      <c r="H600" s="822" t="s">
        <v>329</v>
      </c>
      <c r="I600" s="822" t="s">
        <v>2372</v>
      </c>
      <c r="J600" s="822" t="s">
        <v>2373</v>
      </c>
      <c r="K600" s="822" t="s">
        <v>2374</v>
      </c>
      <c r="L600" s="825">
        <v>748.12</v>
      </c>
      <c r="M600" s="825">
        <v>1496.24</v>
      </c>
      <c r="N600" s="822">
        <v>2</v>
      </c>
      <c r="O600" s="826">
        <v>2</v>
      </c>
      <c r="P600" s="825">
        <v>1496.24</v>
      </c>
      <c r="Q600" s="827">
        <v>1</v>
      </c>
      <c r="R600" s="822">
        <v>2</v>
      </c>
      <c r="S600" s="827">
        <v>1</v>
      </c>
      <c r="T600" s="826">
        <v>2</v>
      </c>
      <c r="U600" s="828">
        <v>1</v>
      </c>
    </row>
    <row r="601" spans="1:21" ht="14.45" customHeight="1" x14ac:dyDescent="0.2">
      <c r="A601" s="821">
        <v>11</v>
      </c>
      <c r="B601" s="822" t="s">
        <v>2300</v>
      </c>
      <c r="C601" s="822" t="s">
        <v>2306</v>
      </c>
      <c r="D601" s="823" t="s">
        <v>4268</v>
      </c>
      <c r="E601" s="824" t="s">
        <v>2326</v>
      </c>
      <c r="F601" s="822" t="s">
        <v>2303</v>
      </c>
      <c r="G601" s="822" t="s">
        <v>2359</v>
      </c>
      <c r="H601" s="822" t="s">
        <v>329</v>
      </c>
      <c r="I601" s="822" t="s">
        <v>2398</v>
      </c>
      <c r="J601" s="822" t="s">
        <v>2399</v>
      </c>
      <c r="K601" s="822" t="s">
        <v>2400</v>
      </c>
      <c r="L601" s="825">
        <v>349.6</v>
      </c>
      <c r="M601" s="825">
        <v>349.6</v>
      </c>
      <c r="N601" s="822">
        <v>1</v>
      </c>
      <c r="O601" s="826">
        <v>1</v>
      </c>
      <c r="P601" s="825">
        <v>349.6</v>
      </c>
      <c r="Q601" s="827">
        <v>1</v>
      </c>
      <c r="R601" s="822">
        <v>1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11</v>
      </c>
      <c r="B602" s="822" t="s">
        <v>2300</v>
      </c>
      <c r="C602" s="822" t="s">
        <v>2306</v>
      </c>
      <c r="D602" s="823" t="s">
        <v>4268</v>
      </c>
      <c r="E602" s="824" t="s">
        <v>2326</v>
      </c>
      <c r="F602" s="822" t="s">
        <v>2303</v>
      </c>
      <c r="G602" s="822" t="s">
        <v>2359</v>
      </c>
      <c r="H602" s="822" t="s">
        <v>329</v>
      </c>
      <c r="I602" s="822" t="s">
        <v>2867</v>
      </c>
      <c r="J602" s="822" t="s">
        <v>2868</v>
      </c>
      <c r="K602" s="822" t="s">
        <v>2866</v>
      </c>
      <c r="L602" s="825">
        <v>1599.65</v>
      </c>
      <c r="M602" s="825">
        <v>3199.3</v>
      </c>
      <c r="N602" s="822">
        <v>2</v>
      </c>
      <c r="O602" s="826">
        <v>2</v>
      </c>
      <c r="P602" s="825">
        <v>3199.3</v>
      </c>
      <c r="Q602" s="827">
        <v>1</v>
      </c>
      <c r="R602" s="822">
        <v>2</v>
      </c>
      <c r="S602" s="827">
        <v>1</v>
      </c>
      <c r="T602" s="826">
        <v>2</v>
      </c>
      <c r="U602" s="828">
        <v>1</v>
      </c>
    </row>
    <row r="603" spans="1:21" ht="14.45" customHeight="1" x14ac:dyDescent="0.2">
      <c r="A603" s="821">
        <v>11</v>
      </c>
      <c r="B603" s="822" t="s">
        <v>2300</v>
      </c>
      <c r="C603" s="822" t="s">
        <v>2306</v>
      </c>
      <c r="D603" s="823" t="s">
        <v>4268</v>
      </c>
      <c r="E603" s="824" t="s">
        <v>2326</v>
      </c>
      <c r="F603" s="822" t="s">
        <v>2303</v>
      </c>
      <c r="G603" s="822" t="s">
        <v>2359</v>
      </c>
      <c r="H603" s="822" t="s">
        <v>329</v>
      </c>
      <c r="I603" s="822" t="s">
        <v>2652</v>
      </c>
      <c r="J603" s="822" t="s">
        <v>2653</v>
      </c>
      <c r="K603" s="822" t="s">
        <v>2654</v>
      </c>
      <c r="L603" s="825">
        <v>600.29999999999995</v>
      </c>
      <c r="M603" s="825">
        <v>1200.5999999999999</v>
      </c>
      <c r="N603" s="822">
        <v>2</v>
      </c>
      <c r="O603" s="826">
        <v>2</v>
      </c>
      <c r="P603" s="825">
        <v>600.29999999999995</v>
      </c>
      <c r="Q603" s="827">
        <v>0.5</v>
      </c>
      <c r="R603" s="822">
        <v>1</v>
      </c>
      <c r="S603" s="827">
        <v>0.5</v>
      </c>
      <c r="T603" s="826">
        <v>1</v>
      </c>
      <c r="U603" s="828">
        <v>0.5</v>
      </c>
    </row>
    <row r="604" spans="1:21" ht="14.45" customHeight="1" x14ac:dyDescent="0.2">
      <c r="A604" s="821">
        <v>11</v>
      </c>
      <c r="B604" s="822" t="s">
        <v>2300</v>
      </c>
      <c r="C604" s="822" t="s">
        <v>2306</v>
      </c>
      <c r="D604" s="823" t="s">
        <v>4268</v>
      </c>
      <c r="E604" s="824" t="s">
        <v>2326</v>
      </c>
      <c r="F604" s="822" t="s">
        <v>2303</v>
      </c>
      <c r="G604" s="822" t="s">
        <v>2359</v>
      </c>
      <c r="H604" s="822" t="s">
        <v>329</v>
      </c>
      <c r="I604" s="822" t="s">
        <v>2655</v>
      </c>
      <c r="J604" s="822" t="s">
        <v>2656</v>
      </c>
      <c r="K604" s="822" t="s">
        <v>2657</v>
      </c>
      <c r="L604" s="825">
        <v>600.29999999999995</v>
      </c>
      <c r="M604" s="825">
        <v>600.29999999999995</v>
      </c>
      <c r="N604" s="822">
        <v>1</v>
      </c>
      <c r="O604" s="826">
        <v>1</v>
      </c>
      <c r="P604" s="825">
        <v>600.29999999999995</v>
      </c>
      <c r="Q604" s="827">
        <v>1</v>
      </c>
      <c r="R604" s="822">
        <v>1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11</v>
      </c>
      <c r="B605" s="822" t="s">
        <v>2300</v>
      </c>
      <c r="C605" s="822" t="s">
        <v>2306</v>
      </c>
      <c r="D605" s="823" t="s">
        <v>4268</v>
      </c>
      <c r="E605" s="824" t="s">
        <v>2326</v>
      </c>
      <c r="F605" s="822" t="s">
        <v>2303</v>
      </c>
      <c r="G605" s="822" t="s">
        <v>2359</v>
      </c>
      <c r="H605" s="822" t="s">
        <v>329</v>
      </c>
      <c r="I605" s="822" t="s">
        <v>3171</v>
      </c>
      <c r="J605" s="822" t="s">
        <v>3172</v>
      </c>
      <c r="K605" s="822" t="s">
        <v>3173</v>
      </c>
      <c r="L605" s="825">
        <v>341.25</v>
      </c>
      <c r="M605" s="825">
        <v>341.25</v>
      </c>
      <c r="N605" s="822">
        <v>1</v>
      </c>
      <c r="O605" s="826">
        <v>1</v>
      </c>
      <c r="P605" s="825">
        <v>341.25</v>
      </c>
      <c r="Q605" s="827">
        <v>1</v>
      </c>
      <c r="R605" s="822">
        <v>1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11</v>
      </c>
      <c r="B606" s="822" t="s">
        <v>2300</v>
      </c>
      <c r="C606" s="822" t="s">
        <v>2306</v>
      </c>
      <c r="D606" s="823" t="s">
        <v>4268</v>
      </c>
      <c r="E606" s="824" t="s">
        <v>2326</v>
      </c>
      <c r="F606" s="822" t="s">
        <v>2303</v>
      </c>
      <c r="G606" s="822" t="s">
        <v>2359</v>
      </c>
      <c r="H606" s="822" t="s">
        <v>329</v>
      </c>
      <c r="I606" s="822" t="s">
        <v>2661</v>
      </c>
      <c r="J606" s="822" t="s">
        <v>2662</v>
      </c>
      <c r="K606" s="822" t="s">
        <v>2663</v>
      </c>
      <c r="L606" s="825">
        <v>249.55</v>
      </c>
      <c r="M606" s="825">
        <v>499.1</v>
      </c>
      <c r="N606" s="822">
        <v>2</v>
      </c>
      <c r="O606" s="826">
        <v>1</v>
      </c>
      <c r="P606" s="825">
        <v>499.1</v>
      </c>
      <c r="Q606" s="827">
        <v>1</v>
      </c>
      <c r="R606" s="822">
        <v>2</v>
      </c>
      <c r="S606" s="827">
        <v>1</v>
      </c>
      <c r="T606" s="826">
        <v>1</v>
      </c>
      <c r="U606" s="828">
        <v>1</v>
      </c>
    </row>
    <row r="607" spans="1:21" ht="14.45" customHeight="1" x14ac:dyDescent="0.2">
      <c r="A607" s="821">
        <v>11</v>
      </c>
      <c r="B607" s="822" t="s">
        <v>2300</v>
      </c>
      <c r="C607" s="822" t="s">
        <v>2306</v>
      </c>
      <c r="D607" s="823" t="s">
        <v>4268</v>
      </c>
      <c r="E607" s="824" t="s">
        <v>2326</v>
      </c>
      <c r="F607" s="822" t="s">
        <v>2303</v>
      </c>
      <c r="G607" s="822" t="s">
        <v>2359</v>
      </c>
      <c r="H607" s="822" t="s">
        <v>329</v>
      </c>
      <c r="I607" s="822" t="s">
        <v>2664</v>
      </c>
      <c r="J607" s="822" t="s">
        <v>2665</v>
      </c>
      <c r="K607" s="822"/>
      <c r="L607" s="825">
        <v>180.55</v>
      </c>
      <c r="M607" s="825">
        <v>361.1</v>
      </c>
      <c r="N607" s="822">
        <v>2</v>
      </c>
      <c r="O607" s="826">
        <v>2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11</v>
      </c>
      <c r="B608" s="822" t="s">
        <v>2300</v>
      </c>
      <c r="C608" s="822" t="s">
        <v>2306</v>
      </c>
      <c r="D608" s="823" t="s">
        <v>4268</v>
      </c>
      <c r="E608" s="824" t="s">
        <v>2326</v>
      </c>
      <c r="F608" s="822" t="s">
        <v>2303</v>
      </c>
      <c r="G608" s="822" t="s">
        <v>2359</v>
      </c>
      <c r="H608" s="822" t="s">
        <v>329</v>
      </c>
      <c r="I608" s="822" t="s">
        <v>3127</v>
      </c>
      <c r="J608" s="822" t="s">
        <v>3128</v>
      </c>
      <c r="K608" s="822" t="s">
        <v>3129</v>
      </c>
      <c r="L608" s="825">
        <v>1383</v>
      </c>
      <c r="M608" s="825">
        <v>138300</v>
      </c>
      <c r="N608" s="822">
        <v>100</v>
      </c>
      <c r="O608" s="826">
        <v>90</v>
      </c>
      <c r="P608" s="825">
        <v>134151</v>
      </c>
      <c r="Q608" s="827">
        <v>0.97</v>
      </c>
      <c r="R608" s="822">
        <v>97</v>
      </c>
      <c r="S608" s="827">
        <v>0.97</v>
      </c>
      <c r="T608" s="826">
        <v>87</v>
      </c>
      <c r="U608" s="828">
        <v>0.96666666666666667</v>
      </c>
    </row>
    <row r="609" spans="1:21" ht="14.45" customHeight="1" x14ac:dyDescent="0.2">
      <c r="A609" s="821">
        <v>11</v>
      </c>
      <c r="B609" s="822" t="s">
        <v>2300</v>
      </c>
      <c r="C609" s="822" t="s">
        <v>2306</v>
      </c>
      <c r="D609" s="823" t="s">
        <v>4268</v>
      </c>
      <c r="E609" s="824" t="s">
        <v>2326</v>
      </c>
      <c r="F609" s="822" t="s">
        <v>2303</v>
      </c>
      <c r="G609" s="822" t="s">
        <v>2359</v>
      </c>
      <c r="H609" s="822" t="s">
        <v>329</v>
      </c>
      <c r="I609" s="822" t="s">
        <v>3174</v>
      </c>
      <c r="J609" s="822" t="s">
        <v>3175</v>
      </c>
      <c r="K609" s="822" t="s">
        <v>3176</v>
      </c>
      <c r="L609" s="825">
        <v>1535.8</v>
      </c>
      <c r="M609" s="825">
        <v>1535.8</v>
      </c>
      <c r="N609" s="822">
        <v>1</v>
      </c>
      <c r="O609" s="826">
        <v>1</v>
      </c>
      <c r="P609" s="825">
        <v>1535.8</v>
      </c>
      <c r="Q609" s="827">
        <v>1</v>
      </c>
      <c r="R609" s="822">
        <v>1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11</v>
      </c>
      <c r="B610" s="822" t="s">
        <v>2300</v>
      </c>
      <c r="C610" s="822" t="s">
        <v>2306</v>
      </c>
      <c r="D610" s="823" t="s">
        <v>4268</v>
      </c>
      <c r="E610" s="824" t="s">
        <v>2326</v>
      </c>
      <c r="F610" s="822" t="s">
        <v>2303</v>
      </c>
      <c r="G610" s="822" t="s">
        <v>2359</v>
      </c>
      <c r="H610" s="822" t="s">
        <v>329</v>
      </c>
      <c r="I610" s="822" t="s">
        <v>2427</v>
      </c>
      <c r="J610" s="822" t="s">
        <v>2428</v>
      </c>
      <c r="K610" s="822" t="s">
        <v>2429</v>
      </c>
      <c r="L610" s="825">
        <v>2500.1</v>
      </c>
      <c r="M610" s="825">
        <v>2500.1</v>
      </c>
      <c r="N610" s="822">
        <v>1</v>
      </c>
      <c r="O610" s="826">
        <v>1</v>
      </c>
      <c r="P610" s="825">
        <v>2500.1</v>
      </c>
      <c r="Q610" s="827">
        <v>1</v>
      </c>
      <c r="R610" s="822">
        <v>1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11</v>
      </c>
      <c r="B611" s="822" t="s">
        <v>2300</v>
      </c>
      <c r="C611" s="822" t="s">
        <v>2306</v>
      </c>
      <c r="D611" s="823" t="s">
        <v>4268</v>
      </c>
      <c r="E611" s="824" t="s">
        <v>2326</v>
      </c>
      <c r="F611" s="822" t="s">
        <v>2303</v>
      </c>
      <c r="G611" s="822" t="s">
        <v>2359</v>
      </c>
      <c r="H611" s="822" t="s">
        <v>329</v>
      </c>
      <c r="I611" s="822" t="s">
        <v>2877</v>
      </c>
      <c r="J611" s="822" t="s">
        <v>2878</v>
      </c>
      <c r="K611" s="822" t="s">
        <v>2879</v>
      </c>
      <c r="L611" s="825">
        <v>1599.65</v>
      </c>
      <c r="M611" s="825">
        <v>14396.85</v>
      </c>
      <c r="N611" s="822">
        <v>9</v>
      </c>
      <c r="O611" s="826">
        <v>9</v>
      </c>
      <c r="P611" s="825">
        <v>6398.6</v>
      </c>
      <c r="Q611" s="827">
        <v>0.44444444444444448</v>
      </c>
      <c r="R611" s="822">
        <v>4</v>
      </c>
      <c r="S611" s="827">
        <v>0.44444444444444442</v>
      </c>
      <c r="T611" s="826">
        <v>4</v>
      </c>
      <c r="U611" s="828">
        <v>0.44444444444444442</v>
      </c>
    </row>
    <row r="612" spans="1:21" ht="14.45" customHeight="1" x14ac:dyDescent="0.2">
      <c r="A612" s="821">
        <v>11</v>
      </c>
      <c r="B612" s="822" t="s">
        <v>2300</v>
      </c>
      <c r="C612" s="822" t="s">
        <v>2306</v>
      </c>
      <c r="D612" s="823" t="s">
        <v>4268</v>
      </c>
      <c r="E612" s="824" t="s">
        <v>2326</v>
      </c>
      <c r="F612" s="822" t="s">
        <v>2303</v>
      </c>
      <c r="G612" s="822" t="s">
        <v>2359</v>
      </c>
      <c r="H612" s="822" t="s">
        <v>329</v>
      </c>
      <c r="I612" s="822" t="s">
        <v>3177</v>
      </c>
      <c r="J612" s="822" t="s">
        <v>3178</v>
      </c>
      <c r="K612" s="822" t="s">
        <v>2914</v>
      </c>
      <c r="L612" s="825">
        <v>0</v>
      </c>
      <c r="M612" s="825">
        <v>0</v>
      </c>
      <c r="N612" s="822">
        <v>3</v>
      </c>
      <c r="O612" s="826">
        <v>2</v>
      </c>
      <c r="P612" s="825"/>
      <c r="Q612" s="827"/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11</v>
      </c>
      <c r="B613" s="822" t="s">
        <v>2300</v>
      </c>
      <c r="C613" s="822" t="s">
        <v>2306</v>
      </c>
      <c r="D613" s="823" t="s">
        <v>4268</v>
      </c>
      <c r="E613" s="824" t="s">
        <v>2326</v>
      </c>
      <c r="F613" s="822" t="s">
        <v>2303</v>
      </c>
      <c r="G613" s="822" t="s">
        <v>2359</v>
      </c>
      <c r="H613" s="822" t="s">
        <v>329</v>
      </c>
      <c r="I613" s="822" t="s">
        <v>2948</v>
      </c>
      <c r="J613" s="822" t="s">
        <v>2949</v>
      </c>
      <c r="K613" s="822" t="s">
        <v>2950</v>
      </c>
      <c r="L613" s="825">
        <v>1319.61</v>
      </c>
      <c r="M613" s="825">
        <v>1319.61</v>
      </c>
      <c r="N613" s="822">
        <v>1</v>
      </c>
      <c r="O613" s="826">
        <v>1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11</v>
      </c>
      <c r="B614" s="822" t="s">
        <v>2300</v>
      </c>
      <c r="C614" s="822" t="s">
        <v>2306</v>
      </c>
      <c r="D614" s="823" t="s">
        <v>4268</v>
      </c>
      <c r="E614" s="824" t="s">
        <v>2326</v>
      </c>
      <c r="F614" s="822" t="s">
        <v>2303</v>
      </c>
      <c r="G614" s="822" t="s">
        <v>2359</v>
      </c>
      <c r="H614" s="822" t="s">
        <v>329</v>
      </c>
      <c r="I614" s="822" t="s">
        <v>3179</v>
      </c>
      <c r="J614" s="822" t="s">
        <v>3180</v>
      </c>
      <c r="K614" s="822" t="s">
        <v>3181</v>
      </c>
      <c r="L614" s="825">
        <v>180.55</v>
      </c>
      <c r="M614" s="825">
        <v>180.55</v>
      </c>
      <c r="N614" s="822">
        <v>1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11</v>
      </c>
      <c r="B615" s="822" t="s">
        <v>2300</v>
      </c>
      <c r="C615" s="822" t="s">
        <v>2306</v>
      </c>
      <c r="D615" s="823" t="s">
        <v>4268</v>
      </c>
      <c r="E615" s="824" t="s">
        <v>2326</v>
      </c>
      <c r="F615" s="822" t="s">
        <v>2303</v>
      </c>
      <c r="G615" s="822" t="s">
        <v>2359</v>
      </c>
      <c r="H615" s="822" t="s">
        <v>329</v>
      </c>
      <c r="I615" s="822" t="s">
        <v>3136</v>
      </c>
      <c r="J615" s="822" t="s">
        <v>3137</v>
      </c>
      <c r="K615" s="822" t="s">
        <v>3138</v>
      </c>
      <c r="L615" s="825">
        <v>500.25</v>
      </c>
      <c r="M615" s="825">
        <v>500.25</v>
      </c>
      <c r="N615" s="822">
        <v>1</v>
      </c>
      <c r="O615" s="826">
        <v>1</v>
      </c>
      <c r="P615" s="825">
        <v>500.25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11</v>
      </c>
      <c r="B616" s="822" t="s">
        <v>2300</v>
      </c>
      <c r="C616" s="822" t="s">
        <v>2306</v>
      </c>
      <c r="D616" s="823" t="s">
        <v>4268</v>
      </c>
      <c r="E616" s="824" t="s">
        <v>2326</v>
      </c>
      <c r="F616" s="822" t="s">
        <v>2303</v>
      </c>
      <c r="G616" s="822" t="s">
        <v>2359</v>
      </c>
      <c r="H616" s="822" t="s">
        <v>329</v>
      </c>
      <c r="I616" s="822" t="s">
        <v>2684</v>
      </c>
      <c r="J616" s="822" t="s">
        <v>2685</v>
      </c>
      <c r="K616" s="822" t="s">
        <v>2686</v>
      </c>
      <c r="L616" s="825">
        <v>460.5</v>
      </c>
      <c r="M616" s="825">
        <v>9670.5</v>
      </c>
      <c r="N616" s="822">
        <v>21</v>
      </c>
      <c r="O616" s="826">
        <v>7</v>
      </c>
      <c r="P616" s="825">
        <v>5526</v>
      </c>
      <c r="Q616" s="827">
        <v>0.5714285714285714</v>
      </c>
      <c r="R616" s="822">
        <v>12</v>
      </c>
      <c r="S616" s="827">
        <v>0.5714285714285714</v>
      </c>
      <c r="T616" s="826">
        <v>4</v>
      </c>
      <c r="U616" s="828">
        <v>0.5714285714285714</v>
      </c>
    </row>
    <row r="617" spans="1:21" ht="14.45" customHeight="1" x14ac:dyDescent="0.2">
      <c r="A617" s="821">
        <v>11</v>
      </c>
      <c r="B617" s="822" t="s">
        <v>2300</v>
      </c>
      <c r="C617" s="822" t="s">
        <v>2306</v>
      </c>
      <c r="D617" s="823" t="s">
        <v>4268</v>
      </c>
      <c r="E617" s="824" t="s">
        <v>2326</v>
      </c>
      <c r="F617" s="822" t="s">
        <v>2303</v>
      </c>
      <c r="G617" s="822" t="s">
        <v>2359</v>
      </c>
      <c r="H617" s="822" t="s">
        <v>329</v>
      </c>
      <c r="I617" s="822" t="s">
        <v>3182</v>
      </c>
      <c r="J617" s="822" t="s">
        <v>3183</v>
      </c>
      <c r="K617" s="822" t="s">
        <v>3184</v>
      </c>
      <c r="L617" s="825">
        <v>2519.9899999999998</v>
      </c>
      <c r="M617" s="825">
        <v>2519.9899999999998</v>
      </c>
      <c r="N617" s="822">
        <v>1</v>
      </c>
      <c r="O617" s="826">
        <v>1</v>
      </c>
      <c r="P617" s="825">
        <v>2519.9899999999998</v>
      </c>
      <c r="Q617" s="827">
        <v>1</v>
      </c>
      <c r="R617" s="822">
        <v>1</v>
      </c>
      <c r="S617" s="827">
        <v>1</v>
      </c>
      <c r="T617" s="826">
        <v>1</v>
      </c>
      <c r="U617" s="828">
        <v>1</v>
      </c>
    </row>
    <row r="618" spans="1:21" ht="14.45" customHeight="1" x14ac:dyDescent="0.2">
      <c r="A618" s="821">
        <v>11</v>
      </c>
      <c r="B618" s="822" t="s">
        <v>2300</v>
      </c>
      <c r="C618" s="822" t="s">
        <v>2306</v>
      </c>
      <c r="D618" s="823" t="s">
        <v>4268</v>
      </c>
      <c r="E618" s="824" t="s">
        <v>2326</v>
      </c>
      <c r="F618" s="822" t="s">
        <v>2303</v>
      </c>
      <c r="G618" s="822" t="s">
        <v>2359</v>
      </c>
      <c r="H618" s="822" t="s">
        <v>329</v>
      </c>
      <c r="I618" s="822" t="s">
        <v>3185</v>
      </c>
      <c r="J618" s="822" t="s">
        <v>3186</v>
      </c>
      <c r="K618" s="822" t="s">
        <v>3187</v>
      </c>
      <c r="L618" s="825">
        <v>600.29999999999995</v>
      </c>
      <c r="M618" s="825">
        <v>600.29999999999995</v>
      </c>
      <c r="N618" s="822">
        <v>1</v>
      </c>
      <c r="O618" s="826">
        <v>1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11</v>
      </c>
      <c r="B619" s="822" t="s">
        <v>2300</v>
      </c>
      <c r="C619" s="822" t="s">
        <v>2306</v>
      </c>
      <c r="D619" s="823" t="s">
        <v>4268</v>
      </c>
      <c r="E619" s="824" t="s">
        <v>2326</v>
      </c>
      <c r="F619" s="822" t="s">
        <v>2303</v>
      </c>
      <c r="G619" s="822" t="s">
        <v>2359</v>
      </c>
      <c r="H619" s="822" t="s">
        <v>329</v>
      </c>
      <c r="I619" s="822" t="s">
        <v>3188</v>
      </c>
      <c r="J619" s="822" t="s">
        <v>3189</v>
      </c>
      <c r="K619" s="822" t="s">
        <v>3190</v>
      </c>
      <c r="L619" s="825">
        <v>18534.91</v>
      </c>
      <c r="M619" s="825">
        <v>240953.83000000002</v>
      </c>
      <c r="N619" s="822">
        <v>13</v>
      </c>
      <c r="O619" s="826">
        <v>13</v>
      </c>
      <c r="P619" s="825">
        <v>185349.1</v>
      </c>
      <c r="Q619" s="827">
        <v>0.76923076923076916</v>
      </c>
      <c r="R619" s="822">
        <v>10</v>
      </c>
      <c r="S619" s="827">
        <v>0.76923076923076927</v>
      </c>
      <c r="T619" s="826">
        <v>10</v>
      </c>
      <c r="U619" s="828">
        <v>0.76923076923076927</v>
      </c>
    </row>
    <row r="620" spans="1:21" ht="14.45" customHeight="1" x14ac:dyDescent="0.2">
      <c r="A620" s="821">
        <v>11</v>
      </c>
      <c r="B620" s="822" t="s">
        <v>2300</v>
      </c>
      <c r="C620" s="822" t="s">
        <v>2306</v>
      </c>
      <c r="D620" s="823" t="s">
        <v>4268</v>
      </c>
      <c r="E620" s="824" t="s">
        <v>2326</v>
      </c>
      <c r="F620" s="822" t="s">
        <v>2303</v>
      </c>
      <c r="G620" s="822" t="s">
        <v>2359</v>
      </c>
      <c r="H620" s="822" t="s">
        <v>329</v>
      </c>
      <c r="I620" s="822" t="s">
        <v>3191</v>
      </c>
      <c r="J620" s="822" t="s">
        <v>2639</v>
      </c>
      <c r="K620" s="822"/>
      <c r="L620" s="825">
        <v>0</v>
      </c>
      <c r="M620" s="825">
        <v>0</v>
      </c>
      <c r="N620" s="822">
        <v>1</v>
      </c>
      <c r="O620" s="826">
        <v>1</v>
      </c>
      <c r="P620" s="825"/>
      <c r="Q620" s="827"/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11</v>
      </c>
      <c r="B621" s="822" t="s">
        <v>2300</v>
      </c>
      <c r="C621" s="822" t="s">
        <v>2306</v>
      </c>
      <c r="D621" s="823" t="s">
        <v>4268</v>
      </c>
      <c r="E621" s="824" t="s">
        <v>2326</v>
      </c>
      <c r="F621" s="822" t="s">
        <v>2303</v>
      </c>
      <c r="G621" s="822" t="s">
        <v>2359</v>
      </c>
      <c r="H621" s="822" t="s">
        <v>329</v>
      </c>
      <c r="I621" s="822" t="s">
        <v>3192</v>
      </c>
      <c r="J621" s="822" t="s">
        <v>3193</v>
      </c>
      <c r="K621" s="822" t="s">
        <v>3194</v>
      </c>
      <c r="L621" s="825">
        <v>180.55</v>
      </c>
      <c r="M621" s="825">
        <v>180.55</v>
      </c>
      <c r="N621" s="822">
        <v>1</v>
      </c>
      <c r="O621" s="826">
        <v>1</v>
      </c>
      <c r="P621" s="825">
        <v>180.55</v>
      </c>
      <c r="Q621" s="827">
        <v>1</v>
      </c>
      <c r="R621" s="822">
        <v>1</v>
      </c>
      <c r="S621" s="827">
        <v>1</v>
      </c>
      <c r="T621" s="826">
        <v>1</v>
      </c>
      <c r="U621" s="828">
        <v>1</v>
      </c>
    </row>
    <row r="622" spans="1:21" ht="14.45" customHeight="1" x14ac:dyDescent="0.2">
      <c r="A622" s="821">
        <v>11</v>
      </c>
      <c r="B622" s="822" t="s">
        <v>2300</v>
      </c>
      <c r="C622" s="822" t="s">
        <v>2306</v>
      </c>
      <c r="D622" s="823" t="s">
        <v>4268</v>
      </c>
      <c r="E622" s="824" t="s">
        <v>2326</v>
      </c>
      <c r="F622" s="822" t="s">
        <v>2303</v>
      </c>
      <c r="G622" s="822" t="s">
        <v>2359</v>
      </c>
      <c r="H622" s="822" t="s">
        <v>329</v>
      </c>
      <c r="I622" s="822" t="s">
        <v>3195</v>
      </c>
      <c r="J622" s="822" t="s">
        <v>3196</v>
      </c>
      <c r="K622" s="822" t="s">
        <v>3197</v>
      </c>
      <c r="L622" s="825">
        <v>700.35</v>
      </c>
      <c r="M622" s="825">
        <v>700.35</v>
      </c>
      <c r="N622" s="822">
        <v>1</v>
      </c>
      <c r="O622" s="826">
        <v>1</v>
      </c>
      <c r="P622" s="825">
        <v>700.35</v>
      </c>
      <c r="Q622" s="827">
        <v>1</v>
      </c>
      <c r="R622" s="822">
        <v>1</v>
      </c>
      <c r="S622" s="827">
        <v>1</v>
      </c>
      <c r="T622" s="826">
        <v>1</v>
      </c>
      <c r="U622" s="828">
        <v>1</v>
      </c>
    </row>
    <row r="623" spans="1:21" ht="14.45" customHeight="1" x14ac:dyDescent="0.2">
      <c r="A623" s="821">
        <v>11</v>
      </c>
      <c r="B623" s="822" t="s">
        <v>2300</v>
      </c>
      <c r="C623" s="822" t="s">
        <v>2306</v>
      </c>
      <c r="D623" s="823" t="s">
        <v>4268</v>
      </c>
      <c r="E623" s="824" t="s">
        <v>2326</v>
      </c>
      <c r="F623" s="822" t="s">
        <v>2303</v>
      </c>
      <c r="G623" s="822" t="s">
        <v>2359</v>
      </c>
      <c r="H623" s="822" t="s">
        <v>329</v>
      </c>
      <c r="I623" s="822" t="s">
        <v>3198</v>
      </c>
      <c r="J623" s="822" t="s">
        <v>3199</v>
      </c>
      <c r="K623" s="822" t="s">
        <v>3200</v>
      </c>
      <c r="L623" s="825">
        <v>700.35</v>
      </c>
      <c r="M623" s="825">
        <v>700.35</v>
      </c>
      <c r="N623" s="822">
        <v>1</v>
      </c>
      <c r="O623" s="826">
        <v>1</v>
      </c>
      <c r="P623" s="825">
        <v>700.35</v>
      </c>
      <c r="Q623" s="827">
        <v>1</v>
      </c>
      <c r="R623" s="822">
        <v>1</v>
      </c>
      <c r="S623" s="827">
        <v>1</v>
      </c>
      <c r="T623" s="826">
        <v>1</v>
      </c>
      <c r="U623" s="828">
        <v>1</v>
      </c>
    </row>
    <row r="624" spans="1:21" ht="14.45" customHeight="1" x14ac:dyDescent="0.2">
      <c r="A624" s="821">
        <v>11</v>
      </c>
      <c r="B624" s="822" t="s">
        <v>2300</v>
      </c>
      <c r="C624" s="822" t="s">
        <v>2306</v>
      </c>
      <c r="D624" s="823" t="s">
        <v>4268</v>
      </c>
      <c r="E624" s="824" t="s">
        <v>2326</v>
      </c>
      <c r="F624" s="822" t="s">
        <v>2303</v>
      </c>
      <c r="G624" s="822" t="s">
        <v>2359</v>
      </c>
      <c r="H624" s="822" t="s">
        <v>329</v>
      </c>
      <c r="I624" s="822" t="s">
        <v>3201</v>
      </c>
      <c r="J624" s="822" t="s">
        <v>3202</v>
      </c>
      <c r="K624" s="822"/>
      <c r="L624" s="825">
        <v>249.55</v>
      </c>
      <c r="M624" s="825">
        <v>249.55</v>
      </c>
      <c r="N624" s="822">
        <v>1</v>
      </c>
      <c r="O624" s="826">
        <v>1</v>
      </c>
      <c r="P624" s="825">
        <v>249.55</v>
      </c>
      <c r="Q624" s="827">
        <v>1</v>
      </c>
      <c r="R624" s="822">
        <v>1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11</v>
      </c>
      <c r="B625" s="822" t="s">
        <v>2300</v>
      </c>
      <c r="C625" s="822" t="s">
        <v>2306</v>
      </c>
      <c r="D625" s="823" t="s">
        <v>4268</v>
      </c>
      <c r="E625" s="824" t="s">
        <v>2326</v>
      </c>
      <c r="F625" s="822" t="s">
        <v>2303</v>
      </c>
      <c r="G625" s="822" t="s">
        <v>2359</v>
      </c>
      <c r="H625" s="822" t="s">
        <v>329</v>
      </c>
      <c r="I625" s="822" t="s">
        <v>3203</v>
      </c>
      <c r="J625" s="822" t="s">
        <v>3204</v>
      </c>
      <c r="K625" s="822" t="s">
        <v>3205</v>
      </c>
      <c r="L625" s="825">
        <v>0</v>
      </c>
      <c r="M625" s="825">
        <v>0</v>
      </c>
      <c r="N625" s="822">
        <v>1</v>
      </c>
      <c r="O625" s="826">
        <v>1</v>
      </c>
      <c r="P625" s="825"/>
      <c r="Q625" s="827"/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11</v>
      </c>
      <c r="B626" s="822" t="s">
        <v>2300</v>
      </c>
      <c r="C626" s="822" t="s">
        <v>2306</v>
      </c>
      <c r="D626" s="823" t="s">
        <v>4268</v>
      </c>
      <c r="E626" s="824" t="s">
        <v>2327</v>
      </c>
      <c r="F626" s="822" t="s">
        <v>2301</v>
      </c>
      <c r="G626" s="822" t="s">
        <v>2552</v>
      </c>
      <c r="H626" s="822" t="s">
        <v>329</v>
      </c>
      <c r="I626" s="822" t="s">
        <v>2553</v>
      </c>
      <c r="J626" s="822" t="s">
        <v>764</v>
      </c>
      <c r="K626" s="822" t="s">
        <v>2554</v>
      </c>
      <c r="L626" s="825">
        <v>477.5</v>
      </c>
      <c r="M626" s="825">
        <v>477.5</v>
      </c>
      <c r="N626" s="822">
        <v>1</v>
      </c>
      <c r="O626" s="826">
        <v>1</v>
      </c>
      <c r="P626" s="825">
        <v>477.5</v>
      </c>
      <c r="Q626" s="827">
        <v>1</v>
      </c>
      <c r="R626" s="822">
        <v>1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11</v>
      </c>
      <c r="B627" s="822" t="s">
        <v>2300</v>
      </c>
      <c r="C627" s="822" t="s">
        <v>2306</v>
      </c>
      <c r="D627" s="823" t="s">
        <v>4268</v>
      </c>
      <c r="E627" s="824" t="s">
        <v>2327</v>
      </c>
      <c r="F627" s="822" t="s">
        <v>2301</v>
      </c>
      <c r="G627" s="822" t="s">
        <v>2747</v>
      </c>
      <c r="H627" s="822" t="s">
        <v>329</v>
      </c>
      <c r="I627" s="822" t="s">
        <v>3206</v>
      </c>
      <c r="J627" s="822" t="s">
        <v>3207</v>
      </c>
      <c r="K627" s="822" t="s">
        <v>3208</v>
      </c>
      <c r="L627" s="825">
        <v>0</v>
      </c>
      <c r="M627" s="825">
        <v>0</v>
      </c>
      <c r="N627" s="822">
        <v>1</v>
      </c>
      <c r="O627" s="826">
        <v>0.5</v>
      </c>
      <c r="P627" s="825">
        <v>0</v>
      </c>
      <c r="Q627" s="827"/>
      <c r="R627" s="822">
        <v>1</v>
      </c>
      <c r="S627" s="827">
        <v>1</v>
      </c>
      <c r="T627" s="826">
        <v>0.5</v>
      </c>
      <c r="U627" s="828">
        <v>1</v>
      </c>
    </row>
    <row r="628" spans="1:21" ht="14.45" customHeight="1" x14ac:dyDescent="0.2">
      <c r="A628" s="821">
        <v>11</v>
      </c>
      <c r="B628" s="822" t="s">
        <v>2300</v>
      </c>
      <c r="C628" s="822" t="s">
        <v>2306</v>
      </c>
      <c r="D628" s="823" t="s">
        <v>4268</v>
      </c>
      <c r="E628" s="824" t="s">
        <v>2327</v>
      </c>
      <c r="F628" s="822" t="s">
        <v>2301</v>
      </c>
      <c r="G628" s="822" t="s">
        <v>2759</v>
      </c>
      <c r="H628" s="822" t="s">
        <v>329</v>
      </c>
      <c r="I628" s="822" t="s">
        <v>2760</v>
      </c>
      <c r="J628" s="822" t="s">
        <v>1099</v>
      </c>
      <c r="K628" s="822" t="s">
        <v>2761</v>
      </c>
      <c r="L628" s="825">
        <v>42.14</v>
      </c>
      <c r="M628" s="825">
        <v>84.28</v>
      </c>
      <c r="N628" s="822">
        <v>2</v>
      </c>
      <c r="O628" s="826">
        <v>1</v>
      </c>
      <c r="P628" s="825">
        <v>84.28</v>
      </c>
      <c r="Q628" s="827">
        <v>1</v>
      </c>
      <c r="R628" s="822">
        <v>2</v>
      </c>
      <c r="S628" s="827">
        <v>1</v>
      </c>
      <c r="T628" s="826">
        <v>1</v>
      </c>
      <c r="U628" s="828">
        <v>1</v>
      </c>
    </row>
    <row r="629" spans="1:21" ht="14.45" customHeight="1" x14ac:dyDescent="0.2">
      <c r="A629" s="821">
        <v>11</v>
      </c>
      <c r="B629" s="822" t="s">
        <v>2300</v>
      </c>
      <c r="C629" s="822" t="s">
        <v>2306</v>
      </c>
      <c r="D629" s="823" t="s">
        <v>4268</v>
      </c>
      <c r="E629" s="824" t="s">
        <v>2327</v>
      </c>
      <c r="F629" s="822" t="s">
        <v>2301</v>
      </c>
      <c r="G629" s="822" t="s">
        <v>2385</v>
      </c>
      <c r="H629" s="822" t="s">
        <v>329</v>
      </c>
      <c r="I629" s="822" t="s">
        <v>2451</v>
      </c>
      <c r="J629" s="822" t="s">
        <v>1104</v>
      </c>
      <c r="K629" s="822" t="s">
        <v>1056</v>
      </c>
      <c r="L629" s="825">
        <v>111.72</v>
      </c>
      <c r="M629" s="825">
        <v>446.88</v>
      </c>
      <c r="N629" s="822">
        <v>4</v>
      </c>
      <c r="O629" s="826">
        <v>2</v>
      </c>
      <c r="P629" s="825">
        <v>446.88</v>
      </c>
      <c r="Q629" s="827">
        <v>1</v>
      </c>
      <c r="R629" s="822">
        <v>4</v>
      </c>
      <c r="S629" s="827">
        <v>1</v>
      </c>
      <c r="T629" s="826">
        <v>2</v>
      </c>
      <c r="U629" s="828">
        <v>1</v>
      </c>
    </row>
    <row r="630" spans="1:21" ht="14.45" customHeight="1" x14ac:dyDescent="0.2">
      <c r="A630" s="821">
        <v>11</v>
      </c>
      <c r="B630" s="822" t="s">
        <v>2300</v>
      </c>
      <c r="C630" s="822" t="s">
        <v>2306</v>
      </c>
      <c r="D630" s="823" t="s">
        <v>4268</v>
      </c>
      <c r="E630" s="824" t="s">
        <v>2327</v>
      </c>
      <c r="F630" s="822" t="s">
        <v>2301</v>
      </c>
      <c r="G630" s="822" t="s">
        <v>2452</v>
      </c>
      <c r="H630" s="822" t="s">
        <v>329</v>
      </c>
      <c r="I630" s="822" t="s">
        <v>3209</v>
      </c>
      <c r="J630" s="822" t="s">
        <v>2454</v>
      </c>
      <c r="K630" s="822" t="s">
        <v>3210</v>
      </c>
      <c r="L630" s="825">
        <v>77.52</v>
      </c>
      <c r="M630" s="825">
        <v>155.04</v>
      </c>
      <c r="N630" s="822">
        <v>2</v>
      </c>
      <c r="O630" s="826">
        <v>0.5</v>
      </c>
      <c r="P630" s="825">
        <v>155.04</v>
      </c>
      <c r="Q630" s="827">
        <v>1</v>
      </c>
      <c r="R630" s="822">
        <v>2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11</v>
      </c>
      <c r="B631" s="822" t="s">
        <v>2300</v>
      </c>
      <c r="C631" s="822" t="s">
        <v>2306</v>
      </c>
      <c r="D631" s="823" t="s">
        <v>4268</v>
      </c>
      <c r="E631" s="824" t="s">
        <v>2327</v>
      </c>
      <c r="F631" s="822" t="s">
        <v>2301</v>
      </c>
      <c r="G631" s="822" t="s">
        <v>2588</v>
      </c>
      <c r="H631" s="822" t="s">
        <v>663</v>
      </c>
      <c r="I631" s="822" t="s">
        <v>1964</v>
      </c>
      <c r="J631" s="822" t="s">
        <v>1965</v>
      </c>
      <c r="K631" s="822" t="s">
        <v>1966</v>
      </c>
      <c r="L631" s="825">
        <v>140.96</v>
      </c>
      <c r="M631" s="825">
        <v>422.88</v>
      </c>
      <c r="N631" s="822">
        <v>3</v>
      </c>
      <c r="O631" s="826">
        <v>2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11</v>
      </c>
      <c r="B632" s="822" t="s">
        <v>2300</v>
      </c>
      <c r="C632" s="822" t="s">
        <v>2306</v>
      </c>
      <c r="D632" s="823" t="s">
        <v>4268</v>
      </c>
      <c r="E632" s="824" t="s">
        <v>2327</v>
      </c>
      <c r="F632" s="822" t="s">
        <v>2301</v>
      </c>
      <c r="G632" s="822" t="s">
        <v>2353</v>
      </c>
      <c r="H632" s="822" t="s">
        <v>663</v>
      </c>
      <c r="I632" s="822" t="s">
        <v>1832</v>
      </c>
      <c r="J632" s="822" t="s">
        <v>788</v>
      </c>
      <c r="K632" s="822" t="s">
        <v>1833</v>
      </c>
      <c r="L632" s="825">
        <v>368.16</v>
      </c>
      <c r="M632" s="825">
        <v>1472.64</v>
      </c>
      <c r="N632" s="822">
        <v>4</v>
      </c>
      <c r="O632" s="826">
        <v>2</v>
      </c>
      <c r="P632" s="825">
        <v>1472.64</v>
      </c>
      <c r="Q632" s="827">
        <v>1</v>
      </c>
      <c r="R632" s="822">
        <v>4</v>
      </c>
      <c r="S632" s="827">
        <v>1</v>
      </c>
      <c r="T632" s="826">
        <v>2</v>
      </c>
      <c r="U632" s="828">
        <v>1</v>
      </c>
    </row>
    <row r="633" spans="1:21" ht="14.45" customHeight="1" x14ac:dyDescent="0.2">
      <c r="A633" s="821">
        <v>11</v>
      </c>
      <c r="B633" s="822" t="s">
        <v>2300</v>
      </c>
      <c r="C633" s="822" t="s">
        <v>2306</v>
      </c>
      <c r="D633" s="823" t="s">
        <v>4268</v>
      </c>
      <c r="E633" s="824" t="s">
        <v>2327</v>
      </c>
      <c r="F633" s="822" t="s">
        <v>2301</v>
      </c>
      <c r="G633" s="822" t="s">
        <v>2353</v>
      </c>
      <c r="H633" s="822" t="s">
        <v>663</v>
      </c>
      <c r="I633" s="822" t="s">
        <v>1834</v>
      </c>
      <c r="J633" s="822" t="s">
        <v>788</v>
      </c>
      <c r="K633" s="822" t="s">
        <v>1835</v>
      </c>
      <c r="L633" s="825">
        <v>736.33</v>
      </c>
      <c r="M633" s="825">
        <v>2945.32</v>
      </c>
      <c r="N633" s="822">
        <v>4</v>
      </c>
      <c r="O633" s="826">
        <v>2</v>
      </c>
      <c r="P633" s="825">
        <v>2208.9900000000002</v>
      </c>
      <c r="Q633" s="827">
        <v>0.75</v>
      </c>
      <c r="R633" s="822">
        <v>3</v>
      </c>
      <c r="S633" s="827">
        <v>0.75</v>
      </c>
      <c r="T633" s="826">
        <v>1</v>
      </c>
      <c r="U633" s="828">
        <v>0.5</v>
      </c>
    </row>
    <row r="634" spans="1:21" ht="14.45" customHeight="1" x14ac:dyDescent="0.2">
      <c r="A634" s="821">
        <v>11</v>
      </c>
      <c r="B634" s="822" t="s">
        <v>2300</v>
      </c>
      <c r="C634" s="822" t="s">
        <v>2306</v>
      </c>
      <c r="D634" s="823" t="s">
        <v>4268</v>
      </c>
      <c r="E634" s="824" t="s">
        <v>2327</v>
      </c>
      <c r="F634" s="822" t="s">
        <v>2301</v>
      </c>
      <c r="G634" s="822" t="s">
        <v>2353</v>
      </c>
      <c r="H634" s="822" t="s">
        <v>663</v>
      </c>
      <c r="I634" s="822" t="s">
        <v>1836</v>
      </c>
      <c r="J634" s="822" t="s">
        <v>788</v>
      </c>
      <c r="K634" s="822" t="s">
        <v>1837</v>
      </c>
      <c r="L634" s="825">
        <v>490.89</v>
      </c>
      <c r="M634" s="825">
        <v>490.89</v>
      </c>
      <c r="N634" s="822">
        <v>1</v>
      </c>
      <c r="O634" s="826">
        <v>1</v>
      </c>
      <c r="P634" s="825">
        <v>490.89</v>
      </c>
      <c r="Q634" s="827">
        <v>1</v>
      </c>
      <c r="R634" s="822">
        <v>1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11</v>
      </c>
      <c r="B635" s="822" t="s">
        <v>2300</v>
      </c>
      <c r="C635" s="822" t="s">
        <v>2306</v>
      </c>
      <c r="D635" s="823" t="s">
        <v>4268</v>
      </c>
      <c r="E635" s="824" t="s">
        <v>2327</v>
      </c>
      <c r="F635" s="822" t="s">
        <v>2301</v>
      </c>
      <c r="G635" s="822" t="s">
        <v>2353</v>
      </c>
      <c r="H635" s="822" t="s">
        <v>663</v>
      </c>
      <c r="I635" s="822" t="s">
        <v>1830</v>
      </c>
      <c r="J635" s="822" t="s">
        <v>788</v>
      </c>
      <c r="K635" s="822" t="s">
        <v>1831</v>
      </c>
      <c r="L635" s="825">
        <v>923.74</v>
      </c>
      <c r="M635" s="825">
        <v>923.74</v>
      </c>
      <c r="N635" s="822">
        <v>1</v>
      </c>
      <c r="O635" s="826">
        <v>1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11</v>
      </c>
      <c r="B636" s="822" t="s">
        <v>2300</v>
      </c>
      <c r="C636" s="822" t="s">
        <v>2306</v>
      </c>
      <c r="D636" s="823" t="s">
        <v>4268</v>
      </c>
      <c r="E636" s="824" t="s">
        <v>2327</v>
      </c>
      <c r="F636" s="822" t="s">
        <v>2301</v>
      </c>
      <c r="G636" s="822" t="s">
        <v>3211</v>
      </c>
      <c r="H636" s="822" t="s">
        <v>329</v>
      </c>
      <c r="I636" s="822" t="s">
        <v>3212</v>
      </c>
      <c r="J636" s="822" t="s">
        <v>3213</v>
      </c>
      <c r="K636" s="822" t="s">
        <v>3214</v>
      </c>
      <c r="L636" s="825">
        <v>0</v>
      </c>
      <c r="M636" s="825">
        <v>0</v>
      </c>
      <c r="N636" s="822">
        <v>2</v>
      </c>
      <c r="O636" s="826">
        <v>1</v>
      </c>
      <c r="P636" s="825">
        <v>0</v>
      </c>
      <c r="Q636" s="827"/>
      <c r="R636" s="822">
        <v>2</v>
      </c>
      <c r="S636" s="827">
        <v>1</v>
      </c>
      <c r="T636" s="826">
        <v>1</v>
      </c>
      <c r="U636" s="828">
        <v>1</v>
      </c>
    </row>
    <row r="637" spans="1:21" ht="14.45" customHeight="1" x14ac:dyDescent="0.2">
      <c r="A637" s="821">
        <v>11</v>
      </c>
      <c r="B637" s="822" t="s">
        <v>2300</v>
      </c>
      <c r="C637" s="822" t="s">
        <v>2306</v>
      </c>
      <c r="D637" s="823" t="s">
        <v>4268</v>
      </c>
      <c r="E637" s="824" t="s">
        <v>2327</v>
      </c>
      <c r="F637" s="822" t="s">
        <v>2301</v>
      </c>
      <c r="G637" s="822" t="s">
        <v>3215</v>
      </c>
      <c r="H637" s="822" t="s">
        <v>663</v>
      </c>
      <c r="I637" s="822" t="s">
        <v>1859</v>
      </c>
      <c r="J637" s="822" t="s">
        <v>959</v>
      </c>
      <c r="K637" s="822" t="s">
        <v>1860</v>
      </c>
      <c r="L637" s="825">
        <v>103.4</v>
      </c>
      <c r="M637" s="825">
        <v>103.4</v>
      </c>
      <c r="N637" s="822">
        <v>1</v>
      </c>
      <c r="O637" s="826">
        <v>1</v>
      </c>
      <c r="P637" s="825">
        <v>103.4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11</v>
      </c>
      <c r="B638" s="822" t="s">
        <v>2300</v>
      </c>
      <c r="C638" s="822" t="s">
        <v>2306</v>
      </c>
      <c r="D638" s="823" t="s">
        <v>4268</v>
      </c>
      <c r="E638" s="824" t="s">
        <v>2327</v>
      </c>
      <c r="F638" s="822" t="s">
        <v>2301</v>
      </c>
      <c r="G638" s="822" t="s">
        <v>3215</v>
      </c>
      <c r="H638" s="822" t="s">
        <v>663</v>
      </c>
      <c r="I638" s="822" t="s">
        <v>3216</v>
      </c>
      <c r="J638" s="822" t="s">
        <v>3217</v>
      </c>
      <c r="K638" s="822" t="s">
        <v>3218</v>
      </c>
      <c r="L638" s="825">
        <v>206.78</v>
      </c>
      <c r="M638" s="825">
        <v>1033.9000000000001</v>
      </c>
      <c r="N638" s="822">
        <v>5</v>
      </c>
      <c r="O638" s="826">
        <v>5</v>
      </c>
      <c r="P638" s="825">
        <v>1033.9000000000001</v>
      </c>
      <c r="Q638" s="827">
        <v>1</v>
      </c>
      <c r="R638" s="822">
        <v>5</v>
      </c>
      <c r="S638" s="827">
        <v>1</v>
      </c>
      <c r="T638" s="826">
        <v>5</v>
      </c>
      <c r="U638" s="828">
        <v>1</v>
      </c>
    </row>
    <row r="639" spans="1:21" ht="14.45" customHeight="1" x14ac:dyDescent="0.2">
      <c r="A639" s="821">
        <v>11</v>
      </c>
      <c r="B639" s="822" t="s">
        <v>2300</v>
      </c>
      <c r="C639" s="822" t="s">
        <v>2306</v>
      </c>
      <c r="D639" s="823" t="s">
        <v>4268</v>
      </c>
      <c r="E639" s="824" t="s">
        <v>2327</v>
      </c>
      <c r="F639" s="822" t="s">
        <v>2301</v>
      </c>
      <c r="G639" s="822" t="s">
        <v>2354</v>
      </c>
      <c r="H639" s="822" t="s">
        <v>663</v>
      </c>
      <c r="I639" s="822" t="s">
        <v>1970</v>
      </c>
      <c r="J639" s="822" t="s">
        <v>929</v>
      </c>
      <c r="K639" s="822" t="s">
        <v>930</v>
      </c>
      <c r="L639" s="825">
        <v>0</v>
      </c>
      <c r="M639" s="825">
        <v>0</v>
      </c>
      <c r="N639" s="822">
        <v>3</v>
      </c>
      <c r="O639" s="826">
        <v>1</v>
      </c>
      <c r="P639" s="825">
        <v>0</v>
      </c>
      <c r="Q639" s="827"/>
      <c r="R639" s="822">
        <v>3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11</v>
      </c>
      <c r="B640" s="822" t="s">
        <v>2300</v>
      </c>
      <c r="C640" s="822" t="s">
        <v>2306</v>
      </c>
      <c r="D640" s="823" t="s">
        <v>4268</v>
      </c>
      <c r="E640" s="824" t="s">
        <v>2327</v>
      </c>
      <c r="F640" s="822" t="s">
        <v>2301</v>
      </c>
      <c r="G640" s="822" t="s">
        <v>3219</v>
      </c>
      <c r="H640" s="822" t="s">
        <v>663</v>
      </c>
      <c r="I640" s="822" t="s">
        <v>1998</v>
      </c>
      <c r="J640" s="822" t="s">
        <v>1999</v>
      </c>
      <c r="K640" s="822" t="s">
        <v>2000</v>
      </c>
      <c r="L640" s="825">
        <v>687.02</v>
      </c>
      <c r="M640" s="825">
        <v>687.02</v>
      </c>
      <c r="N640" s="822">
        <v>1</v>
      </c>
      <c r="O640" s="826">
        <v>1</v>
      </c>
      <c r="P640" s="825">
        <v>687.02</v>
      </c>
      <c r="Q640" s="827">
        <v>1</v>
      </c>
      <c r="R640" s="822">
        <v>1</v>
      </c>
      <c r="S640" s="827">
        <v>1</v>
      </c>
      <c r="T640" s="826">
        <v>1</v>
      </c>
      <c r="U640" s="828">
        <v>1</v>
      </c>
    </row>
    <row r="641" spans="1:21" ht="14.45" customHeight="1" x14ac:dyDescent="0.2">
      <c r="A641" s="821">
        <v>11</v>
      </c>
      <c r="B641" s="822" t="s">
        <v>2300</v>
      </c>
      <c r="C641" s="822" t="s">
        <v>2306</v>
      </c>
      <c r="D641" s="823" t="s">
        <v>4268</v>
      </c>
      <c r="E641" s="824" t="s">
        <v>2327</v>
      </c>
      <c r="F641" s="822" t="s">
        <v>2301</v>
      </c>
      <c r="G641" s="822" t="s">
        <v>3219</v>
      </c>
      <c r="H641" s="822" t="s">
        <v>329</v>
      </c>
      <c r="I641" s="822" t="s">
        <v>3220</v>
      </c>
      <c r="J641" s="822" t="s">
        <v>1999</v>
      </c>
      <c r="K641" s="822" t="s">
        <v>3221</v>
      </c>
      <c r="L641" s="825">
        <v>3538.48</v>
      </c>
      <c r="M641" s="825">
        <v>3538.48</v>
      </c>
      <c r="N641" s="822">
        <v>1</v>
      </c>
      <c r="O641" s="826">
        <v>1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11</v>
      </c>
      <c r="B642" s="822" t="s">
        <v>2300</v>
      </c>
      <c r="C642" s="822" t="s">
        <v>2306</v>
      </c>
      <c r="D642" s="823" t="s">
        <v>4268</v>
      </c>
      <c r="E642" s="824" t="s">
        <v>2327</v>
      </c>
      <c r="F642" s="822" t="s">
        <v>2301</v>
      </c>
      <c r="G642" s="822" t="s">
        <v>2404</v>
      </c>
      <c r="H642" s="822" t="s">
        <v>663</v>
      </c>
      <c r="I642" s="822" t="s">
        <v>1907</v>
      </c>
      <c r="J642" s="822" t="s">
        <v>1078</v>
      </c>
      <c r="K642" s="822" t="s">
        <v>1908</v>
      </c>
      <c r="L642" s="825">
        <v>154.36000000000001</v>
      </c>
      <c r="M642" s="825">
        <v>154.36000000000001</v>
      </c>
      <c r="N642" s="822">
        <v>1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11</v>
      </c>
      <c r="B643" s="822" t="s">
        <v>2300</v>
      </c>
      <c r="C643" s="822" t="s">
        <v>2306</v>
      </c>
      <c r="D643" s="823" t="s">
        <v>4268</v>
      </c>
      <c r="E643" s="824" t="s">
        <v>2327</v>
      </c>
      <c r="F643" s="822" t="s">
        <v>2301</v>
      </c>
      <c r="G643" s="822" t="s">
        <v>2404</v>
      </c>
      <c r="H643" s="822" t="s">
        <v>329</v>
      </c>
      <c r="I643" s="822" t="s">
        <v>3015</v>
      </c>
      <c r="J643" s="822" t="s">
        <v>1078</v>
      </c>
      <c r="K643" s="822" t="s">
        <v>3016</v>
      </c>
      <c r="L643" s="825">
        <v>225.06</v>
      </c>
      <c r="M643" s="825">
        <v>225.06</v>
      </c>
      <c r="N643" s="822">
        <v>1</v>
      </c>
      <c r="O643" s="826">
        <v>1</v>
      </c>
      <c r="P643" s="825"/>
      <c r="Q643" s="827">
        <v>0</v>
      </c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11</v>
      </c>
      <c r="B644" s="822" t="s">
        <v>2300</v>
      </c>
      <c r="C644" s="822" t="s">
        <v>2306</v>
      </c>
      <c r="D644" s="823" t="s">
        <v>4268</v>
      </c>
      <c r="E644" s="824" t="s">
        <v>2327</v>
      </c>
      <c r="F644" s="822" t="s">
        <v>2303</v>
      </c>
      <c r="G644" s="822" t="s">
        <v>2359</v>
      </c>
      <c r="H644" s="822" t="s">
        <v>329</v>
      </c>
      <c r="I644" s="822" t="s">
        <v>3222</v>
      </c>
      <c r="J644" s="822" t="s">
        <v>3223</v>
      </c>
      <c r="K644" s="822" t="s">
        <v>3224</v>
      </c>
      <c r="L644" s="825">
        <v>0</v>
      </c>
      <c r="M644" s="825">
        <v>0</v>
      </c>
      <c r="N644" s="822">
        <v>11</v>
      </c>
      <c r="O644" s="826">
        <v>8</v>
      </c>
      <c r="P644" s="825"/>
      <c r="Q644" s="827"/>
      <c r="R644" s="822"/>
      <c r="S644" s="827">
        <v>0</v>
      </c>
      <c r="T644" s="826"/>
      <c r="U644" s="828">
        <v>0</v>
      </c>
    </row>
    <row r="645" spans="1:21" ht="14.45" customHeight="1" x14ac:dyDescent="0.2">
      <c r="A645" s="821">
        <v>11</v>
      </c>
      <c r="B645" s="822" t="s">
        <v>2300</v>
      </c>
      <c r="C645" s="822" t="s">
        <v>2306</v>
      </c>
      <c r="D645" s="823" t="s">
        <v>4268</v>
      </c>
      <c r="E645" s="824" t="s">
        <v>2327</v>
      </c>
      <c r="F645" s="822" t="s">
        <v>2303</v>
      </c>
      <c r="G645" s="822" t="s">
        <v>2359</v>
      </c>
      <c r="H645" s="822" t="s">
        <v>329</v>
      </c>
      <c r="I645" s="822" t="s">
        <v>2858</v>
      </c>
      <c r="J645" s="822" t="s">
        <v>2859</v>
      </c>
      <c r="K645" s="822" t="s">
        <v>2860</v>
      </c>
      <c r="L645" s="825">
        <v>0</v>
      </c>
      <c r="M645" s="825">
        <v>0</v>
      </c>
      <c r="N645" s="822">
        <v>1</v>
      </c>
      <c r="O645" s="826">
        <v>1</v>
      </c>
      <c r="P645" s="825"/>
      <c r="Q645" s="827"/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11</v>
      </c>
      <c r="B646" s="822" t="s">
        <v>2300</v>
      </c>
      <c r="C646" s="822" t="s">
        <v>2306</v>
      </c>
      <c r="D646" s="823" t="s">
        <v>4268</v>
      </c>
      <c r="E646" s="824" t="s">
        <v>2327</v>
      </c>
      <c r="F646" s="822" t="s">
        <v>2303</v>
      </c>
      <c r="G646" s="822" t="s">
        <v>2359</v>
      </c>
      <c r="H646" s="822" t="s">
        <v>329</v>
      </c>
      <c r="I646" s="822" t="s">
        <v>2861</v>
      </c>
      <c r="J646" s="822" t="s">
        <v>2862</v>
      </c>
      <c r="K646" s="822" t="s">
        <v>2863</v>
      </c>
      <c r="L646" s="825">
        <v>0</v>
      </c>
      <c r="M646" s="825">
        <v>0</v>
      </c>
      <c r="N646" s="822">
        <v>1</v>
      </c>
      <c r="O646" s="826">
        <v>1</v>
      </c>
      <c r="P646" s="825"/>
      <c r="Q646" s="827"/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11</v>
      </c>
      <c r="B647" s="822" t="s">
        <v>2300</v>
      </c>
      <c r="C647" s="822" t="s">
        <v>2306</v>
      </c>
      <c r="D647" s="823" t="s">
        <v>4268</v>
      </c>
      <c r="E647" s="824" t="s">
        <v>2327</v>
      </c>
      <c r="F647" s="822" t="s">
        <v>2303</v>
      </c>
      <c r="G647" s="822" t="s">
        <v>2359</v>
      </c>
      <c r="H647" s="822" t="s">
        <v>329</v>
      </c>
      <c r="I647" s="822" t="s">
        <v>3018</v>
      </c>
      <c r="J647" s="822" t="s">
        <v>3019</v>
      </c>
      <c r="K647" s="822" t="s">
        <v>3020</v>
      </c>
      <c r="L647" s="825">
        <v>0</v>
      </c>
      <c r="M647" s="825">
        <v>0</v>
      </c>
      <c r="N647" s="822">
        <v>1</v>
      </c>
      <c r="O647" s="826">
        <v>1</v>
      </c>
      <c r="P647" s="825"/>
      <c r="Q647" s="827"/>
      <c r="R647" s="822"/>
      <c r="S647" s="827">
        <v>0</v>
      </c>
      <c r="T647" s="826"/>
      <c r="U647" s="828">
        <v>0</v>
      </c>
    </row>
    <row r="648" spans="1:21" ht="14.45" customHeight="1" x14ac:dyDescent="0.2">
      <c r="A648" s="821">
        <v>11</v>
      </c>
      <c r="B648" s="822" t="s">
        <v>2300</v>
      </c>
      <c r="C648" s="822" t="s">
        <v>2306</v>
      </c>
      <c r="D648" s="823" t="s">
        <v>4268</v>
      </c>
      <c r="E648" s="824" t="s">
        <v>2327</v>
      </c>
      <c r="F648" s="822" t="s">
        <v>2303</v>
      </c>
      <c r="G648" s="822" t="s">
        <v>2359</v>
      </c>
      <c r="H648" s="822" t="s">
        <v>329</v>
      </c>
      <c r="I648" s="822" t="s">
        <v>2646</v>
      </c>
      <c r="J648" s="822" t="s">
        <v>2647</v>
      </c>
      <c r="K648" s="822" t="s">
        <v>2648</v>
      </c>
      <c r="L648" s="825">
        <v>0</v>
      </c>
      <c r="M648" s="825">
        <v>0</v>
      </c>
      <c r="N648" s="822">
        <v>1</v>
      </c>
      <c r="O648" s="826">
        <v>1</v>
      </c>
      <c r="P648" s="825"/>
      <c r="Q648" s="827"/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11</v>
      </c>
      <c r="B649" s="822" t="s">
        <v>2300</v>
      </c>
      <c r="C649" s="822" t="s">
        <v>2306</v>
      </c>
      <c r="D649" s="823" t="s">
        <v>4268</v>
      </c>
      <c r="E649" s="824" t="s">
        <v>2327</v>
      </c>
      <c r="F649" s="822" t="s">
        <v>2303</v>
      </c>
      <c r="G649" s="822" t="s">
        <v>2359</v>
      </c>
      <c r="H649" s="822" t="s">
        <v>329</v>
      </c>
      <c r="I649" s="822" t="s">
        <v>3168</v>
      </c>
      <c r="J649" s="822" t="s">
        <v>3169</v>
      </c>
      <c r="K649" s="822" t="s">
        <v>3170</v>
      </c>
      <c r="L649" s="825">
        <v>400.2</v>
      </c>
      <c r="M649" s="825">
        <v>5602.7999999999984</v>
      </c>
      <c r="N649" s="822">
        <v>14</v>
      </c>
      <c r="O649" s="826">
        <v>13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11</v>
      </c>
      <c r="B650" s="822" t="s">
        <v>2300</v>
      </c>
      <c r="C650" s="822" t="s">
        <v>2306</v>
      </c>
      <c r="D650" s="823" t="s">
        <v>4268</v>
      </c>
      <c r="E650" s="824" t="s">
        <v>2327</v>
      </c>
      <c r="F650" s="822" t="s">
        <v>2303</v>
      </c>
      <c r="G650" s="822" t="s">
        <v>2359</v>
      </c>
      <c r="H650" s="822" t="s">
        <v>329</v>
      </c>
      <c r="I650" s="822" t="s">
        <v>3225</v>
      </c>
      <c r="J650" s="822" t="s">
        <v>3223</v>
      </c>
      <c r="K650" s="822" t="s">
        <v>2407</v>
      </c>
      <c r="L650" s="825">
        <v>0</v>
      </c>
      <c r="M650" s="825">
        <v>0</v>
      </c>
      <c r="N650" s="822">
        <v>1</v>
      </c>
      <c r="O650" s="826">
        <v>1</v>
      </c>
      <c r="P650" s="825"/>
      <c r="Q650" s="827"/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11</v>
      </c>
      <c r="B651" s="822" t="s">
        <v>2300</v>
      </c>
      <c r="C651" s="822" t="s">
        <v>2306</v>
      </c>
      <c r="D651" s="823" t="s">
        <v>4268</v>
      </c>
      <c r="E651" s="824" t="s">
        <v>2327</v>
      </c>
      <c r="F651" s="822" t="s">
        <v>2303</v>
      </c>
      <c r="G651" s="822" t="s">
        <v>2359</v>
      </c>
      <c r="H651" s="822" t="s">
        <v>329</v>
      </c>
      <c r="I651" s="822" t="s">
        <v>3226</v>
      </c>
      <c r="J651" s="822" t="s">
        <v>3227</v>
      </c>
      <c r="K651" s="822"/>
      <c r="L651" s="825">
        <v>0</v>
      </c>
      <c r="M651" s="825">
        <v>0</v>
      </c>
      <c r="N651" s="822">
        <v>3</v>
      </c>
      <c r="O651" s="826">
        <v>3</v>
      </c>
      <c r="P651" s="825"/>
      <c r="Q651" s="827"/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11</v>
      </c>
      <c r="B652" s="822" t="s">
        <v>2300</v>
      </c>
      <c r="C652" s="822" t="s">
        <v>2306</v>
      </c>
      <c r="D652" s="823" t="s">
        <v>4268</v>
      </c>
      <c r="E652" s="824" t="s">
        <v>2327</v>
      </c>
      <c r="F652" s="822" t="s">
        <v>2303</v>
      </c>
      <c r="G652" s="822" t="s">
        <v>2359</v>
      </c>
      <c r="H652" s="822" t="s">
        <v>329</v>
      </c>
      <c r="I652" s="822" t="s">
        <v>2363</v>
      </c>
      <c r="J652" s="822" t="s">
        <v>2364</v>
      </c>
      <c r="K652" s="822" t="s">
        <v>2365</v>
      </c>
      <c r="L652" s="825">
        <v>249.55</v>
      </c>
      <c r="M652" s="825">
        <v>499.1</v>
      </c>
      <c r="N652" s="822">
        <v>2</v>
      </c>
      <c r="O652" s="826">
        <v>1</v>
      </c>
      <c r="P652" s="825">
        <v>499.1</v>
      </c>
      <c r="Q652" s="827">
        <v>1</v>
      </c>
      <c r="R652" s="822">
        <v>2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11</v>
      </c>
      <c r="B653" s="822" t="s">
        <v>2300</v>
      </c>
      <c r="C653" s="822" t="s">
        <v>2306</v>
      </c>
      <c r="D653" s="823" t="s">
        <v>4268</v>
      </c>
      <c r="E653" s="824" t="s">
        <v>2327</v>
      </c>
      <c r="F653" s="822" t="s">
        <v>2303</v>
      </c>
      <c r="G653" s="822" t="s">
        <v>2359</v>
      </c>
      <c r="H653" s="822" t="s">
        <v>329</v>
      </c>
      <c r="I653" s="822" t="s">
        <v>2392</v>
      </c>
      <c r="J653" s="822" t="s">
        <v>2393</v>
      </c>
      <c r="K653" s="822" t="s">
        <v>2394</v>
      </c>
      <c r="L653" s="825">
        <v>492.19</v>
      </c>
      <c r="M653" s="825">
        <v>492.19</v>
      </c>
      <c r="N653" s="822">
        <v>1</v>
      </c>
      <c r="O653" s="826">
        <v>1</v>
      </c>
      <c r="P653" s="825">
        <v>492.19</v>
      </c>
      <c r="Q653" s="827">
        <v>1</v>
      </c>
      <c r="R653" s="822">
        <v>1</v>
      </c>
      <c r="S653" s="827">
        <v>1</v>
      </c>
      <c r="T653" s="826">
        <v>1</v>
      </c>
      <c r="U653" s="828">
        <v>1</v>
      </c>
    </row>
    <row r="654" spans="1:21" ht="14.45" customHeight="1" x14ac:dyDescent="0.2">
      <c r="A654" s="821">
        <v>11</v>
      </c>
      <c r="B654" s="822" t="s">
        <v>2300</v>
      </c>
      <c r="C654" s="822" t="s">
        <v>2306</v>
      </c>
      <c r="D654" s="823" t="s">
        <v>4268</v>
      </c>
      <c r="E654" s="824" t="s">
        <v>2327</v>
      </c>
      <c r="F654" s="822" t="s">
        <v>2303</v>
      </c>
      <c r="G654" s="822" t="s">
        <v>2359</v>
      </c>
      <c r="H654" s="822" t="s">
        <v>329</v>
      </c>
      <c r="I654" s="822" t="s">
        <v>2366</v>
      </c>
      <c r="J654" s="822" t="s">
        <v>2367</v>
      </c>
      <c r="K654" s="822" t="s">
        <v>2368</v>
      </c>
      <c r="L654" s="825">
        <v>400.2</v>
      </c>
      <c r="M654" s="825">
        <v>3201.5999999999995</v>
      </c>
      <c r="N654" s="822">
        <v>8</v>
      </c>
      <c r="O654" s="826">
        <v>8</v>
      </c>
      <c r="P654" s="825">
        <v>3201.5999999999995</v>
      </c>
      <c r="Q654" s="827">
        <v>1</v>
      </c>
      <c r="R654" s="822">
        <v>8</v>
      </c>
      <c r="S654" s="827">
        <v>1</v>
      </c>
      <c r="T654" s="826">
        <v>8</v>
      </c>
      <c r="U654" s="828">
        <v>1</v>
      </c>
    </row>
    <row r="655" spans="1:21" ht="14.45" customHeight="1" x14ac:dyDescent="0.2">
      <c r="A655" s="821">
        <v>11</v>
      </c>
      <c r="B655" s="822" t="s">
        <v>2300</v>
      </c>
      <c r="C655" s="822" t="s">
        <v>2306</v>
      </c>
      <c r="D655" s="823" t="s">
        <v>4268</v>
      </c>
      <c r="E655" s="824" t="s">
        <v>2327</v>
      </c>
      <c r="F655" s="822" t="s">
        <v>2303</v>
      </c>
      <c r="G655" s="822" t="s">
        <v>2359</v>
      </c>
      <c r="H655" s="822" t="s">
        <v>329</v>
      </c>
      <c r="I655" s="822" t="s">
        <v>2369</v>
      </c>
      <c r="J655" s="822" t="s">
        <v>2370</v>
      </c>
      <c r="K655" s="822" t="s">
        <v>2371</v>
      </c>
      <c r="L655" s="825">
        <v>971.25</v>
      </c>
      <c r="M655" s="825">
        <v>1942.5</v>
      </c>
      <c r="N655" s="822">
        <v>2</v>
      </c>
      <c r="O655" s="826">
        <v>2</v>
      </c>
      <c r="P655" s="825">
        <v>1942.5</v>
      </c>
      <c r="Q655" s="827">
        <v>1</v>
      </c>
      <c r="R655" s="822">
        <v>2</v>
      </c>
      <c r="S655" s="827">
        <v>1</v>
      </c>
      <c r="T655" s="826">
        <v>2</v>
      </c>
      <c r="U655" s="828">
        <v>1</v>
      </c>
    </row>
    <row r="656" spans="1:21" ht="14.45" customHeight="1" x14ac:dyDescent="0.2">
      <c r="A656" s="821">
        <v>11</v>
      </c>
      <c r="B656" s="822" t="s">
        <v>2300</v>
      </c>
      <c r="C656" s="822" t="s">
        <v>2306</v>
      </c>
      <c r="D656" s="823" t="s">
        <v>4268</v>
      </c>
      <c r="E656" s="824" t="s">
        <v>2327</v>
      </c>
      <c r="F656" s="822" t="s">
        <v>2303</v>
      </c>
      <c r="G656" s="822" t="s">
        <v>2359</v>
      </c>
      <c r="H656" s="822" t="s">
        <v>329</v>
      </c>
      <c r="I656" s="822" t="s">
        <v>2372</v>
      </c>
      <c r="J656" s="822" t="s">
        <v>2373</v>
      </c>
      <c r="K656" s="822" t="s">
        <v>2374</v>
      </c>
      <c r="L656" s="825">
        <v>748.12</v>
      </c>
      <c r="M656" s="825">
        <v>1496.24</v>
      </c>
      <c r="N656" s="822">
        <v>2</v>
      </c>
      <c r="O656" s="826">
        <v>2</v>
      </c>
      <c r="P656" s="825">
        <v>1496.24</v>
      </c>
      <c r="Q656" s="827">
        <v>1</v>
      </c>
      <c r="R656" s="822">
        <v>2</v>
      </c>
      <c r="S656" s="827">
        <v>1</v>
      </c>
      <c r="T656" s="826">
        <v>2</v>
      </c>
      <c r="U656" s="828">
        <v>1</v>
      </c>
    </row>
    <row r="657" spans="1:21" ht="14.45" customHeight="1" x14ac:dyDescent="0.2">
      <c r="A657" s="821">
        <v>11</v>
      </c>
      <c r="B657" s="822" t="s">
        <v>2300</v>
      </c>
      <c r="C657" s="822" t="s">
        <v>2306</v>
      </c>
      <c r="D657" s="823" t="s">
        <v>4268</v>
      </c>
      <c r="E657" s="824" t="s">
        <v>2327</v>
      </c>
      <c r="F657" s="822" t="s">
        <v>2303</v>
      </c>
      <c r="G657" s="822" t="s">
        <v>2359</v>
      </c>
      <c r="H657" s="822" t="s">
        <v>329</v>
      </c>
      <c r="I657" s="822" t="s">
        <v>2395</v>
      </c>
      <c r="J657" s="822" t="s">
        <v>2396</v>
      </c>
      <c r="K657" s="822" t="s">
        <v>2397</v>
      </c>
      <c r="L657" s="825">
        <v>1000.5</v>
      </c>
      <c r="M657" s="825">
        <v>1000.5</v>
      </c>
      <c r="N657" s="822">
        <v>1</v>
      </c>
      <c r="O657" s="826">
        <v>1</v>
      </c>
      <c r="P657" s="825">
        <v>1000.5</v>
      </c>
      <c r="Q657" s="827">
        <v>1</v>
      </c>
      <c r="R657" s="822">
        <v>1</v>
      </c>
      <c r="S657" s="827">
        <v>1</v>
      </c>
      <c r="T657" s="826">
        <v>1</v>
      </c>
      <c r="U657" s="828">
        <v>1</v>
      </c>
    </row>
    <row r="658" spans="1:21" ht="14.45" customHeight="1" x14ac:dyDescent="0.2">
      <c r="A658" s="821">
        <v>11</v>
      </c>
      <c r="B658" s="822" t="s">
        <v>2300</v>
      </c>
      <c r="C658" s="822" t="s">
        <v>2306</v>
      </c>
      <c r="D658" s="823" t="s">
        <v>4268</v>
      </c>
      <c r="E658" s="824" t="s">
        <v>2327</v>
      </c>
      <c r="F658" s="822" t="s">
        <v>2303</v>
      </c>
      <c r="G658" s="822" t="s">
        <v>2359</v>
      </c>
      <c r="H658" s="822" t="s">
        <v>329</v>
      </c>
      <c r="I658" s="822" t="s">
        <v>2874</v>
      </c>
      <c r="J658" s="822" t="s">
        <v>2875</v>
      </c>
      <c r="K658" s="822" t="s">
        <v>2876</v>
      </c>
      <c r="L658" s="825">
        <v>349.6</v>
      </c>
      <c r="M658" s="825">
        <v>349.6</v>
      </c>
      <c r="N658" s="822">
        <v>1</v>
      </c>
      <c r="O658" s="826">
        <v>1</v>
      </c>
      <c r="P658" s="825">
        <v>349.6</v>
      </c>
      <c r="Q658" s="827">
        <v>1</v>
      </c>
      <c r="R658" s="822">
        <v>1</v>
      </c>
      <c r="S658" s="827">
        <v>1</v>
      </c>
      <c r="T658" s="826">
        <v>1</v>
      </c>
      <c r="U658" s="828">
        <v>1</v>
      </c>
    </row>
    <row r="659" spans="1:21" ht="14.45" customHeight="1" x14ac:dyDescent="0.2">
      <c r="A659" s="821">
        <v>11</v>
      </c>
      <c r="B659" s="822" t="s">
        <v>2300</v>
      </c>
      <c r="C659" s="822" t="s">
        <v>2306</v>
      </c>
      <c r="D659" s="823" t="s">
        <v>4268</v>
      </c>
      <c r="E659" s="824" t="s">
        <v>2327</v>
      </c>
      <c r="F659" s="822" t="s">
        <v>2303</v>
      </c>
      <c r="G659" s="822" t="s">
        <v>2359</v>
      </c>
      <c r="H659" s="822" t="s">
        <v>329</v>
      </c>
      <c r="I659" s="822" t="s">
        <v>3228</v>
      </c>
      <c r="J659" s="822" t="s">
        <v>3229</v>
      </c>
      <c r="K659" s="822" t="s">
        <v>3230</v>
      </c>
      <c r="L659" s="825">
        <v>416.1</v>
      </c>
      <c r="M659" s="825">
        <v>416.1</v>
      </c>
      <c r="N659" s="822">
        <v>1</v>
      </c>
      <c r="O659" s="826">
        <v>1</v>
      </c>
      <c r="P659" s="825">
        <v>416.1</v>
      </c>
      <c r="Q659" s="827">
        <v>1</v>
      </c>
      <c r="R659" s="822">
        <v>1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11</v>
      </c>
      <c r="B660" s="822" t="s">
        <v>2300</v>
      </c>
      <c r="C660" s="822" t="s">
        <v>2306</v>
      </c>
      <c r="D660" s="823" t="s">
        <v>4268</v>
      </c>
      <c r="E660" s="824" t="s">
        <v>2327</v>
      </c>
      <c r="F660" s="822" t="s">
        <v>2303</v>
      </c>
      <c r="G660" s="822" t="s">
        <v>2359</v>
      </c>
      <c r="H660" s="822" t="s">
        <v>329</v>
      </c>
      <c r="I660" s="822" t="s">
        <v>3231</v>
      </c>
      <c r="J660" s="822" t="s">
        <v>2706</v>
      </c>
      <c r="K660" s="822" t="s">
        <v>3232</v>
      </c>
      <c r="L660" s="825">
        <v>1200.5999999999999</v>
      </c>
      <c r="M660" s="825">
        <v>1200.5999999999999</v>
      </c>
      <c r="N660" s="822">
        <v>1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11</v>
      </c>
      <c r="B661" s="822" t="s">
        <v>2300</v>
      </c>
      <c r="C661" s="822" t="s">
        <v>2306</v>
      </c>
      <c r="D661" s="823" t="s">
        <v>4268</v>
      </c>
      <c r="E661" s="824" t="s">
        <v>2327</v>
      </c>
      <c r="F661" s="822" t="s">
        <v>2303</v>
      </c>
      <c r="G661" s="822" t="s">
        <v>2359</v>
      </c>
      <c r="H661" s="822" t="s">
        <v>329</v>
      </c>
      <c r="I661" s="822" t="s">
        <v>3233</v>
      </c>
      <c r="J661" s="822" t="s">
        <v>2706</v>
      </c>
      <c r="K661" s="822" t="s">
        <v>3234</v>
      </c>
      <c r="L661" s="825">
        <v>1200.5999999999999</v>
      </c>
      <c r="M661" s="825">
        <v>1200.5999999999999</v>
      </c>
      <c r="N661" s="822">
        <v>1</v>
      </c>
      <c r="O661" s="826">
        <v>1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11</v>
      </c>
      <c r="B662" s="822" t="s">
        <v>2300</v>
      </c>
      <c r="C662" s="822" t="s">
        <v>2306</v>
      </c>
      <c r="D662" s="823" t="s">
        <v>4268</v>
      </c>
      <c r="E662" s="824" t="s">
        <v>2327</v>
      </c>
      <c r="F662" s="822" t="s">
        <v>2303</v>
      </c>
      <c r="G662" s="822" t="s">
        <v>2359</v>
      </c>
      <c r="H662" s="822" t="s">
        <v>329</v>
      </c>
      <c r="I662" s="822" t="s">
        <v>3235</v>
      </c>
      <c r="J662" s="822" t="s">
        <v>2862</v>
      </c>
      <c r="K662" s="822" t="s">
        <v>3236</v>
      </c>
      <c r="L662" s="825">
        <v>0</v>
      </c>
      <c r="M662" s="825">
        <v>0</v>
      </c>
      <c r="N662" s="822">
        <v>1</v>
      </c>
      <c r="O662" s="826">
        <v>1</v>
      </c>
      <c r="P662" s="825"/>
      <c r="Q662" s="827"/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11</v>
      </c>
      <c r="B663" s="822" t="s">
        <v>2300</v>
      </c>
      <c r="C663" s="822" t="s">
        <v>2306</v>
      </c>
      <c r="D663" s="823" t="s">
        <v>4268</v>
      </c>
      <c r="E663" s="824" t="s">
        <v>2327</v>
      </c>
      <c r="F663" s="822" t="s">
        <v>2303</v>
      </c>
      <c r="G663" s="822" t="s">
        <v>2359</v>
      </c>
      <c r="H663" s="822" t="s">
        <v>329</v>
      </c>
      <c r="I663" s="822" t="s">
        <v>3237</v>
      </c>
      <c r="J663" s="822" t="s">
        <v>2706</v>
      </c>
      <c r="K663" s="822" t="s">
        <v>3238</v>
      </c>
      <c r="L663" s="825">
        <v>1200.5999999999999</v>
      </c>
      <c r="M663" s="825">
        <v>1200.5999999999999</v>
      </c>
      <c r="N663" s="822">
        <v>1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11</v>
      </c>
      <c r="B664" s="822" t="s">
        <v>2300</v>
      </c>
      <c r="C664" s="822" t="s">
        <v>2306</v>
      </c>
      <c r="D664" s="823" t="s">
        <v>4268</v>
      </c>
      <c r="E664" s="824" t="s">
        <v>2331</v>
      </c>
      <c r="F664" s="822" t="s">
        <v>2301</v>
      </c>
      <c r="G664" s="822" t="s">
        <v>2506</v>
      </c>
      <c r="H664" s="822" t="s">
        <v>329</v>
      </c>
      <c r="I664" s="822" t="s">
        <v>2957</v>
      </c>
      <c r="J664" s="822" t="s">
        <v>2508</v>
      </c>
      <c r="K664" s="822" t="s">
        <v>2958</v>
      </c>
      <c r="L664" s="825">
        <v>23.49</v>
      </c>
      <c r="M664" s="825">
        <v>70.47</v>
      </c>
      <c r="N664" s="822">
        <v>3</v>
      </c>
      <c r="O664" s="826">
        <v>0.5</v>
      </c>
      <c r="P664" s="825">
        <v>70.47</v>
      </c>
      <c r="Q664" s="827">
        <v>1</v>
      </c>
      <c r="R664" s="822">
        <v>3</v>
      </c>
      <c r="S664" s="827">
        <v>1</v>
      </c>
      <c r="T664" s="826">
        <v>0.5</v>
      </c>
      <c r="U664" s="828">
        <v>1</v>
      </c>
    </row>
    <row r="665" spans="1:21" ht="14.45" customHeight="1" x14ac:dyDescent="0.2">
      <c r="A665" s="821">
        <v>11</v>
      </c>
      <c r="B665" s="822" t="s">
        <v>2300</v>
      </c>
      <c r="C665" s="822" t="s">
        <v>2306</v>
      </c>
      <c r="D665" s="823" t="s">
        <v>4268</v>
      </c>
      <c r="E665" s="824" t="s">
        <v>2331</v>
      </c>
      <c r="F665" s="822" t="s">
        <v>2301</v>
      </c>
      <c r="G665" s="822" t="s">
        <v>2506</v>
      </c>
      <c r="H665" s="822" t="s">
        <v>329</v>
      </c>
      <c r="I665" s="822" t="s">
        <v>2507</v>
      </c>
      <c r="J665" s="822" t="s">
        <v>2508</v>
      </c>
      <c r="K665" s="822" t="s">
        <v>2083</v>
      </c>
      <c r="L665" s="825">
        <v>70.48</v>
      </c>
      <c r="M665" s="825">
        <v>140.96</v>
      </c>
      <c r="N665" s="822">
        <v>2</v>
      </c>
      <c r="O665" s="826">
        <v>1.5</v>
      </c>
      <c r="P665" s="825">
        <v>140.96</v>
      </c>
      <c r="Q665" s="827">
        <v>1</v>
      </c>
      <c r="R665" s="822">
        <v>2</v>
      </c>
      <c r="S665" s="827">
        <v>1</v>
      </c>
      <c r="T665" s="826">
        <v>1.5</v>
      </c>
      <c r="U665" s="828">
        <v>1</v>
      </c>
    </row>
    <row r="666" spans="1:21" ht="14.45" customHeight="1" x14ac:dyDescent="0.2">
      <c r="A666" s="821">
        <v>11</v>
      </c>
      <c r="B666" s="822" t="s">
        <v>2300</v>
      </c>
      <c r="C666" s="822" t="s">
        <v>2306</v>
      </c>
      <c r="D666" s="823" t="s">
        <v>4268</v>
      </c>
      <c r="E666" s="824" t="s">
        <v>2331</v>
      </c>
      <c r="F666" s="822" t="s">
        <v>2301</v>
      </c>
      <c r="G666" s="822" t="s">
        <v>3239</v>
      </c>
      <c r="H666" s="822" t="s">
        <v>663</v>
      </c>
      <c r="I666" s="822" t="s">
        <v>1978</v>
      </c>
      <c r="J666" s="822" t="s">
        <v>1979</v>
      </c>
      <c r="K666" s="822" t="s">
        <v>1980</v>
      </c>
      <c r="L666" s="825">
        <v>11.71</v>
      </c>
      <c r="M666" s="825">
        <v>11.71</v>
      </c>
      <c r="N666" s="822">
        <v>1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11</v>
      </c>
      <c r="B667" s="822" t="s">
        <v>2300</v>
      </c>
      <c r="C667" s="822" t="s">
        <v>2306</v>
      </c>
      <c r="D667" s="823" t="s">
        <v>4268</v>
      </c>
      <c r="E667" s="824" t="s">
        <v>2331</v>
      </c>
      <c r="F667" s="822" t="s">
        <v>2301</v>
      </c>
      <c r="G667" s="822" t="s">
        <v>2514</v>
      </c>
      <c r="H667" s="822" t="s">
        <v>329</v>
      </c>
      <c r="I667" s="822" t="s">
        <v>2515</v>
      </c>
      <c r="J667" s="822" t="s">
        <v>2516</v>
      </c>
      <c r="K667" s="822" t="s">
        <v>2517</v>
      </c>
      <c r="L667" s="825">
        <v>159.71</v>
      </c>
      <c r="M667" s="825">
        <v>1277.6799999999998</v>
      </c>
      <c r="N667" s="822">
        <v>8</v>
      </c>
      <c r="O667" s="826">
        <v>3</v>
      </c>
      <c r="P667" s="825">
        <v>1277.6799999999998</v>
      </c>
      <c r="Q667" s="827">
        <v>1</v>
      </c>
      <c r="R667" s="822">
        <v>8</v>
      </c>
      <c r="S667" s="827">
        <v>1</v>
      </c>
      <c r="T667" s="826">
        <v>3</v>
      </c>
      <c r="U667" s="828">
        <v>1</v>
      </c>
    </row>
    <row r="668" spans="1:21" ht="14.45" customHeight="1" x14ac:dyDescent="0.2">
      <c r="A668" s="821">
        <v>11</v>
      </c>
      <c r="B668" s="822" t="s">
        <v>2300</v>
      </c>
      <c r="C668" s="822" t="s">
        <v>2306</v>
      </c>
      <c r="D668" s="823" t="s">
        <v>4268</v>
      </c>
      <c r="E668" s="824" t="s">
        <v>2331</v>
      </c>
      <c r="F668" s="822" t="s">
        <v>2301</v>
      </c>
      <c r="G668" s="822" t="s">
        <v>2383</v>
      </c>
      <c r="H668" s="822" t="s">
        <v>663</v>
      </c>
      <c r="I668" s="822" t="s">
        <v>1914</v>
      </c>
      <c r="J668" s="822" t="s">
        <v>1055</v>
      </c>
      <c r="K668" s="822" t="s">
        <v>708</v>
      </c>
      <c r="L668" s="825">
        <v>96.04</v>
      </c>
      <c r="M668" s="825">
        <v>864.36</v>
      </c>
      <c r="N668" s="822">
        <v>9</v>
      </c>
      <c r="O668" s="826">
        <v>5.5</v>
      </c>
      <c r="P668" s="825">
        <v>288.12</v>
      </c>
      <c r="Q668" s="827">
        <v>0.33333333333333331</v>
      </c>
      <c r="R668" s="822">
        <v>3</v>
      </c>
      <c r="S668" s="827">
        <v>0.33333333333333331</v>
      </c>
      <c r="T668" s="826">
        <v>2</v>
      </c>
      <c r="U668" s="828">
        <v>0.36363636363636365</v>
      </c>
    </row>
    <row r="669" spans="1:21" ht="14.45" customHeight="1" x14ac:dyDescent="0.2">
      <c r="A669" s="821">
        <v>11</v>
      </c>
      <c r="B669" s="822" t="s">
        <v>2300</v>
      </c>
      <c r="C669" s="822" t="s">
        <v>2306</v>
      </c>
      <c r="D669" s="823" t="s">
        <v>4268</v>
      </c>
      <c r="E669" s="824" t="s">
        <v>2331</v>
      </c>
      <c r="F669" s="822" t="s">
        <v>2301</v>
      </c>
      <c r="G669" s="822" t="s">
        <v>2383</v>
      </c>
      <c r="H669" s="822" t="s">
        <v>329</v>
      </c>
      <c r="I669" s="822" t="s">
        <v>2520</v>
      </c>
      <c r="J669" s="822" t="s">
        <v>1055</v>
      </c>
      <c r="K669" s="822" t="s">
        <v>1056</v>
      </c>
      <c r="L669" s="825">
        <v>134.44999999999999</v>
      </c>
      <c r="M669" s="825">
        <v>134.44999999999999</v>
      </c>
      <c r="N669" s="822">
        <v>1</v>
      </c>
      <c r="O669" s="826">
        <v>0.5</v>
      </c>
      <c r="P669" s="825">
        <v>134.44999999999999</v>
      </c>
      <c r="Q669" s="827">
        <v>1</v>
      </c>
      <c r="R669" s="822">
        <v>1</v>
      </c>
      <c r="S669" s="827">
        <v>1</v>
      </c>
      <c r="T669" s="826">
        <v>0.5</v>
      </c>
      <c r="U669" s="828">
        <v>1</v>
      </c>
    </row>
    <row r="670" spans="1:21" ht="14.45" customHeight="1" x14ac:dyDescent="0.2">
      <c r="A670" s="821">
        <v>11</v>
      </c>
      <c r="B670" s="822" t="s">
        <v>2300</v>
      </c>
      <c r="C670" s="822" t="s">
        <v>2306</v>
      </c>
      <c r="D670" s="823" t="s">
        <v>4268</v>
      </c>
      <c r="E670" s="824" t="s">
        <v>2331</v>
      </c>
      <c r="F670" s="822" t="s">
        <v>2301</v>
      </c>
      <c r="G670" s="822" t="s">
        <v>3240</v>
      </c>
      <c r="H670" s="822" t="s">
        <v>329</v>
      </c>
      <c r="I670" s="822" t="s">
        <v>3241</v>
      </c>
      <c r="J670" s="822" t="s">
        <v>3242</v>
      </c>
      <c r="K670" s="822" t="s">
        <v>3243</v>
      </c>
      <c r="L670" s="825">
        <v>117.55</v>
      </c>
      <c r="M670" s="825">
        <v>117.55</v>
      </c>
      <c r="N670" s="822">
        <v>1</v>
      </c>
      <c r="O670" s="826">
        <v>1</v>
      </c>
      <c r="P670" s="825">
        <v>117.55</v>
      </c>
      <c r="Q670" s="827">
        <v>1</v>
      </c>
      <c r="R670" s="822">
        <v>1</v>
      </c>
      <c r="S670" s="827">
        <v>1</v>
      </c>
      <c r="T670" s="826">
        <v>1</v>
      </c>
      <c r="U670" s="828">
        <v>1</v>
      </c>
    </row>
    <row r="671" spans="1:21" ht="14.45" customHeight="1" x14ac:dyDescent="0.2">
      <c r="A671" s="821">
        <v>11</v>
      </c>
      <c r="B671" s="822" t="s">
        <v>2300</v>
      </c>
      <c r="C671" s="822" t="s">
        <v>2306</v>
      </c>
      <c r="D671" s="823" t="s">
        <v>4268</v>
      </c>
      <c r="E671" s="824" t="s">
        <v>2331</v>
      </c>
      <c r="F671" s="822" t="s">
        <v>2301</v>
      </c>
      <c r="G671" s="822" t="s">
        <v>2968</v>
      </c>
      <c r="H671" s="822" t="s">
        <v>329</v>
      </c>
      <c r="I671" s="822" t="s">
        <v>2969</v>
      </c>
      <c r="J671" s="822" t="s">
        <v>2970</v>
      </c>
      <c r="K671" s="822" t="s">
        <v>2971</v>
      </c>
      <c r="L671" s="825">
        <v>42.05</v>
      </c>
      <c r="M671" s="825">
        <v>42.05</v>
      </c>
      <c r="N671" s="822">
        <v>1</v>
      </c>
      <c r="O671" s="826">
        <v>1</v>
      </c>
      <c r="P671" s="825">
        <v>42.05</v>
      </c>
      <c r="Q671" s="827">
        <v>1</v>
      </c>
      <c r="R671" s="822">
        <v>1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11</v>
      </c>
      <c r="B672" s="822" t="s">
        <v>2300</v>
      </c>
      <c r="C672" s="822" t="s">
        <v>2306</v>
      </c>
      <c r="D672" s="823" t="s">
        <v>4268</v>
      </c>
      <c r="E672" s="824" t="s">
        <v>2331</v>
      </c>
      <c r="F672" s="822" t="s">
        <v>2301</v>
      </c>
      <c r="G672" s="822" t="s">
        <v>2434</v>
      </c>
      <c r="H672" s="822" t="s">
        <v>329</v>
      </c>
      <c r="I672" s="822" t="s">
        <v>2435</v>
      </c>
      <c r="J672" s="822" t="s">
        <v>2436</v>
      </c>
      <c r="K672" s="822" t="s">
        <v>2437</v>
      </c>
      <c r="L672" s="825">
        <v>52.87</v>
      </c>
      <c r="M672" s="825">
        <v>845.92</v>
      </c>
      <c r="N672" s="822">
        <v>16</v>
      </c>
      <c r="O672" s="826">
        <v>9.5</v>
      </c>
      <c r="P672" s="825">
        <v>475.83</v>
      </c>
      <c r="Q672" s="827">
        <v>0.5625</v>
      </c>
      <c r="R672" s="822">
        <v>9</v>
      </c>
      <c r="S672" s="827">
        <v>0.5625</v>
      </c>
      <c r="T672" s="826">
        <v>3.5</v>
      </c>
      <c r="U672" s="828">
        <v>0.36842105263157893</v>
      </c>
    </row>
    <row r="673" spans="1:21" ht="14.45" customHeight="1" x14ac:dyDescent="0.2">
      <c r="A673" s="821">
        <v>11</v>
      </c>
      <c r="B673" s="822" t="s">
        <v>2300</v>
      </c>
      <c r="C673" s="822" t="s">
        <v>2306</v>
      </c>
      <c r="D673" s="823" t="s">
        <v>4268</v>
      </c>
      <c r="E673" s="824" t="s">
        <v>2331</v>
      </c>
      <c r="F673" s="822" t="s">
        <v>2301</v>
      </c>
      <c r="G673" s="822" t="s">
        <v>2434</v>
      </c>
      <c r="H673" s="822" t="s">
        <v>329</v>
      </c>
      <c r="I673" s="822" t="s">
        <v>3244</v>
      </c>
      <c r="J673" s="822" t="s">
        <v>3245</v>
      </c>
      <c r="K673" s="822" t="s">
        <v>3246</v>
      </c>
      <c r="L673" s="825">
        <v>0</v>
      </c>
      <c r="M673" s="825">
        <v>0</v>
      </c>
      <c r="N673" s="822">
        <v>3</v>
      </c>
      <c r="O673" s="826">
        <v>3</v>
      </c>
      <c r="P673" s="825">
        <v>0</v>
      </c>
      <c r="Q673" s="827"/>
      <c r="R673" s="822">
        <v>2</v>
      </c>
      <c r="S673" s="827">
        <v>0.66666666666666663</v>
      </c>
      <c r="T673" s="826">
        <v>2</v>
      </c>
      <c r="U673" s="828">
        <v>0.66666666666666663</v>
      </c>
    </row>
    <row r="674" spans="1:21" ht="14.45" customHeight="1" x14ac:dyDescent="0.2">
      <c r="A674" s="821">
        <v>11</v>
      </c>
      <c r="B674" s="822" t="s">
        <v>2300</v>
      </c>
      <c r="C674" s="822" t="s">
        <v>2306</v>
      </c>
      <c r="D674" s="823" t="s">
        <v>4268</v>
      </c>
      <c r="E674" s="824" t="s">
        <v>2331</v>
      </c>
      <c r="F674" s="822" t="s">
        <v>2301</v>
      </c>
      <c r="G674" s="822" t="s">
        <v>2434</v>
      </c>
      <c r="H674" s="822" t="s">
        <v>329</v>
      </c>
      <c r="I674" s="822" t="s">
        <v>3247</v>
      </c>
      <c r="J674" s="822" t="s">
        <v>2729</v>
      </c>
      <c r="K674" s="822" t="s">
        <v>3248</v>
      </c>
      <c r="L674" s="825">
        <v>46.99</v>
      </c>
      <c r="M674" s="825">
        <v>375.92</v>
      </c>
      <c r="N674" s="822">
        <v>8</v>
      </c>
      <c r="O674" s="826">
        <v>3</v>
      </c>
      <c r="P674" s="825">
        <v>281.94</v>
      </c>
      <c r="Q674" s="827">
        <v>0.75</v>
      </c>
      <c r="R674" s="822">
        <v>6</v>
      </c>
      <c r="S674" s="827">
        <v>0.75</v>
      </c>
      <c r="T674" s="826">
        <v>2</v>
      </c>
      <c r="U674" s="828">
        <v>0.66666666666666663</v>
      </c>
    </row>
    <row r="675" spans="1:21" ht="14.45" customHeight="1" x14ac:dyDescent="0.2">
      <c r="A675" s="821">
        <v>11</v>
      </c>
      <c r="B675" s="822" t="s">
        <v>2300</v>
      </c>
      <c r="C675" s="822" t="s">
        <v>2306</v>
      </c>
      <c r="D675" s="823" t="s">
        <v>4268</v>
      </c>
      <c r="E675" s="824" t="s">
        <v>2331</v>
      </c>
      <c r="F675" s="822" t="s">
        <v>2301</v>
      </c>
      <c r="G675" s="822" t="s">
        <v>2434</v>
      </c>
      <c r="H675" s="822" t="s">
        <v>329</v>
      </c>
      <c r="I675" s="822" t="s">
        <v>2972</v>
      </c>
      <c r="J675" s="822" t="s">
        <v>2729</v>
      </c>
      <c r="K675" s="822" t="s">
        <v>2973</v>
      </c>
      <c r="L675" s="825">
        <v>117.47</v>
      </c>
      <c r="M675" s="825">
        <v>939.76</v>
      </c>
      <c r="N675" s="822">
        <v>8</v>
      </c>
      <c r="O675" s="826">
        <v>4.5</v>
      </c>
      <c r="P675" s="825">
        <v>469.88</v>
      </c>
      <c r="Q675" s="827">
        <v>0.5</v>
      </c>
      <c r="R675" s="822">
        <v>4</v>
      </c>
      <c r="S675" s="827">
        <v>0.5</v>
      </c>
      <c r="T675" s="826">
        <v>1</v>
      </c>
      <c r="U675" s="828">
        <v>0.22222222222222221</v>
      </c>
    </row>
    <row r="676" spans="1:21" ht="14.45" customHeight="1" x14ac:dyDescent="0.2">
      <c r="A676" s="821">
        <v>11</v>
      </c>
      <c r="B676" s="822" t="s">
        <v>2300</v>
      </c>
      <c r="C676" s="822" t="s">
        <v>2306</v>
      </c>
      <c r="D676" s="823" t="s">
        <v>4268</v>
      </c>
      <c r="E676" s="824" t="s">
        <v>2331</v>
      </c>
      <c r="F676" s="822" t="s">
        <v>2301</v>
      </c>
      <c r="G676" s="822" t="s">
        <v>2434</v>
      </c>
      <c r="H676" s="822" t="s">
        <v>329</v>
      </c>
      <c r="I676" s="822" t="s">
        <v>2728</v>
      </c>
      <c r="J676" s="822" t="s">
        <v>2729</v>
      </c>
      <c r="K676" s="822" t="s">
        <v>1463</v>
      </c>
      <c r="L676" s="825">
        <v>234.94</v>
      </c>
      <c r="M676" s="825">
        <v>234.94</v>
      </c>
      <c r="N676" s="822">
        <v>1</v>
      </c>
      <c r="O676" s="826">
        <v>0.5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11</v>
      </c>
      <c r="B677" s="822" t="s">
        <v>2300</v>
      </c>
      <c r="C677" s="822" t="s">
        <v>2306</v>
      </c>
      <c r="D677" s="823" t="s">
        <v>4268</v>
      </c>
      <c r="E677" s="824" t="s">
        <v>2331</v>
      </c>
      <c r="F677" s="822" t="s">
        <v>2301</v>
      </c>
      <c r="G677" s="822" t="s">
        <v>2434</v>
      </c>
      <c r="H677" s="822" t="s">
        <v>329</v>
      </c>
      <c r="I677" s="822" t="s">
        <v>3249</v>
      </c>
      <c r="J677" s="822" t="s">
        <v>3250</v>
      </c>
      <c r="K677" s="822" t="s">
        <v>2531</v>
      </c>
      <c r="L677" s="825">
        <v>117.47</v>
      </c>
      <c r="M677" s="825">
        <v>234.94</v>
      </c>
      <c r="N677" s="822">
        <v>2</v>
      </c>
      <c r="O677" s="826">
        <v>2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11</v>
      </c>
      <c r="B678" s="822" t="s">
        <v>2300</v>
      </c>
      <c r="C678" s="822" t="s">
        <v>2306</v>
      </c>
      <c r="D678" s="823" t="s">
        <v>4268</v>
      </c>
      <c r="E678" s="824" t="s">
        <v>2331</v>
      </c>
      <c r="F678" s="822" t="s">
        <v>2301</v>
      </c>
      <c r="G678" s="822" t="s">
        <v>2544</v>
      </c>
      <c r="H678" s="822" t="s">
        <v>329</v>
      </c>
      <c r="I678" s="822" t="s">
        <v>2545</v>
      </c>
      <c r="J678" s="822" t="s">
        <v>730</v>
      </c>
      <c r="K678" s="822" t="s">
        <v>2546</v>
      </c>
      <c r="L678" s="825">
        <v>91.11</v>
      </c>
      <c r="M678" s="825">
        <v>91.11</v>
      </c>
      <c r="N678" s="822">
        <v>1</v>
      </c>
      <c r="O678" s="826">
        <v>1</v>
      </c>
      <c r="P678" s="825">
        <v>91.11</v>
      </c>
      <c r="Q678" s="827">
        <v>1</v>
      </c>
      <c r="R678" s="822">
        <v>1</v>
      </c>
      <c r="S678" s="827">
        <v>1</v>
      </c>
      <c r="T678" s="826">
        <v>1</v>
      </c>
      <c r="U678" s="828">
        <v>1</v>
      </c>
    </row>
    <row r="679" spans="1:21" ht="14.45" customHeight="1" x14ac:dyDescent="0.2">
      <c r="A679" s="821">
        <v>11</v>
      </c>
      <c r="B679" s="822" t="s">
        <v>2300</v>
      </c>
      <c r="C679" s="822" t="s">
        <v>2306</v>
      </c>
      <c r="D679" s="823" t="s">
        <v>4268</v>
      </c>
      <c r="E679" s="824" t="s">
        <v>2331</v>
      </c>
      <c r="F679" s="822" t="s">
        <v>2301</v>
      </c>
      <c r="G679" s="822" t="s">
        <v>2544</v>
      </c>
      <c r="H679" s="822" t="s">
        <v>329</v>
      </c>
      <c r="I679" s="822" t="s">
        <v>3251</v>
      </c>
      <c r="J679" s="822" t="s">
        <v>730</v>
      </c>
      <c r="K679" s="822" t="s">
        <v>2933</v>
      </c>
      <c r="L679" s="825">
        <v>45.56</v>
      </c>
      <c r="M679" s="825">
        <v>45.56</v>
      </c>
      <c r="N679" s="822">
        <v>1</v>
      </c>
      <c r="O679" s="826">
        <v>0.5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11</v>
      </c>
      <c r="B680" s="822" t="s">
        <v>2300</v>
      </c>
      <c r="C680" s="822" t="s">
        <v>2306</v>
      </c>
      <c r="D680" s="823" t="s">
        <v>4268</v>
      </c>
      <c r="E680" s="824" t="s">
        <v>2331</v>
      </c>
      <c r="F680" s="822" t="s">
        <v>2301</v>
      </c>
      <c r="G680" s="822" t="s">
        <v>2544</v>
      </c>
      <c r="H680" s="822" t="s">
        <v>329</v>
      </c>
      <c r="I680" s="822" t="s">
        <v>2732</v>
      </c>
      <c r="J680" s="822" t="s">
        <v>730</v>
      </c>
      <c r="K680" s="822" t="s">
        <v>2733</v>
      </c>
      <c r="L680" s="825">
        <v>273.33</v>
      </c>
      <c r="M680" s="825">
        <v>273.33</v>
      </c>
      <c r="N680" s="822">
        <v>1</v>
      </c>
      <c r="O680" s="826">
        <v>1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11</v>
      </c>
      <c r="B681" s="822" t="s">
        <v>2300</v>
      </c>
      <c r="C681" s="822" t="s">
        <v>2306</v>
      </c>
      <c r="D681" s="823" t="s">
        <v>4268</v>
      </c>
      <c r="E681" s="824" t="s">
        <v>2331</v>
      </c>
      <c r="F681" s="822" t="s">
        <v>2301</v>
      </c>
      <c r="G681" s="822" t="s">
        <v>2555</v>
      </c>
      <c r="H681" s="822" t="s">
        <v>329</v>
      </c>
      <c r="I681" s="822" t="s">
        <v>2556</v>
      </c>
      <c r="J681" s="822" t="s">
        <v>2557</v>
      </c>
      <c r="K681" s="822" t="s">
        <v>2558</v>
      </c>
      <c r="L681" s="825">
        <v>0</v>
      </c>
      <c r="M681" s="825">
        <v>0</v>
      </c>
      <c r="N681" s="822">
        <v>1</v>
      </c>
      <c r="O681" s="826">
        <v>1</v>
      </c>
      <c r="P681" s="825">
        <v>0</v>
      </c>
      <c r="Q681" s="827"/>
      <c r="R681" s="822">
        <v>1</v>
      </c>
      <c r="S681" s="827">
        <v>1</v>
      </c>
      <c r="T681" s="826">
        <v>1</v>
      </c>
      <c r="U681" s="828">
        <v>1</v>
      </c>
    </row>
    <row r="682" spans="1:21" ht="14.45" customHeight="1" x14ac:dyDescent="0.2">
      <c r="A682" s="821">
        <v>11</v>
      </c>
      <c r="B682" s="822" t="s">
        <v>2300</v>
      </c>
      <c r="C682" s="822" t="s">
        <v>2306</v>
      </c>
      <c r="D682" s="823" t="s">
        <v>4268</v>
      </c>
      <c r="E682" s="824" t="s">
        <v>2331</v>
      </c>
      <c r="F682" s="822" t="s">
        <v>2301</v>
      </c>
      <c r="G682" s="822" t="s">
        <v>2559</v>
      </c>
      <c r="H682" s="822" t="s">
        <v>329</v>
      </c>
      <c r="I682" s="822" t="s">
        <v>2560</v>
      </c>
      <c r="J682" s="822" t="s">
        <v>2561</v>
      </c>
      <c r="K682" s="822" t="s">
        <v>2562</v>
      </c>
      <c r="L682" s="825">
        <v>159.71</v>
      </c>
      <c r="M682" s="825">
        <v>28268.669999999991</v>
      </c>
      <c r="N682" s="822">
        <v>177</v>
      </c>
      <c r="O682" s="826">
        <v>56.5</v>
      </c>
      <c r="P682" s="825">
        <v>18206.939999999991</v>
      </c>
      <c r="Q682" s="827">
        <v>0.64406779661016944</v>
      </c>
      <c r="R682" s="822">
        <v>114</v>
      </c>
      <c r="S682" s="827">
        <v>0.64406779661016944</v>
      </c>
      <c r="T682" s="826">
        <v>37.5</v>
      </c>
      <c r="U682" s="828">
        <v>0.66371681415929207</v>
      </c>
    </row>
    <row r="683" spans="1:21" ht="14.45" customHeight="1" x14ac:dyDescent="0.2">
      <c r="A683" s="821">
        <v>11</v>
      </c>
      <c r="B683" s="822" t="s">
        <v>2300</v>
      </c>
      <c r="C683" s="822" t="s">
        <v>2306</v>
      </c>
      <c r="D683" s="823" t="s">
        <v>4268</v>
      </c>
      <c r="E683" s="824" t="s">
        <v>2331</v>
      </c>
      <c r="F683" s="822" t="s">
        <v>2301</v>
      </c>
      <c r="G683" s="822" t="s">
        <v>2747</v>
      </c>
      <c r="H683" s="822" t="s">
        <v>329</v>
      </c>
      <c r="I683" s="822" t="s">
        <v>2751</v>
      </c>
      <c r="J683" s="822" t="s">
        <v>2752</v>
      </c>
      <c r="K683" s="822" t="s">
        <v>2750</v>
      </c>
      <c r="L683" s="825">
        <v>35.25</v>
      </c>
      <c r="M683" s="825">
        <v>70.5</v>
      </c>
      <c r="N683" s="822">
        <v>2</v>
      </c>
      <c r="O683" s="826">
        <v>1</v>
      </c>
      <c r="P683" s="825">
        <v>70.5</v>
      </c>
      <c r="Q683" s="827">
        <v>1</v>
      </c>
      <c r="R683" s="822">
        <v>2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11</v>
      </c>
      <c r="B684" s="822" t="s">
        <v>2300</v>
      </c>
      <c r="C684" s="822" t="s">
        <v>2306</v>
      </c>
      <c r="D684" s="823" t="s">
        <v>4268</v>
      </c>
      <c r="E684" s="824" t="s">
        <v>2331</v>
      </c>
      <c r="F684" s="822" t="s">
        <v>2301</v>
      </c>
      <c r="G684" s="822" t="s">
        <v>2438</v>
      </c>
      <c r="H684" s="822" t="s">
        <v>329</v>
      </c>
      <c r="I684" s="822" t="s">
        <v>2439</v>
      </c>
      <c r="J684" s="822" t="s">
        <v>2440</v>
      </c>
      <c r="K684" s="822" t="s">
        <v>2441</v>
      </c>
      <c r="L684" s="825">
        <v>91.78</v>
      </c>
      <c r="M684" s="825">
        <v>1284.92</v>
      </c>
      <c r="N684" s="822">
        <v>14</v>
      </c>
      <c r="O684" s="826">
        <v>5</v>
      </c>
      <c r="P684" s="825">
        <v>550.68000000000006</v>
      </c>
      <c r="Q684" s="827">
        <v>0.4285714285714286</v>
      </c>
      <c r="R684" s="822">
        <v>6</v>
      </c>
      <c r="S684" s="827">
        <v>0.42857142857142855</v>
      </c>
      <c r="T684" s="826">
        <v>1.5</v>
      </c>
      <c r="U684" s="828">
        <v>0.3</v>
      </c>
    </row>
    <row r="685" spans="1:21" ht="14.45" customHeight="1" x14ac:dyDescent="0.2">
      <c r="A685" s="821">
        <v>11</v>
      </c>
      <c r="B685" s="822" t="s">
        <v>2300</v>
      </c>
      <c r="C685" s="822" t="s">
        <v>2306</v>
      </c>
      <c r="D685" s="823" t="s">
        <v>4268</v>
      </c>
      <c r="E685" s="824" t="s">
        <v>2331</v>
      </c>
      <c r="F685" s="822" t="s">
        <v>2301</v>
      </c>
      <c r="G685" s="822" t="s">
        <v>2756</v>
      </c>
      <c r="H685" s="822" t="s">
        <v>663</v>
      </c>
      <c r="I685" s="822" t="s">
        <v>2067</v>
      </c>
      <c r="J685" s="822" t="s">
        <v>1222</v>
      </c>
      <c r="K685" s="822" t="s">
        <v>2068</v>
      </c>
      <c r="L685" s="825">
        <v>386.73</v>
      </c>
      <c r="M685" s="825">
        <v>773.46</v>
      </c>
      <c r="N685" s="822">
        <v>2</v>
      </c>
      <c r="O685" s="826">
        <v>1</v>
      </c>
      <c r="P685" s="825">
        <v>773.46</v>
      </c>
      <c r="Q685" s="827">
        <v>1</v>
      </c>
      <c r="R685" s="822">
        <v>2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11</v>
      </c>
      <c r="B686" s="822" t="s">
        <v>2300</v>
      </c>
      <c r="C686" s="822" t="s">
        <v>2306</v>
      </c>
      <c r="D686" s="823" t="s">
        <v>4268</v>
      </c>
      <c r="E686" s="824" t="s">
        <v>2331</v>
      </c>
      <c r="F686" s="822" t="s">
        <v>2301</v>
      </c>
      <c r="G686" s="822" t="s">
        <v>2359</v>
      </c>
      <c r="H686" s="822" t="s">
        <v>329</v>
      </c>
      <c r="I686" s="822" t="s">
        <v>2504</v>
      </c>
      <c r="J686" s="822" t="s">
        <v>2639</v>
      </c>
      <c r="K686" s="822"/>
      <c r="L686" s="825">
        <v>50.32</v>
      </c>
      <c r="M686" s="825">
        <v>50.32</v>
      </c>
      <c r="N686" s="822">
        <v>1</v>
      </c>
      <c r="O686" s="826">
        <v>0.5</v>
      </c>
      <c r="P686" s="825">
        <v>50.32</v>
      </c>
      <c r="Q686" s="827">
        <v>1</v>
      </c>
      <c r="R686" s="822">
        <v>1</v>
      </c>
      <c r="S686" s="827">
        <v>1</v>
      </c>
      <c r="T686" s="826">
        <v>0.5</v>
      </c>
      <c r="U686" s="828">
        <v>1</v>
      </c>
    </row>
    <row r="687" spans="1:21" ht="14.45" customHeight="1" x14ac:dyDescent="0.2">
      <c r="A687" s="821">
        <v>11</v>
      </c>
      <c r="B687" s="822" t="s">
        <v>2300</v>
      </c>
      <c r="C687" s="822" t="s">
        <v>2306</v>
      </c>
      <c r="D687" s="823" t="s">
        <v>4268</v>
      </c>
      <c r="E687" s="824" t="s">
        <v>2331</v>
      </c>
      <c r="F687" s="822" t="s">
        <v>2301</v>
      </c>
      <c r="G687" s="822" t="s">
        <v>2759</v>
      </c>
      <c r="H687" s="822" t="s">
        <v>329</v>
      </c>
      <c r="I687" s="822" t="s">
        <v>2760</v>
      </c>
      <c r="J687" s="822" t="s">
        <v>1099</v>
      </c>
      <c r="K687" s="822" t="s">
        <v>2761</v>
      </c>
      <c r="L687" s="825">
        <v>42.14</v>
      </c>
      <c r="M687" s="825">
        <v>84.28</v>
      </c>
      <c r="N687" s="822">
        <v>2</v>
      </c>
      <c r="O687" s="826">
        <v>1</v>
      </c>
      <c r="P687" s="825">
        <v>84.28</v>
      </c>
      <c r="Q687" s="827">
        <v>1</v>
      </c>
      <c r="R687" s="822">
        <v>2</v>
      </c>
      <c r="S687" s="827">
        <v>1</v>
      </c>
      <c r="T687" s="826">
        <v>1</v>
      </c>
      <c r="U687" s="828">
        <v>1</v>
      </c>
    </row>
    <row r="688" spans="1:21" ht="14.45" customHeight="1" x14ac:dyDescent="0.2">
      <c r="A688" s="821">
        <v>11</v>
      </c>
      <c r="B688" s="822" t="s">
        <v>2300</v>
      </c>
      <c r="C688" s="822" t="s">
        <v>2306</v>
      </c>
      <c r="D688" s="823" t="s">
        <v>4268</v>
      </c>
      <c r="E688" s="824" t="s">
        <v>2331</v>
      </c>
      <c r="F688" s="822" t="s">
        <v>2301</v>
      </c>
      <c r="G688" s="822" t="s">
        <v>2452</v>
      </c>
      <c r="H688" s="822" t="s">
        <v>329</v>
      </c>
      <c r="I688" s="822" t="s">
        <v>2453</v>
      </c>
      <c r="J688" s="822" t="s">
        <v>2454</v>
      </c>
      <c r="K688" s="822" t="s">
        <v>2455</v>
      </c>
      <c r="L688" s="825">
        <v>132.97999999999999</v>
      </c>
      <c r="M688" s="825">
        <v>797.87999999999988</v>
      </c>
      <c r="N688" s="822">
        <v>6</v>
      </c>
      <c r="O688" s="826">
        <v>3</v>
      </c>
      <c r="P688" s="825">
        <v>531.91999999999996</v>
      </c>
      <c r="Q688" s="827">
        <v>0.66666666666666674</v>
      </c>
      <c r="R688" s="822">
        <v>4</v>
      </c>
      <c r="S688" s="827">
        <v>0.66666666666666663</v>
      </c>
      <c r="T688" s="826">
        <v>2</v>
      </c>
      <c r="U688" s="828">
        <v>0.66666666666666663</v>
      </c>
    </row>
    <row r="689" spans="1:21" ht="14.45" customHeight="1" x14ac:dyDescent="0.2">
      <c r="A689" s="821">
        <v>11</v>
      </c>
      <c r="B689" s="822" t="s">
        <v>2300</v>
      </c>
      <c r="C689" s="822" t="s">
        <v>2306</v>
      </c>
      <c r="D689" s="823" t="s">
        <v>4268</v>
      </c>
      <c r="E689" s="824" t="s">
        <v>2331</v>
      </c>
      <c r="F689" s="822" t="s">
        <v>2301</v>
      </c>
      <c r="G689" s="822" t="s">
        <v>2577</v>
      </c>
      <c r="H689" s="822" t="s">
        <v>329</v>
      </c>
      <c r="I689" s="822" t="s">
        <v>3073</v>
      </c>
      <c r="J689" s="822" t="s">
        <v>2579</v>
      </c>
      <c r="K689" s="822" t="s">
        <v>3074</v>
      </c>
      <c r="L689" s="825">
        <v>586.96</v>
      </c>
      <c r="M689" s="825">
        <v>586.96</v>
      </c>
      <c r="N689" s="822">
        <v>1</v>
      </c>
      <c r="O689" s="826">
        <v>1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11</v>
      </c>
      <c r="B690" s="822" t="s">
        <v>2300</v>
      </c>
      <c r="C690" s="822" t="s">
        <v>2306</v>
      </c>
      <c r="D690" s="823" t="s">
        <v>4268</v>
      </c>
      <c r="E690" s="824" t="s">
        <v>2331</v>
      </c>
      <c r="F690" s="822" t="s">
        <v>2301</v>
      </c>
      <c r="G690" s="822" t="s">
        <v>3252</v>
      </c>
      <c r="H690" s="822" t="s">
        <v>329</v>
      </c>
      <c r="I690" s="822" t="s">
        <v>3253</v>
      </c>
      <c r="J690" s="822" t="s">
        <v>1057</v>
      </c>
      <c r="K690" s="822" t="s">
        <v>3254</v>
      </c>
      <c r="L690" s="825">
        <v>39.18</v>
      </c>
      <c r="M690" s="825">
        <v>39.18</v>
      </c>
      <c r="N690" s="822">
        <v>1</v>
      </c>
      <c r="O690" s="826">
        <v>0.5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11</v>
      </c>
      <c r="B691" s="822" t="s">
        <v>2300</v>
      </c>
      <c r="C691" s="822" t="s">
        <v>2306</v>
      </c>
      <c r="D691" s="823" t="s">
        <v>4268</v>
      </c>
      <c r="E691" s="824" t="s">
        <v>2331</v>
      </c>
      <c r="F691" s="822" t="s">
        <v>2301</v>
      </c>
      <c r="G691" s="822" t="s">
        <v>3252</v>
      </c>
      <c r="H691" s="822" t="s">
        <v>329</v>
      </c>
      <c r="I691" s="822" t="s">
        <v>3255</v>
      </c>
      <c r="J691" s="822" t="s">
        <v>3256</v>
      </c>
      <c r="K691" s="822" t="s">
        <v>3257</v>
      </c>
      <c r="L691" s="825">
        <v>0</v>
      </c>
      <c r="M691" s="825">
        <v>0</v>
      </c>
      <c r="N691" s="822">
        <v>1</v>
      </c>
      <c r="O691" s="826">
        <v>1</v>
      </c>
      <c r="P691" s="825">
        <v>0</v>
      </c>
      <c r="Q691" s="827"/>
      <c r="R691" s="822">
        <v>1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11</v>
      </c>
      <c r="B692" s="822" t="s">
        <v>2300</v>
      </c>
      <c r="C692" s="822" t="s">
        <v>2306</v>
      </c>
      <c r="D692" s="823" t="s">
        <v>4268</v>
      </c>
      <c r="E692" s="824" t="s">
        <v>2331</v>
      </c>
      <c r="F692" s="822" t="s">
        <v>2301</v>
      </c>
      <c r="G692" s="822" t="s">
        <v>2588</v>
      </c>
      <c r="H692" s="822" t="s">
        <v>663</v>
      </c>
      <c r="I692" s="822" t="s">
        <v>2069</v>
      </c>
      <c r="J692" s="822" t="s">
        <v>1965</v>
      </c>
      <c r="K692" s="822" t="s">
        <v>2070</v>
      </c>
      <c r="L692" s="825">
        <v>70.48</v>
      </c>
      <c r="M692" s="825">
        <v>422.88</v>
      </c>
      <c r="N692" s="822">
        <v>6</v>
      </c>
      <c r="O692" s="826">
        <v>2.5</v>
      </c>
      <c r="P692" s="825">
        <v>422.88</v>
      </c>
      <c r="Q692" s="827">
        <v>1</v>
      </c>
      <c r="R692" s="822">
        <v>6</v>
      </c>
      <c r="S692" s="827">
        <v>1</v>
      </c>
      <c r="T692" s="826">
        <v>2.5</v>
      </c>
      <c r="U692" s="828">
        <v>1</v>
      </c>
    </row>
    <row r="693" spans="1:21" ht="14.45" customHeight="1" x14ac:dyDescent="0.2">
      <c r="A693" s="821">
        <v>11</v>
      </c>
      <c r="B693" s="822" t="s">
        <v>2300</v>
      </c>
      <c r="C693" s="822" t="s">
        <v>2306</v>
      </c>
      <c r="D693" s="823" t="s">
        <v>4268</v>
      </c>
      <c r="E693" s="824" t="s">
        <v>2331</v>
      </c>
      <c r="F693" s="822" t="s">
        <v>2301</v>
      </c>
      <c r="G693" s="822" t="s">
        <v>2353</v>
      </c>
      <c r="H693" s="822" t="s">
        <v>663</v>
      </c>
      <c r="I693" s="822" t="s">
        <v>1832</v>
      </c>
      <c r="J693" s="822" t="s">
        <v>788</v>
      </c>
      <c r="K693" s="822" t="s">
        <v>1833</v>
      </c>
      <c r="L693" s="825">
        <v>368.16</v>
      </c>
      <c r="M693" s="825">
        <v>2577.1200000000003</v>
      </c>
      <c r="N693" s="822">
        <v>7</v>
      </c>
      <c r="O693" s="826">
        <v>2.5</v>
      </c>
      <c r="P693" s="825">
        <v>2577.1200000000003</v>
      </c>
      <c r="Q693" s="827">
        <v>1</v>
      </c>
      <c r="R693" s="822">
        <v>7</v>
      </c>
      <c r="S693" s="827">
        <v>1</v>
      </c>
      <c r="T693" s="826">
        <v>2.5</v>
      </c>
      <c r="U693" s="828">
        <v>1</v>
      </c>
    </row>
    <row r="694" spans="1:21" ht="14.45" customHeight="1" x14ac:dyDescent="0.2">
      <c r="A694" s="821">
        <v>11</v>
      </c>
      <c r="B694" s="822" t="s">
        <v>2300</v>
      </c>
      <c r="C694" s="822" t="s">
        <v>2306</v>
      </c>
      <c r="D694" s="823" t="s">
        <v>4268</v>
      </c>
      <c r="E694" s="824" t="s">
        <v>2331</v>
      </c>
      <c r="F694" s="822" t="s">
        <v>2301</v>
      </c>
      <c r="G694" s="822" t="s">
        <v>2353</v>
      </c>
      <c r="H694" s="822" t="s">
        <v>663</v>
      </c>
      <c r="I694" s="822" t="s">
        <v>1834</v>
      </c>
      <c r="J694" s="822" t="s">
        <v>788</v>
      </c>
      <c r="K694" s="822" t="s">
        <v>1835</v>
      </c>
      <c r="L694" s="825">
        <v>736.33</v>
      </c>
      <c r="M694" s="825">
        <v>19144.580000000002</v>
      </c>
      <c r="N694" s="822">
        <v>26</v>
      </c>
      <c r="O694" s="826">
        <v>17</v>
      </c>
      <c r="P694" s="825">
        <v>11044.95</v>
      </c>
      <c r="Q694" s="827">
        <v>0.57692307692307687</v>
      </c>
      <c r="R694" s="822">
        <v>15</v>
      </c>
      <c r="S694" s="827">
        <v>0.57692307692307687</v>
      </c>
      <c r="T694" s="826">
        <v>10</v>
      </c>
      <c r="U694" s="828">
        <v>0.58823529411764708</v>
      </c>
    </row>
    <row r="695" spans="1:21" ht="14.45" customHeight="1" x14ac:dyDescent="0.2">
      <c r="A695" s="821">
        <v>11</v>
      </c>
      <c r="B695" s="822" t="s">
        <v>2300</v>
      </c>
      <c r="C695" s="822" t="s">
        <v>2306</v>
      </c>
      <c r="D695" s="823" t="s">
        <v>4268</v>
      </c>
      <c r="E695" s="824" t="s">
        <v>2331</v>
      </c>
      <c r="F695" s="822" t="s">
        <v>2301</v>
      </c>
      <c r="G695" s="822" t="s">
        <v>2353</v>
      </c>
      <c r="H695" s="822" t="s">
        <v>663</v>
      </c>
      <c r="I695" s="822" t="s">
        <v>1836</v>
      </c>
      <c r="J695" s="822" t="s">
        <v>788</v>
      </c>
      <c r="K695" s="822" t="s">
        <v>1837</v>
      </c>
      <c r="L695" s="825">
        <v>490.89</v>
      </c>
      <c r="M695" s="825">
        <v>9326.91</v>
      </c>
      <c r="N695" s="822">
        <v>19</v>
      </c>
      <c r="O695" s="826">
        <v>13.5</v>
      </c>
      <c r="P695" s="825">
        <v>4908.9000000000005</v>
      </c>
      <c r="Q695" s="827">
        <v>0.52631578947368429</v>
      </c>
      <c r="R695" s="822">
        <v>10</v>
      </c>
      <c r="S695" s="827">
        <v>0.52631578947368418</v>
      </c>
      <c r="T695" s="826">
        <v>8</v>
      </c>
      <c r="U695" s="828">
        <v>0.59259259259259256</v>
      </c>
    </row>
    <row r="696" spans="1:21" ht="14.45" customHeight="1" x14ac:dyDescent="0.2">
      <c r="A696" s="821">
        <v>11</v>
      </c>
      <c r="B696" s="822" t="s">
        <v>2300</v>
      </c>
      <c r="C696" s="822" t="s">
        <v>2306</v>
      </c>
      <c r="D696" s="823" t="s">
        <v>4268</v>
      </c>
      <c r="E696" s="824" t="s">
        <v>2331</v>
      </c>
      <c r="F696" s="822" t="s">
        <v>2301</v>
      </c>
      <c r="G696" s="822" t="s">
        <v>2353</v>
      </c>
      <c r="H696" s="822" t="s">
        <v>663</v>
      </c>
      <c r="I696" s="822" t="s">
        <v>2118</v>
      </c>
      <c r="J696" s="822" t="s">
        <v>788</v>
      </c>
      <c r="K696" s="822" t="s">
        <v>2119</v>
      </c>
      <c r="L696" s="825">
        <v>1154.68</v>
      </c>
      <c r="M696" s="825">
        <v>1154.68</v>
      </c>
      <c r="N696" s="822">
        <v>1</v>
      </c>
      <c r="O696" s="826">
        <v>1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11</v>
      </c>
      <c r="B697" s="822" t="s">
        <v>2300</v>
      </c>
      <c r="C697" s="822" t="s">
        <v>2306</v>
      </c>
      <c r="D697" s="823" t="s">
        <v>4268</v>
      </c>
      <c r="E697" s="824" t="s">
        <v>2331</v>
      </c>
      <c r="F697" s="822" t="s">
        <v>2301</v>
      </c>
      <c r="G697" s="822" t="s">
        <v>2353</v>
      </c>
      <c r="H697" s="822" t="s">
        <v>663</v>
      </c>
      <c r="I697" s="822" t="s">
        <v>1830</v>
      </c>
      <c r="J697" s="822" t="s">
        <v>788</v>
      </c>
      <c r="K697" s="822" t="s">
        <v>1831</v>
      </c>
      <c r="L697" s="825">
        <v>923.74</v>
      </c>
      <c r="M697" s="825">
        <v>1847.48</v>
      </c>
      <c r="N697" s="822">
        <v>2</v>
      </c>
      <c r="O697" s="826">
        <v>1</v>
      </c>
      <c r="P697" s="825">
        <v>1847.48</v>
      </c>
      <c r="Q697" s="827">
        <v>1</v>
      </c>
      <c r="R697" s="822">
        <v>2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11</v>
      </c>
      <c r="B698" s="822" t="s">
        <v>2300</v>
      </c>
      <c r="C698" s="822" t="s">
        <v>2306</v>
      </c>
      <c r="D698" s="823" t="s">
        <v>4268</v>
      </c>
      <c r="E698" s="824" t="s">
        <v>2331</v>
      </c>
      <c r="F698" s="822" t="s">
        <v>2301</v>
      </c>
      <c r="G698" s="822" t="s">
        <v>2408</v>
      </c>
      <c r="H698" s="822" t="s">
        <v>329</v>
      </c>
      <c r="I698" s="822" t="s">
        <v>2409</v>
      </c>
      <c r="J698" s="822" t="s">
        <v>681</v>
      </c>
      <c r="K698" s="822" t="s">
        <v>1168</v>
      </c>
      <c r="L698" s="825">
        <v>35.25</v>
      </c>
      <c r="M698" s="825">
        <v>3066.75</v>
      </c>
      <c r="N698" s="822">
        <v>87</v>
      </c>
      <c r="O698" s="826">
        <v>57</v>
      </c>
      <c r="P698" s="825">
        <v>1692</v>
      </c>
      <c r="Q698" s="827">
        <v>0.55172413793103448</v>
      </c>
      <c r="R698" s="822">
        <v>48</v>
      </c>
      <c r="S698" s="827">
        <v>0.55172413793103448</v>
      </c>
      <c r="T698" s="826">
        <v>30.5</v>
      </c>
      <c r="U698" s="828">
        <v>0.53508771929824561</v>
      </c>
    </row>
    <row r="699" spans="1:21" ht="14.45" customHeight="1" x14ac:dyDescent="0.2">
      <c r="A699" s="821">
        <v>11</v>
      </c>
      <c r="B699" s="822" t="s">
        <v>2300</v>
      </c>
      <c r="C699" s="822" t="s">
        <v>2306</v>
      </c>
      <c r="D699" s="823" t="s">
        <v>4268</v>
      </c>
      <c r="E699" s="824" t="s">
        <v>2331</v>
      </c>
      <c r="F699" s="822" t="s">
        <v>2301</v>
      </c>
      <c r="G699" s="822" t="s">
        <v>2408</v>
      </c>
      <c r="H699" s="822" t="s">
        <v>329</v>
      </c>
      <c r="I699" s="822" t="s">
        <v>2589</v>
      </c>
      <c r="J699" s="822" t="s">
        <v>681</v>
      </c>
      <c r="K699" s="822" t="s">
        <v>2590</v>
      </c>
      <c r="L699" s="825">
        <v>35.25</v>
      </c>
      <c r="M699" s="825">
        <v>423</v>
      </c>
      <c r="N699" s="822">
        <v>12</v>
      </c>
      <c r="O699" s="826">
        <v>6.5</v>
      </c>
      <c r="P699" s="825">
        <v>211.5</v>
      </c>
      <c r="Q699" s="827">
        <v>0.5</v>
      </c>
      <c r="R699" s="822">
        <v>6</v>
      </c>
      <c r="S699" s="827">
        <v>0.5</v>
      </c>
      <c r="T699" s="826">
        <v>3.5</v>
      </c>
      <c r="U699" s="828">
        <v>0.53846153846153844</v>
      </c>
    </row>
    <row r="700" spans="1:21" ht="14.45" customHeight="1" x14ac:dyDescent="0.2">
      <c r="A700" s="821">
        <v>11</v>
      </c>
      <c r="B700" s="822" t="s">
        <v>2300</v>
      </c>
      <c r="C700" s="822" t="s">
        <v>2306</v>
      </c>
      <c r="D700" s="823" t="s">
        <v>4268</v>
      </c>
      <c r="E700" s="824" t="s">
        <v>2331</v>
      </c>
      <c r="F700" s="822" t="s">
        <v>2301</v>
      </c>
      <c r="G700" s="822" t="s">
        <v>2408</v>
      </c>
      <c r="H700" s="822" t="s">
        <v>329</v>
      </c>
      <c r="I700" s="822" t="s">
        <v>2591</v>
      </c>
      <c r="J700" s="822" t="s">
        <v>925</v>
      </c>
      <c r="K700" s="822" t="s">
        <v>2592</v>
      </c>
      <c r="L700" s="825">
        <v>35.25</v>
      </c>
      <c r="M700" s="825">
        <v>669.75</v>
      </c>
      <c r="N700" s="822">
        <v>19</v>
      </c>
      <c r="O700" s="826">
        <v>13</v>
      </c>
      <c r="P700" s="825">
        <v>317.25</v>
      </c>
      <c r="Q700" s="827">
        <v>0.47368421052631576</v>
      </c>
      <c r="R700" s="822">
        <v>9</v>
      </c>
      <c r="S700" s="827">
        <v>0.47368421052631576</v>
      </c>
      <c r="T700" s="826">
        <v>6</v>
      </c>
      <c r="U700" s="828">
        <v>0.46153846153846156</v>
      </c>
    </row>
    <row r="701" spans="1:21" ht="14.45" customHeight="1" x14ac:dyDescent="0.2">
      <c r="A701" s="821">
        <v>11</v>
      </c>
      <c r="B701" s="822" t="s">
        <v>2300</v>
      </c>
      <c r="C701" s="822" t="s">
        <v>2306</v>
      </c>
      <c r="D701" s="823" t="s">
        <v>4268</v>
      </c>
      <c r="E701" s="824" t="s">
        <v>2331</v>
      </c>
      <c r="F701" s="822" t="s">
        <v>2301</v>
      </c>
      <c r="G701" s="822" t="s">
        <v>2491</v>
      </c>
      <c r="H701" s="822" t="s">
        <v>329</v>
      </c>
      <c r="I701" s="822" t="s">
        <v>3258</v>
      </c>
      <c r="J701" s="822" t="s">
        <v>2493</v>
      </c>
      <c r="K701" s="822" t="s">
        <v>3088</v>
      </c>
      <c r="L701" s="825">
        <v>301.2</v>
      </c>
      <c r="M701" s="825">
        <v>301.2</v>
      </c>
      <c r="N701" s="822">
        <v>1</v>
      </c>
      <c r="O701" s="826">
        <v>1</v>
      </c>
      <c r="P701" s="825">
        <v>301.2</v>
      </c>
      <c r="Q701" s="827">
        <v>1</v>
      </c>
      <c r="R701" s="822">
        <v>1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11</v>
      </c>
      <c r="B702" s="822" t="s">
        <v>2300</v>
      </c>
      <c r="C702" s="822" t="s">
        <v>2306</v>
      </c>
      <c r="D702" s="823" t="s">
        <v>4268</v>
      </c>
      <c r="E702" s="824" t="s">
        <v>2331</v>
      </c>
      <c r="F702" s="822" t="s">
        <v>2301</v>
      </c>
      <c r="G702" s="822" t="s">
        <v>2354</v>
      </c>
      <c r="H702" s="822" t="s">
        <v>663</v>
      </c>
      <c r="I702" s="822" t="s">
        <v>1970</v>
      </c>
      <c r="J702" s="822" t="s">
        <v>929</v>
      </c>
      <c r="K702" s="822" t="s">
        <v>930</v>
      </c>
      <c r="L702" s="825">
        <v>0</v>
      </c>
      <c r="M702" s="825">
        <v>0</v>
      </c>
      <c r="N702" s="822">
        <v>24</v>
      </c>
      <c r="O702" s="826">
        <v>15</v>
      </c>
      <c r="P702" s="825">
        <v>0</v>
      </c>
      <c r="Q702" s="827"/>
      <c r="R702" s="822">
        <v>18</v>
      </c>
      <c r="S702" s="827">
        <v>0.75</v>
      </c>
      <c r="T702" s="826">
        <v>11.5</v>
      </c>
      <c r="U702" s="828">
        <v>0.76666666666666672</v>
      </c>
    </row>
    <row r="703" spans="1:21" ht="14.45" customHeight="1" x14ac:dyDescent="0.2">
      <c r="A703" s="821">
        <v>11</v>
      </c>
      <c r="B703" s="822" t="s">
        <v>2300</v>
      </c>
      <c r="C703" s="822" t="s">
        <v>2306</v>
      </c>
      <c r="D703" s="823" t="s">
        <v>4268</v>
      </c>
      <c r="E703" s="824" t="s">
        <v>2331</v>
      </c>
      <c r="F703" s="822" t="s">
        <v>2301</v>
      </c>
      <c r="G703" s="822" t="s">
        <v>2612</v>
      </c>
      <c r="H703" s="822" t="s">
        <v>329</v>
      </c>
      <c r="I703" s="822" t="s">
        <v>3259</v>
      </c>
      <c r="J703" s="822" t="s">
        <v>3260</v>
      </c>
      <c r="K703" s="822" t="s">
        <v>3261</v>
      </c>
      <c r="L703" s="825">
        <v>333.91</v>
      </c>
      <c r="M703" s="825">
        <v>667.82</v>
      </c>
      <c r="N703" s="822">
        <v>2</v>
      </c>
      <c r="O703" s="826">
        <v>1</v>
      </c>
      <c r="P703" s="825">
        <v>667.82</v>
      </c>
      <c r="Q703" s="827">
        <v>1</v>
      </c>
      <c r="R703" s="822">
        <v>2</v>
      </c>
      <c r="S703" s="827">
        <v>1</v>
      </c>
      <c r="T703" s="826">
        <v>1</v>
      </c>
      <c r="U703" s="828">
        <v>1</v>
      </c>
    </row>
    <row r="704" spans="1:21" ht="14.45" customHeight="1" x14ac:dyDescent="0.2">
      <c r="A704" s="821">
        <v>11</v>
      </c>
      <c r="B704" s="822" t="s">
        <v>2300</v>
      </c>
      <c r="C704" s="822" t="s">
        <v>2306</v>
      </c>
      <c r="D704" s="823" t="s">
        <v>4268</v>
      </c>
      <c r="E704" s="824" t="s">
        <v>2331</v>
      </c>
      <c r="F704" s="822" t="s">
        <v>2301</v>
      </c>
      <c r="G704" s="822" t="s">
        <v>2612</v>
      </c>
      <c r="H704" s="822" t="s">
        <v>329</v>
      </c>
      <c r="I704" s="822" t="s">
        <v>3262</v>
      </c>
      <c r="J704" s="822" t="s">
        <v>3263</v>
      </c>
      <c r="K704" s="822" t="s">
        <v>3264</v>
      </c>
      <c r="L704" s="825">
        <v>33.4</v>
      </c>
      <c r="M704" s="825">
        <v>66.8</v>
      </c>
      <c r="N704" s="822">
        <v>2</v>
      </c>
      <c r="O704" s="826">
        <v>1</v>
      </c>
      <c r="P704" s="825">
        <v>66.8</v>
      </c>
      <c r="Q704" s="827">
        <v>1</v>
      </c>
      <c r="R704" s="822">
        <v>2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11</v>
      </c>
      <c r="B705" s="822" t="s">
        <v>2300</v>
      </c>
      <c r="C705" s="822" t="s">
        <v>2306</v>
      </c>
      <c r="D705" s="823" t="s">
        <v>4268</v>
      </c>
      <c r="E705" s="824" t="s">
        <v>2331</v>
      </c>
      <c r="F705" s="822" t="s">
        <v>2301</v>
      </c>
      <c r="G705" s="822" t="s">
        <v>2616</v>
      </c>
      <c r="H705" s="822" t="s">
        <v>329</v>
      </c>
      <c r="I705" s="822" t="s">
        <v>3265</v>
      </c>
      <c r="J705" s="822" t="s">
        <v>3266</v>
      </c>
      <c r="K705" s="822" t="s">
        <v>3267</v>
      </c>
      <c r="L705" s="825">
        <v>941.26</v>
      </c>
      <c r="M705" s="825">
        <v>1882.52</v>
      </c>
      <c r="N705" s="822">
        <v>2</v>
      </c>
      <c r="O705" s="826">
        <v>2</v>
      </c>
      <c r="P705" s="825">
        <v>1882.52</v>
      </c>
      <c r="Q705" s="827">
        <v>1</v>
      </c>
      <c r="R705" s="822">
        <v>2</v>
      </c>
      <c r="S705" s="827">
        <v>1</v>
      </c>
      <c r="T705" s="826">
        <v>2</v>
      </c>
      <c r="U705" s="828">
        <v>1</v>
      </c>
    </row>
    <row r="706" spans="1:21" ht="14.45" customHeight="1" x14ac:dyDescent="0.2">
      <c r="A706" s="821">
        <v>11</v>
      </c>
      <c r="B706" s="822" t="s">
        <v>2300</v>
      </c>
      <c r="C706" s="822" t="s">
        <v>2306</v>
      </c>
      <c r="D706" s="823" t="s">
        <v>4268</v>
      </c>
      <c r="E706" s="824" t="s">
        <v>2331</v>
      </c>
      <c r="F706" s="822" t="s">
        <v>2301</v>
      </c>
      <c r="G706" s="822" t="s">
        <v>2620</v>
      </c>
      <c r="H706" s="822" t="s">
        <v>329</v>
      </c>
      <c r="I706" s="822" t="s">
        <v>3000</v>
      </c>
      <c r="J706" s="822" t="s">
        <v>3001</v>
      </c>
      <c r="K706" s="822" t="s">
        <v>1475</v>
      </c>
      <c r="L706" s="825">
        <v>0</v>
      </c>
      <c r="M706" s="825">
        <v>0</v>
      </c>
      <c r="N706" s="822">
        <v>6</v>
      </c>
      <c r="O706" s="826">
        <v>1.5</v>
      </c>
      <c r="P706" s="825">
        <v>0</v>
      </c>
      <c r="Q706" s="827"/>
      <c r="R706" s="822">
        <v>3</v>
      </c>
      <c r="S706" s="827">
        <v>0.5</v>
      </c>
      <c r="T706" s="826">
        <v>0.5</v>
      </c>
      <c r="U706" s="828">
        <v>0.33333333333333331</v>
      </c>
    </row>
    <row r="707" spans="1:21" ht="14.45" customHeight="1" x14ac:dyDescent="0.2">
      <c r="A707" s="821">
        <v>11</v>
      </c>
      <c r="B707" s="822" t="s">
        <v>2300</v>
      </c>
      <c r="C707" s="822" t="s">
        <v>2306</v>
      </c>
      <c r="D707" s="823" t="s">
        <v>4268</v>
      </c>
      <c r="E707" s="824" t="s">
        <v>2331</v>
      </c>
      <c r="F707" s="822" t="s">
        <v>2301</v>
      </c>
      <c r="G707" s="822" t="s">
        <v>2503</v>
      </c>
      <c r="H707" s="822" t="s">
        <v>329</v>
      </c>
      <c r="I707" s="822" t="s">
        <v>2630</v>
      </c>
      <c r="J707" s="822" t="s">
        <v>2631</v>
      </c>
      <c r="K707" s="822" t="s">
        <v>2632</v>
      </c>
      <c r="L707" s="825">
        <v>99.94</v>
      </c>
      <c r="M707" s="825">
        <v>299.82</v>
      </c>
      <c r="N707" s="822">
        <v>3</v>
      </c>
      <c r="O707" s="826">
        <v>1</v>
      </c>
      <c r="P707" s="825">
        <v>299.82</v>
      </c>
      <c r="Q707" s="827">
        <v>1</v>
      </c>
      <c r="R707" s="822">
        <v>3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11</v>
      </c>
      <c r="B708" s="822" t="s">
        <v>2300</v>
      </c>
      <c r="C708" s="822" t="s">
        <v>2306</v>
      </c>
      <c r="D708" s="823" t="s">
        <v>4268</v>
      </c>
      <c r="E708" s="824" t="s">
        <v>2331</v>
      </c>
      <c r="F708" s="822" t="s">
        <v>2301</v>
      </c>
      <c r="G708" s="822" t="s">
        <v>2503</v>
      </c>
      <c r="H708" s="822" t="s">
        <v>329</v>
      </c>
      <c r="I708" s="822" t="s">
        <v>2633</v>
      </c>
      <c r="J708" s="822" t="s">
        <v>2631</v>
      </c>
      <c r="K708" s="822" t="s">
        <v>2634</v>
      </c>
      <c r="L708" s="825">
        <v>299.83999999999997</v>
      </c>
      <c r="M708" s="825">
        <v>899.52</v>
      </c>
      <c r="N708" s="822">
        <v>3</v>
      </c>
      <c r="O708" s="826">
        <v>1</v>
      </c>
      <c r="P708" s="825">
        <v>899.52</v>
      </c>
      <c r="Q708" s="827">
        <v>1</v>
      </c>
      <c r="R708" s="822">
        <v>3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11</v>
      </c>
      <c r="B709" s="822" t="s">
        <v>2300</v>
      </c>
      <c r="C709" s="822" t="s">
        <v>2306</v>
      </c>
      <c r="D709" s="823" t="s">
        <v>4268</v>
      </c>
      <c r="E709" s="824" t="s">
        <v>2331</v>
      </c>
      <c r="F709" s="822" t="s">
        <v>2301</v>
      </c>
      <c r="G709" s="822" t="s">
        <v>2503</v>
      </c>
      <c r="H709" s="822" t="s">
        <v>329</v>
      </c>
      <c r="I709" s="822" t="s">
        <v>2635</v>
      </c>
      <c r="J709" s="822" t="s">
        <v>1058</v>
      </c>
      <c r="K709" s="822" t="s">
        <v>1402</v>
      </c>
      <c r="L709" s="825">
        <v>50.32</v>
      </c>
      <c r="M709" s="825">
        <v>150.96</v>
      </c>
      <c r="N709" s="822">
        <v>3</v>
      </c>
      <c r="O709" s="826">
        <v>1</v>
      </c>
      <c r="P709" s="825">
        <v>150.96</v>
      </c>
      <c r="Q709" s="827">
        <v>1</v>
      </c>
      <c r="R709" s="822">
        <v>3</v>
      </c>
      <c r="S709" s="827">
        <v>1</v>
      </c>
      <c r="T709" s="826">
        <v>1</v>
      </c>
      <c r="U709" s="828">
        <v>1</v>
      </c>
    </row>
    <row r="710" spans="1:21" ht="14.45" customHeight="1" x14ac:dyDescent="0.2">
      <c r="A710" s="821">
        <v>11</v>
      </c>
      <c r="B710" s="822" t="s">
        <v>2300</v>
      </c>
      <c r="C710" s="822" t="s">
        <v>2306</v>
      </c>
      <c r="D710" s="823" t="s">
        <v>4268</v>
      </c>
      <c r="E710" s="824" t="s">
        <v>2331</v>
      </c>
      <c r="F710" s="822" t="s">
        <v>2301</v>
      </c>
      <c r="G710" s="822" t="s">
        <v>2503</v>
      </c>
      <c r="H710" s="822" t="s">
        <v>329</v>
      </c>
      <c r="I710" s="822" t="s">
        <v>2504</v>
      </c>
      <c r="J710" s="822" t="s">
        <v>1058</v>
      </c>
      <c r="K710" s="822" t="s">
        <v>2505</v>
      </c>
      <c r="L710" s="825">
        <v>50.32</v>
      </c>
      <c r="M710" s="825">
        <v>603.84</v>
      </c>
      <c r="N710" s="822">
        <v>12</v>
      </c>
      <c r="O710" s="826">
        <v>6.5</v>
      </c>
      <c r="P710" s="825">
        <v>503.2</v>
      </c>
      <c r="Q710" s="827">
        <v>0.83333333333333326</v>
      </c>
      <c r="R710" s="822">
        <v>10</v>
      </c>
      <c r="S710" s="827">
        <v>0.83333333333333337</v>
      </c>
      <c r="T710" s="826">
        <v>6</v>
      </c>
      <c r="U710" s="828">
        <v>0.92307692307692313</v>
      </c>
    </row>
    <row r="711" spans="1:21" ht="14.45" customHeight="1" x14ac:dyDescent="0.2">
      <c r="A711" s="821">
        <v>11</v>
      </c>
      <c r="B711" s="822" t="s">
        <v>2300</v>
      </c>
      <c r="C711" s="822" t="s">
        <v>2306</v>
      </c>
      <c r="D711" s="823" t="s">
        <v>4268</v>
      </c>
      <c r="E711" s="824" t="s">
        <v>2331</v>
      </c>
      <c r="F711" s="822" t="s">
        <v>2301</v>
      </c>
      <c r="G711" s="822" t="s">
        <v>2404</v>
      </c>
      <c r="H711" s="822" t="s">
        <v>663</v>
      </c>
      <c r="I711" s="822" t="s">
        <v>1907</v>
      </c>
      <c r="J711" s="822" t="s">
        <v>1078</v>
      </c>
      <c r="K711" s="822" t="s">
        <v>1908</v>
      </c>
      <c r="L711" s="825">
        <v>154.36000000000001</v>
      </c>
      <c r="M711" s="825">
        <v>926.16000000000008</v>
      </c>
      <c r="N711" s="822">
        <v>6</v>
      </c>
      <c r="O711" s="826">
        <v>3.5</v>
      </c>
      <c r="P711" s="825">
        <v>926.16000000000008</v>
      </c>
      <c r="Q711" s="827">
        <v>1</v>
      </c>
      <c r="R711" s="822">
        <v>6</v>
      </c>
      <c r="S711" s="827">
        <v>1</v>
      </c>
      <c r="T711" s="826">
        <v>3.5</v>
      </c>
      <c r="U711" s="828">
        <v>1</v>
      </c>
    </row>
    <row r="712" spans="1:21" ht="14.45" customHeight="1" x14ac:dyDescent="0.2">
      <c r="A712" s="821">
        <v>11</v>
      </c>
      <c r="B712" s="822" t="s">
        <v>2300</v>
      </c>
      <c r="C712" s="822" t="s">
        <v>2306</v>
      </c>
      <c r="D712" s="823" t="s">
        <v>4268</v>
      </c>
      <c r="E712" s="824" t="s">
        <v>2331</v>
      </c>
      <c r="F712" s="822" t="s">
        <v>2301</v>
      </c>
      <c r="G712" s="822" t="s">
        <v>2644</v>
      </c>
      <c r="H712" s="822" t="s">
        <v>329</v>
      </c>
      <c r="I712" s="822" t="s">
        <v>2645</v>
      </c>
      <c r="J712" s="822" t="s">
        <v>899</v>
      </c>
      <c r="K712" s="822" t="s">
        <v>900</v>
      </c>
      <c r="L712" s="825">
        <v>121.92</v>
      </c>
      <c r="M712" s="825">
        <v>731.52</v>
      </c>
      <c r="N712" s="822">
        <v>6</v>
      </c>
      <c r="O712" s="826">
        <v>3</v>
      </c>
      <c r="P712" s="825">
        <v>243.84</v>
      </c>
      <c r="Q712" s="827">
        <v>0.33333333333333337</v>
      </c>
      <c r="R712" s="822">
        <v>2</v>
      </c>
      <c r="S712" s="827">
        <v>0.33333333333333331</v>
      </c>
      <c r="T712" s="826">
        <v>1</v>
      </c>
      <c r="U712" s="828">
        <v>0.33333333333333331</v>
      </c>
    </row>
    <row r="713" spans="1:21" ht="14.45" customHeight="1" x14ac:dyDescent="0.2">
      <c r="A713" s="821">
        <v>11</v>
      </c>
      <c r="B713" s="822" t="s">
        <v>2300</v>
      </c>
      <c r="C713" s="822" t="s">
        <v>2306</v>
      </c>
      <c r="D713" s="823" t="s">
        <v>4268</v>
      </c>
      <c r="E713" s="824" t="s">
        <v>2331</v>
      </c>
      <c r="F713" s="822" t="s">
        <v>2303</v>
      </c>
      <c r="G713" s="822" t="s">
        <v>2359</v>
      </c>
      <c r="H713" s="822" t="s">
        <v>329</v>
      </c>
      <c r="I713" s="822" t="s">
        <v>3268</v>
      </c>
      <c r="J713" s="822" t="s">
        <v>3269</v>
      </c>
      <c r="K713" s="822" t="s">
        <v>3270</v>
      </c>
      <c r="L713" s="825">
        <v>38233</v>
      </c>
      <c r="M713" s="825">
        <v>38233</v>
      </c>
      <c r="N713" s="822">
        <v>1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11</v>
      </c>
      <c r="B714" s="822" t="s">
        <v>2300</v>
      </c>
      <c r="C714" s="822" t="s">
        <v>2306</v>
      </c>
      <c r="D714" s="823" t="s">
        <v>4268</v>
      </c>
      <c r="E714" s="824" t="s">
        <v>2331</v>
      </c>
      <c r="F714" s="822" t="s">
        <v>2303</v>
      </c>
      <c r="G714" s="822" t="s">
        <v>2359</v>
      </c>
      <c r="H714" s="822" t="s">
        <v>329</v>
      </c>
      <c r="I714" s="822" t="s">
        <v>3271</v>
      </c>
      <c r="J714" s="822" t="s">
        <v>3272</v>
      </c>
      <c r="K714" s="822" t="s">
        <v>2863</v>
      </c>
      <c r="L714" s="825">
        <v>0</v>
      </c>
      <c r="M714" s="825">
        <v>0</v>
      </c>
      <c r="N714" s="822">
        <v>1</v>
      </c>
      <c r="O714" s="826">
        <v>1</v>
      </c>
      <c r="P714" s="825"/>
      <c r="Q714" s="827"/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11</v>
      </c>
      <c r="B715" s="822" t="s">
        <v>2300</v>
      </c>
      <c r="C715" s="822" t="s">
        <v>2306</v>
      </c>
      <c r="D715" s="823" t="s">
        <v>4268</v>
      </c>
      <c r="E715" s="824" t="s">
        <v>2331</v>
      </c>
      <c r="F715" s="822" t="s">
        <v>2303</v>
      </c>
      <c r="G715" s="822" t="s">
        <v>2359</v>
      </c>
      <c r="H715" s="822" t="s">
        <v>329</v>
      </c>
      <c r="I715" s="822" t="s">
        <v>2861</v>
      </c>
      <c r="J715" s="822" t="s">
        <v>2862</v>
      </c>
      <c r="K715" s="822" t="s">
        <v>2863</v>
      </c>
      <c r="L715" s="825">
        <v>0</v>
      </c>
      <c r="M715" s="825">
        <v>0</v>
      </c>
      <c r="N715" s="822">
        <v>2</v>
      </c>
      <c r="O715" s="826">
        <v>2</v>
      </c>
      <c r="P715" s="825"/>
      <c r="Q715" s="827"/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11</v>
      </c>
      <c r="B716" s="822" t="s">
        <v>2300</v>
      </c>
      <c r="C716" s="822" t="s">
        <v>2306</v>
      </c>
      <c r="D716" s="823" t="s">
        <v>4268</v>
      </c>
      <c r="E716" s="824" t="s">
        <v>2331</v>
      </c>
      <c r="F716" s="822" t="s">
        <v>2303</v>
      </c>
      <c r="G716" s="822" t="s">
        <v>2359</v>
      </c>
      <c r="H716" s="822" t="s">
        <v>329</v>
      </c>
      <c r="I716" s="822" t="s">
        <v>2646</v>
      </c>
      <c r="J716" s="822" t="s">
        <v>2647</v>
      </c>
      <c r="K716" s="822" t="s">
        <v>2648</v>
      </c>
      <c r="L716" s="825">
        <v>0</v>
      </c>
      <c r="M716" s="825">
        <v>0</v>
      </c>
      <c r="N716" s="822">
        <v>26</v>
      </c>
      <c r="O716" s="826">
        <v>24</v>
      </c>
      <c r="P716" s="825"/>
      <c r="Q716" s="827"/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11</v>
      </c>
      <c r="B717" s="822" t="s">
        <v>2300</v>
      </c>
      <c r="C717" s="822" t="s">
        <v>2306</v>
      </c>
      <c r="D717" s="823" t="s">
        <v>4268</v>
      </c>
      <c r="E717" s="824" t="s">
        <v>2331</v>
      </c>
      <c r="F717" s="822" t="s">
        <v>2303</v>
      </c>
      <c r="G717" s="822" t="s">
        <v>2359</v>
      </c>
      <c r="H717" s="822" t="s">
        <v>329</v>
      </c>
      <c r="I717" s="822" t="s">
        <v>2360</v>
      </c>
      <c r="J717" s="822" t="s">
        <v>2361</v>
      </c>
      <c r="K717" s="822" t="s">
        <v>2362</v>
      </c>
      <c r="L717" s="825">
        <v>562.03</v>
      </c>
      <c r="M717" s="825">
        <v>1124.06</v>
      </c>
      <c r="N717" s="822">
        <v>2</v>
      </c>
      <c r="O717" s="826">
        <v>2</v>
      </c>
      <c r="P717" s="825">
        <v>1124.06</v>
      </c>
      <c r="Q717" s="827">
        <v>1</v>
      </c>
      <c r="R717" s="822">
        <v>2</v>
      </c>
      <c r="S717" s="827">
        <v>1</v>
      </c>
      <c r="T717" s="826">
        <v>2</v>
      </c>
      <c r="U717" s="828">
        <v>1</v>
      </c>
    </row>
    <row r="718" spans="1:21" ht="14.45" customHeight="1" x14ac:dyDescent="0.2">
      <c r="A718" s="821">
        <v>11</v>
      </c>
      <c r="B718" s="822" t="s">
        <v>2300</v>
      </c>
      <c r="C718" s="822" t="s">
        <v>2306</v>
      </c>
      <c r="D718" s="823" t="s">
        <v>4268</v>
      </c>
      <c r="E718" s="824" t="s">
        <v>2331</v>
      </c>
      <c r="F718" s="822" t="s">
        <v>2303</v>
      </c>
      <c r="G718" s="822" t="s">
        <v>2359</v>
      </c>
      <c r="H718" s="822" t="s">
        <v>329</v>
      </c>
      <c r="I718" s="822" t="s">
        <v>2389</v>
      </c>
      <c r="J718" s="822" t="s">
        <v>2390</v>
      </c>
      <c r="K718" s="822" t="s">
        <v>2391</v>
      </c>
      <c r="L718" s="825">
        <v>1000.5</v>
      </c>
      <c r="M718" s="825">
        <v>2001</v>
      </c>
      <c r="N718" s="822">
        <v>2</v>
      </c>
      <c r="O718" s="826">
        <v>2</v>
      </c>
      <c r="P718" s="825">
        <v>1000.5</v>
      </c>
      <c r="Q718" s="827">
        <v>0.5</v>
      </c>
      <c r="R718" s="822">
        <v>1</v>
      </c>
      <c r="S718" s="827">
        <v>0.5</v>
      </c>
      <c r="T718" s="826">
        <v>1</v>
      </c>
      <c r="U718" s="828">
        <v>0.5</v>
      </c>
    </row>
    <row r="719" spans="1:21" ht="14.45" customHeight="1" x14ac:dyDescent="0.2">
      <c r="A719" s="821">
        <v>11</v>
      </c>
      <c r="B719" s="822" t="s">
        <v>2300</v>
      </c>
      <c r="C719" s="822" t="s">
        <v>2306</v>
      </c>
      <c r="D719" s="823" t="s">
        <v>4268</v>
      </c>
      <c r="E719" s="824" t="s">
        <v>2331</v>
      </c>
      <c r="F719" s="822" t="s">
        <v>2303</v>
      </c>
      <c r="G719" s="822" t="s">
        <v>2359</v>
      </c>
      <c r="H719" s="822" t="s">
        <v>329</v>
      </c>
      <c r="I719" s="822" t="s">
        <v>2363</v>
      </c>
      <c r="J719" s="822" t="s">
        <v>2364</v>
      </c>
      <c r="K719" s="822" t="s">
        <v>2365</v>
      </c>
      <c r="L719" s="825">
        <v>249.55</v>
      </c>
      <c r="M719" s="825">
        <v>12976.600000000006</v>
      </c>
      <c r="N719" s="822">
        <v>52</v>
      </c>
      <c r="O719" s="826">
        <v>26</v>
      </c>
      <c r="P719" s="825">
        <v>11479.300000000005</v>
      </c>
      <c r="Q719" s="827">
        <v>0.88461538461538458</v>
      </c>
      <c r="R719" s="822">
        <v>46</v>
      </c>
      <c r="S719" s="827">
        <v>0.88461538461538458</v>
      </c>
      <c r="T719" s="826">
        <v>23</v>
      </c>
      <c r="U719" s="828">
        <v>0.88461538461538458</v>
      </c>
    </row>
    <row r="720" spans="1:21" ht="14.45" customHeight="1" x14ac:dyDescent="0.2">
      <c r="A720" s="821">
        <v>11</v>
      </c>
      <c r="B720" s="822" t="s">
        <v>2300</v>
      </c>
      <c r="C720" s="822" t="s">
        <v>2306</v>
      </c>
      <c r="D720" s="823" t="s">
        <v>4268</v>
      </c>
      <c r="E720" s="824" t="s">
        <v>2331</v>
      </c>
      <c r="F720" s="822" t="s">
        <v>2303</v>
      </c>
      <c r="G720" s="822" t="s">
        <v>2359</v>
      </c>
      <c r="H720" s="822" t="s">
        <v>329</v>
      </c>
      <c r="I720" s="822" t="s">
        <v>2392</v>
      </c>
      <c r="J720" s="822" t="s">
        <v>2393</v>
      </c>
      <c r="K720" s="822" t="s">
        <v>2394</v>
      </c>
      <c r="L720" s="825">
        <v>492.19</v>
      </c>
      <c r="M720" s="825">
        <v>492.19</v>
      </c>
      <c r="N720" s="822">
        <v>1</v>
      </c>
      <c r="O720" s="826">
        <v>1</v>
      </c>
      <c r="P720" s="825">
        <v>492.19</v>
      </c>
      <c r="Q720" s="827">
        <v>1</v>
      </c>
      <c r="R720" s="822">
        <v>1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11</v>
      </c>
      <c r="B721" s="822" t="s">
        <v>2300</v>
      </c>
      <c r="C721" s="822" t="s">
        <v>2306</v>
      </c>
      <c r="D721" s="823" t="s">
        <v>4268</v>
      </c>
      <c r="E721" s="824" t="s">
        <v>2331</v>
      </c>
      <c r="F721" s="822" t="s">
        <v>2303</v>
      </c>
      <c r="G721" s="822" t="s">
        <v>2359</v>
      </c>
      <c r="H721" s="822" t="s">
        <v>329</v>
      </c>
      <c r="I721" s="822" t="s">
        <v>2366</v>
      </c>
      <c r="J721" s="822" t="s">
        <v>2367</v>
      </c>
      <c r="K721" s="822" t="s">
        <v>2368</v>
      </c>
      <c r="L721" s="825">
        <v>400.2</v>
      </c>
      <c r="M721" s="825">
        <v>9604.7999999999993</v>
      </c>
      <c r="N721" s="822">
        <v>24</v>
      </c>
      <c r="O721" s="826">
        <v>24</v>
      </c>
      <c r="P721" s="825">
        <v>9604.7999999999993</v>
      </c>
      <c r="Q721" s="827">
        <v>1</v>
      </c>
      <c r="R721" s="822">
        <v>24</v>
      </c>
      <c r="S721" s="827">
        <v>1</v>
      </c>
      <c r="T721" s="826">
        <v>24</v>
      </c>
      <c r="U721" s="828">
        <v>1</v>
      </c>
    </row>
    <row r="722" spans="1:21" ht="14.45" customHeight="1" x14ac:dyDescent="0.2">
      <c r="A722" s="821">
        <v>11</v>
      </c>
      <c r="B722" s="822" t="s">
        <v>2300</v>
      </c>
      <c r="C722" s="822" t="s">
        <v>2306</v>
      </c>
      <c r="D722" s="823" t="s">
        <v>4268</v>
      </c>
      <c r="E722" s="824" t="s">
        <v>2331</v>
      </c>
      <c r="F722" s="822" t="s">
        <v>2303</v>
      </c>
      <c r="G722" s="822" t="s">
        <v>2359</v>
      </c>
      <c r="H722" s="822" t="s">
        <v>329</v>
      </c>
      <c r="I722" s="822" t="s">
        <v>2369</v>
      </c>
      <c r="J722" s="822" t="s">
        <v>2370</v>
      </c>
      <c r="K722" s="822" t="s">
        <v>2371</v>
      </c>
      <c r="L722" s="825">
        <v>971.25</v>
      </c>
      <c r="M722" s="825">
        <v>7770</v>
      </c>
      <c r="N722" s="822">
        <v>8</v>
      </c>
      <c r="O722" s="826">
        <v>8</v>
      </c>
      <c r="P722" s="825">
        <v>7770</v>
      </c>
      <c r="Q722" s="827">
        <v>1</v>
      </c>
      <c r="R722" s="822">
        <v>8</v>
      </c>
      <c r="S722" s="827">
        <v>1</v>
      </c>
      <c r="T722" s="826">
        <v>8</v>
      </c>
      <c r="U722" s="828">
        <v>1</v>
      </c>
    </row>
    <row r="723" spans="1:21" ht="14.45" customHeight="1" x14ac:dyDescent="0.2">
      <c r="A723" s="821">
        <v>11</v>
      </c>
      <c r="B723" s="822" t="s">
        <v>2300</v>
      </c>
      <c r="C723" s="822" t="s">
        <v>2306</v>
      </c>
      <c r="D723" s="823" t="s">
        <v>4268</v>
      </c>
      <c r="E723" s="824" t="s">
        <v>2331</v>
      </c>
      <c r="F723" s="822" t="s">
        <v>2303</v>
      </c>
      <c r="G723" s="822" t="s">
        <v>2359</v>
      </c>
      <c r="H723" s="822" t="s">
        <v>329</v>
      </c>
      <c r="I723" s="822" t="s">
        <v>2372</v>
      </c>
      <c r="J723" s="822" t="s">
        <v>2373</v>
      </c>
      <c r="K723" s="822" t="s">
        <v>2374</v>
      </c>
      <c r="L723" s="825">
        <v>748.12</v>
      </c>
      <c r="M723" s="825">
        <v>2992.48</v>
      </c>
      <c r="N723" s="822">
        <v>4</v>
      </c>
      <c r="O723" s="826">
        <v>4</v>
      </c>
      <c r="P723" s="825">
        <v>2992.48</v>
      </c>
      <c r="Q723" s="827">
        <v>1</v>
      </c>
      <c r="R723" s="822">
        <v>4</v>
      </c>
      <c r="S723" s="827">
        <v>1</v>
      </c>
      <c r="T723" s="826">
        <v>4</v>
      </c>
      <c r="U723" s="828">
        <v>1</v>
      </c>
    </row>
    <row r="724" spans="1:21" ht="14.45" customHeight="1" x14ac:dyDescent="0.2">
      <c r="A724" s="821">
        <v>11</v>
      </c>
      <c r="B724" s="822" t="s">
        <v>2300</v>
      </c>
      <c r="C724" s="822" t="s">
        <v>2306</v>
      </c>
      <c r="D724" s="823" t="s">
        <v>4268</v>
      </c>
      <c r="E724" s="824" t="s">
        <v>2331</v>
      </c>
      <c r="F724" s="822" t="s">
        <v>2303</v>
      </c>
      <c r="G724" s="822" t="s">
        <v>2359</v>
      </c>
      <c r="H724" s="822" t="s">
        <v>329</v>
      </c>
      <c r="I724" s="822" t="s">
        <v>2398</v>
      </c>
      <c r="J724" s="822" t="s">
        <v>2399</v>
      </c>
      <c r="K724" s="822" t="s">
        <v>2400</v>
      </c>
      <c r="L724" s="825">
        <v>349.6</v>
      </c>
      <c r="M724" s="825">
        <v>699.2</v>
      </c>
      <c r="N724" s="822">
        <v>2</v>
      </c>
      <c r="O724" s="826">
        <v>2</v>
      </c>
      <c r="P724" s="825">
        <v>699.2</v>
      </c>
      <c r="Q724" s="827">
        <v>1</v>
      </c>
      <c r="R724" s="822">
        <v>2</v>
      </c>
      <c r="S724" s="827">
        <v>1</v>
      </c>
      <c r="T724" s="826">
        <v>2</v>
      </c>
      <c r="U724" s="828">
        <v>1</v>
      </c>
    </row>
    <row r="725" spans="1:21" ht="14.45" customHeight="1" x14ac:dyDescent="0.2">
      <c r="A725" s="821">
        <v>11</v>
      </c>
      <c r="B725" s="822" t="s">
        <v>2300</v>
      </c>
      <c r="C725" s="822" t="s">
        <v>2306</v>
      </c>
      <c r="D725" s="823" t="s">
        <v>4268</v>
      </c>
      <c r="E725" s="824" t="s">
        <v>2331</v>
      </c>
      <c r="F725" s="822" t="s">
        <v>2303</v>
      </c>
      <c r="G725" s="822" t="s">
        <v>2359</v>
      </c>
      <c r="H725" s="822" t="s">
        <v>329</v>
      </c>
      <c r="I725" s="822" t="s">
        <v>2442</v>
      </c>
      <c r="J725" s="822" t="s">
        <v>2443</v>
      </c>
      <c r="K725" s="822" t="s">
        <v>2444</v>
      </c>
      <c r="L725" s="825">
        <v>349.6</v>
      </c>
      <c r="M725" s="825">
        <v>349.6</v>
      </c>
      <c r="N725" s="822">
        <v>1</v>
      </c>
      <c r="O725" s="826">
        <v>1</v>
      </c>
      <c r="P725" s="825">
        <v>349.6</v>
      </c>
      <c r="Q725" s="827">
        <v>1</v>
      </c>
      <c r="R725" s="822">
        <v>1</v>
      </c>
      <c r="S725" s="827">
        <v>1</v>
      </c>
      <c r="T725" s="826">
        <v>1</v>
      </c>
      <c r="U725" s="828">
        <v>1</v>
      </c>
    </row>
    <row r="726" spans="1:21" ht="14.45" customHeight="1" x14ac:dyDescent="0.2">
      <c r="A726" s="821">
        <v>11</v>
      </c>
      <c r="B726" s="822" t="s">
        <v>2300</v>
      </c>
      <c r="C726" s="822" t="s">
        <v>2306</v>
      </c>
      <c r="D726" s="823" t="s">
        <v>4268</v>
      </c>
      <c r="E726" s="824" t="s">
        <v>2331</v>
      </c>
      <c r="F726" s="822" t="s">
        <v>2303</v>
      </c>
      <c r="G726" s="822" t="s">
        <v>2359</v>
      </c>
      <c r="H726" s="822" t="s">
        <v>329</v>
      </c>
      <c r="I726" s="822" t="s">
        <v>2864</v>
      </c>
      <c r="J726" s="822" t="s">
        <v>2865</v>
      </c>
      <c r="K726" s="822" t="s">
        <v>2866</v>
      </c>
      <c r="L726" s="825">
        <v>1599.65</v>
      </c>
      <c r="M726" s="825">
        <v>6398.6</v>
      </c>
      <c r="N726" s="822">
        <v>4</v>
      </c>
      <c r="O726" s="826">
        <v>4</v>
      </c>
      <c r="P726" s="825">
        <v>4798.9500000000007</v>
      </c>
      <c r="Q726" s="827">
        <v>0.75000000000000011</v>
      </c>
      <c r="R726" s="822">
        <v>3</v>
      </c>
      <c r="S726" s="827">
        <v>0.75</v>
      </c>
      <c r="T726" s="826">
        <v>3</v>
      </c>
      <c r="U726" s="828">
        <v>0.75</v>
      </c>
    </row>
    <row r="727" spans="1:21" ht="14.45" customHeight="1" x14ac:dyDescent="0.2">
      <c r="A727" s="821">
        <v>11</v>
      </c>
      <c r="B727" s="822" t="s">
        <v>2300</v>
      </c>
      <c r="C727" s="822" t="s">
        <v>2306</v>
      </c>
      <c r="D727" s="823" t="s">
        <v>4268</v>
      </c>
      <c r="E727" s="824" t="s">
        <v>2331</v>
      </c>
      <c r="F727" s="822" t="s">
        <v>2303</v>
      </c>
      <c r="G727" s="822" t="s">
        <v>2359</v>
      </c>
      <c r="H727" s="822" t="s">
        <v>329</v>
      </c>
      <c r="I727" s="822" t="s">
        <v>2652</v>
      </c>
      <c r="J727" s="822" t="s">
        <v>2653</v>
      </c>
      <c r="K727" s="822" t="s">
        <v>2654</v>
      </c>
      <c r="L727" s="825">
        <v>600.29999999999995</v>
      </c>
      <c r="M727" s="825">
        <v>3601.7999999999997</v>
      </c>
      <c r="N727" s="822">
        <v>6</v>
      </c>
      <c r="O727" s="826">
        <v>6</v>
      </c>
      <c r="P727" s="825">
        <v>2401.1999999999998</v>
      </c>
      <c r="Q727" s="827">
        <v>0.66666666666666663</v>
      </c>
      <c r="R727" s="822">
        <v>4</v>
      </c>
      <c r="S727" s="827">
        <v>0.66666666666666663</v>
      </c>
      <c r="T727" s="826">
        <v>4</v>
      </c>
      <c r="U727" s="828">
        <v>0.66666666666666663</v>
      </c>
    </row>
    <row r="728" spans="1:21" ht="14.45" customHeight="1" x14ac:dyDescent="0.2">
      <c r="A728" s="821">
        <v>11</v>
      </c>
      <c r="B728" s="822" t="s">
        <v>2300</v>
      </c>
      <c r="C728" s="822" t="s">
        <v>2306</v>
      </c>
      <c r="D728" s="823" t="s">
        <v>4268</v>
      </c>
      <c r="E728" s="824" t="s">
        <v>2331</v>
      </c>
      <c r="F728" s="822" t="s">
        <v>2303</v>
      </c>
      <c r="G728" s="822" t="s">
        <v>2359</v>
      </c>
      <c r="H728" s="822" t="s">
        <v>329</v>
      </c>
      <c r="I728" s="822" t="s">
        <v>2655</v>
      </c>
      <c r="J728" s="822" t="s">
        <v>2656</v>
      </c>
      <c r="K728" s="822" t="s">
        <v>2657</v>
      </c>
      <c r="L728" s="825">
        <v>600.29999999999995</v>
      </c>
      <c r="M728" s="825">
        <v>600.29999999999995</v>
      </c>
      <c r="N728" s="822">
        <v>1</v>
      </c>
      <c r="O728" s="826">
        <v>1</v>
      </c>
      <c r="P728" s="825">
        <v>600.29999999999995</v>
      </c>
      <c r="Q728" s="827">
        <v>1</v>
      </c>
      <c r="R728" s="822">
        <v>1</v>
      </c>
      <c r="S728" s="827">
        <v>1</v>
      </c>
      <c r="T728" s="826">
        <v>1</v>
      </c>
      <c r="U728" s="828">
        <v>1</v>
      </c>
    </row>
    <row r="729" spans="1:21" ht="14.45" customHeight="1" x14ac:dyDescent="0.2">
      <c r="A729" s="821">
        <v>11</v>
      </c>
      <c r="B729" s="822" t="s">
        <v>2300</v>
      </c>
      <c r="C729" s="822" t="s">
        <v>2306</v>
      </c>
      <c r="D729" s="823" t="s">
        <v>4268</v>
      </c>
      <c r="E729" s="824" t="s">
        <v>2331</v>
      </c>
      <c r="F729" s="822" t="s">
        <v>2303</v>
      </c>
      <c r="G729" s="822" t="s">
        <v>2359</v>
      </c>
      <c r="H729" s="822" t="s">
        <v>329</v>
      </c>
      <c r="I729" s="822" t="s">
        <v>2658</v>
      </c>
      <c r="J729" s="822" t="s">
        <v>2659</v>
      </c>
      <c r="K729" s="822" t="s">
        <v>2660</v>
      </c>
      <c r="L729" s="825">
        <v>600</v>
      </c>
      <c r="M729" s="825">
        <v>600</v>
      </c>
      <c r="N729" s="822">
        <v>1</v>
      </c>
      <c r="O729" s="826">
        <v>1</v>
      </c>
      <c r="P729" s="825">
        <v>600</v>
      </c>
      <c r="Q729" s="827">
        <v>1</v>
      </c>
      <c r="R729" s="822">
        <v>1</v>
      </c>
      <c r="S729" s="827">
        <v>1</v>
      </c>
      <c r="T729" s="826">
        <v>1</v>
      </c>
      <c r="U729" s="828">
        <v>1</v>
      </c>
    </row>
    <row r="730" spans="1:21" ht="14.45" customHeight="1" x14ac:dyDescent="0.2">
      <c r="A730" s="821">
        <v>11</v>
      </c>
      <c r="B730" s="822" t="s">
        <v>2300</v>
      </c>
      <c r="C730" s="822" t="s">
        <v>2306</v>
      </c>
      <c r="D730" s="823" t="s">
        <v>4268</v>
      </c>
      <c r="E730" s="824" t="s">
        <v>2331</v>
      </c>
      <c r="F730" s="822" t="s">
        <v>2303</v>
      </c>
      <c r="G730" s="822" t="s">
        <v>2359</v>
      </c>
      <c r="H730" s="822" t="s">
        <v>329</v>
      </c>
      <c r="I730" s="822" t="s">
        <v>3127</v>
      </c>
      <c r="J730" s="822" t="s">
        <v>3128</v>
      </c>
      <c r="K730" s="822" t="s">
        <v>3129</v>
      </c>
      <c r="L730" s="825">
        <v>1383</v>
      </c>
      <c r="M730" s="825">
        <v>87129</v>
      </c>
      <c r="N730" s="822">
        <v>63</v>
      </c>
      <c r="O730" s="826">
        <v>59</v>
      </c>
      <c r="P730" s="825">
        <v>80214</v>
      </c>
      <c r="Q730" s="827">
        <v>0.92063492063492058</v>
      </c>
      <c r="R730" s="822">
        <v>58</v>
      </c>
      <c r="S730" s="827">
        <v>0.92063492063492058</v>
      </c>
      <c r="T730" s="826">
        <v>55</v>
      </c>
      <c r="U730" s="828">
        <v>0.93220338983050843</v>
      </c>
    </row>
    <row r="731" spans="1:21" ht="14.45" customHeight="1" x14ac:dyDescent="0.2">
      <c r="A731" s="821">
        <v>11</v>
      </c>
      <c r="B731" s="822" t="s">
        <v>2300</v>
      </c>
      <c r="C731" s="822" t="s">
        <v>2306</v>
      </c>
      <c r="D731" s="823" t="s">
        <v>4268</v>
      </c>
      <c r="E731" s="824" t="s">
        <v>2331</v>
      </c>
      <c r="F731" s="822" t="s">
        <v>2303</v>
      </c>
      <c r="G731" s="822" t="s">
        <v>2359</v>
      </c>
      <c r="H731" s="822" t="s">
        <v>329</v>
      </c>
      <c r="I731" s="822" t="s">
        <v>3273</v>
      </c>
      <c r="J731" s="822" t="s">
        <v>3274</v>
      </c>
      <c r="K731" s="822" t="s">
        <v>3275</v>
      </c>
      <c r="L731" s="825">
        <v>3200.45</v>
      </c>
      <c r="M731" s="825">
        <v>6400.9</v>
      </c>
      <c r="N731" s="822">
        <v>2</v>
      </c>
      <c r="O731" s="826">
        <v>2</v>
      </c>
      <c r="P731" s="825">
        <v>6400.9</v>
      </c>
      <c r="Q731" s="827">
        <v>1</v>
      </c>
      <c r="R731" s="822">
        <v>2</v>
      </c>
      <c r="S731" s="827">
        <v>1</v>
      </c>
      <c r="T731" s="826">
        <v>2</v>
      </c>
      <c r="U731" s="828">
        <v>1</v>
      </c>
    </row>
    <row r="732" spans="1:21" ht="14.45" customHeight="1" x14ac:dyDescent="0.2">
      <c r="A732" s="821">
        <v>11</v>
      </c>
      <c r="B732" s="822" t="s">
        <v>2300</v>
      </c>
      <c r="C732" s="822" t="s">
        <v>2306</v>
      </c>
      <c r="D732" s="823" t="s">
        <v>4268</v>
      </c>
      <c r="E732" s="824" t="s">
        <v>2331</v>
      </c>
      <c r="F732" s="822" t="s">
        <v>2303</v>
      </c>
      <c r="G732" s="822" t="s">
        <v>2359</v>
      </c>
      <c r="H732" s="822" t="s">
        <v>329</v>
      </c>
      <c r="I732" s="822" t="s">
        <v>3276</v>
      </c>
      <c r="J732" s="822" t="s">
        <v>3277</v>
      </c>
      <c r="K732" s="822" t="s">
        <v>3278</v>
      </c>
      <c r="L732" s="825">
        <v>1437.5</v>
      </c>
      <c r="M732" s="825">
        <v>4312.5</v>
      </c>
      <c r="N732" s="822">
        <v>3</v>
      </c>
      <c r="O732" s="826">
        <v>3</v>
      </c>
      <c r="P732" s="825">
        <v>4312.5</v>
      </c>
      <c r="Q732" s="827">
        <v>1</v>
      </c>
      <c r="R732" s="822">
        <v>3</v>
      </c>
      <c r="S732" s="827">
        <v>1</v>
      </c>
      <c r="T732" s="826">
        <v>3</v>
      </c>
      <c r="U732" s="828">
        <v>1</v>
      </c>
    </row>
    <row r="733" spans="1:21" ht="14.45" customHeight="1" x14ac:dyDescent="0.2">
      <c r="A733" s="821">
        <v>11</v>
      </c>
      <c r="B733" s="822" t="s">
        <v>2300</v>
      </c>
      <c r="C733" s="822" t="s">
        <v>2306</v>
      </c>
      <c r="D733" s="823" t="s">
        <v>4268</v>
      </c>
      <c r="E733" s="824" t="s">
        <v>2331</v>
      </c>
      <c r="F733" s="822" t="s">
        <v>2303</v>
      </c>
      <c r="G733" s="822" t="s">
        <v>2359</v>
      </c>
      <c r="H733" s="822" t="s">
        <v>329</v>
      </c>
      <c r="I733" s="822" t="s">
        <v>3279</v>
      </c>
      <c r="J733" s="822" t="s">
        <v>3280</v>
      </c>
      <c r="K733" s="822" t="s">
        <v>3281</v>
      </c>
      <c r="L733" s="825">
        <v>180.55</v>
      </c>
      <c r="M733" s="825">
        <v>361.1</v>
      </c>
      <c r="N733" s="822">
        <v>2</v>
      </c>
      <c r="O733" s="826">
        <v>1</v>
      </c>
      <c r="P733" s="825">
        <v>361.1</v>
      </c>
      <c r="Q733" s="827">
        <v>1</v>
      </c>
      <c r="R733" s="822">
        <v>2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11</v>
      </c>
      <c r="B734" s="822" t="s">
        <v>2300</v>
      </c>
      <c r="C734" s="822" t="s">
        <v>2306</v>
      </c>
      <c r="D734" s="823" t="s">
        <v>4268</v>
      </c>
      <c r="E734" s="824" t="s">
        <v>2331</v>
      </c>
      <c r="F734" s="822" t="s">
        <v>2303</v>
      </c>
      <c r="G734" s="822" t="s">
        <v>2359</v>
      </c>
      <c r="H734" s="822" t="s">
        <v>329</v>
      </c>
      <c r="I734" s="822" t="s">
        <v>2948</v>
      </c>
      <c r="J734" s="822" t="s">
        <v>2949</v>
      </c>
      <c r="K734" s="822" t="s">
        <v>2950</v>
      </c>
      <c r="L734" s="825">
        <v>1281.19</v>
      </c>
      <c r="M734" s="825">
        <v>1281.19</v>
      </c>
      <c r="N734" s="822">
        <v>1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11</v>
      </c>
      <c r="B735" s="822" t="s">
        <v>2300</v>
      </c>
      <c r="C735" s="822" t="s">
        <v>2306</v>
      </c>
      <c r="D735" s="823" t="s">
        <v>4268</v>
      </c>
      <c r="E735" s="824" t="s">
        <v>2331</v>
      </c>
      <c r="F735" s="822" t="s">
        <v>2303</v>
      </c>
      <c r="G735" s="822" t="s">
        <v>2359</v>
      </c>
      <c r="H735" s="822" t="s">
        <v>329</v>
      </c>
      <c r="I735" s="822" t="s">
        <v>2681</v>
      </c>
      <c r="J735" s="822" t="s">
        <v>2682</v>
      </c>
      <c r="K735" s="822" t="s">
        <v>2683</v>
      </c>
      <c r="L735" s="825">
        <v>1599.65</v>
      </c>
      <c r="M735" s="825">
        <v>1599.65</v>
      </c>
      <c r="N735" s="822">
        <v>1</v>
      </c>
      <c r="O735" s="826">
        <v>1</v>
      </c>
      <c r="P735" s="825">
        <v>1599.65</v>
      </c>
      <c r="Q735" s="827">
        <v>1</v>
      </c>
      <c r="R735" s="822">
        <v>1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11</v>
      </c>
      <c r="B736" s="822" t="s">
        <v>2300</v>
      </c>
      <c r="C736" s="822" t="s">
        <v>2306</v>
      </c>
      <c r="D736" s="823" t="s">
        <v>4268</v>
      </c>
      <c r="E736" s="824" t="s">
        <v>2331</v>
      </c>
      <c r="F736" s="822" t="s">
        <v>2303</v>
      </c>
      <c r="G736" s="822" t="s">
        <v>2359</v>
      </c>
      <c r="H736" s="822" t="s">
        <v>329</v>
      </c>
      <c r="I736" s="822" t="s">
        <v>3282</v>
      </c>
      <c r="J736" s="822" t="s">
        <v>3283</v>
      </c>
      <c r="K736" s="822" t="s">
        <v>2692</v>
      </c>
      <c r="L736" s="825">
        <v>3799.6</v>
      </c>
      <c r="M736" s="825">
        <v>3799.6</v>
      </c>
      <c r="N736" s="822">
        <v>1</v>
      </c>
      <c r="O736" s="826">
        <v>1</v>
      </c>
      <c r="P736" s="825">
        <v>3799.6</v>
      </c>
      <c r="Q736" s="827">
        <v>1</v>
      </c>
      <c r="R736" s="822">
        <v>1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11</v>
      </c>
      <c r="B737" s="822" t="s">
        <v>2300</v>
      </c>
      <c r="C737" s="822" t="s">
        <v>2306</v>
      </c>
      <c r="D737" s="823" t="s">
        <v>4268</v>
      </c>
      <c r="E737" s="824" t="s">
        <v>2331</v>
      </c>
      <c r="F737" s="822" t="s">
        <v>2303</v>
      </c>
      <c r="G737" s="822" t="s">
        <v>2359</v>
      </c>
      <c r="H737" s="822" t="s">
        <v>329</v>
      </c>
      <c r="I737" s="822" t="s">
        <v>3284</v>
      </c>
      <c r="J737" s="822" t="s">
        <v>3285</v>
      </c>
      <c r="K737" s="822" t="s">
        <v>3286</v>
      </c>
      <c r="L737" s="825">
        <v>600.29999999999995</v>
      </c>
      <c r="M737" s="825">
        <v>600.29999999999995</v>
      </c>
      <c r="N737" s="822">
        <v>1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11</v>
      </c>
      <c r="B738" s="822" t="s">
        <v>2300</v>
      </c>
      <c r="C738" s="822" t="s">
        <v>2306</v>
      </c>
      <c r="D738" s="823" t="s">
        <v>4268</v>
      </c>
      <c r="E738" s="824" t="s">
        <v>2331</v>
      </c>
      <c r="F738" s="822" t="s">
        <v>2303</v>
      </c>
      <c r="G738" s="822" t="s">
        <v>2359</v>
      </c>
      <c r="H738" s="822" t="s">
        <v>329</v>
      </c>
      <c r="I738" s="822" t="s">
        <v>3287</v>
      </c>
      <c r="J738" s="822" t="s">
        <v>3288</v>
      </c>
      <c r="K738" s="822" t="s">
        <v>3289</v>
      </c>
      <c r="L738" s="825">
        <v>344.94</v>
      </c>
      <c r="M738" s="825">
        <v>4139.28</v>
      </c>
      <c r="N738" s="822">
        <v>12</v>
      </c>
      <c r="O738" s="826">
        <v>1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11</v>
      </c>
      <c r="B739" s="822" t="s">
        <v>2300</v>
      </c>
      <c r="C739" s="822" t="s">
        <v>2306</v>
      </c>
      <c r="D739" s="823" t="s">
        <v>4268</v>
      </c>
      <c r="E739" s="824" t="s">
        <v>2336</v>
      </c>
      <c r="F739" s="822" t="s">
        <v>2301</v>
      </c>
      <c r="G739" s="822" t="s">
        <v>2506</v>
      </c>
      <c r="H739" s="822" t="s">
        <v>329</v>
      </c>
      <c r="I739" s="822" t="s">
        <v>2957</v>
      </c>
      <c r="J739" s="822" t="s">
        <v>2508</v>
      </c>
      <c r="K739" s="822" t="s">
        <v>2958</v>
      </c>
      <c r="L739" s="825">
        <v>23.49</v>
      </c>
      <c r="M739" s="825">
        <v>23.49</v>
      </c>
      <c r="N739" s="822">
        <v>1</v>
      </c>
      <c r="O739" s="826">
        <v>0.5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11</v>
      </c>
      <c r="B740" s="822" t="s">
        <v>2300</v>
      </c>
      <c r="C740" s="822" t="s">
        <v>2306</v>
      </c>
      <c r="D740" s="823" t="s">
        <v>4268</v>
      </c>
      <c r="E740" s="824" t="s">
        <v>2336</v>
      </c>
      <c r="F740" s="822" t="s">
        <v>2301</v>
      </c>
      <c r="G740" s="822" t="s">
        <v>2506</v>
      </c>
      <c r="H740" s="822" t="s">
        <v>329</v>
      </c>
      <c r="I740" s="822" t="s">
        <v>2507</v>
      </c>
      <c r="J740" s="822" t="s">
        <v>2508</v>
      </c>
      <c r="K740" s="822" t="s">
        <v>2083</v>
      </c>
      <c r="L740" s="825">
        <v>70.48</v>
      </c>
      <c r="M740" s="825">
        <v>70.48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11</v>
      </c>
      <c r="B741" s="822" t="s">
        <v>2300</v>
      </c>
      <c r="C741" s="822" t="s">
        <v>2306</v>
      </c>
      <c r="D741" s="823" t="s">
        <v>4268</v>
      </c>
      <c r="E741" s="824" t="s">
        <v>2336</v>
      </c>
      <c r="F741" s="822" t="s">
        <v>2301</v>
      </c>
      <c r="G741" s="822" t="s">
        <v>2514</v>
      </c>
      <c r="H741" s="822" t="s">
        <v>329</v>
      </c>
      <c r="I741" s="822" t="s">
        <v>2515</v>
      </c>
      <c r="J741" s="822" t="s">
        <v>2516</v>
      </c>
      <c r="K741" s="822" t="s">
        <v>2517</v>
      </c>
      <c r="L741" s="825">
        <v>159.71</v>
      </c>
      <c r="M741" s="825">
        <v>10700.57</v>
      </c>
      <c r="N741" s="822">
        <v>67</v>
      </c>
      <c r="O741" s="826">
        <v>19</v>
      </c>
      <c r="P741" s="825">
        <v>6548.1100000000006</v>
      </c>
      <c r="Q741" s="827">
        <v>0.61194029850746279</v>
      </c>
      <c r="R741" s="822">
        <v>41</v>
      </c>
      <c r="S741" s="827">
        <v>0.61194029850746268</v>
      </c>
      <c r="T741" s="826">
        <v>12.5</v>
      </c>
      <c r="U741" s="828">
        <v>0.65789473684210531</v>
      </c>
    </row>
    <row r="742" spans="1:21" ht="14.45" customHeight="1" x14ac:dyDescent="0.2">
      <c r="A742" s="821">
        <v>11</v>
      </c>
      <c r="B742" s="822" t="s">
        <v>2300</v>
      </c>
      <c r="C742" s="822" t="s">
        <v>2306</v>
      </c>
      <c r="D742" s="823" t="s">
        <v>4268</v>
      </c>
      <c r="E742" s="824" t="s">
        <v>2336</v>
      </c>
      <c r="F742" s="822" t="s">
        <v>2301</v>
      </c>
      <c r="G742" s="822" t="s">
        <v>2925</v>
      </c>
      <c r="H742" s="822" t="s">
        <v>329</v>
      </c>
      <c r="I742" s="822" t="s">
        <v>2926</v>
      </c>
      <c r="J742" s="822" t="s">
        <v>2927</v>
      </c>
      <c r="K742" s="822" t="s">
        <v>2928</v>
      </c>
      <c r="L742" s="825">
        <v>736.33</v>
      </c>
      <c r="M742" s="825">
        <v>2945.32</v>
      </c>
      <c r="N742" s="822">
        <v>4</v>
      </c>
      <c r="O742" s="826">
        <v>2.5</v>
      </c>
      <c r="P742" s="825">
        <v>736.33</v>
      </c>
      <c r="Q742" s="827">
        <v>0.25</v>
      </c>
      <c r="R742" s="822">
        <v>1</v>
      </c>
      <c r="S742" s="827">
        <v>0.25</v>
      </c>
      <c r="T742" s="826">
        <v>0.5</v>
      </c>
      <c r="U742" s="828">
        <v>0.2</v>
      </c>
    </row>
    <row r="743" spans="1:21" ht="14.45" customHeight="1" x14ac:dyDescent="0.2">
      <c r="A743" s="821">
        <v>11</v>
      </c>
      <c r="B743" s="822" t="s">
        <v>2300</v>
      </c>
      <c r="C743" s="822" t="s">
        <v>2306</v>
      </c>
      <c r="D743" s="823" t="s">
        <v>4268</v>
      </c>
      <c r="E743" s="824" t="s">
        <v>2336</v>
      </c>
      <c r="F743" s="822" t="s">
        <v>2301</v>
      </c>
      <c r="G743" s="822" t="s">
        <v>2925</v>
      </c>
      <c r="H743" s="822" t="s">
        <v>329</v>
      </c>
      <c r="I743" s="822" t="s">
        <v>3290</v>
      </c>
      <c r="J743" s="822" t="s">
        <v>2927</v>
      </c>
      <c r="K743" s="822" t="s">
        <v>3291</v>
      </c>
      <c r="L743" s="825">
        <v>525.95000000000005</v>
      </c>
      <c r="M743" s="825">
        <v>1051.9000000000001</v>
      </c>
      <c r="N743" s="822">
        <v>2</v>
      </c>
      <c r="O743" s="826">
        <v>2</v>
      </c>
      <c r="P743" s="825">
        <v>525.95000000000005</v>
      </c>
      <c r="Q743" s="827">
        <v>0.5</v>
      </c>
      <c r="R743" s="822">
        <v>1</v>
      </c>
      <c r="S743" s="827">
        <v>0.5</v>
      </c>
      <c r="T743" s="826">
        <v>1</v>
      </c>
      <c r="U743" s="828">
        <v>0.5</v>
      </c>
    </row>
    <row r="744" spans="1:21" ht="14.45" customHeight="1" x14ac:dyDescent="0.2">
      <c r="A744" s="821">
        <v>11</v>
      </c>
      <c r="B744" s="822" t="s">
        <v>2300</v>
      </c>
      <c r="C744" s="822" t="s">
        <v>2306</v>
      </c>
      <c r="D744" s="823" t="s">
        <v>4268</v>
      </c>
      <c r="E744" s="824" t="s">
        <v>2336</v>
      </c>
      <c r="F744" s="822" t="s">
        <v>2301</v>
      </c>
      <c r="G744" s="822" t="s">
        <v>2383</v>
      </c>
      <c r="H744" s="822" t="s">
        <v>663</v>
      </c>
      <c r="I744" s="822" t="s">
        <v>1914</v>
      </c>
      <c r="J744" s="822" t="s">
        <v>1055</v>
      </c>
      <c r="K744" s="822" t="s">
        <v>708</v>
      </c>
      <c r="L744" s="825">
        <v>96.04</v>
      </c>
      <c r="M744" s="825">
        <v>96.04</v>
      </c>
      <c r="N744" s="822">
        <v>1</v>
      </c>
      <c r="O744" s="826">
        <v>0.5</v>
      </c>
      <c r="P744" s="825">
        <v>96.04</v>
      </c>
      <c r="Q744" s="827">
        <v>1</v>
      </c>
      <c r="R744" s="822">
        <v>1</v>
      </c>
      <c r="S744" s="827">
        <v>1</v>
      </c>
      <c r="T744" s="826">
        <v>0.5</v>
      </c>
      <c r="U744" s="828">
        <v>1</v>
      </c>
    </row>
    <row r="745" spans="1:21" ht="14.45" customHeight="1" x14ac:dyDescent="0.2">
      <c r="A745" s="821">
        <v>11</v>
      </c>
      <c r="B745" s="822" t="s">
        <v>2300</v>
      </c>
      <c r="C745" s="822" t="s">
        <v>2306</v>
      </c>
      <c r="D745" s="823" t="s">
        <v>4268</v>
      </c>
      <c r="E745" s="824" t="s">
        <v>2336</v>
      </c>
      <c r="F745" s="822" t="s">
        <v>2301</v>
      </c>
      <c r="G745" s="822" t="s">
        <v>2383</v>
      </c>
      <c r="H745" s="822" t="s">
        <v>329</v>
      </c>
      <c r="I745" s="822" t="s">
        <v>3034</v>
      </c>
      <c r="J745" s="822" t="s">
        <v>1055</v>
      </c>
      <c r="K745" s="822" t="s">
        <v>3035</v>
      </c>
      <c r="L745" s="825">
        <v>153.65</v>
      </c>
      <c r="M745" s="825">
        <v>153.65</v>
      </c>
      <c r="N745" s="822">
        <v>1</v>
      </c>
      <c r="O745" s="826">
        <v>1</v>
      </c>
      <c r="P745" s="825">
        <v>153.65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11</v>
      </c>
      <c r="B746" s="822" t="s">
        <v>2300</v>
      </c>
      <c r="C746" s="822" t="s">
        <v>2306</v>
      </c>
      <c r="D746" s="823" t="s">
        <v>4268</v>
      </c>
      <c r="E746" s="824" t="s">
        <v>2336</v>
      </c>
      <c r="F746" s="822" t="s">
        <v>2301</v>
      </c>
      <c r="G746" s="822" t="s">
        <v>2383</v>
      </c>
      <c r="H746" s="822" t="s">
        <v>329</v>
      </c>
      <c r="I746" s="822" t="s">
        <v>2520</v>
      </c>
      <c r="J746" s="822" t="s">
        <v>1055</v>
      </c>
      <c r="K746" s="822" t="s">
        <v>1056</v>
      </c>
      <c r="L746" s="825">
        <v>134.44999999999999</v>
      </c>
      <c r="M746" s="825">
        <v>134.44999999999999</v>
      </c>
      <c r="N746" s="822">
        <v>1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11</v>
      </c>
      <c r="B747" s="822" t="s">
        <v>2300</v>
      </c>
      <c r="C747" s="822" t="s">
        <v>2306</v>
      </c>
      <c r="D747" s="823" t="s">
        <v>4268</v>
      </c>
      <c r="E747" s="824" t="s">
        <v>2336</v>
      </c>
      <c r="F747" s="822" t="s">
        <v>2301</v>
      </c>
      <c r="G747" s="822" t="s">
        <v>2383</v>
      </c>
      <c r="H747" s="822" t="s">
        <v>329</v>
      </c>
      <c r="I747" s="822" t="s">
        <v>2520</v>
      </c>
      <c r="J747" s="822" t="s">
        <v>1055</v>
      </c>
      <c r="K747" s="822" t="s">
        <v>1056</v>
      </c>
      <c r="L747" s="825">
        <v>235.78</v>
      </c>
      <c r="M747" s="825">
        <v>471.56</v>
      </c>
      <c r="N747" s="822">
        <v>2</v>
      </c>
      <c r="O747" s="826">
        <v>0.5</v>
      </c>
      <c r="P747" s="825"/>
      <c r="Q747" s="827">
        <v>0</v>
      </c>
      <c r="R747" s="822"/>
      <c r="S747" s="827">
        <v>0</v>
      </c>
      <c r="T747" s="826"/>
      <c r="U747" s="828">
        <v>0</v>
      </c>
    </row>
    <row r="748" spans="1:21" ht="14.45" customHeight="1" x14ac:dyDescent="0.2">
      <c r="A748" s="821">
        <v>11</v>
      </c>
      <c r="B748" s="822" t="s">
        <v>2300</v>
      </c>
      <c r="C748" s="822" t="s">
        <v>2306</v>
      </c>
      <c r="D748" s="823" t="s">
        <v>4268</v>
      </c>
      <c r="E748" s="824" t="s">
        <v>2336</v>
      </c>
      <c r="F748" s="822" t="s">
        <v>2301</v>
      </c>
      <c r="G748" s="822" t="s">
        <v>2721</v>
      </c>
      <c r="H748" s="822" t="s">
        <v>329</v>
      </c>
      <c r="I748" s="822" t="s">
        <v>3292</v>
      </c>
      <c r="J748" s="822" t="s">
        <v>2723</v>
      </c>
      <c r="K748" s="822" t="s">
        <v>3293</v>
      </c>
      <c r="L748" s="825">
        <v>220.75</v>
      </c>
      <c r="M748" s="825">
        <v>220.75</v>
      </c>
      <c r="N748" s="822">
        <v>1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11</v>
      </c>
      <c r="B749" s="822" t="s">
        <v>2300</v>
      </c>
      <c r="C749" s="822" t="s">
        <v>2306</v>
      </c>
      <c r="D749" s="823" t="s">
        <v>4268</v>
      </c>
      <c r="E749" s="824" t="s">
        <v>2336</v>
      </c>
      <c r="F749" s="822" t="s">
        <v>2301</v>
      </c>
      <c r="G749" s="822" t="s">
        <v>2522</v>
      </c>
      <c r="H749" s="822" t="s">
        <v>329</v>
      </c>
      <c r="I749" s="822" t="s">
        <v>3294</v>
      </c>
      <c r="J749" s="822" t="s">
        <v>2524</v>
      </c>
      <c r="K749" s="822" t="s">
        <v>708</v>
      </c>
      <c r="L749" s="825">
        <v>78.33</v>
      </c>
      <c r="M749" s="825">
        <v>78.33</v>
      </c>
      <c r="N749" s="822">
        <v>1</v>
      </c>
      <c r="O749" s="826">
        <v>0.5</v>
      </c>
      <c r="P749" s="825">
        <v>78.33</v>
      </c>
      <c r="Q749" s="827">
        <v>1</v>
      </c>
      <c r="R749" s="822">
        <v>1</v>
      </c>
      <c r="S749" s="827">
        <v>1</v>
      </c>
      <c r="T749" s="826">
        <v>0.5</v>
      </c>
      <c r="U749" s="828">
        <v>1</v>
      </c>
    </row>
    <row r="750" spans="1:21" ht="14.45" customHeight="1" x14ac:dyDescent="0.2">
      <c r="A750" s="821">
        <v>11</v>
      </c>
      <c r="B750" s="822" t="s">
        <v>2300</v>
      </c>
      <c r="C750" s="822" t="s">
        <v>2306</v>
      </c>
      <c r="D750" s="823" t="s">
        <v>4268</v>
      </c>
      <c r="E750" s="824" t="s">
        <v>2336</v>
      </c>
      <c r="F750" s="822" t="s">
        <v>2301</v>
      </c>
      <c r="G750" s="822" t="s">
        <v>2434</v>
      </c>
      <c r="H750" s="822" t="s">
        <v>329</v>
      </c>
      <c r="I750" s="822" t="s">
        <v>2435</v>
      </c>
      <c r="J750" s="822" t="s">
        <v>2436</v>
      </c>
      <c r="K750" s="822" t="s">
        <v>2437</v>
      </c>
      <c r="L750" s="825">
        <v>52.87</v>
      </c>
      <c r="M750" s="825">
        <v>52.87</v>
      </c>
      <c r="N750" s="822">
        <v>1</v>
      </c>
      <c r="O750" s="826">
        <v>0.5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11</v>
      </c>
      <c r="B751" s="822" t="s">
        <v>2300</v>
      </c>
      <c r="C751" s="822" t="s">
        <v>2306</v>
      </c>
      <c r="D751" s="823" t="s">
        <v>4268</v>
      </c>
      <c r="E751" s="824" t="s">
        <v>2336</v>
      </c>
      <c r="F751" s="822" t="s">
        <v>2301</v>
      </c>
      <c r="G751" s="822" t="s">
        <v>2434</v>
      </c>
      <c r="H751" s="822" t="s">
        <v>329</v>
      </c>
      <c r="I751" s="822" t="s">
        <v>3295</v>
      </c>
      <c r="J751" s="822" t="s">
        <v>3296</v>
      </c>
      <c r="K751" s="822" t="s">
        <v>3297</v>
      </c>
      <c r="L751" s="825">
        <v>0</v>
      </c>
      <c r="M751" s="825">
        <v>0</v>
      </c>
      <c r="N751" s="822">
        <v>1</v>
      </c>
      <c r="O751" s="826">
        <v>0.5</v>
      </c>
      <c r="P751" s="825"/>
      <c r="Q751" s="827"/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11</v>
      </c>
      <c r="B752" s="822" t="s">
        <v>2300</v>
      </c>
      <c r="C752" s="822" t="s">
        <v>2306</v>
      </c>
      <c r="D752" s="823" t="s">
        <v>4268</v>
      </c>
      <c r="E752" s="824" t="s">
        <v>2336</v>
      </c>
      <c r="F752" s="822" t="s">
        <v>2301</v>
      </c>
      <c r="G752" s="822" t="s">
        <v>2434</v>
      </c>
      <c r="H752" s="822" t="s">
        <v>329</v>
      </c>
      <c r="I752" s="822" t="s">
        <v>2537</v>
      </c>
      <c r="J752" s="822" t="s">
        <v>2538</v>
      </c>
      <c r="K752" s="822" t="s">
        <v>2539</v>
      </c>
      <c r="L752" s="825">
        <v>70.48</v>
      </c>
      <c r="M752" s="825">
        <v>211.44</v>
      </c>
      <c r="N752" s="822">
        <v>3</v>
      </c>
      <c r="O752" s="826">
        <v>2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11</v>
      </c>
      <c r="B753" s="822" t="s">
        <v>2300</v>
      </c>
      <c r="C753" s="822" t="s">
        <v>2306</v>
      </c>
      <c r="D753" s="823" t="s">
        <v>4268</v>
      </c>
      <c r="E753" s="824" t="s">
        <v>2336</v>
      </c>
      <c r="F753" s="822" t="s">
        <v>2301</v>
      </c>
      <c r="G753" s="822" t="s">
        <v>2544</v>
      </c>
      <c r="H753" s="822" t="s">
        <v>329</v>
      </c>
      <c r="I753" s="822" t="s">
        <v>2545</v>
      </c>
      <c r="J753" s="822" t="s">
        <v>730</v>
      </c>
      <c r="K753" s="822" t="s">
        <v>2546</v>
      </c>
      <c r="L753" s="825">
        <v>91.11</v>
      </c>
      <c r="M753" s="825">
        <v>364.44</v>
      </c>
      <c r="N753" s="822">
        <v>4</v>
      </c>
      <c r="O753" s="826">
        <v>2</v>
      </c>
      <c r="P753" s="825"/>
      <c r="Q753" s="827">
        <v>0</v>
      </c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11</v>
      </c>
      <c r="B754" s="822" t="s">
        <v>2300</v>
      </c>
      <c r="C754" s="822" t="s">
        <v>2306</v>
      </c>
      <c r="D754" s="823" t="s">
        <v>4268</v>
      </c>
      <c r="E754" s="824" t="s">
        <v>2336</v>
      </c>
      <c r="F754" s="822" t="s">
        <v>2301</v>
      </c>
      <c r="G754" s="822" t="s">
        <v>2548</v>
      </c>
      <c r="H754" s="822" t="s">
        <v>329</v>
      </c>
      <c r="I754" s="822" t="s">
        <v>2549</v>
      </c>
      <c r="J754" s="822" t="s">
        <v>2550</v>
      </c>
      <c r="K754" s="822" t="s">
        <v>2551</v>
      </c>
      <c r="L754" s="825">
        <v>93.49</v>
      </c>
      <c r="M754" s="825">
        <v>186.98</v>
      </c>
      <c r="N754" s="822">
        <v>2</v>
      </c>
      <c r="O754" s="826">
        <v>1</v>
      </c>
      <c r="P754" s="825"/>
      <c r="Q754" s="827">
        <v>0</v>
      </c>
      <c r="R754" s="822"/>
      <c r="S754" s="827">
        <v>0</v>
      </c>
      <c r="T754" s="826"/>
      <c r="U754" s="828">
        <v>0</v>
      </c>
    </row>
    <row r="755" spans="1:21" ht="14.45" customHeight="1" x14ac:dyDescent="0.2">
      <c r="A755" s="821">
        <v>11</v>
      </c>
      <c r="B755" s="822" t="s">
        <v>2300</v>
      </c>
      <c r="C755" s="822" t="s">
        <v>2306</v>
      </c>
      <c r="D755" s="823" t="s">
        <v>4268</v>
      </c>
      <c r="E755" s="824" t="s">
        <v>2336</v>
      </c>
      <c r="F755" s="822" t="s">
        <v>2301</v>
      </c>
      <c r="G755" s="822" t="s">
        <v>3298</v>
      </c>
      <c r="H755" s="822" t="s">
        <v>329</v>
      </c>
      <c r="I755" s="822" t="s">
        <v>3299</v>
      </c>
      <c r="J755" s="822" t="s">
        <v>1327</v>
      </c>
      <c r="K755" s="822" t="s">
        <v>3300</v>
      </c>
      <c r="L755" s="825">
        <v>0</v>
      </c>
      <c r="M755" s="825">
        <v>0</v>
      </c>
      <c r="N755" s="822">
        <v>1</v>
      </c>
      <c r="O755" s="826">
        <v>1</v>
      </c>
      <c r="P755" s="825"/>
      <c r="Q755" s="827"/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11</v>
      </c>
      <c r="B756" s="822" t="s">
        <v>2300</v>
      </c>
      <c r="C756" s="822" t="s">
        <v>2306</v>
      </c>
      <c r="D756" s="823" t="s">
        <v>4268</v>
      </c>
      <c r="E756" s="824" t="s">
        <v>2336</v>
      </c>
      <c r="F756" s="822" t="s">
        <v>2301</v>
      </c>
      <c r="G756" s="822" t="s">
        <v>2555</v>
      </c>
      <c r="H756" s="822" t="s">
        <v>329</v>
      </c>
      <c r="I756" s="822" t="s">
        <v>2556</v>
      </c>
      <c r="J756" s="822" t="s">
        <v>2557</v>
      </c>
      <c r="K756" s="822" t="s">
        <v>2558</v>
      </c>
      <c r="L756" s="825">
        <v>0</v>
      </c>
      <c r="M756" s="825">
        <v>0</v>
      </c>
      <c r="N756" s="822">
        <v>7</v>
      </c>
      <c r="O756" s="826">
        <v>2</v>
      </c>
      <c r="P756" s="825">
        <v>0</v>
      </c>
      <c r="Q756" s="827"/>
      <c r="R756" s="822">
        <v>3</v>
      </c>
      <c r="S756" s="827">
        <v>0.42857142857142855</v>
      </c>
      <c r="T756" s="826">
        <v>1</v>
      </c>
      <c r="U756" s="828">
        <v>0.5</v>
      </c>
    </row>
    <row r="757" spans="1:21" ht="14.45" customHeight="1" x14ac:dyDescent="0.2">
      <c r="A757" s="821">
        <v>11</v>
      </c>
      <c r="B757" s="822" t="s">
        <v>2300</v>
      </c>
      <c r="C757" s="822" t="s">
        <v>2306</v>
      </c>
      <c r="D757" s="823" t="s">
        <v>4268</v>
      </c>
      <c r="E757" s="824" t="s">
        <v>2336</v>
      </c>
      <c r="F757" s="822" t="s">
        <v>2301</v>
      </c>
      <c r="G757" s="822" t="s">
        <v>3301</v>
      </c>
      <c r="H757" s="822" t="s">
        <v>329</v>
      </c>
      <c r="I757" s="822" t="s">
        <v>3302</v>
      </c>
      <c r="J757" s="822" t="s">
        <v>3303</v>
      </c>
      <c r="K757" s="822" t="s">
        <v>3304</v>
      </c>
      <c r="L757" s="825">
        <v>0</v>
      </c>
      <c r="M757" s="825">
        <v>0</v>
      </c>
      <c r="N757" s="822">
        <v>3</v>
      </c>
      <c r="O757" s="826">
        <v>1</v>
      </c>
      <c r="P757" s="825"/>
      <c r="Q757" s="827"/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11</v>
      </c>
      <c r="B758" s="822" t="s">
        <v>2300</v>
      </c>
      <c r="C758" s="822" t="s">
        <v>2306</v>
      </c>
      <c r="D758" s="823" t="s">
        <v>4268</v>
      </c>
      <c r="E758" s="824" t="s">
        <v>2336</v>
      </c>
      <c r="F758" s="822" t="s">
        <v>2301</v>
      </c>
      <c r="G758" s="822" t="s">
        <v>2559</v>
      </c>
      <c r="H758" s="822" t="s">
        <v>329</v>
      </c>
      <c r="I758" s="822" t="s">
        <v>2560</v>
      </c>
      <c r="J758" s="822" t="s">
        <v>2561</v>
      </c>
      <c r="K758" s="822" t="s">
        <v>2562</v>
      </c>
      <c r="L758" s="825">
        <v>159.71</v>
      </c>
      <c r="M758" s="825">
        <v>3034.49</v>
      </c>
      <c r="N758" s="822">
        <v>19</v>
      </c>
      <c r="O758" s="826">
        <v>6.5</v>
      </c>
      <c r="P758" s="825">
        <v>1437.3899999999999</v>
      </c>
      <c r="Q758" s="827">
        <v>0.47368421052631576</v>
      </c>
      <c r="R758" s="822">
        <v>9</v>
      </c>
      <c r="S758" s="827">
        <v>0.47368421052631576</v>
      </c>
      <c r="T758" s="826">
        <v>2.5</v>
      </c>
      <c r="U758" s="828">
        <v>0.38461538461538464</v>
      </c>
    </row>
    <row r="759" spans="1:21" ht="14.45" customHeight="1" x14ac:dyDescent="0.2">
      <c r="A759" s="821">
        <v>11</v>
      </c>
      <c r="B759" s="822" t="s">
        <v>2300</v>
      </c>
      <c r="C759" s="822" t="s">
        <v>2306</v>
      </c>
      <c r="D759" s="823" t="s">
        <v>4268</v>
      </c>
      <c r="E759" s="824" t="s">
        <v>2336</v>
      </c>
      <c r="F759" s="822" t="s">
        <v>2301</v>
      </c>
      <c r="G759" s="822" t="s">
        <v>2559</v>
      </c>
      <c r="H759" s="822" t="s">
        <v>329</v>
      </c>
      <c r="I759" s="822" t="s">
        <v>2563</v>
      </c>
      <c r="J759" s="822" t="s">
        <v>2561</v>
      </c>
      <c r="K759" s="822" t="s">
        <v>2564</v>
      </c>
      <c r="L759" s="825">
        <v>159.71</v>
      </c>
      <c r="M759" s="825">
        <v>638.84</v>
      </c>
      <c r="N759" s="822">
        <v>4</v>
      </c>
      <c r="O759" s="826">
        <v>1.5</v>
      </c>
      <c r="P759" s="825">
        <v>479.13</v>
      </c>
      <c r="Q759" s="827">
        <v>0.75</v>
      </c>
      <c r="R759" s="822">
        <v>3</v>
      </c>
      <c r="S759" s="827">
        <v>0.75</v>
      </c>
      <c r="T759" s="826">
        <v>0.5</v>
      </c>
      <c r="U759" s="828">
        <v>0.33333333333333331</v>
      </c>
    </row>
    <row r="760" spans="1:21" ht="14.45" customHeight="1" x14ac:dyDescent="0.2">
      <c r="A760" s="821">
        <v>11</v>
      </c>
      <c r="B760" s="822" t="s">
        <v>2300</v>
      </c>
      <c r="C760" s="822" t="s">
        <v>2306</v>
      </c>
      <c r="D760" s="823" t="s">
        <v>4268</v>
      </c>
      <c r="E760" s="824" t="s">
        <v>2336</v>
      </c>
      <c r="F760" s="822" t="s">
        <v>2301</v>
      </c>
      <c r="G760" s="822" t="s">
        <v>2438</v>
      </c>
      <c r="H760" s="822" t="s">
        <v>329</v>
      </c>
      <c r="I760" s="822" t="s">
        <v>2439</v>
      </c>
      <c r="J760" s="822" t="s">
        <v>2440</v>
      </c>
      <c r="K760" s="822" t="s">
        <v>2441</v>
      </c>
      <c r="L760" s="825">
        <v>91.78</v>
      </c>
      <c r="M760" s="825">
        <v>367.12</v>
      </c>
      <c r="N760" s="822">
        <v>4</v>
      </c>
      <c r="O760" s="826">
        <v>3.5</v>
      </c>
      <c r="P760" s="825">
        <v>91.78</v>
      </c>
      <c r="Q760" s="827">
        <v>0.25</v>
      </c>
      <c r="R760" s="822">
        <v>1</v>
      </c>
      <c r="S760" s="827">
        <v>0.25</v>
      </c>
      <c r="T760" s="826">
        <v>1</v>
      </c>
      <c r="U760" s="828">
        <v>0.2857142857142857</v>
      </c>
    </row>
    <row r="761" spans="1:21" ht="14.45" customHeight="1" x14ac:dyDescent="0.2">
      <c r="A761" s="821">
        <v>11</v>
      </c>
      <c r="B761" s="822" t="s">
        <v>2300</v>
      </c>
      <c r="C761" s="822" t="s">
        <v>2306</v>
      </c>
      <c r="D761" s="823" t="s">
        <v>4268</v>
      </c>
      <c r="E761" s="824" t="s">
        <v>2336</v>
      </c>
      <c r="F761" s="822" t="s">
        <v>2301</v>
      </c>
      <c r="G761" s="822" t="s">
        <v>2359</v>
      </c>
      <c r="H761" s="822" t="s">
        <v>329</v>
      </c>
      <c r="I761" s="822" t="s">
        <v>3305</v>
      </c>
      <c r="J761" s="822" t="s">
        <v>2639</v>
      </c>
      <c r="K761" s="822"/>
      <c r="L761" s="825">
        <v>0</v>
      </c>
      <c r="M761" s="825">
        <v>0</v>
      </c>
      <c r="N761" s="822">
        <v>21</v>
      </c>
      <c r="O761" s="826">
        <v>2</v>
      </c>
      <c r="P761" s="825">
        <v>0</v>
      </c>
      <c r="Q761" s="827"/>
      <c r="R761" s="822">
        <v>20</v>
      </c>
      <c r="S761" s="827">
        <v>0.95238095238095233</v>
      </c>
      <c r="T761" s="826">
        <v>1</v>
      </c>
      <c r="U761" s="828">
        <v>0.5</v>
      </c>
    </row>
    <row r="762" spans="1:21" ht="14.45" customHeight="1" x14ac:dyDescent="0.2">
      <c r="A762" s="821">
        <v>11</v>
      </c>
      <c r="B762" s="822" t="s">
        <v>2300</v>
      </c>
      <c r="C762" s="822" t="s">
        <v>2306</v>
      </c>
      <c r="D762" s="823" t="s">
        <v>4268</v>
      </c>
      <c r="E762" s="824" t="s">
        <v>2336</v>
      </c>
      <c r="F762" s="822" t="s">
        <v>2301</v>
      </c>
      <c r="G762" s="822" t="s">
        <v>3306</v>
      </c>
      <c r="H762" s="822" t="s">
        <v>329</v>
      </c>
      <c r="I762" s="822" t="s">
        <v>3307</v>
      </c>
      <c r="J762" s="822" t="s">
        <v>3308</v>
      </c>
      <c r="K762" s="822" t="s">
        <v>3309</v>
      </c>
      <c r="L762" s="825">
        <v>1218.33</v>
      </c>
      <c r="M762" s="825">
        <v>2436.66</v>
      </c>
      <c r="N762" s="822">
        <v>2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11</v>
      </c>
      <c r="B763" s="822" t="s">
        <v>2300</v>
      </c>
      <c r="C763" s="822" t="s">
        <v>2306</v>
      </c>
      <c r="D763" s="823" t="s">
        <v>4268</v>
      </c>
      <c r="E763" s="824" t="s">
        <v>2336</v>
      </c>
      <c r="F763" s="822" t="s">
        <v>2301</v>
      </c>
      <c r="G763" s="822" t="s">
        <v>2385</v>
      </c>
      <c r="H763" s="822" t="s">
        <v>329</v>
      </c>
      <c r="I763" s="822" t="s">
        <v>2386</v>
      </c>
      <c r="J763" s="822" t="s">
        <v>1104</v>
      </c>
      <c r="K763" s="822" t="s">
        <v>1056</v>
      </c>
      <c r="L763" s="825">
        <v>78.48</v>
      </c>
      <c r="M763" s="825">
        <v>470.88</v>
      </c>
      <c r="N763" s="822">
        <v>6</v>
      </c>
      <c r="O763" s="826">
        <v>1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11</v>
      </c>
      <c r="B764" s="822" t="s">
        <v>2300</v>
      </c>
      <c r="C764" s="822" t="s">
        <v>2306</v>
      </c>
      <c r="D764" s="823" t="s">
        <v>4268</v>
      </c>
      <c r="E764" s="824" t="s">
        <v>2336</v>
      </c>
      <c r="F764" s="822" t="s">
        <v>2301</v>
      </c>
      <c r="G764" s="822" t="s">
        <v>2452</v>
      </c>
      <c r="H764" s="822" t="s">
        <v>329</v>
      </c>
      <c r="I764" s="822" t="s">
        <v>2453</v>
      </c>
      <c r="J764" s="822" t="s">
        <v>2454</v>
      </c>
      <c r="K764" s="822" t="s">
        <v>2455</v>
      </c>
      <c r="L764" s="825">
        <v>132.97999999999999</v>
      </c>
      <c r="M764" s="825">
        <v>398.93999999999994</v>
      </c>
      <c r="N764" s="822">
        <v>3</v>
      </c>
      <c r="O764" s="826">
        <v>1.5</v>
      </c>
      <c r="P764" s="825">
        <v>132.97999999999999</v>
      </c>
      <c r="Q764" s="827">
        <v>0.33333333333333337</v>
      </c>
      <c r="R764" s="822">
        <v>1</v>
      </c>
      <c r="S764" s="827">
        <v>0.33333333333333331</v>
      </c>
      <c r="T764" s="826">
        <v>0.5</v>
      </c>
      <c r="U764" s="828">
        <v>0.33333333333333331</v>
      </c>
    </row>
    <row r="765" spans="1:21" ht="14.45" customHeight="1" x14ac:dyDescent="0.2">
      <c r="A765" s="821">
        <v>11</v>
      </c>
      <c r="B765" s="822" t="s">
        <v>2300</v>
      </c>
      <c r="C765" s="822" t="s">
        <v>2306</v>
      </c>
      <c r="D765" s="823" t="s">
        <v>4268</v>
      </c>
      <c r="E765" s="824" t="s">
        <v>2336</v>
      </c>
      <c r="F765" s="822" t="s">
        <v>2301</v>
      </c>
      <c r="G765" s="822" t="s">
        <v>2577</v>
      </c>
      <c r="H765" s="822" t="s">
        <v>329</v>
      </c>
      <c r="I765" s="822" t="s">
        <v>2578</v>
      </c>
      <c r="J765" s="822" t="s">
        <v>2579</v>
      </c>
      <c r="K765" s="822" t="s">
        <v>2580</v>
      </c>
      <c r="L765" s="825">
        <v>482.19</v>
      </c>
      <c r="M765" s="825">
        <v>1446.57</v>
      </c>
      <c r="N765" s="822">
        <v>3</v>
      </c>
      <c r="O765" s="826">
        <v>1.5</v>
      </c>
      <c r="P765" s="825">
        <v>482.19</v>
      </c>
      <c r="Q765" s="827">
        <v>0.33333333333333337</v>
      </c>
      <c r="R765" s="822">
        <v>1</v>
      </c>
      <c r="S765" s="827">
        <v>0.33333333333333331</v>
      </c>
      <c r="T765" s="826">
        <v>1</v>
      </c>
      <c r="U765" s="828">
        <v>0.66666666666666663</v>
      </c>
    </row>
    <row r="766" spans="1:21" ht="14.45" customHeight="1" x14ac:dyDescent="0.2">
      <c r="A766" s="821">
        <v>11</v>
      </c>
      <c r="B766" s="822" t="s">
        <v>2300</v>
      </c>
      <c r="C766" s="822" t="s">
        <v>2306</v>
      </c>
      <c r="D766" s="823" t="s">
        <v>4268</v>
      </c>
      <c r="E766" s="824" t="s">
        <v>2336</v>
      </c>
      <c r="F766" s="822" t="s">
        <v>2301</v>
      </c>
      <c r="G766" s="822" t="s">
        <v>2577</v>
      </c>
      <c r="H766" s="822" t="s">
        <v>329</v>
      </c>
      <c r="I766" s="822" t="s">
        <v>2774</v>
      </c>
      <c r="J766" s="822" t="s">
        <v>2579</v>
      </c>
      <c r="K766" s="822" t="s">
        <v>2580</v>
      </c>
      <c r="L766" s="825">
        <v>482.19</v>
      </c>
      <c r="M766" s="825">
        <v>1446.57</v>
      </c>
      <c r="N766" s="822">
        <v>3</v>
      </c>
      <c r="O766" s="826">
        <v>0.5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11</v>
      </c>
      <c r="B767" s="822" t="s">
        <v>2300</v>
      </c>
      <c r="C767" s="822" t="s">
        <v>2306</v>
      </c>
      <c r="D767" s="823" t="s">
        <v>4268</v>
      </c>
      <c r="E767" s="824" t="s">
        <v>2336</v>
      </c>
      <c r="F767" s="822" t="s">
        <v>2301</v>
      </c>
      <c r="G767" s="822" t="s">
        <v>2577</v>
      </c>
      <c r="H767" s="822" t="s">
        <v>329</v>
      </c>
      <c r="I767" s="822" t="s">
        <v>3075</v>
      </c>
      <c r="J767" s="822" t="s">
        <v>2579</v>
      </c>
      <c r="K767" s="822" t="s">
        <v>3074</v>
      </c>
      <c r="L767" s="825">
        <v>586.96</v>
      </c>
      <c r="M767" s="825">
        <v>586.96</v>
      </c>
      <c r="N767" s="822">
        <v>1</v>
      </c>
      <c r="O767" s="826">
        <v>0.5</v>
      </c>
      <c r="P767" s="825">
        <v>586.96</v>
      </c>
      <c r="Q767" s="827">
        <v>1</v>
      </c>
      <c r="R767" s="822">
        <v>1</v>
      </c>
      <c r="S767" s="827">
        <v>1</v>
      </c>
      <c r="T767" s="826">
        <v>0.5</v>
      </c>
      <c r="U767" s="828">
        <v>1</v>
      </c>
    </row>
    <row r="768" spans="1:21" ht="14.45" customHeight="1" x14ac:dyDescent="0.2">
      <c r="A768" s="821">
        <v>11</v>
      </c>
      <c r="B768" s="822" t="s">
        <v>2300</v>
      </c>
      <c r="C768" s="822" t="s">
        <v>2306</v>
      </c>
      <c r="D768" s="823" t="s">
        <v>4268</v>
      </c>
      <c r="E768" s="824" t="s">
        <v>2336</v>
      </c>
      <c r="F768" s="822" t="s">
        <v>2301</v>
      </c>
      <c r="G768" s="822" t="s">
        <v>3310</v>
      </c>
      <c r="H768" s="822" t="s">
        <v>329</v>
      </c>
      <c r="I768" s="822" t="s">
        <v>3311</v>
      </c>
      <c r="J768" s="822" t="s">
        <v>3312</v>
      </c>
      <c r="K768" s="822" t="s">
        <v>2791</v>
      </c>
      <c r="L768" s="825">
        <v>57.6</v>
      </c>
      <c r="M768" s="825">
        <v>115.2</v>
      </c>
      <c r="N768" s="822">
        <v>2</v>
      </c>
      <c r="O768" s="826">
        <v>1</v>
      </c>
      <c r="P768" s="825">
        <v>115.2</v>
      </c>
      <c r="Q768" s="827">
        <v>1</v>
      </c>
      <c r="R768" s="822">
        <v>2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11</v>
      </c>
      <c r="B769" s="822" t="s">
        <v>2300</v>
      </c>
      <c r="C769" s="822" t="s">
        <v>2306</v>
      </c>
      <c r="D769" s="823" t="s">
        <v>4268</v>
      </c>
      <c r="E769" s="824" t="s">
        <v>2336</v>
      </c>
      <c r="F769" s="822" t="s">
        <v>2301</v>
      </c>
      <c r="G769" s="822" t="s">
        <v>2980</v>
      </c>
      <c r="H769" s="822" t="s">
        <v>329</v>
      </c>
      <c r="I769" s="822" t="s">
        <v>2983</v>
      </c>
      <c r="J769" s="822" t="s">
        <v>749</v>
      </c>
      <c r="K769" s="822" t="s">
        <v>1840</v>
      </c>
      <c r="L769" s="825">
        <v>38.56</v>
      </c>
      <c r="M769" s="825">
        <v>38.56</v>
      </c>
      <c r="N769" s="822">
        <v>1</v>
      </c>
      <c r="O769" s="826">
        <v>1</v>
      </c>
      <c r="P769" s="825">
        <v>38.56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11</v>
      </c>
      <c r="B770" s="822" t="s">
        <v>2300</v>
      </c>
      <c r="C770" s="822" t="s">
        <v>2306</v>
      </c>
      <c r="D770" s="823" t="s">
        <v>4268</v>
      </c>
      <c r="E770" s="824" t="s">
        <v>2336</v>
      </c>
      <c r="F770" s="822" t="s">
        <v>2301</v>
      </c>
      <c r="G770" s="822" t="s">
        <v>2588</v>
      </c>
      <c r="H770" s="822" t="s">
        <v>663</v>
      </c>
      <c r="I770" s="822" t="s">
        <v>1964</v>
      </c>
      <c r="J770" s="822" t="s">
        <v>1965</v>
      </c>
      <c r="K770" s="822" t="s">
        <v>1966</v>
      </c>
      <c r="L770" s="825">
        <v>140.96</v>
      </c>
      <c r="M770" s="825">
        <v>281.92</v>
      </c>
      <c r="N770" s="822">
        <v>2</v>
      </c>
      <c r="O770" s="826">
        <v>2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11</v>
      </c>
      <c r="B771" s="822" t="s">
        <v>2300</v>
      </c>
      <c r="C771" s="822" t="s">
        <v>2306</v>
      </c>
      <c r="D771" s="823" t="s">
        <v>4268</v>
      </c>
      <c r="E771" s="824" t="s">
        <v>2336</v>
      </c>
      <c r="F771" s="822" t="s">
        <v>2301</v>
      </c>
      <c r="G771" s="822" t="s">
        <v>3313</v>
      </c>
      <c r="H771" s="822" t="s">
        <v>329</v>
      </c>
      <c r="I771" s="822" t="s">
        <v>3314</v>
      </c>
      <c r="J771" s="822" t="s">
        <v>3315</v>
      </c>
      <c r="K771" s="822" t="s">
        <v>3316</v>
      </c>
      <c r="L771" s="825">
        <v>32.869999999999997</v>
      </c>
      <c r="M771" s="825">
        <v>197.21999999999997</v>
      </c>
      <c r="N771" s="822">
        <v>6</v>
      </c>
      <c r="O771" s="826">
        <v>4</v>
      </c>
      <c r="P771" s="825">
        <v>98.609999999999985</v>
      </c>
      <c r="Q771" s="827">
        <v>0.5</v>
      </c>
      <c r="R771" s="822">
        <v>3</v>
      </c>
      <c r="S771" s="827">
        <v>0.5</v>
      </c>
      <c r="T771" s="826">
        <v>2</v>
      </c>
      <c r="U771" s="828">
        <v>0.5</v>
      </c>
    </row>
    <row r="772" spans="1:21" ht="14.45" customHeight="1" x14ac:dyDescent="0.2">
      <c r="A772" s="821">
        <v>11</v>
      </c>
      <c r="B772" s="822" t="s">
        <v>2300</v>
      </c>
      <c r="C772" s="822" t="s">
        <v>2306</v>
      </c>
      <c r="D772" s="823" t="s">
        <v>4268</v>
      </c>
      <c r="E772" s="824" t="s">
        <v>2336</v>
      </c>
      <c r="F772" s="822" t="s">
        <v>2301</v>
      </c>
      <c r="G772" s="822" t="s">
        <v>3317</v>
      </c>
      <c r="H772" s="822" t="s">
        <v>329</v>
      </c>
      <c r="I772" s="822" t="s">
        <v>3318</v>
      </c>
      <c r="J772" s="822" t="s">
        <v>3319</v>
      </c>
      <c r="K772" s="822" t="s">
        <v>3320</v>
      </c>
      <c r="L772" s="825">
        <v>1472.61</v>
      </c>
      <c r="M772" s="825">
        <v>1472.61</v>
      </c>
      <c r="N772" s="822">
        <v>1</v>
      </c>
      <c r="O772" s="826">
        <v>0.5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11</v>
      </c>
      <c r="B773" s="822" t="s">
        <v>2300</v>
      </c>
      <c r="C773" s="822" t="s">
        <v>2306</v>
      </c>
      <c r="D773" s="823" t="s">
        <v>4268</v>
      </c>
      <c r="E773" s="824" t="s">
        <v>2336</v>
      </c>
      <c r="F773" s="822" t="s">
        <v>2301</v>
      </c>
      <c r="G773" s="822" t="s">
        <v>2353</v>
      </c>
      <c r="H773" s="822" t="s">
        <v>663</v>
      </c>
      <c r="I773" s="822" t="s">
        <v>3321</v>
      </c>
      <c r="J773" s="822" t="s">
        <v>1203</v>
      </c>
      <c r="K773" s="822" t="s">
        <v>3322</v>
      </c>
      <c r="L773" s="825">
        <v>2309.36</v>
      </c>
      <c r="M773" s="825">
        <v>2309.36</v>
      </c>
      <c r="N773" s="822">
        <v>1</v>
      </c>
      <c r="O773" s="826">
        <v>1</v>
      </c>
      <c r="P773" s="825">
        <v>2309.36</v>
      </c>
      <c r="Q773" s="827">
        <v>1</v>
      </c>
      <c r="R773" s="822">
        <v>1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11</v>
      </c>
      <c r="B774" s="822" t="s">
        <v>2300</v>
      </c>
      <c r="C774" s="822" t="s">
        <v>2306</v>
      </c>
      <c r="D774" s="823" t="s">
        <v>4268</v>
      </c>
      <c r="E774" s="824" t="s">
        <v>2336</v>
      </c>
      <c r="F774" s="822" t="s">
        <v>2301</v>
      </c>
      <c r="G774" s="822" t="s">
        <v>2353</v>
      </c>
      <c r="H774" s="822" t="s">
        <v>663</v>
      </c>
      <c r="I774" s="822" t="s">
        <v>1834</v>
      </c>
      <c r="J774" s="822" t="s">
        <v>788</v>
      </c>
      <c r="K774" s="822" t="s">
        <v>1835</v>
      </c>
      <c r="L774" s="825">
        <v>736.33</v>
      </c>
      <c r="M774" s="825">
        <v>8835.9600000000009</v>
      </c>
      <c r="N774" s="822">
        <v>12</v>
      </c>
      <c r="O774" s="826">
        <v>9.5</v>
      </c>
      <c r="P774" s="825">
        <v>5890.64</v>
      </c>
      <c r="Q774" s="827">
        <v>0.66666666666666663</v>
      </c>
      <c r="R774" s="822">
        <v>8</v>
      </c>
      <c r="S774" s="827">
        <v>0.66666666666666663</v>
      </c>
      <c r="T774" s="826">
        <v>5.5</v>
      </c>
      <c r="U774" s="828">
        <v>0.57894736842105265</v>
      </c>
    </row>
    <row r="775" spans="1:21" ht="14.45" customHeight="1" x14ac:dyDescent="0.2">
      <c r="A775" s="821">
        <v>11</v>
      </c>
      <c r="B775" s="822" t="s">
        <v>2300</v>
      </c>
      <c r="C775" s="822" t="s">
        <v>2306</v>
      </c>
      <c r="D775" s="823" t="s">
        <v>4268</v>
      </c>
      <c r="E775" s="824" t="s">
        <v>2336</v>
      </c>
      <c r="F775" s="822" t="s">
        <v>2301</v>
      </c>
      <c r="G775" s="822" t="s">
        <v>2353</v>
      </c>
      <c r="H775" s="822" t="s">
        <v>663</v>
      </c>
      <c r="I775" s="822" t="s">
        <v>1836</v>
      </c>
      <c r="J775" s="822" t="s">
        <v>788</v>
      </c>
      <c r="K775" s="822" t="s">
        <v>1837</v>
      </c>
      <c r="L775" s="825">
        <v>490.89</v>
      </c>
      <c r="M775" s="825">
        <v>1963.56</v>
      </c>
      <c r="N775" s="822">
        <v>4</v>
      </c>
      <c r="O775" s="826">
        <v>3.5</v>
      </c>
      <c r="P775" s="825">
        <v>981.78</v>
      </c>
      <c r="Q775" s="827">
        <v>0.5</v>
      </c>
      <c r="R775" s="822">
        <v>2</v>
      </c>
      <c r="S775" s="827">
        <v>0.5</v>
      </c>
      <c r="T775" s="826">
        <v>1.5</v>
      </c>
      <c r="U775" s="828">
        <v>0.42857142857142855</v>
      </c>
    </row>
    <row r="776" spans="1:21" ht="14.45" customHeight="1" x14ac:dyDescent="0.2">
      <c r="A776" s="821">
        <v>11</v>
      </c>
      <c r="B776" s="822" t="s">
        <v>2300</v>
      </c>
      <c r="C776" s="822" t="s">
        <v>2306</v>
      </c>
      <c r="D776" s="823" t="s">
        <v>4268</v>
      </c>
      <c r="E776" s="824" t="s">
        <v>2336</v>
      </c>
      <c r="F776" s="822" t="s">
        <v>2301</v>
      </c>
      <c r="G776" s="822" t="s">
        <v>2353</v>
      </c>
      <c r="H776" s="822" t="s">
        <v>663</v>
      </c>
      <c r="I776" s="822" t="s">
        <v>1830</v>
      </c>
      <c r="J776" s="822" t="s">
        <v>788</v>
      </c>
      <c r="K776" s="822" t="s">
        <v>1831</v>
      </c>
      <c r="L776" s="825">
        <v>923.74</v>
      </c>
      <c r="M776" s="825">
        <v>1847.48</v>
      </c>
      <c r="N776" s="822">
        <v>2</v>
      </c>
      <c r="O776" s="826">
        <v>1.5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11</v>
      </c>
      <c r="B777" s="822" t="s">
        <v>2300</v>
      </c>
      <c r="C777" s="822" t="s">
        <v>2306</v>
      </c>
      <c r="D777" s="823" t="s">
        <v>4268</v>
      </c>
      <c r="E777" s="824" t="s">
        <v>2336</v>
      </c>
      <c r="F777" s="822" t="s">
        <v>2301</v>
      </c>
      <c r="G777" s="822" t="s">
        <v>2408</v>
      </c>
      <c r="H777" s="822" t="s">
        <v>329</v>
      </c>
      <c r="I777" s="822" t="s">
        <v>2797</v>
      </c>
      <c r="J777" s="822" t="s">
        <v>681</v>
      </c>
      <c r="K777" s="822" t="s">
        <v>2798</v>
      </c>
      <c r="L777" s="825">
        <v>17.62</v>
      </c>
      <c r="M777" s="825">
        <v>88.1</v>
      </c>
      <c r="N777" s="822">
        <v>5</v>
      </c>
      <c r="O777" s="826">
        <v>5</v>
      </c>
      <c r="P777" s="825">
        <v>35.24</v>
      </c>
      <c r="Q777" s="827">
        <v>0.4</v>
      </c>
      <c r="R777" s="822">
        <v>2</v>
      </c>
      <c r="S777" s="827">
        <v>0.4</v>
      </c>
      <c r="T777" s="826">
        <v>2</v>
      </c>
      <c r="U777" s="828">
        <v>0.4</v>
      </c>
    </row>
    <row r="778" spans="1:21" ht="14.45" customHeight="1" x14ac:dyDescent="0.2">
      <c r="A778" s="821">
        <v>11</v>
      </c>
      <c r="B778" s="822" t="s">
        <v>2300</v>
      </c>
      <c r="C778" s="822" t="s">
        <v>2306</v>
      </c>
      <c r="D778" s="823" t="s">
        <v>4268</v>
      </c>
      <c r="E778" s="824" t="s">
        <v>2336</v>
      </c>
      <c r="F778" s="822" t="s">
        <v>2301</v>
      </c>
      <c r="G778" s="822" t="s">
        <v>2408</v>
      </c>
      <c r="H778" s="822" t="s">
        <v>329</v>
      </c>
      <c r="I778" s="822" t="s">
        <v>2409</v>
      </c>
      <c r="J778" s="822" t="s">
        <v>681</v>
      </c>
      <c r="K778" s="822" t="s">
        <v>1168</v>
      </c>
      <c r="L778" s="825">
        <v>35.25</v>
      </c>
      <c r="M778" s="825">
        <v>1515.75</v>
      </c>
      <c r="N778" s="822">
        <v>43</v>
      </c>
      <c r="O778" s="826">
        <v>32.5</v>
      </c>
      <c r="P778" s="825">
        <v>775.5</v>
      </c>
      <c r="Q778" s="827">
        <v>0.51162790697674421</v>
      </c>
      <c r="R778" s="822">
        <v>22</v>
      </c>
      <c r="S778" s="827">
        <v>0.51162790697674421</v>
      </c>
      <c r="T778" s="826">
        <v>17</v>
      </c>
      <c r="U778" s="828">
        <v>0.52307692307692311</v>
      </c>
    </row>
    <row r="779" spans="1:21" ht="14.45" customHeight="1" x14ac:dyDescent="0.2">
      <c r="A779" s="821">
        <v>11</v>
      </c>
      <c r="B779" s="822" t="s">
        <v>2300</v>
      </c>
      <c r="C779" s="822" t="s">
        <v>2306</v>
      </c>
      <c r="D779" s="823" t="s">
        <v>4268</v>
      </c>
      <c r="E779" s="824" t="s">
        <v>2336</v>
      </c>
      <c r="F779" s="822" t="s">
        <v>2301</v>
      </c>
      <c r="G779" s="822" t="s">
        <v>2408</v>
      </c>
      <c r="H779" s="822" t="s">
        <v>329</v>
      </c>
      <c r="I779" s="822" t="s">
        <v>2589</v>
      </c>
      <c r="J779" s="822" t="s">
        <v>681</v>
      </c>
      <c r="K779" s="822" t="s">
        <v>2590</v>
      </c>
      <c r="L779" s="825">
        <v>35.25</v>
      </c>
      <c r="M779" s="825">
        <v>105.75</v>
      </c>
      <c r="N779" s="822">
        <v>3</v>
      </c>
      <c r="O779" s="826">
        <v>1</v>
      </c>
      <c r="P779" s="825">
        <v>105.75</v>
      </c>
      <c r="Q779" s="827">
        <v>1</v>
      </c>
      <c r="R779" s="822">
        <v>3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11</v>
      </c>
      <c r="B780" s="822" t="s">
        <v>2300</v>
      </c>
      <c r="C780" s="822" t="s">
        <v>2306</v>
      </c>
      <c r="D780" s="823" t="s">
        <v>4268</v>
      </c>
      <c r="E780" s="824" t="s">
        <v>2336</v>
      </c>
      <c r="F780" s="822" t="s">
        <v>2301</v>
      </c>
      <c r="G780" s="822" t="s">
        <v>2408</v>
      </c>
      <c r="H780" s="822" t="s">
        <v>329</v>
      </c>
      <c r="I780" s="822" t="s">
        <v>2591</v>
      </c>
      <c r="J780" s="822" t="s">
        <v>925</v>
      </c>
      <c r="K780" s="822" t="s">
        <v>2592</v>
      </c>
      <c r="L780" s="825">
        <v>35.25</v>
      </c>
      <c r="M780" s="825">
        <v>176.25</v>
      </c>
      <c r="N780" s="822">
        <v>5</v>
      </c>
      <c r="O780" s="826">
        <v>4</v>
      </c>
      <c r="P780" s="825">
        <v>141</v>
      </c>
      <c r="Q780" s="827">
        <v>0.8</v>
      </c>
      <c r="R780" s="822">
        <v>4</v>
      </c>
      <c r="S780" s="827">
        <v>0.8</v>
      </c>
      <c r="T780" s="826">
        <v>3</v>
      </c>
      <c r="U780" s="828">
        <v>0.75</v>
      </c>
    </row>
    <row r="781" spans="1:21" ht="14.45" customHeight="1" x14ac:dyDescent="0.2">
      <c r="A781" s="821">
        <v>11</v>
      </c>
      <c r="B781" s="822" t="s">
        <v>2300</v>
      </c>
      <c r="C781" s="822" t="s">
        <v>2306</v>
      </c>
      <c r="D781" s="823" t="s">
        <v>4268</v>
      </c>
      <c r="E781" s="824" t="s">
        <v>2336</v>
      </c>
      <c r="F781" s="822" t="s">
        <v>2301</v>
      </c>
      <c r="G781" s="822" t="s">
        <v>2408</v>
      </c>
      <c r="H781" s="822" t="s">
        <v>329</v>
      </c>
      <c r="I781" s="822" t="s">
        <v>2799</v>
      </c>
      <c r="J781" s="822" t="s">
        <v>681</v>
      </c>
      <c r="K781" s="822" t="s">
        <v>2592</v>
      </c>
      <c r="L781" s="825">
        <v>35.25</v>
      </c>
      <c r="M781" s="825">
        <v>70.5</v>
      </c>
      <c r="N781" s="822">
        <v>2</v>
      </c>
      <c r="O781" s="826">
        <v>1.5</v>
      </c>
      <c r="P781" s="825">
        <v>35.25</v>
      </c>
      <c r="Q781" s="827">
        <v>0.5</v>
      </c>
      <c r="R781" s="822">
        <v>1</v>
      </c>
      <c r="S781" s="827">
        <v>0.5</v>
      </c>
      <c r="T781" s="826">
        <v>1</v>
      </c>
      <c r="U781" s="828">
        <v>0.66666666666666663</v>
      </c>
    </row>
    <row r="782" spans="1:21" ht="14.45" customHeight="1" x14ac:dyDescent="0.2">
      <c r="A782" s="821">
        <v>11</v>
      </c>
      <c r="B782" s="822" t="s">
        <v>2300</v>
      </c>
      <c r="C782" s="822" t="s">
        <v>2306</v>
      </c>
      <c r="D782" s="823" t="s">
        <v>4268</v>
      </c>
      <c r="E782" s="824" t="s">
        <v>2336</v>
      </c>
      <c r="F782" s="822" t="s">
        <v>2301</v>
      </c>
      <c r="G782" s="822" t="s">
        <v>2408</v>
      </c>
      <c r="H782" s="822" t="s">
        <v>329</v>
      </c>
      <c r="I782" s="822" t="s">
        <v>3323</v>
      </c>
      <c r="J782" s="822" t="s">
        <v>681</v>
      </c>
      <c r="K782" s="822" t="s">
        <v>1168</v>
      </c>
      <c r="L782" s="825">
        <v>35.25</v>
      </c>
      <c r="M782" s="825">
        <v>70.5</v>
      </c>
      <c r="N782" s="822">
        <v>2</v>
      </c>
      <c r="O782" s="826">
        <v>1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11</v>
      </c>
      <c r="B783" s="822" t="s">
        <v>2300</v>
      </c>
      <c r="C783" s="822" t="s">
        <v>2306</v>
      </c>
      <c r="D783" s="823" t="s">
        <v>4268</v>
      </c>
      <c r="E783" s="824" t="s">
        <v>2336</v>
      </c>
      <c r="F783" s="822" t="s">
        <v>2301</v>
      </c>
      <c r="G783" s="822" t="s">
        <v>2408</v>
      </c>
      <c r="H783" s="822" t="s">
        <v>329</v>
      </c>
      <c r="I783" s="822" t="s">
        <v>3324</v>
      </c>
      <c r="J783" s="822" t="s">
        <v>681</v>
      </c>
      <c r="K783" s="822" t="s">
        <v>3325</v>
      </c>
      <c r="L783" s="825">
        <v>17.62</v>
      </c>
      <c r="M783" s="825">
        <v>17.62</v>
      </c>
      <c r="N783" s="822">
        <v>1</v>
      </c>
      <c r="O783" s="826">
        <v>1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11</v>
      </c>
      <c r="B784" s="822" t="s">
        <v>2300</v>
      </c>
      <c r="C784" s="822" t="s">
        <v>2306</v>
      </c>
      <c r="D784" s="823" t="s">
        <v>4268</v>
      </c>
      <c r="E784" s="824" t="s">
        <v>2336</v>
      </c>
      <c r="F784" s="822" t="s">
        <v>2301</v>
      </c>
      <c r="G784" s="822" t="s">
        <v>2379</v>
      </c>
      <c r="H784" s="822" t="s">
        <v>329</v>
      </c>
      <c r="I784" s="822" t="s">
        <v>3326</v>
      </c>
      <c r="J784" s="822" t="s">
        <v>3327</v>
      </c>
      <c r="K784" s="822" t="s">
        <v>3328</v>
      </c>
      <c r="L784" s="825">
        <v>131.22</v>
      </c>
      <c r="M784" s="825">
        <v>131.22</v>
      </c>
      <c r="N784" s="822">
        <v>1</v>
      </c>
      <c r="O784" s="826">
        <v>1</v>
      </c>
      <c r="P784" s="825">
        <v>131.22</v>
      </c>
      <c r="Q784" s="827">
        <v>1</v>
      </c>
      <c r="R784" s="822">
        <v>1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11</v>
      </c>
      <c r="B785" s="822" t="s">
        <v>2300</v>
      </c>
      <c r="C785" s="822" t="s">
        <v>2306</v>
      </c>
      <c r="D785" s="823" t="s">
        <v>4268</v>
      </c>
      <c r="E785" s="824" t="s">
        <v>2336</v>
      </c>
      <c r="F785" s="822" t="s">
        <v>2301</v>
      </c>
      <c r="G785" s="822" t="s">
        <v>3092</v>
      </c>
      <c r="H785" s="822" t="s">
        <v>329</v>
      </c>
      <c r="I785" s="822" t="s">
        <v>3329</v>
      </c>
      <c r="J785" s="822" t="s">
        <v>3094</v>
      </c>
      <c r="K785" s="822" t="s">
        <v>3330</v>
      </c>
      <c r="L785" s="825">
        <v>51.06</v>
      </c>
      <c r="M785" s="825">
        <v>153.18</v>
      </c>
      <c r="N785" s="822">
        <v>3</v>
      </c>
      <c r="O785" s="826">
        <v>1</v>
      </c>
      <c r="P785" s="825">
        <v>153.18</v>
      </c>
      <c r="Q785" s="827">
        <v>1</v>
      </c>
      <c r="R785" s="822">
        <v>3</v>
      </c>
      <c r="S785" s="827">
        <v>1</v>
      </c>
      <c r="T785" s="826">
        <v>1</v>
      </c>
      <c r="U785" s="828">
        <v>1</v>
      </c>
    </row>
    <row r="786" spans="1:21" ht="14.45" customHeight="1" x14ac:dyDescent="0.2">
      <c r="A786" s="821">
        <v>11</v>
      </c>
      <c r="B786" s="822" t="s">
        <v>2300</v>
      </c>
      <c r="C786" s="822" t="s">
        <v>2306</v>
      </c>
      <c r="D786" s="823" t="s">
        <v>4268</v>
      </c>
      <c r="E786" s="824" t="s">
        <v>2336</v>
      </c>
      <c r="F786" s="822" t="s">
        <v>2301</v>
      </c>
      <c r="G786" s="822" t="s">
        <v>2410</v>
      </c>
      <c r="H786" s="822" t="s">
        <v>329</v>
      </c>
      <c r="I786" s="822" t="s">
        <v>3331</v>
      </c>
      <c r="J786" s="822" t="s">
        <v>2412</v>
      </c>
      <c r="K786" s="822" t="s">
        <v>3332</v>
      </c>
      <c r="L786" s="825">
        <v>0</v>
      </c>
      <c r="M786" s="825">
        <v>0</v>
      </c>
      <c r="N786" s="822">
        <v>1</v>
      </c>
      <c r="O786" s="826">
        <v>0.5</v>
      </c>
      <c r="P786" s="825">
        <v>0</v>
      </c>
      <c r="Q786" s="827"/>
      <c r="R786" s="822">
        <v>1</v>
      </c>
      <c r="S786" s="827">
        <v>1</v>
      </c>
      <c r="T786" s="826">
        <v>0.5</v>
      </c>
      <c r="U786" s="828">
        <v>1</v>
      </c>
    </row>
    <row r="787" spans="1:21" ht="14.45" customHeight="1" x14ac:dyDescent="0.2">
      <c r="A787" s="821">
        <v>11</v>
      </c>
      <c r="B787" s="822" t="s">
        <v>2300</v>
      </c>
      <c r="C787" s="822" t="s">
        <v>2306</v>
      </c>
      <c r="D787" s="823" t="s">
        <v>4268</v>
      </c>
      <c r="E787" s="824" t="s">
        <v>2336</v>
      </c>
      <c r="F787" s="822" t="s">
        <v>2301</v>
      </c>
      <c r="G787" s="822" t="s">
        <v>2410</v>
      </c>
      <c r="H787" s="822" t="s">
        <v>329</v>
      </c>
      <c r="I787" s="822" t="s">
        <v>2411</v>
      </c>
      <c r="J787" s="822" t="s">
        <v>2412</v>
      </c>
      <c r="K787" s="822" t="s">
        <v>2039</v>
      </c>
      <c r="L787" s="825">
        <v>1544.99</v>
      </c>
      <c r="M787" s="825">
        <v>1544.99</v>
      </c>
      <c r="N787" s="822">
        <v>1</v>
      </c>
      <c r="O787" s="826">
        <v>1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11</v>
      </c>
      <c r="B788" s="822" t="s">
        <v>2300</v>
      </c>
      <c r="C788" s="822" t="s">
        <v>2306</v>
      </c>
      <c r="D788" s="823" t="s">
        <v>4268</v>
      </c>
      <c r="E788" s="824" t="s">
        <v>2336</v>
      </c>
      <c r="F788" s="822" t="s">
        <v>2301</v>
      </c>
      <c r="G788" s="822" t="s">
        <v>2354</v>
      </c>
      <c r="H788" s="822" t="s">
        <v>663</v>
      </c>
      <c r="I788" s="822" t="s">
        <v>1970</v>
      </c>
      <c r="J788" s="822" t="s">
        <v>929</v>
      </c>
      <c r="K788" s="822" t="s">
        <v>930</v>
      </c>
      <c r="L788" s="825">
        <v>0</v>
      </c>
      <c r="M788" s="825">
        <v>0</v>
      </c>
      <c r="N788" s="822">
        <v>21</v>
      </c>
      <c r="O788" s="826">
        <v>15</v>
      </c>
      <c r="P788" s="825">
        <v>0</v>
      </c>
      <c r="Q788" s="827"/>
      <c r="R788" s="822">
        <v>8</v>
      </c>
      <c r="S788" s="827">
        <v>0.38095238095238093</v>
      </c>
      <c r="T788" s="826">
        <v>6</v>
      </c>
      <c r="U788" s="828">
        <v>0.4</v>
      </c>
    </row>
    <row r="789" spans="1:21" ht="14.45" customHeight="1" x14ac:dyDescent="0.2">
      <c r="A789" s="821">
        <v>11</v>
      </c>
      <c r="B789" s="822" t="s">
        <v>2300</v>
      </c>
      <c r="C789" s="822" t="s">
        <v>2306</v>
      </c>
      <c r="D789" s="823" t="s">
        <v>4268</v>
      </c>
      <c r="E789" s="824" t="s">
        <v>2336</v>
      </c>
      <c r="F789" s="822" t="s">
        <v>2301</v>
      </c>
      <c r="G789" s="822" t="s">
        <v>2608</v>
      </c>
      <c r="H789" s="822" t="s">
        <v>329</v>
      </c>
      <c r="I789" s="822" t="s">
        <v>2609</v>
      </c>
      <c r="J789" s="822" t="s">
        <v>2610</v>
      </c>
      <c r="K789" s="822" t="s">
        <v>2611</v>
      </c>
      <c r="L789" s="825">
        <v>77.13</v>
      </c>
      <c r="M789" s="825">
        <v>308.52</v>
      </c>
      <c r="N789" s="822">
        <v>4</v>
      </c>
      <c r="O789" s="826">
        <v>3</v>
      </c>
      <c r="P789" s="825">
        <v>154.26</v>
      </c>
      <c r="Q789" s="827">
        <v>0.5</v>
      </c>
      <c r="R789" s="822">
        <v>2</v>
      </c>
      <c r="S789" s="827">
        <v>0.5</v>
      </c>
      <c r="T789" s="826">
        <v>2</v>
      </c>
      <c r="U789" s="828">
        <v>0.66666666666666663</v>
      </c>
    </row>
    <row r="790" spans="1:21" ht="14.45" customHeight="1" x14ac:dyDescent="0.2">
      <c r="A790" s="821">
        <v>11</v>
      </c>
      <c r="B790" s="822" t="s">
        <v>2300</v>
      </c>
      <c r="C790" s="822" t="s">
        <v>2306</v>
      </c>
      <c r="D790" s="823" t="s">
        <v>4268</v>
      </c>
      <c r="E790" s="824" t="s">
        <v>2336</v>
      </c>
      <c r="F790" s="822" t="s">
        <v>2301</v>
      </c>
      <c r="G790" s="822" t="s">
        <v>2612</v>
      </c>
      <c r="H790" s="822" t="s">
        <v>329</v>
      </c>
      <c r="I790" s="822" t="s">
        <v>3100</v>
      </c>
      <c r="J790" s="822" t="s">
        <v>3101</v>
      </c>
      <c r="K790" s="822" t="s">
        <v>3102</v>
      </c>
      <c r="L790" s="825">
        <v>320.55</v>
      </c>
      <c r="M790" s="825">
        <v>320.55</v>
      </c>
      <c r="N790" s="822">
        <v>1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11</v>
      </c>
      <c r="B791" s="822" t="s">
        <v>2300</v>
      </c>
      <c r="C791" s="822" t="s">
        <v>2306</v>
      </c>
      <c r="D791" s="823" t="s">
        <v>4268</v>
      </c>
      <c r="E791" s="824" t="s">
        <v>2336</v>
      </c>
      <c r="F791" s="822" t="s">
        <v>2301</v>
      </c>
      <c r="G791" s="822" t="s">
        <v>2612</v>
      </c>
      <c r="H791" s="822" t="s">
        <v>329</v>
      </c>
      <c r="I791" s="822" t="s">
        <v>3333</v>
      </c>
      <c r="J791" s="822" t="s">
        <v>2614</v>
      </c>
      <c r="K791" s="822" t="s">
        <v>3334</v>
      </c>
      <c r="L791" s="825">
        <v>100.17</v>
      </c>
      <c r="M791" s="825">
        <v>300.51</v>
      </c>
      <c r="N791" s="822">
        <v>3</v>
      </c>
      <c r="O791" s="826">
        <v>2.5</v>
      </c>
      <c r="P791" s="825">
        <v>300.51</v>
      </c>
      <c r="Q791" s="827">
        <v>1</v>
      </c>
      <c r="R791" s="822">
        <v>3</v>
      </c>
      <c r="S791" s="827">
        <v>1</v>
      </c>
      <c r="T791" s="826">
        <v>2.5</v>
      </c>
      <c r="U791" s="828">
        <v>1</v>
      </c>
    </row>
    <row r="792" spans="1:21" ht="14.45" customHeight="1" x14ac:dyDescent="0.2">
      <c r="A792" s="821">
        <v>11</v>
      </c>
      <c r="B792" s="822" t="s">
        <v>2300</v>
      </c>
      <c r="C792" s="822" t="s">
        <v>2306</v>
      </c>
      <c r="D792" s="823" t="s">
        <v>4268</v>
      </c>
      <c r="E792" s="824" t="s">
        <v>2336</v>
      </c>
      <c r="F792" s="822" t="s">
        <v>2301</v>
      </c>
      <c r="G792" s="822" t="s">
        <v>2620</v>
      </c>
      <c r="H792" s="822" t="s">
        <v>329</v>
      </c>
      <c r="I792" s="822" t="s">
        <v>2624</v>
      </c>
      <c r="J792" s="822" t="s">
        <v>2625</v>
      </c>
      <c r="K792" s="822" t="s">
        <v>2626</v>
      </c>
      <c r="L792" s="825">
        <v>177.92</v>
      </c>
      <c r="M792" s="825">
        <v>177.92</v>
      </c>
      <c r="N792" s="822">
        <v>1</v>
      </c>
      <c r="O792" s="826">
        <v>0.5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11</v>
      </c>
      <c r="B793" s="822" t="s">
        <v>2300</v>
      </c>
      <c r="C793" s="822" t="s">
        <v>2306</v>
      </c>
      <c r="D793" s="823" t="s">
        <v>4268</v>
      </c>
      <c r="E793" s="824" t="s">
        <v>2336</v>
      </c>
      <c r="F793" s="822" t="s">
        <v>2301</v>
      </c>
      <c r="G793" s="822" t="s">
        <v>2620</v>
      </c>
      <c r="H793" s="822" t="s">
        <v>329</v>
      </c>
      <c r="I793" s="822" t="s">
        <v>2627</v>
      </c>
      <c r="J793" s="822" t="s">
        <v>2625</v>
      </c>
      <c r="K793" s="822" t="s">
        <v>2628</v>
      </c>
      <c r="L793" s="825">
        <v>387.73</v>
      </c>
      <c r="M793" s="825">
        <v>1938.65</v>
      </c>
      <c r="N793" s="822">
        <v>5</v>
      </c>
      <c r="O793" s="826">
        <v>2.5</v>
      </c>
      <c r="P793" s="825">
        <v>775.46</v>
      </c>
      <c r="Q793" s="827">
        <v>0.4</v>
      </c>
      <c r="R793" s="822">
        <v>2</v>
      </c>
      <c r="S793" s="827">
        <v>0.4</v>
      </c>
      <c r="T793" s="826">
        <v>1</v>
      </c>
      <c r="U793" s="828">
        <v>0.4</v>
      </c>
    </row>
    <row r="794" spans="1:21" ht="14.45" customHeight="1" x14ac:dyDescent="0.2">
      <c r="A794" s="821">
        <v>11</v>
      </c>
      <c r="B794" s="822" t="s">
        <v>2300</v>
      </c>
      <c r="C794" s="822" t="s">
        <v>2306</v>
      </c>
      <c r="D794" s="823" t="s">
        <v>4268</v>
      </c>
      <c r="E794" s="824" t="s">
        <v>2336</v>
      </c>
      <c r="F794" s="822" t="s">
        <v>2301</v>
      </c>
      <c r="G794" s="822" t="s">
        <v>3335</v>
      </c>
      <c r="H794" s="822" t="s">
        <v>329</v>
      </c>
      <c r="I794" s="822" t="s">
        <v>3336</v>
      </c>
      <c r="J794" s="822" t="s">
        <v>3337</v>
      </c>
      <c r="K794" s="822" t="s">
        <v>3338</v>
      </c>
      <c r="L794" s="825">
        <v>179.83</v>
      </c>
      <c r="M794" s="825">
        <v>179.83</v>
      </c>
      <c r="N794" s="822">
        <v>1</v>
      </c>
      <c r="O794" s="826">
        <v>1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11</v>
      </c>
      <c r="B795" s="822" t="s">
        <v>2300</v>
      </c>
      <c r="C795" s="822" t="s">
        <v>2306</v>
      </c>
      <c r="D795" s="823" t="s">
        <v>4268</v>
      </c>
      <c r="E795" s="824" t="s">
        <v>2336</v>
      </c>
      <c r="F795" s="822" t="s">
        <v>2301</v>
      </c>
      <c r="G795" s="822" t="s">
        <v>2503</v>
      </c>
      <c r="H795" s="822" t="s">
        <v>329</v>
      </c>
      <c r="I795" s="822" t="s">
        <v>2633</v>
      </c>
      <c r="J795" s="822" t="s">
        <v>2631</v>
      </c>
      <c r="K795" s="822" t="s">
        <v>2634</v>
      </c>
      <c r="L795" s="825">
        <v>299.83999999999997</v>
      </c>
      <c r="M795" s="825">
        <v>299.83999999999997</v>
      </c>
      <c r="N795" s="822">
        <v>1</v>
      </c>
      <c r="O795" s="826">
        <v>1</v>
      </c>
      <c r="P795" s="825">
        <v>299.83999999999997</v>
      </c>
      <c r="Q795" s="827">
        <v>1</v>
      </c>
      <c r="R795" s="822">
        <v>1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11</v>
      </c>
      <c r="B796" s="822" t="s">
        <v>2300</v>
      </c>
      <c r="C796" s="822" t="s">
        <v>2306</v>
      </c>
      <c r="D796" s="823" t="s">
        <v>4268</v>
      </c>
      <c r="E796" s="824" t="s">
        <v>2336</v>
      </c>
      <c r="F796" s="822" t="s">
        <v>2301</v>
      </c>
      <c r="G796" s="822" t="s">
        <v>2503</v>
      </c>
      <c r="H796" s="822" t="s">
        <v>329</v>
      </c>
      <c r="I796" s="822" t="s">
        <v>2635</v>
      </c>
      <c r="J796" s="822" t="s">
        <v>1058</v>
      </c>
      <c r="K796" s="822" t="s">
        <v>1402</v>
      </c>
      <c r="L796" s="825">
        <v>50.32</v>
      </c>
      <c r="M796" s="825">
        <v>50.32</v>
      </c>
      <c r="N796" s="822">
        <v>1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11</v>
      </c>
      <c r="B797" s="822" t="s">
        <v>2300</v>
      </c>
      <c r="C797" s="822" t="s">
        <v>2306</v>
      </c>
      <c r="D797" s="823" t="s">
        <v>4268</v>
      </c>
      <c r="E797" s="824" t="s">
        <v>2336</v>
      </c>
      <c r="F797" s="822" t="s">
        <v>2301</v>
      </c>
      <c r="G797" s="822" t="s">
        <v>2503</v>
      </c>
      <c r="H797" s="822" t="s">
        <v>329</v>
      </c>
      <c r="I797" s="822" t="s">
        <v>2504</v>
      </c>
      <c r="J797" s="822" t="s">
        <v>1058</v>
      </c>
      <c r="K797" s="822" t="s">
        <v>2505</v>
      </c>
      <c r="L797" s="825">
        <v>50.32</v>
      </c>
      <c r="M797" s="825">
        <v>50.32</v>
      </c>
      <c r="N797" s="822">
        <v>1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11</v>
      </c>
      <c r="B798" s="822" t="s">
        <v>2300</v>
      </c>
      <c r="C798" s="822" t="s">
        <v>2306</v>
      </c>
      <c r="D798" s="823" t="s">
        <v>4268</v>
      </c>
      <c r="E798" s="824" t="s">
        <v>2336</v>
      </c>
      <c r="F798" s="822" t="s">
        <v>2301</v>
      </c>
      <c r="G798" s="822" t="s">
        <v>2404</v>
      </c>
      <c r="H798" s="822" t="s">
        <v>663</v>
      </c>
      <c r="I798" s="822" t="s">
        <v>1907</v>
      </c>
      <c r="J798" s="822" t="s">
        <v>1078</v>
      </c>
      <c r="K798" s="822" t="s">
        <v>1908</v>
      </c>
      <c r="L798" s="825">
        <v>154.36000000000001</v>
      </c>
      <c r="M798" s="825">
        <v>771.80000000000007</v>
      </c>
      <c r="N798" s="822">
        <v>5</v>
      </c>
      <c r="O798" s="826">
        <v>3</v>
      </c>
      <c r="P798" s="825">
        <v>771.80000000000007</v>
      </c>
      <c r="Q798" s="827">
        <v>1</v>
      </c>
      <c r="R798" s="822">
        <v>5</v>
      </c>
      <c r="S798" s="827">
        <v>1</v>
      </c>
      <c r="T798" s="826">
        <v>3</v>
      </c>
      <c r="U798" s="828">
        <v>1</v>
      </c>
    </row>
    <row r="799" spans="1:21" ht="14.45" customHeight="1" x14ac:dyDescent="0.2">
      <c r="A799" s="821">
        <v>11</v>
      </c>
      <c r="B799" s="822" t="s">
        <v>2300</v>
      </c>
      <c r="C799" s="822" t="s">
        <v>2306</v>
      </c>
      <c r="D799" s="823" t="s">
        <v>4268</v>
      </c>
      <c r="E799" s="824" t="s">
        <v>2336</v>
      </c>
      <c r="F799" s="822" t="s">
        <v>2301</v>
      </c>
      <c r="G799" s="822" t="s">
        <v>2404</v>
      </c>
      <c r="H799" s="822" t="s">
        <v>329</v>
      </c>
      <c r="I799" s="822" t="s">
        <v>3015</v>
      </c>
      <c r="J799" s="822" t="s">
        <v>1078</v>
      </c>
      <c r="K799" s="822" t="s">
        <v>3016</v>
      </c>
      <c r="L799" s="825">
        <v>225.06</v>
      </c>
      <c r="M799" s="825">
        <v>675.18000000000006</v>
      </c>
      <c r="N799" s="822">
        <v>3</v>
      </c>
      <c r="O799" s="826">
        <v>1.5</v>
      </c>
      <c r="P799" s="825">
        <v>225.06</v>
      </c>
      <c r="Q799" s="827">
        <v>0.33333333333333331</v>
      </c>
      <c r="R799" s="822">
        <v>1</v>
      </c>
      <c r="S799" s="827">
        <v>0.33333333333333331</v>
      </c>
      <c r="T799" s="826">
        <v>0.5</v>
      </c>
      <c r="U799" s="828">
        <v>0.33333333333333331</v>
      </c>
    </row>
    <row r="800" spans="1:21" ht="14.45" customHeight="1" x14ac:dyDescent="0.2">
      <c r="A800" s="821">
        <v>11</v>
      </c>
      <c r="B800" s="822" t="s">
        <v>2300</v>
      </c>
      <c r="C800" s="822" t="s">
        <v>2306</v>
      </c>
      <c r="D800" s="823" t="s">
        <v>4268</v>
      </c>
      <c r="E800" s="824" t="s">
        <v>2336</v>
      </c>
      <c r="F800" s="822" t="s">
        <v>2301</v>
      </c>
      <c r="G800" s="822" t="s">
        <v>3339</v>
      </c>
      <c r="H800" s="822" t="s">
        <v>329</v>
      </c>
      <c r="I800" s="822" t="s">
        <v>3340</v>
      </c>
      <c r="J800" s="822" t="s">
        <v>3341</v>
      </c>
      <c r="K800" s="822" t="s">
        <v>3342</v>
      </c>
      <c r="L800" s="825">
        <v>248.55</v>
      </c>
      <c r="M800" s="825">
        <v>248.55</v>
      </c>
      <c r="N800" s="822">
        <v>1</v>
      </c>
      <c r="O800" s="826">
        <v>1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11</v>
      </c>
      <c r="B801" s="822" t="s">
        <v>2300</v>
      </c>
      <c r="C801" s="822" t="s">
        <v>2306</v>
      </c>
      <c r="D801" s="823" t="s">
        <v>4268</v>
      </c>
      <c r="E801" s="824" t="s">
        <v>2336</v>
      </c>
      <c r="F801" s="822" t="s">
        <v>2301</v>
      </c>
      <c r="G801" s="822" t="s">
        <v>2489</v>
      </c>
      <c r="H801" s="822" t="s">
        <v>663</v>
      </c>
      <c r="I801" s="822" t="s">
        <v>2854</v>
      </c>
      <c r="J801" s="822" t="s">
        <v>2855</v>
      </c>
      <c r="K801" s="822" t="s">
        <v>1504</v>
      </c>
      <c r="L801" s="825">
        <v>104.4</v>
      </c>
      <c r="M801" s="825">
        <v>208.8</v>
      </c>
      <c r="N801" s="822">
        <v>2</v>
      </c>
      <c r="O801" s="826">
        <v>1</v>
      </c>
      <c r="P801" s="825">
        <v>208.8</v>
      </c>
      <c r="Q801" s="827">
        <v>1</v>
      </c>
      <c r="R801" s="822">
        <v>2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11</v>
      </c>
      <c r="B802" s="822" t="s">
        <v>2300</v>
      </c>
      <c r="C802" s="822" t="s">
        <v>2306</v>
      </c>
      <c r="D802" s="823" t="s">
        <v>4268</v>
      </c>
      <c r="E802" s="824" t="s">
        <v>2336</v>
      </c>
      <c r="F802" s="822" t="s">
        <v>2301</v>
      </c>
      <c r="G802" s="822" t="s">
        <v>2489</v>
      </c>
      <c r="H802" s="822" t="s">
        <v>663</v>
      </c>
      <c r="I802" s="822" t="s">
        <v>2856</v>
      </c>
      <c r="J802" s="822" t="s">
        <v>2857</v>
      </c>
      <c r="K802" s="822" t="s">
        <v>1504</v>
      </c>
      <c r="L802" s="825">
        <v>104.4</v>
      </c>
      <c r="M802" s="825">
        <v>208.8</v>
      </c>
      <c r="N802" s="822">
        <v>2</v>
      </c>
      <c r="O802" s="826">
        <v>1</v>
      </c>
      <c r="P802" s="825">
        <v>208.8</v>
      </c>
      <c r="Q802" s="827">
        <v>1</v>
      </c>
      <c r="R802" s="822">
        <v>2</v>
      </c>
      <c r="S802" s="827">
        <v>1</v>
      </c>
      <c r="T802" s="826">
        <v>1</v>
      </c>
      <c r="U802" s="828">
        <v>1</v>
      </c>
    </row>
    <row r="803" spans="1:21" ht="14.45" customHeight="1" x14ac:dyDescent="0.2">
      <c r="A803" s="821">
        <v>11</v>
      </c>
      <c r="B803" s="822" t="s">
        <v>2300</v>
      </c>
      <c r="C803" s="822" t="s">
        <v>2306</v>
      </c>
      <c r="D803" s="823" t="s">
        <v>4268</v>
      </c>
      <c r="E803" s="824" t="s">
        <v>2336</v>
      </c>
      <c r="F803" s="822" t="s">
        <v>2301</v>
      </c>
      <c r="G803" s="822" t="s">
        <v>2644</v>
      </c>
      <c r="H803" s="822" t="s">
        <v>329</v>
      </c>
      <c r="I803" s="822" t="s">
        <v>2645</v>
      </c>
      <c r="J803" s="822" t="s">
        <v>899</v>
      </c>
      <c r="K803" s="822" t="s">
        <v>900</v>
      </c>
      <c r="L803" s="825">
        <v>121.92</v>
      </c>
      <c r="M803" s="825">
        <v>487.68</v>
      </c>
      <c r="N803" s="822">
        <v>4</v>
      </c>
      <c r="O803" s="826">
        <v>1.5</v>
      </c>
      <c r="P803" s="825">
        <v>487.68</v>
      </c>
      <c r="Q803" s="827">
        <v>1</v>
      </c>
      <c r="R803" s="822">
        <v>4</v>
      </c>
      <c r="S803" s="827">
        <v>1</v>
      </c>
      <c r="T803" s="826">
        <v>1.5</v>
      </c>
      <c r="U803" s="828">
        <v>1</v>
      </c>
    </row>
    <row r="804" spans="1:21" ht="14.45" customHeight="1" x14ac:dyDescent="0.2">
      <c r="A804" s="821">
        <v>11</v>
      </c>
      <c r="B804" s="822" t="s">
        <v>2300</v>
      </c>
      <c r="C804" s="822" t="s">
        <v>2306</v>
      </c>
      <c r="D804" s="823" t="s">
        <v>4268</v>
      </c>
      <c r="E804" s="824" t="s">
        <v>2336</v>
      </c>
      <c r="F804" s="822" t="s">
        <v>2303</v>
      </c>
      <c r="G804" s="822" t="s">
        <v>2359</v>
      </c>
      <c r="H804" s="822" t="s">
        <v>329</v>
      </c>
      <c r="I804" s="822" t="s">
        <v>3343</v>
      </c>
      <c r="J804" s="822" t="s">
        <v>2639</v>
      </c>
      <c r="K804" s="822"/>
      <c r="L804" s="825">
        <v>0</v>
      </c>
      <c r="M804" s="825">
        <v>0</v>
      </c>
      <c r="N804" s="822">
        <v>8</v>
      </c>
      <c r="O804" s="826">
        <v>4</v>
      </c>
      <c r="P804" s="825">
        <v>0</v>
      </c>
      <c r="Q804" s="827"/>
      <c r="R804" s="822">
        <v>8</v>
      </c>
      <c r="S804" s="827">
        <v>1</v>
      </c>
      <c r="T804" s="826">
        <v>4</v>
      </c>
      <c r="U804" s="828">
        <v>1</v>
      </c>
    </row>
    <row r="805" spans="1:21" ht="14.45" customHeight="1" x14ac:dyDescent="0.2">
      <c r="A805" s="821">
        <v>11</v>
      </c>
      <c r="B805" s="822" t="s">
        <v>2300</v>
      </c>
      <c r="C805" s="822" t="s">
        <v>2306</v>
      </c>
      <c r="D805" s="823" t="s">
        <v>4268</v>
      </c>
      <c r="E805" s="824" t="s">
        <v>2336</v>
      </c>
      <c r="F805" s="822" t="s">
        <v>2303</v>
      </c>
      <c r="G805" s="822" t="s">
        <v>2359</v>
      </c>
      <c r="H805" s="822" t="s">
        <v>329</v>
      </c>
      <c r="I805" s="822" t="s">
        <v>3268</v>
      </c>
      <c r="J805" s="822" t="s">
        <v>3269</v>
      </c>
      <c r="K805" s="822" t="s">
        <v>3270</v>
      </c>
      <c r="L805" s="825">
        <v>38233</v>
      </c>
      <c r="M805" s="825">
        <v>38233</v>
      </c>
      <c r="N805" s="822">
        <v>1</v>
      </c>
      <c r="O805" s="826">
        <v>1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11</v>
      </c>
      <c r="B806" s="822" t="s">
        <v>2300</v>
      </c>
      <c r="C806" s="822" t="s">
        <v>2306</v>
      </c>
      <c r="D806" s="823" t="s">
        <v>4268</v>
      </c>
      <c r="E806" s="824" t="s">
        <v>2336</v>
      </c>
      <c r="F806" s="822" t="s">
        <v>2303</v>
      </c>
      <c r="G806" s="822" t="s">
        <v>2359</v>
      </c>
      <c r="H806" s="822" t="s">
        <v>329</v>
      </c>
      <c r="I806" s="822" t="s">
        <v>3344</v>
      </c>
      <c r="J806" s="822" t="s">
        <v>2639</v>
      </c>
      <c r="K806" s="822"/>
      <c r="L806" s="825">
        <v>0</v>
      </c>
      <c r="M806" s="825">
        <v>0</v>
      </c>
      <c r="N806" s="822">
        <v>9</v>
      </c>
      <c r="O806" s="826">
        <v>2</v>
      </c>
      <c r="P806" s="825">
        <v>0</v>
      </c>
      <c r="Q806" s="827"/>
      <c r="R806" s="822">
        <v>3</v>
      </c>
      <c r="S806" s="827">
        <v>0.33333333333333331</v>
      </c>
      <c r="T806" s="826">
        <v>1</v>
      </c>
      <c r="U806" s="828">
        <v>0.5</v>
      </c>
    </row>
    <row r="807" spans="1:21" ht="14.45" customHeight="1" x14ac:dyDescent="0.2">
      <c r="A807" s="821">
        <v>11</v>
      </c>
      <c r="B807" s="822" t="s">
        <v>2300</v>
      </c>
      <c r="C807" s="822" t="s">
        <v>2306</v>
      </c>
      <c r="D807" s="823" t="s">
        <v>4268</v>
      </c>
      <c r="E807" s="824" t="s">
        <v>2336</v>
      </c>
      <c r="F807" s="822" t="s">
        <v>2303</v>
      </c>
      <c r="G807" s="822" t="s">
        <v>2359</v>
      </c>
      <c r="H807" s="822" t="s">
        <v>329</v>
      </c>
      <c r="I807" s="822" t="s">
        <v>3345</v>
      </c>
      <c r="J807" s="822" t="s">
        <v>2639</v>
      </c>
      <c r="K807" s="822"/>
      <c r="L807" s="825">
        <v>0</v>
      </c>
      <c r="M807" s="825">
        <v>0</v>
      </c>
      <c r="N807" s="822">
        <v>13</v>
      </c>
      <c r="O807" s="826">
        <v>10</v>
      </c>
      <c r="P807" s="825">
        <v>0</v>
      </c>
      <c r="Q807" s="827"/>
      <c r="R807" s="822">
        <v>11</v>
      </c>
      <c r="S807" s="827">
        <v>0.84615384615384615</v>
      </c>
      <c r="T807" s="826">
        <v>9</v>
      </c>
      <c r="U807" s="828">
        <v>0.9</v>
      </c>
    </row>
    <row r="808" spans="1:21" ht="14.45" customHeight="1" x14ac:dyDescent="0.2">
      <c r="A808" s="821">
        <v>11</v>
      </c>
      <c r="B808" s="822" t="s">
        <v>2300</v>
      </c>
      <c r="C808" s="822" t="s">
        <v>2306</v>
      </c>
      <c r="D808" s="823" t="s">
        <v>4268</v>
      </c>
      <c r="E808" s="824" t="s">
        <v>2336</v>
      </c>
      <c r="F808" s="822" t="s">
        <v>2303</v>
      </c>
      <c r="G808" s="822" t="s">
        <v>2359</v>
      </c>
      <c r="H808" s="822" t="s">
        <v>329</v>
      </c>
      <c r="I808" s="822" t="s">
        <v>2858</v>
      </c>
      <c r="J808" s="822" t="s">
        <v>2859</v>
      </c>
      <c r="K808" s="822" t="s">
        <v>2860</v>
      </c>
      <c r="L808" s="825">
        <v>0</v>
      </c>
      <c r="M808" s="825">
        <v>0</v>
      </c>
      <c r="N808" s="822">
        <v>3</v>
      </c>
      <c r="O808" s="826">
        <v>3</v>
      </c>
      <c r="P808" s="825"/>
      <c r="Q808" s="827"/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11</v>
      </c>
      <c r="B809" s="822" t="s">
        <v>2300</v>
      </c>
      <c r="C809" s="822" t="s">
        <v>2306</v>
      </c>
      <c r="D809" s="823" t="s">
        <v>4268</v>
      </c>
      <c r="E809" s="824" t="s">
        <v>2336</v>
      </c>
      <c r="F809" s="822" t="s">
        <v>2303</v>
      </c>
      <c r="G809" s="822" t="s">
        <v>2359</v>
      </c>
      <c r="H809" s="822" t="s">
        <v>329</v>
      </c>
      <c r="I809" s="822" t="s">
        <v>2646</v>
      </c>
      <c r="J809" s="822" t="s">
        <v>2647</v>
      </c>
      <c r="K809" s="822" t="s">
        <v>2648</v>
      </c>
      <c r="L809" s="825">
        <v>0</v>
      </c>
      <c r="M809" s="825">
        <v>0</v>
      </c>
      <c r="N809" s="822">
        <v>36</v>
      </c>
      <c r="O809" s="826">
        <v>24</v>
      </c>
      <c r="P809" s="825"/>
      <c r="Q809" s="827"/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11</v>
      </c>
      <c r="B810" s="822" t="s">
        <v>2300</v>
      </c>
      <c r="C810" s="822" t="s">
        <v>2306</v>
      </c>
      <c r="D810" s="823" t="s">
        <v>4268</v>
      </c>
      <c r="E810" s="824" t="s">
        <v>2336</v>
      </c>
      <c r="F810" s="822" t="s">
        <v>2303</v>
      </c>
      <c r="G810" s="822" t="s">
        <v>2359</v>
      </c>
      <c r="H810" s="822" t="s">
        <v>329</v>
      </c>
      <c r="I810" s="822" t="s">
        <v>2649</v>
      </c>
      <c r="J810" s="822" t="s">
        <v>2650</v>
      </c>
      <c r="K810" s="822" t="s">
        <v>2651</v>
      </c>
      <c r="L810" s="825">
        <v>1549.49</v>
      </c>
      <c r="M810" s="825">
        <v>123959.20000000007</v>
      </c>
      <c r="N810" s="822">
        <v>80</v>
      </c>
      <c r="O810" s="826">
        <v>64</v>
      </c>
      <c r="P810" s="825">
        <v>113112.77000000008</v>
      </c>
      <c r="Q810" s="827">
        <v>0.91250000000000009</v>
      </c>
      <c r="R810" s="822">
        <v>73</v>
      </c>
      <c r="S810" s="827">
        <v>0.91249999999999998</v>
      </c>
      <c r="T810" s="826">
        <v>60</v>
      </c>
      <c r="U810" s="828">
        <v>0.9375</v>
      </c>
    </row>
    <row r="811" spans="1:21" ht="14.45" customHeight="1" x14ac:dyDescent="0.2">
      <c r="A811" s="821">
        <v>11</v>
      </c>
      <c r="B811" s="822" t="s">
        <v>2300</v>
      </c>
      <c r="C811" s="822" t="s">
        <v>2306</v>
      </c>
      <c r="D811" s="823" t="s">
        <v>4268</v>
      </c>
      <c r="E811" s="824" t="s">
        <v>2336</v>
      </c>
      <c r="F811" s="822" t="s">
        <v>2303</v>
      </c>
      <c r="G811" s="822" t="s">
        <v>2359</v>
      </c>
      <c r="H811" s="822" t="s">
        <v>329</v>
      </c>
      <c r="I811" s="822" t="s">
        <v>2360</v>
      </c>
      <c r="J811" s="822" t="s">
        <v>2361</v>
      </c>
      <c r="K811" s="822" t="s">
        <v>2362</v>
      </c>
      <c r="L811" s="825">
        <v>562.03</v>
      </c>
      <c r="M811" s="825">
        <v>3934.21</v>
      </c>
      <c r="N811" s="822">
        <v>7</v>
      </c>
      <c r="O811" s="826">
        <v>7</v>
      </c>
      <c r="P811" s="825">
        <v>2248.12</v>
      </c>
      <c r="Q811" s="827">
        <v>0.5714285714285714</v>
      </c>
      <c r="R811" s="822">
        <v>4</v>
      </c>
      <c r="S811" s="827">
        <v>0.5714285714285714</v>
      </c>
      <c r="T811" s="826">
        <v>4</v>
      </c>
      <c r="U811" s="828">
        <v>0.5714285714285714</v>
      </c>
    </row>
    <row r="812" spans="1:21" ht="14.45" customHeight="1" x14ac:dyDescent="0.2">
      <c r="A812" s="821">
        <v>11</v>
      </c>
      <c r="B812" s="822" t="s">
        <v>2300</v>
      </c>
      <c r="C812" s="822" t="s">
        <v>2306</v>
      </c>
      <c r="D812" s="823" t="s">
        <v>4268</v>
      </c>
      <c r="E812" s="824" t="s">
        <v>2336</v>
      </c>
      <c r="F812" s="822" t="s">
        <v>2303</v>
      </c>
      <c r="G812" s="822" t="s">
        <v>2359</v>
      </c>
      <c r="H812" s="822" t="s">
        <v>329</v>
      </c>
      <c r="I812" s="822" t="s">
        <v>2363</v>
      </c>
      <c r="J812" s="822" t="s">
        <v>2364</v>
      </c>
      <c r="K812" s="822" t="s">
        <v>2365</v>
      </c>
      <c r="L812" s="825">
        <v>249.55</v>
      </c>
      <c r="M812" s="825">
        <v>9233.3500000000022</v>
      </c>
      <c r="N812" s="822">
        <v>37</v>
      </c>
      <c r="O812" s="826">
        <v>19</v>
      </c>
      <c r="P812" s="825">
        <v>8235.1500000000015</v>
      </c>
      <c r="Q812" s="827">
        <v>0.89189189189189189</v>
      </c>
      <c r="R812" s="822">
        <v>33</v>
      </c>
      <c r="S812" s="827">
        <v>0.89189189189189189</v>
      </c>
      <c r="T812" s="826">
        <v>17</v>
      </c>
      <c r="U812" s="828">
        <v>0.89473684210526316</v>
      </c>
    </row>
    <row r="813" spans="1:21" ht="14.45" customHeight="1" x14ac:dyDescent="0.2">
      <c r="A813" s="821">
        <v>11</v>
      </c>
      <c r="B813" s="822" t="s">
        <v>2300</v>
      </c>
      <c r="C813" s="822" t="s">
        <v>2306</v>
      </c>
      <c r="D813" s="823" t="s">
        <v>4268</v>
      </c>
      <c r="E813" s="824" t="s">
        <v>2336</v>
      </c>
      <c r="F813" s="822" t="s">
        <v>2303</v>
      </c>
      <c r="G813" s="822" t="s">
        <v>2359</v>
      </c>
      <c r="H813" s="822" t="s">
        <v>329</v>
      </c>
      <c r="I813" s="822" t="s">
        <v>2392</v>
      </c>
      <c r="J813" s="822" t="s">
        <v>2393</v>
      </c>
      <c r="K813" s="822" t="s">
        <v>2394</v>
      </c>
      <c r="L813" s="825">
        <v>492.19</v>
      </c>
      <c r="M813" s="825">
        <v>984.38</v>
      </c>
      <c r="N813" s="822">
        <v>2</v>
      </c>
      <c r="O813" s="826">
        <v>2</v>
      </c>
      <c r="P813" s="825">
        <v>984.38</v>
      </c>
      <c r="Q813" s="827">
        <v>1</v>
      </c>
      <c r="R813" s="822">
        <v>2</v>
      </c>
      <c r="S813" s="827">
        <v>1</v>
      </c>
      <c r="T813" s="826">
        <v>2</v>
      </c>
      <c r="U813" s="828">
        <v>1</v>
      </c>
    </row>
    <row r="814" spans="1:21" ht="14.45" customHeight="1" x14ac:dyDescent="0.2">
      <c r="A814" s="821">
        <v>11</v>
      </c>
      <c r="B814" s="822" t="s">
        <v>2300</v>
      </c>
      <c r="C814" s="822" t="s">
        <v>2306</v>
      </c>
      <c r="D814" s="823" t="s">
        <v>4268</v>
      </c>
      <c r="E814" s="824" t="s">
        <v>2336</v>
      </c>
      <c r="F814" s="822" t="s">
        <v>2303</v>
      </c>
      <c r="G814" s="822" t="s">
        <v>2359</v>
      </c>
      <c r="H814" s="822" t="s">
        <v>329</v>
      </c>
      <c r="I814" s="822" t="s">
        <v>2366</v>
      </c>
      <c r="J814" s="822" t="s">
        <v>2367</v>
      </c>
      <c r="K814" s="822" t="s">
        <v>2368</v>
      </c>
      <c r="L814" s="825">
        <v>400.2</v>
      </c>
      <c r="M814" s="825">
        <v>3201.6</v>
      </c>
      <c r="N814" s="822">
        <v>8</v>
      </c>
      <c r="O814" s="826">
        <v>7</v>
      </c>
      <c r="P814" s="825">
        <v>1200.5999999999999</v>
      </c>
      <c r="Q814" s="827">
        <v>0.375</v>
      </c>
      <c r="R814" s="822">
        <v>3</v>
      </c>
      <c r="S814" s="827">
        <v>0.375</v>
      </c>
      <c r="T814" s="826">
        <v>3</v>
      </c>
      <c r="U814" s="828">
        <v>0.42857142857142855</v>
      </c>
    </row>
    <row r="815" spans="1:21" ht="14.45" customHeight="1" x14ac:dyDescent="0.2">
      <c r="A815" s="821">
        <v>11</v>
      </c>
      <c r="B815" s="822" t="s">
        <v>2300</v>
      </c>
      <c r="C815" s="822" t="s">
        <v>2306</v>
      </c>
      <c r="D815" s="823" t="s">
        <v>4268</v>
      </c>
      <c r="E815" s="824" t="s">
        <v>2336</v>
      </c>
      <c r="F815" s="822" t="s">
        <v>2303</v>
      </c>
      <c r="G815" s="822" t="s">
        <v>2359</v>
      </c>
      <c r="H815" s="822" t="s">
        <v>329</v>
      </c>
      <c r="I815" s="822" t="s">
        <v>2369</v>
      </c>
      <c r="J815" s="822" t="s">
        <v>2370</v>
      </c>
      <c r="K815" s="822" t="s">
        <v>2371</v>
      </c>
      <c r="L815" s="825">
        <v>971.25</v>
      </c>
      <c r="M815" s="825">
        <v>971.25</v>
      </c>
      <c r="N815" s="822">
        <v>1</v>
      </c>
      <c r="O815" s="826">
        <v>1</v>
      </c>
      <c r="P815" s="825">
        <v>971.25</v>
      </c>
      <c r="Q815" s="827">
        <v>1</v>
      </c>
      <c r="R815" s="822">
        <v>1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11</v>
      </c>
      <c r="B816" s="822" t="s">
        <v>2300</v>
      </c>
      <c r="C816" s="822" t="s">
        <v>2306</v>
      </c>
      <c r="D816" s="823" t="s">
        <v>4268</v>
      </c>
      <c r="E816" s="824" t="s">
        <v>2336</v>
      </c>
      <c r="F816" s="822" t="s">
        <v>2303</v>
      </c>
      <c r="G816" s="822" t="s">
        <v>2359</v>
      </c>
      <c r="H816" s="822" t="s">
        <v>329</v>
      </c>
      <c r="I816" s="822" t="s">
        <v>2372</v>
      </c>
      <c r="J816" s="822" t="s">
        <v>2373</v>
      </c>
      <c r="K816" s="822" t="s">
        <v>2374</v>
      </c>
      <c r="L816" s="825">
        <v>748.12</v>
      </c>
      <c r="M816" s="825">
        <v>748.12</v>
      </c>
      <c r="N816" s="822">
        <v>1</v>
      </c>
      <c r="O816" s="826">
        <v>1</v>
      </c>
      <c r="P816" s="825">
        <v>748.12</v>
      </c>
      <c r="Q816" s="827">
        <v>1</v>
      </c>
      <c r="R816" s="822">
        <v>1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11</v>
      </c>
      <c r="B817" s="822" t="s">
        <v>2300</v>
      </c>
      <c r="C817" s="822" t="s">
        <v>2306</v>
      </c>
      <c r="D817" s="823" t="s">
        <v>4268</v>
      </c>
      <c r="E817" s="824" t="s">
        <v>2336</v>
      </c>
      <c r="F817" s="822" t="s">
        <v>2303</v>
      </c>
      <c r="G817" s="822" t="s">
        <v>2359</v>
      </c>
      <c r="H817" s="822" t="s">
        <v>329</v>
      </c>
      <c r="I817" s="822" t="s">
        <v>2395</v>
      </c>
      <c r="J817" s="822" t="s">
        <v>2396</v>
      </c>
      <c r="K817" s="822" t="s">
        <v>2397</v>
      </c>
      <c r="L817" s="825">
        <v>1000.5</v>
      </c>
      <c r="M817" s="825">
        <v>1000.5</v>
      </c>
      <c r="N817" s="822">
        <v>1</v>
      </c>
      <c r="O817" s="826">
        <v>1</v>
      </c>
      <c r="P817" s="825">
        <v>1000.5</v>
      </c>
      <c r="Q817" s="827">
        <v>1</v>
      </c>
      <c r="R817" s="822">
        <v>1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11</v>
      </c>
      <c r="B818" s="822" t="s">
        <v>2300</v>
      </c>
      <c r="C818" s="822" t="s">
        <v>2306</v>
      </c>
      <c r="D818" s="823" t="s">
        <v>4268</v>
      </c>
      <c r="E818" s="824" t="s">
        <v>2336</v>
      </c>
      <c r="F818" s="822" t="s">
        <v>2303</v>
      </c>
      <c r="G818" s="822" t="s">
        <v>2359</v>
      </c>
      <c r="H818" s="822" t="s">
        <v>329</v>
      </c>
      <c r="I818" s="822" t="s">
        <v>2398</v>
      </c>
      <c r="J818" s="822" t="s">
        <v>2399</v>
      </c>
      <c r="K818" s="822" t="s">
        <v>2400</v>
      </c>
      <c r="L818" s="825">
        <v>349.6</v>
      </c>
      <c r="M818" s="825">
        <v>699.2</v>
      </c>
      <c r="N818" s="822">
        <v>2</v>
      </c>
      <c r="O818" s="826">
        <v>2</v>
      </c>
      <c r="P818" s="825">
        <v>699.2</v>
      </c>
      <c r="Q818" s="827">
        <v>1</v>
      </c>
      <c r="R818" s="822">
        <v>2</v>
      </c>
      <c r="S818" s="827">
        <v>1</v>
      </c>
      <c r="T818" s="826">
        <v>2</v>
      </c>
      <c r="U818" s="828">
        <v>1</v>
      </c>
    </row>
    <row r="819" spans="1:21" ht="14.45" customHeight="1" x14ac:dyDescent="0.2">
      <c r="A819" s="821">
        <v>11</v>
      </c>
      <c r="B819" s="822" t="s">
        <v>2300</v>
      </c>
      <c r="C819" s="822" t="s">
        <v>2306</v>
      </c>
      <c r="D819" s="823" t="s">
        <v>4268</v>
      </c>
      <c r="E819" s="824" t="s">
        <v>2336</v>
      </c>
      <c r="F819" s="822" t="s">
        <v>2303</v>
      </c>
      <c r="G819" s="822" t="s">
        <v>2359</v>
      </c>
      <c r="H819" s="822" t="s">
        <v>329</v>
      </c>
      <c r="I819" s="822" t="s">
        <v>2652</v>
      </c>
      <c r="J819" s="822" t="s">
        <v>2653</v>
      </c>
      <c r="K819" s="822" t="s">
        <v>2654</v>
      </c>
      <c r="L819" s="825">
        <v>600.29999999999995</v>
      </c>
      <c r="M819" s="825">
        <v>600.29999999999995</v>
      </c>
      <c r="N819" s="822">
        <v>1</v>
      </c>
      <c r="O819" s="826">
        <v>1</v>
      </c>
      <c r="P819" s="825">
        <v>600.29999999999995</v>
      </c>
      <c r="Q819" s="827">
        <v>1</v>
      </c>
      <c r="R819" s="822">
        <v>1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11</v>
      </c>
      <c r="B820" s="822" t="s">
        <v>2300</v>
      </c>
      <c r="C820" s="822" t="s">
        <v>2306</v>
      </c>
      <c r="D820" s="823" t="s">
        <v>4268</v>
      </c>
      <c r="E820" s="824" t="s">
        <v>2336</v>
      </c>
      <c r="F820" s="822" t="s">
        <v>2303</v>
      </c>
      <c r="G820" s="822" t="s">
        <v>2359</v>
      </c>
      <c r="H820" s="822" t="s">
        <v>329</v>
      </c>
      <c r="I820" s="822" t="s">
        <v>3127</v>
      </c>
      <c r="J820" s="822" t="s">
        <v>3128</v>
      </c>
      <c r="K820" s="822" t="s">
        <v>3129</v>
      </c>
      <c r="L820" s="825">
        <v>1383</v>
      </c>
      <c r="M820" s="825">
        <v>8298</v>
      </c>
      <c r="N820" s="822">
        <v>6</v>
      </c>
      <c r="O820" s="826">
        <v>4</v>
      </c>
      <c r="P820" s="825">
        <v>1383</v>
      </c>
      <c r="Q820" s="827">
        <v>0.16666666666666666</v>
      </c>
      <c r="R820" s="822">
        <v>1</v>
      </c>
      <c r="S820" s="827">
        <v>0.16666666666666666</v>
      </c>
      <c r="T820" s="826">
        <v>1</v>
      </c>
      <c r="U820" s="828">
        <v>0.25</v>
      </c>
    </row>
    <row r="821" spans="1:21" ht="14.45" customHeight="1" x14ac:dyDescent="0.2">
      <c r="A821" s="821">
        <v>11</v>
      </c>
      <c r="B821" s="822" t="s">
        <v>2300</v>
      </c>
      <c r="C821" s="822" t="s">
        <v>2306</v>
      </c>
      <c r="D821" s="823" t="s">
        <v>4268</v>
      </c>
      <c r="E821" s="824" t="s">
        <v>2336</v>
      </c>
      <c r="F821" s="822" t="s">
        <v>2303</v>
      </c>
      <c r="G821" s="822" t="s">
        <v>2359</v>
      </c>
      <c r="H821" s="822" t="s">
        <v>329</v>
      </c>
      <c r="I821" s="822" t="s">
        <v>2427</v>
      </c>
      <c r="J821" s="822" t="s">
        <v>2428</v>
      </c>
      <c r="K821" s="822" t="s">
        <v>2429</v>
      </c>
      <c r="L821" s="825">
        <v>2500.1</v>
      </c>
      <c r="M821" s="825">
        <v>2500.1</v>
      </c>
      <c r="N821" s="822">
        <v>1</v>
      </c>
      <c r="O821" s="826">
        <v>1</v>
      </c>
      <c r="P821" s="825">
        <v>2500.1</v>
      </c>
      <c r="Q821" s="827">
        <v>1</v>
      </c>
      <c r="R821" s="822">
        <v>1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11</v>
      </c>
      <c r="B822" s="822" t="s">
        <v>2300</v>
      </c>
      <c r="C822" s="822" t="s">
        <v>2306</v>
      </c>
      <c r="D822" s="823" t="s">
        <v>4268</v>
      </c>
      <c r="E822" s="824" t="s">
        <v>2336</v>
      </c>
      <c r="F822" s="822" t="s">
        <v>2303</v>
      </c>
      <c r="G822" s="822" t="s">
        <v>2359</v>
      </c>
      <c r="H822" s="822" t="s">
        <v>329</v>
      </c>
      <c r="I822" s="822" t="s">
        <v>2877</v>
      </c>
      <c r="J822" s="822" t="s">
        <v>2878</v>
      </c>
      <c r="K822" s="822" t="s">
        <v>2879</v>
      </c>
      <c r="L822" s="825">
        <v>1599.65</v>
      </c>
      <c r="M822" s="825">
        <v>1599.65</v>
      </c>
      <c r="N822" s="822">
        <v>1</v>
      </c>
      <c r="O822" s="826">
        <v>1</v>
      </c>
      <c r="P822" s="825">
        <v>1599.65</v>
      </c>
      <c r="Q822" s="827">
        <v>1</v>
      </c>
      <c r="R822" s="822">
        <v>1</v>
      </c>
      <c r="S822" s="827">
        <v>1</v>
      </c>
      <c r="T822" s="826">
        <v>1</v>
      </c>
      <c r="U822" s="828">
        <v>1</v>
      </c>
    </row>
    <row r="823" spans="1:21" ht="14.45" customHeight="1" x14ac:dyDescent="0.2">
      <c r="A823" s="821">
        <v>11</v>
      </c>
      <c r="B823" s="822" t="s">
        <v>2300</v>
      </c>
      <c r="C823" s="822" t="s">
        <v>2306</v>
      </c>
      <c r="D823" s="823" t="s">
        <v>4268</v>
      </c>
      <c r="E823" s="824" t="s">
        <v>2336</v>
      </c>
      <c r="F823" s="822" t="s">
        <v>2303</v>
      </c>
      <c r="G823" s="822" t="s">
        <v>2359</v>
      </c>
      <c r="H823" s="822" t="s">
        <v>329</v>
      </c>
      <c r="I823" s="822" t="s">
        <v>3273</v>
      </c>
      <c r="J823" s="822" t="s">
        <v>3274</v>
      </c>
      <c r="K823" s="822" t="s">
        <v>3275</v>
      </c>
      <c r="L823" s="825">
        <v>3200.45</v>
      </c>
      <c r="M823" s="825">
        <v>3200.45</v>
      </c>
      <c r="N823" s="822">
        <v>1</v>
      </c>
      <c r="O823" s="826">
        <v>1</v>
      </c>
      <c r="P823" s="825">
        <v>3200.45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11</v>
      </c>
      <c r="B824" s="822" t="s">
        <v>2300</v>
      </c>
      <c r="C824" s="822" t="s">
        <v>2306</v>
      </c>
      <c r="D824" s="823" t="s">
        <v>4268</v>
      </c>
      <c r="E824" s="824" t="s">
        <v>2336</v>
      </c>
      <c r="F824" s="822" t="s">
        <v>2303</v>
      </c>
      <c r="G824" s="822" t="s">
        <v>2359</v>
      </c>
      <c r="H824" s="822" t="s">
        <v>329</v>
      </c>
      <c r="I824" s="822" t="s">
        <v>2459</v>
      </c>
      <c r="J824" s="822" t="s">
        <v>2460</v>
      </c>
      <c r="K824" s="822" t="s">
        <v>2461</v>
      </c>
      <c r="L824" s="825">
        <v>575</v>
      </c>
      <c r="M824" s="825">
        <v>575</v>
      </c>
      <c r="N824" s="822">
        <v>1</v>
      </c>
      <c r="O824" s="826">
        <v>1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11</v>
      </c>
      <c r="B825" s="822" t="s">
        <v>2300</v>
      </c>
      <c r="C825" s="822" t="s">
        <v>2306</v>
      </c>
      <c r="D825" s="823" t="s">
        <v>4268</v>
      </c>
      <c r="E825" s="824" t="s">
        <v>2336</v>
      </c>
      <c r="F825" s="822" t="s">
        <v>2303</v>
      </c>
      <c r="G825" s="822" t="s">
        <v>2359</v>
      </c>
      <c r="H825" s="822" t="s">
        <v>329</v>
      </c>
      <c r="I825" s="822" t="s">
        <v>3346</v>
      </c>
      <c r="J825" s="822" t="s">
        <v>3347</v>
      </c>
      <c r="K825" s="822" t="s">
        <v>3348</v>
      </c>
      <c r="L825" s="825">
        <v>500.25</v>
      </c>
      <c r="M825" s="825">
        <v>1500.75</v>
      </c>
      <c r="N825" s="822">
        <v>3</v>
      </c>
      <c r="O825" s="826">
        <v>3</v>
      </c>
      <c r="P825" s="825">
        <v>1000.5</v>
      </c>
      <c r="Q825" s="827">
        <v>0.66666666666666663</v>
      </c>
      <c r="R825" s="822">
        <v>2</v>
      </c>
      <c r="S825" s="827">
        <v>0.66666666666666663</v>
      </c>
      <c r="T825" s="826">
        <v>2</v>
      </c>
      <c r="U825" s="828">
        <v>0.66666666666666663</v>
      </c>
    </row>
    <row r="826" spans="1:21" ht="14.45" customHeight="1" x14ac:dyDescent="0.2">
      <c r="A826" s="821">
        <v>11</v>
      </c>
      <c r="B826" s="822" t="s">
        <v>2300</v>
      </c>
      <c r="C826" s="822" t="s">
        <v>2306</v>
      </c>
      <c r="D826" s="823" t="s">
        <v>4268</v>
      </c>
      <c r="E826" s="824" t="s">
        <v>2336</v>
      </c>
      <c r="F826" s="822" t="s">
        <v>2303</v>
      </c>
      <c r="G826" s="822" t="s">
        <v>2359</v>
      </c>
      <c r="H826" s="822" t="s">
        <v>329</v>
      </c>
      <c r="I826" s="822" t="s">
        <v>2684</v>
      </c>
      <c r="J826" s="822" t="s">
        <v>2685</v>
      </c>
      <c r="K826" s="822" t="s">
        <v>2686</v>
      </c>
      <c r="L826" s="825">
        <v>460.5</v>
      </c>
      <c r="M826" s="825">
        <v>6907.5</v>
      </c>
      <c r="N826" s="822">
        <v>15</v>
      </c>
      <c r="O826" s="826">
        <v>6</v>
      </c>
      <c r="P826" s="825">
        <v>3684</v>
      </c>
      <c r="Q826" s="827">
        <v>0.53333333333333333</v>
      </c>
      <c r="R826" s="822">
        <v>8</v>
      </c>
      <c r="S826" s="827">
        <v>0.53333333333333333</v>
      </c>
      <c r="T826" s="826">
        <v>4</v>
      </c>
      <c r="U826" s="828">
        <v>0.66666666666666663</v>
      </c>
    </row>
    <row r="827" spans="1:21" ht="14.45" customHeight="1" x14ac:dyDescent="0.2">
      <c r="A827" s="821">
        <v>11</v>
      </c>
      <c r="B827" s="822" t="s">
        <v>2300</v>
      </c>
      <c r="C827" s="822" t="s">
        <v>2306</v>
      </c>
      <c r="D827" s="823" t="s">
        <v>4268</v>
      </c>
      <c r="E827" s="824" t="s">
        <v>2336</v>
      </c>
      <c r="F827" s="822" t="s">
        <v>2303</v>
      </c>
      <c r="G827" s="822" t="s">
        <v>2359</v>
      </c>
      <c r="H827" s="822" t="s">
        <v>329</v>
      </c>
      <c r="I827" s="822" t="s">
        <v>3349</v>
      </c>
      <c r="J827" s="822" t="s">
        <v>3350</v>
      </c>
      <c r="K827" s="822" t="s">
        <v>3351</v>
      </c>
      <c r="L827" s="825">
        <v>516.63</v>
      </c>
      <c r="M827" s="825">
        <v>3099.7799999999997</v>
      </c>
      <c r="N827" s="822">
        <v>6</v>
      </c>
      <c r="O827" s="826">
        <v>1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11</v>
      </c>
      <c r="B828" s="822" t="s">
        <v>2300</v>
      </c>
      <c r="C828" s="822" t="s">
        <v>2306</v>
      </c>
      <c r="D828" s="823" t="s">
        <v>4268</v>
      </c>
      <c r="E828" s="824" t="s">
        <v>2336</v>
      </c>
      <c r="F828" s="822" t="s">
        <v>2303</v>
      </c>
      <c r="G828" s="822" t="s">
        <v>2359</v>
      </c>
      <c r="H828" s="822" t="s">
        <v>329</v>
      </c>
      <c r="I828" s="822" t="s">
        <v>3352</v>
      </c>
      <c r="J828" s="822" t="s">
        <v>3353</v>
      </c>
      <c r="K828" s="822" t="s">
        <v>3354</v>
      </c>
      <c r="L828" s="825">
        <v>0</v>
      </c>
      <c r="M828" s="825">
        <v>0</v>
      </c>
      <c r="N828" s="822">
        <v>1</v>
      </c>
      <c r="O828" s="826">
        <v>1</v>
      </c>
      <c r="P828" s="825"/>
      <c r="Q828" s="827"/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11</v>
      </c>
      <c r="B829" s="822" t="s">
        <v>2300</v>
      </c>
      <c r="C829" s="822" t="s">
        <v>2306</v>
      </c>
      <c r="D829" s="823" t="s">
        <v>4268</v>
      </c>
      <c r="E829" s="824" t="s">
        <v>2336</v>
      </c>
      <c r="F829" s="822" t="s">
        <v>2303</v>
      </c>
      <c r="G829" s="822" t="s">
        <v>2359</v>
      </c>
      <c r="H829" s="822" t="s">
        <v>329</v>
      </c>
      <c r="I829" s="822" t="s">
        <v>3355</v>
      </c>
      <c r="J829" s="822" t="s">
        <v>3356</v>
      </c>
      <c r="K829" s="822" t="s">
        <v>3357</v>
      </c>
      <c r="L829" s="825">
        <v>400.2</v>
      </c>
      <c r="M829" s="825">
        <v>400.2</v>
      </c>
      <c r="N829" s="822">
        <v>1</v>
      </c>
      <c r="O829" s="826">
        <v>1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11</v>
      </c>
      <c r="B830" s="822" t="s">
        <v>2300</v>
      </c>
      <c r="C830" s="822" t="s">
        <v>2306</v>
      </c>
      <c r="D830" s="823" t="s">
        <v>4268</v>
      </c>
      <c r="E830" s="824" t="s">
        <v>2336</v>
      </c>
      <c r="F830" s="822" t="s">
        <v>2303</v>
      </c>
      <c r="G830" s="822" t="s">
        <v>2359</v>
      </c>
      <c r="H830" s="822" t="s">
        <v>329</v>
      </c>
      <c r="I830" s="822" t="s">
        <v>3358</v>
      </c>
      <c r="J830" s="822" t="s">
        <v>3359</v>
      </c>
      <c r="K830" s="822" t="s">
        <v>3360</v>
      </c>
      <c r="L830" s="825">
        <v>12000.25</v>
      </c>
      <c r="M830" s="825">
        <v>12000.25</v>
      </c>
      <c r="N830" s="822">
        <v>1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11</v>
      </c>
      <c r="B831" s="822" t="s">
        <v>2300</v>
      </c>
      <c r="C831" s="822" t="s">
        <v>2306</v>
      </c>
      <c r="D831" s="823" t="s">
        <v>4268</v>
      </c>
      <c r="E831" s="824" t="s">
        <v>2336</v>
      </c>
      <c r="F831" s="822" t="s">
        <v>2303</v>
      </c>
      <c r="G831" s="822" t="s">
        <v>2359</v>
      </c>
      <c r="H831" s="822" t="s">
        <v>329</v>
      </c>
      <c r="I831" s="822" t="s">
        <v>3361</v>
      </c>
      <c r="J831" s="822" t="s">
        <v>3362</v>
      </c>
      <c r="K831" s="822" t="s">
        <v>3363</v>
      </c>
      <c r="L831" s="825">
        <v>600</v>
      </c>
      <c r="M831" s="825">
        <v>600</v>
      </c>
      <c r="N831" s="822">
        <v>1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11</v>
      </c>
      <c r="B832" s="822" t="s">
        <v>2300</v>
      </c>
      <c r="C832" s="822" t="s">
        <v>2306</v>
      </c>
      <c r="D832" s="823" t="s">
        <v>4268</v>
      </c>
      <c r="E832" s="824" t="s">
        <v>2336</v>
      </c>
      <c r="F832" s="822" t="s">
        <v>2303</v>
      </c>
      <c r="G832" s="822" t="s">
        <v>2359</v>
      </c>
      <c r="H832" s="822" t="s">
        <v>329</v>
      </c>
      <c r="I832" s="822" t="s">
        <v>3364</v>
      </c>
      <c r="J832" s="822" t="s">
        <v>3365</v>
      </c>
      <c r="K832" s="822" t="s">
        <v>3366</v>
      </c>
      <c r="L832" s="825">
        <v>24074</v>
      </c>
      <c r="M832" s="825">
        <v>24074</v>
      </c>
      <c r="N832" s="822">
        <v>1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11</v>
      </c>
      <c r="B833" s="822" t="s">
        <v>2300</v>
      </c>
      <c r="C833" s="822" t="s">
        <v>2306</v>
      </c>
      <c r="D833" s="823" t="s">
        <v>4268</v>
      </c>
      <c r="E833" s="824" t="s">
        <v>2336</v>
      </c>
      <c r="F833" s="822" t="s">
        <v>2303</v>
      </c>
      <c r="G833" s="822" t="s">
        <v>2359</v>
      </c>
      <c r="H833" s="822" t="s">
        <v>329</v>
      </c>
      <c r="I833" s="822" t="s">
        <v>3287</v>
      </c>
      <c r="J833" s="822" t="s">
        <v>3288</v>
      </c>
      <c r="K833" s="822" t="s">
        <v>3289</v>
      </c>
      <c r="L833" s="825">
        <v>344.94</v>
      </c>
      <c r="M833" s="825">
        <v>4139.28</v>
      </c>
      <c r="N833" s="822">
        <v>12</v>
      </c>
      <c r="O833" s="826">
        <v>1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11</v>
      </c>
      <c r="B834" s="822" t="s">
        <v>2300</v>
      </c>
      <c r="C834" s="822" t="s">
        <v>2306</v>
      </c>
      <c r="D834" s="823" t="s">
        <v>4268</v>
      </c>
      <c r="E834" s="824" t="s">
        <v>2338</v>
      </c>
      <c r="F834" s="822" t="s">
        <v>2301</v>
      </c>
      <c r="G834" s="822" t="s">
        <v>2506</v>
      </c>
      <c r="H834" s="822" t="s">
        <v>329</v>
      </c>
      <c r="I834" s="822" t="s">
        <v>2957</v>
      </c>
      <c r="J834" s="822" t="s">
        <v>2508</v>
      </c>
      <c r="K834" s="822" t="s">
        <v>2958</v>
      </c>
      <c r="L834" s="825">
        <v>23.49</v>
      </c>
      <c r="M834" s="825">
        <v>117.44999999999999</v>
      </c>
      <c r="N834" s="822">
        <v>5</v>
      </c>
      <c r="O834" s="826">
        <v>3.5</v>
      </c>
      <c r="P834" s="825">
        <v>70.47</v>
      </c>
      <c r="Q834" s="827">
        <v>0.60000000000000009</v>
      </c>
      <c r="R834" s="822">
        <v>3</v>
      </c>
      <c r="S834" s="827">
        <v>0.6</v>
      </c>
      <c r="T834" s="826">
        <v>2.5</v>
      </c>
      <c r="U834" s="828">
        <v>0.7142857142857143</v>
      </c>
    </row>
    <row r="835" spans="1:21" ht="14.45" customHeight="1" x14ac:dyDescent="0.2">
      <c r="A835" s="821">
        <v>11</v>
      </c>
      <c r="B835" s="822" t="s">
        <v>2300</v>
      </c>
      <c r="C835" s="822" t="s">
        <v>2306</v>
      </c>
      <c r="D835" s="823" t="s">
        <v>4268</v>
      </c>
      <c r="E835" s="824" t="s">
        <v>2338</v>
      </c>
      <c r="F835" s="822" t="s">
        <v>2301</v>
      </c>
      <c r="G835" s="822" t="s">
        <v>2514</v>
      </c>
      <c r="H835" s="822" t="s">
        <v>329</v>
      </c>
      <c r="I835" s="822" t="s">
        <v>2515</v>
      </c>
      <c r="J835" s="822" t="s">
        <v>2516</v>
      </c>
      <c r="K835" s="822" t="s">
        <v>2517</v>
      </c>
      <c r="L835" s="825">
        <v>159.71</v>
      </c>
      <c r="M835" s="825">
        <v>15811.29</v>
      </c>
      <c r="N835" s="822">
        <v>99</v>
      </c>
      <c r="O835" s="826">
        <v>32</v>
      </c>
      <c r="P835" s="825">
        <v>7666.0800000000008</v>
      </c>
      <c r="Q835" s="827">
        <v>0.48484848484848486</v>
      </c>
      <c r="R835" s="822">
        <v>48</v>
      </c>
      <c r="S835" s="827">
        <v>0.48484848484848486</v>
      </c>
      <c r="T835" s="826">
        <v>15</v>
      </c>
      <c r="U835" s="828">
        <v>0.46875</v>
      </c>
    </row>
    <row r="836" spans="1:21" ht="14.45" customHeight="1" x14ac:dyDescent="0.2">
      <c r="A836" s="821">
        <v>11</v>
      </c>
      <c r="B836" s="822" t="s">
        <v>2300</v>
      </c>
      <c r="C836" s="822" t="s">
        <v>2306</v>
      </c>
      <c r="D836" s="823" t="s">
        <v>4268</v>
      </c>
      <c r="E836" s="824" t="s">
        <v>2338</v>
      </c>
      <c r="F836" s="822" t="s">
        <v>2301</v>
      </c>
      <c r="G836" s="822" t="s">
        <v>2925</v>
      </c>
      <c r="H836" s="822" t="s">
        <v>329</v>
      </c>
      <c r="I836" s="822" t="s">
        <v>2926</v>
      </c>
      <c r="J836" s="822" t="s">
        <v>2927</v>
      </c>
      <c r="K836" s="822" t="s">
        <v>2928</v>
      </c>
      <c r="L836" s="825">
        <v>736.33</v>
      </c>
      <c r="M836" s="825">
        <v>1472.66</v>
      </c>
      <c r="N836" s="822">
        <v>2</v>
      </c>
      <c r="O836" s="826">
        <v>0.5</v>
      </c>
      <c r="P836" s="825">
        <v>1472.66</v>
      </c>
      <c r="Q836" s="827">
        <v>1</v>
      </c>
      <c r="R836" s="822">
        <v>2</v>
      </c>
      <c r="S836" s="827">
        <v>1</v>
      </c>
      <c r="T836" s="826">
        <v>0.5</v>
      </c>
      <c r="U836" s="828">
        <v>1</v>
      </c>
    </row>
    <row r="837" spans="1:21" ht="14.45" customHeight="1" x14ac:dyDescent="0.2">
      <c r="A837" s="821">
        <v>11</v>
      </c>
      <c r="B837" s="822" t="s">
        <v>2300</v>
      </c>
      <c r="C837" s="822" t="s">
        <v>2306</v>
      </c>
      <c r="D837" s="823" t="s">
        <v>4268</v>
      </c>
      <c r="E837" s="824" t="s">
        <v>2338</v>
      </c>
      <c r="F837" s="822" t="s">
        <v>2301</v>
      </c>
      <c r="G837" s="822" t="s">
        <v>2383</v>
      </c>
      <c r="H837" s="822" t="s">
        <v>663</v>
      </c>
      <c r="I837" s="822" t="s">
        <v>1914</v>
      </c>
      <c r="J837" s="822" t="s">
        <v>1055</v>
      </c>
      <c r="K837" s="822" t="s">
        <v>708</v>
      </c>
      <c r="L837" s="825">
        <v>96.04</v>
      </c>
      <c r="M837" s="825">
        <v>1728.72</v>
      </c>
      <c r="N837" s="822">
        <v>18</v>
      </c>
      <c r="O837" s="826">
        <v>8.5</v>
      </c>
      <c r="P837" s="825">
        <v>1152.48</v>
      </c>
      <c r="Q837" s="827">
        <v>0.66666666666666663</v>
      </c>
      <c r="R837" s="822">
        <v>12</v>
      </c>
      <c r="S837" s="827">
        <v>0.66666666666666663</v>
      </c>
      <c r="T837" s="826">
        <v>5.5</v>
      </c>
      <c r="U837" s="828">
        <v>0.6470588235294118</v>
      </c>
    </row>
    <row r="838" spans="1:21" ht="14.45" customHeight="1" x14ac:dyDescent="0.2">
      <c r="A838" s="821">
        <v>11</v>
      </c>
      <c r="B838" s="822" t="s">
        <v>2300</v>
      </c>
      <c r="C838" s="822" t="s">
        <v>2306</v>
      </c>
      <c r="D838" s="823" t="s">
        <v>4268</v>
      </c>
      <c r="E838" s="824" t="s">
        <v>2338</v>
      </c>
      <c r="F838" s="822" t="s">
        <v>2301</v>
      </c>
      <c r="G838" s="822" t="s">
        <v>2383</v>
      </c>
      <c r="H838" s="822" t="s">
        <v>663</v>
      </c>
      <c r="I838" s="822" t="s">
        <v>1914</v>
      </c>
      <c r="J838" s="822" t="s">
        <v>1055</v>
      </c>
      <c r="K838" s="822" t="s">
        <v>708</v>
      </c>
      <c r="L838" s="825">
        <v>168.41</v>
      </c>
      <c r="M838" s="825">
        <v>336.82</v>
      </c>
      <c r="N838" s="822">
        <v>2</v>
      </c>
      <c r="O838" s="826">
        <v>0.5</v>
      </c>
      <c r="P838" s="825">
        <v>336.82</v>
      </c>
      <c r="Q838" s="827">
        <v>1</v>
      </c>
      <c r="R838" s="822">
        <v>2</v>
      </c>
      <c r="S838" s="827">
        <v>1</v>
      </c>
      <c r="T838" s="826">
        <v>0.5</v>
      </c>
      <c r="U838" s="828">
        <v>1</v>
      </c>
    </row>
    <row r="839" spans="1:21" ht="14.45" customHeight="1" x14ac:dyDescent="0.2">
      <c r="A839" s="821">
        <v>11</v>
      </c>
      <c r="B839" s="822" t="s">
        <v>2300</v>
      </c>
      <c r="C839" s="822" t="s">
        <v>2306</v>
      </c>
      <c r="D839" s="823" t="s">
        <v>4268</v>
      </c>
      <c r="E839" s="824" t="s">
        <v>2338</v>
      </c>
      <c r="F839" s="822" t="s">
        <v>2301</v>
      </c>
      <c r="G839" s="822" t="s">
        <v>2721</v>
      </c>
      <c r="H839" s="822" t="s">
        <v>329</v>
      </c>
      <c r="I839" s="822" t="s">
        <v>3292</v>
      </c>
      <c r="J839" s="822" t="s">
        <v>2723</v>
      </c>
      <c r="K839" s="822" t="s">
        <v>3293</v>
      </c>
      <c r="L839" s="825">
        <v>220.75</v>
      </c>
      <c r="M839" s="825">
        <v>662.25</v>
      </c>
      <c r="N839" s="822">
        <v>3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11</v>
      </c>
      <c r="B840" s="822" t="s">
        <v>2300</v>
      </c>
      <c r="C840" s="822" t="s">
        <v>2306</v>
      </c>
      <c r="D840" s="823" t="s">
        <v>4268</v>
      </c>
      <c r="E840" s="824" t="s">
        <v>2338</v>
      </c>
      <c r="F840" s="822" t="s">
        <v>2301</v>
      </c>
      <c r="G840" s="822" t="s">
        <v>2721</v>
      </c>
      <c r="H840" s="822" t="s">
        <v>329</v>
      </c>
      <c r="I840" s="822" t="s">
        <v>3367</v>
      </c>
      <c r="J840" s="822" t="s">
        <v>2723</v>
      </c>
      <c r="K840" s="822" t="s">
        <v>3368</v>
      </c>
      <c r="L840" s="825">
        <v>110.37</v>
      </c>
      <c r="M840" s="825">
        <v>110.37</v>
      </c>
      <c r="N840" s="822">
        <v>1</v>
      </c>
      <c r="O840" s="826">
        <v>1</v>
      </c>
      <c r="P840" s="825">
        <v>110.37</v>
      </c>
      <c r="Q840" s="827">
        <v>1</v>
      </c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11</v>
      </c>
      <c r="B841" s="822" t="s">
        <v>2300</v>
      </c>
      <c r="C841" s="822" t="s">
        <v>2306</v>
      </c>
      <c r="D841" s="823" t="s">
        <v>4268</v>
      </c>
      <c r="E841" s="824" t="s">
        <v>2338</v>
      </c>
      <c r="F841" s="822" t="s">
        <v>2301</v>
      </c>
      <c r="G841" s="822" t="s">
        <v>2434</v>
      </c>
      <c r="H841" s="822" t="s">
        <v>329</v>
      </c>
      <c r="I841" s="822" t="s">
        <v>2435</v>
      </c>
      <c r="J841" s="822" t="s">
        <v>2436</v>
      </c>
      <c r="K841" s="822" t="s">
        <v>2437</v>
      </c>
      <c r="L841" s="825">
        <v>52.87</v>
      </c>
      <c r="M841" s="825">
        <v>581.56999999999994</v>
      </c>
      <c r="N841" s="822">
        <v>11</v>
      </c>
      <c r="O841" s="826">
        <v>10.5</v>
      </c>
      <c r="P841" s="825">
        <v>105.74</v>
      </c>
      <c r="Q841" s="827">
        <v>0.18181818181818182</v>
      </c>
      <c r="R841" s="822">
        <v>2</v>
      </c>
      <c r="S841" s="827">
        <v>0.18181818181818182</v>
      </c>
      <c r="T841" s="826">
        <v>2</v>
      </c>
      <c r="U841" s="828">
        <v>0.19047619047619047</v>
      </c>
    </row>
    <row r="842" spans="1:21" ht="14.45" customHeight="1" x14ac:dyDescent="0.2">
      <c r="A842" s="821">
        <v>11</v>
      </c>
      <c r="B842" s="822" t="s">
        <v>2300</v>
      </c>
      <c r="C842" s="822" t="s">
        <v>2306</v>
      </c>
      <c r="D842" s="823" t="s">
        <v>4268</v>
      </c>
      <c r="E842" s="824" t="s">
        <v>2338</v>
      </c>
      <c r="F842" s="822" t="s">
        <v>2301</v>
      </c>
      <c r="G842" s="822" t="s">
        <v>2434</v>
      </c>
      <c r="H842" s="822" t="s">
        <v>329</v>
      </c>
      <c r="I842" s="822" t="s">
        <v>3369</v>
      </c>
      <c r="J842" s="822" t="s">
        <v>3296</v>
      </c>
      <c r="K842" s="822" t="s">
        <v>3370</v>
      </c>
      <c r="L842" s="825">
        <v>0</v>
      </c>
      <c r="M842" s="825">
        <v>0</v>
      </c>
      <c r="N842" s="822">
        <v>10</v>
      </c>
      <c r="O842" s="826">
        <v>10</v>
      </c>
      <c r="P842" s="825">
        <v>0</v>
      </c>
      <c r="Q842" s="827"/>
      <c r="R842" s="822">
        <v>5</v>
      </c>
      <c r="S842" s="827">
        <v>0.5</v>
      </c>
      <c r="T842" s="826">
        <v>5</v>
      </c>
      <c r="U842" s="828">
        <v>0.5</v>
      </c>
    </row>
    <row r="843" spans="1:21" ht="14.45" customHeight="1" x14ac:dyDescent="0.2">
      <c r="A843" s="821">
        <v>11</v>
      </c>
      <c r="B843" s="822" t="s">
        <v>2300</v>
      </c>
      <c r="C843" s="822" t="s">
        <v>2306</v>
      </c>
      <c r="D843" s="823" t="s">
        <v>4268</v>
      </c>
      <c r="E843" s="824" t="s">
        <v>2338</v>
      </c>
      <c r="F843" s="822" t="s">
        <v>2301</v>
      </c>
      <c r="G843" s="822" t="s">
        <v>2434</v>
      </c>
      <c r="H843" s="822" t="s">
        <v>329</v>
      </c>
      <c r="I843" s="822" t="s">
        <v>2537</v>
      </c>
      <c r="J843" s="822" t="s">
        <v>2538</v>
      </c>
      <c r="K843" s="822" t="s">
        <v>2539</v>
      </c>
      <c r="L843" s="825">
        <v>70.48</v>
      </c>
      <c r="M843" s="825">
        <v>352.4</v>
      </c>
      <c r="N843" s="822">
        <v>5</v>
      </c>
      <c r="O843" s="826">
        <v>2.5</v>
      </c>
      <c r="P843" s="825"/>
      <c r="Q843" s="827">
        <v>0</v>
      </c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11</v>
      </c>
      <c r="B844" s="822" t="s">
        <v>2300</v>
      </c>
      <c r="C844" s="822" t="s">
        <v>2306</v>
      </c>
      <c r="D844" s="823" t="s">
        <v>4268</v>
      </c>
      <c r="E844" s="824" t="s">
        <v>2338</v>
      </c>
      <c r="F844" s="822" t="s">
        <v>2301</v>
      </c>
      <c r="G844" s="822" t="s">
        <v>2434</v>
      </c>
      <c r="H844" s="822" t="s">
        <v>329</v>
      </c>
      <c r="I844" s="822" t="s">
        <v>2543</v>
      </c>
      <c r="J844" s="822" t="s">
        <v>2436</v>
      </c>
      <c r="K844" s="822" t="s">
        <v>2437</v>
      </c>
      <c r="L844" s="825">
        <v>52.87</v>
      </c>
      <c r="M844" s="825">
        <v>264.34999999999997</v>
      </c>
      <c r="N844" s="822">
        <v>5</v>
      </c>
      <c r="O844" s="826">
        <v>3</v>
      </c>
      <c r="P844" s="825">
        <v>52.87</v>
      </c>
      <c r="Q844" s="827">
        <v>0.2</v>
      </c>
      <c r="R844" s="822">
        <v>1</v>
      </c>
      <c r="S844" s="827">
        <v>0.2</v>
      </c>
      <c r="T844" s="826">
        <v>0.5</v>
      </c>
      <c r="U844" s="828">
        <v>0.16666666666666666</v>
      </c>
    </row>
    <row r="845" spans="1:21" ht="14.45" customHeight="1" x14ac:dyDescent="0.2">
      <c r="A845" s="821">
        <v>11</v>
      </c>
      <c r="B845" s="822" t="s">
        <v>2300</v>
      </c>
      <c r="C845" s="822" t="s">
        <v>2306</v>
      </c>
      <c r="D845" s="823" t="s">
        <v>4268</v>
      </c>
      <c r="E845" s="824" t="s">
        <v>2338</v>
      </c>
      <c r="F845" s="822" t="s">
        <v>2301</v>
      </c>
      <c r="G845" s="822" t="s">
        <v>2555</v>
      </c>
      <c r="H845" s="822" t="s">
        <v>329</v>
      </c>
      <c r="I845" s="822" t="s">
        <v>2556</v>
      </c>
      <c r="J845" s="822" t="s">
        <v>2557</v>
      </c>
      <c r="K845" s="822" t="s">
        <v>2558</v>
      </c>
      <c r="L845" s="825">
        <v>0</v>
      </c>
      <c r="M845" s="825">
        <v>0</v>
      </c>
      <c r="N845" s="822">
        <v>2</v>
      </c>
      <c r="O845" s="826">
        <v>1</v>
      </c>
      <c r="P845" s="825"/>
      <c r="Q845" s="827"/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11</v>
      </c>
      <c r="B846" s="822" t="s">
        <v>2300</v>
      </c>
      <c r="C846" s="822" t="s">
        <v>2306</v>
      </c>
      <c r="D846" s="823" t="s">
        <v>4268</v>
      </c>
      <c r="E846" s="824" t="s">
        <v>2338</v>
      </c>
      <c r="F846" s="822" t="s">
        <v>2301</v>
      </c>
      <c r="G846" s="822" t="s">
        <v>2559</v>
      </c>
      <c r="H846" s="822" t="s">
        <v>329</v>
      </c>
      <c r="I846" s="822" t="s">
        <v>2560</v>
      </c>
      <c r="J846" s="822" t="s">
        <v>2561</v>
      </c>
      <c r="K846" s="822" t="s">
        <v>2562</v>
      </c>
      <c r="L846" s="825">
        <v>159.71</v>
      </c>
      <c r="M846" s="825">
        <v>2874.78</v>
      </c>
      <c r="N846" s="822">
        <v>18</v>
      </c>
      <c r="O846" s="826">
        <v>6</v>
      </c>
      <c r="P846" s="825">
        <v>479.13</v>
      </c>
      <c r="Q846" s="827">
        <v>0.16666666666666666</v>
      </c>
      <c r="R846" s="822">
        <v>3</v>
      </c>
      <c r="S846" s="827">
        <v>0.16666666666666666</v>
      </c>
      <c r="T846" s="826">
        <v>1</v>
      </c>
      <c r="U846" s="828">
        <v>0.16666666666666666</v>
      </c>
    </row>
    <row r="847" spans="1:21" ht="14.45" customHeight="1" x14ac:dyDescent="0.2">
      <c r="A847" s="821">
        <v>11</v>
      </c>
      <c r="B847" s="822" t="s">
        <v>2300</v>
      </c>
      <c r="C847" s="822" t="s">
        <v>2306</v>
      </c>
      <c r="D847" s="823" t="s">
        <v>4268</v>
      </c>
      <c r="E847" s="824" t="s">
        <v>2338</v>
      </c>
      <c r="F847" s="822" t="s">
        <v>2301</v>
      </c>
      <c r="G847" s="822" t="s">
        <v>2438</v>
      </c>
      <c r="H847" s="822" t="s">
        <v>329</v>
      </c>
      <c r="I847" s="822" t="s">
        <v>3371</v>
      </c>
      <c r="J847" s="822" t="s">
        <v>3372</v>
      </c>
      <c r="K847" s="822" t="s">
        <v>3373</v>
      </c>
      <c r="L847" s="825">
        <v>0</v>
      </c>
      <c r="M847" s="825">
        <v>0</v>
      </c>
      <c r="N847" s="822">
        <v>38</v>
      </c>
      <c r="O847" s="826">
        <v>28.5</v>
      </c>
      <c r="P847" s="825">
        <v>0</v>
      </c>
      <c r="Q847" s="827"/>
      <c r="R847" s="822">
        <v>17</v>
      </c>
      <c r="S847" s="827">
        <v>0.44736842105263158</v>
      </c>
      <c r="T847" s="826">
        <v>13</v>
      </c>
      <c r="U847" s="828">
        <v>0.45614035087719296</v>
      </c>
    </row>
    <row r="848" spans="1:21" ht="14.45" customHeight="1" x14ac:dyDescent="0.2">
      <c r="A848" s="821">
        <v>11</v>
      </c>
      <c r="B848" s="822" t="s">
        <v>2300</v>
      </c>
      <c r="C848" s="822" t="s">
        <v>2306</v>
      </c>
      <c r="D848" s="823" t="s">
        <v>4268</v>
      </c>
      <c r="E848" s="824" t="s">
        <v>2338</v>
      </c>
      <c r="F848" s="822" t="s">
        <v>2301</v>
      </c>
      <c r="G848" s="822" t="s">
        <v>2438</v>
      </c>
      <c r="H848" s="822" t="s">
        <v>329</v>
      </c>
      <c r="I848" s="822" t="s">
        <v>2439</v>
      </c>
      <c r="J848" s="822" t="s">
        <v>2440</v>
      </c>
      <c r="K848" s="822" t="s">
        <v>2441</v>
      </c>
      <c r="L848" s="825">
        <v>91.78</v>
      </c>
      <c r="M848" s="825">
        <v>1284.92</v>
      </c>
      <c r="N848" s="822">
        <v>14</v>
      </c>
      <c r="O848" s="826">
        <v>5</v>
      </c>
      <c r="P848" s="825">
        <v>275.34000000000003</v>
      </c>
      <c r="Q848" s="827">
        <v>0.2142857142857143</v>
      </c>
      <c r="R848" s="822">
        <v>3</v>
      </c>
      <c r="S848" s="827">
        <v>0.21428571428571427</v>
      </c>
      <c r="T848" s="826">
        <v>1</v>
      </c>
      <c r="U848" s="828">
        <v>0.2</v>
      </c>
    </row>
    <row r="849" spans="1:21" ht="14.45" customHeight="1" x14ac:dyDescent="0.2">
      <c r="A849" s="821">
        <v>11</v>
      </c>
      <c r="B849" s="822" t="s">
        <v>2300</v>
      </c>
      <c r="C849" s="822" t="s">
        <v>2306</v>
      </c>
      <c r="D849" s="823" t="s">
        <v>4268</v>
      </c>
      <c r="E849" s="824" t="s">
        <v>2338</v>
      </c>
      <c r="F849" s="822" t="s">
        <v>2301</v>
      </c>
      <c r="G849" s="822" t="s">
        <v>2756</v>
      </c>
      <c r="H849" s="822" t="s">
        <v>663</v>
      </c>
      <c r="I849" s="822" t="s">
        <v>2067</v>
      </c>
      <c r="J849" s="822" t="s">
        <v>1222</v>
      </c>
      <c r="K849" s="822" t="s">
        <v>2068</v>
      </c>
      <c r="L849" s="825">
        <v>386.73</v>
      </c>
      <c r="M849" s="825">
        <v>386.73</v>
      </c>
      <c r="N849" s="822">
        <v>1</v>
      </c>
      <c r="O849" s="826">
        <v>0.5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11</v>
      </c>
      <c r="B850" s="822" t="s">
        <v>2300</v>
      </c>
      <c r="C850" s="822" t="s">
        <v>2306</v>
      </c>
      <c r="D850" s="823" t="s">
        <v>4268</v>
      </c>
      <c r="E850" s="824" t="s">
        <v>2338</v>
      </c>
      <c r="F850" s="822" t="s">
        <v>2301</v>
      </c>
      <c r="G850" s="822" t="s">
        <v>2359</v>
      </c>
      <c r="H850" s="822" t="s">
        <v>329</v>
      </c>
      <c r="I850" s="822" t="s">
        <v>2504</v>
      </c>
      <c r="J850" s="822" t="s">
        <v>2639</v>
      </c>
      <c r="K850" s="822"/>
      <c r="L850" s="825">
        <v>50.32</v>
      </c>
      <c r="M850" s="825">
        <v>50.32</v>
      </c>
      <c r="N850" s="822">
        <v>1</v>
      </c>
      <c r="O850" s="826">
        <v>1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11</v>
      </c>
      <c r="B851" s="822" t="s">
        <v>2300</v>
      </c>
      <c r="C851" s="822" t="s">
        <v>2306</v>
      </c>
      <c r="D851" s="823" t="s">
        <v>4268</v>
      </c>
      <c r="E851" s="824" t="s">
        <v>2338</v>
      </c>
      <c r="F851" s="822" t="s">
        <v>2301</v>
      </c>
      <c r="G851" s="822" t="s">
        <v>2452</v>
      </c>
      <c r="H851" s="822" t="s">
        <v>329</v>
      </c>
      <c r="I851" s="822" t="s">
        <v>2453</v>
      </c>
      <c r="J851" s="822" t="s">
        <v>2454</v>
      </c>
      <c r="K851" s="822" t="s">
        <v>2455</v>
      </c>
      <c r="L851" s="825">
        <v>132.97999999999999</v>
      </c>
      <c r="M851" s="825">
        <v>930.8599999999999</v>
      </c>
      <c r="N851" s="822">
        <v>7</v>
      </c>
      <c r="O851" s="826">
        <v>2</v>
      </c>
      <c r="P851" s="825">
        <v>531.91999999999996</v>
      </c>
      <c r="Q851" s="827">
        <v>0.5714285714285714</v>
      </c>
      <c r="R851" s="822">
        <v>4</v>
      </c>
      <c r="S851" s="827">
        <v>0.5714285714285714</v>
      </c>
      <c r="T851" s="826">
        <v>1</v>
      </c>
      <c r="U851" s="828">
        <v>0.5</v>
      </c>
    </row>
    <row r="852" spans="1:21" ht="14.45" customHeight="1" x14ac:dyDescent="0.2">
      <c r="A852" s="821">
        <v>11</v>
      </c>
      <c r="B852" s="822" t="s">
        <v>2300</v>
      </c>
      <c r="C852" s="822" t="s">
        <v>2306</v>
      </c>
      <c r="D852" s="823" t="s">
        <v>4268</v>
      </c>
      <c r="E852" s="824" t="s">
        <v>2338</v>
      </c>
      <c r="F852" s="822" t="s">
        <v>2301</v>
      </c>
      <c r="G852" s="822" t="s">
        <v>2577</v>
      </c>
      <c r="H852" s="822" t="s">
        <v>329</v>
      </c>
      <c r="I852" s="822" t="s">
        <v>2578</v>
      </c>
      <c r="J852" s="822" t="s">
        <v>2579</v>
      </c>
      <c r="K852" s="822" t="s">
        <v>2580</v>
      </c>
      <c r="L852" s="825">
        <v>482.19</v>
      </c>
      <c r="M852" s="825">
        <v>482.19</v>
      </c>
      <c r="N852" s="822">
        <v>1</v>
      </c>
      <c r="O852" s="826">
        <v>1</v>
      </c>
      <c r="P852" s="825">
        <v>482.19</v>
      </c>
      <c r="Q852" s="827">
        <v>1</v>
      </c>
      <c r="R852" s="822">
        <v>1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11</v>
      </c>
      <c r="B853" s="822" t="s">
        <v>2300</v>
      </c>
      <c r="C853" s="822" t="s">
        <v>2306</v>
      </c>
      <c r="D853" s="823" t="s">
        <v>4268</v>
      </c>
      <c r="E853" s="824" t="s">
        <v>2338</v>
      </c>
      <c r="F853" s="822" t="s">
        <v>2301</v>
      </c>
      <c r="G853" s="822" t="s">
        <v>2585</v>
      </c>
      <c r="H853" s="822" t="s">
        <v>329</v>
      </c>
      <c r="I853" s="822" t="s">
        <v>3374</v>
      </c>
      <c r="J853" s="822" t="s">
        <v>892</v>
      </c>
      <c r="K853" s="822" t="s">
        <v>3375</v>
      </c>
      <c r="L853" s="825">
        <v>0</v>
      </c>
      <c r="M853" s="825">
        <v>0</v>
      </c>
      <c r="N853" s="822">
        <v>2</v>
      </c>
      <c r="O853" s="826">
        <v>1.5</v>
      </c>
      <c r="P853" s="825">
        <v>0</v>
      </c>
      <c r="Q853" s="827"/>
      <c r="R853" s="822">
        <v>1</v>
      </c>
      <c r="S853" s="827">
        <v>0.5</v>
      </c>
      <c r="T853" s="826">
        <v>0.5</v>
      </c>
      <c r="U853" s="828">
        <v>0.33333333333333331</v>
      </c>
    </row>
    <row r="854" spans="1:21" ht="14.45" customHeight="1" x14ac:dyDescent="0.2">
      <c r="A854" s="821">
        <v>11</v>
      </c>
      <c r="B854" s="822" t="s">
        <v>2300</v>
      </c>
      <c r="C854" s="822" t="s">
        <v>2306</v>
      </c>
      <c r="D854" s="823" t="s">
        <v>4268</v>
      </c>
      <c r="E854" s="824" t="s">
        <v>2338</v>
      </c>
      <c r="F854" s="822" t="s">
        <v>2301</v>
      </c>
      <c r="G854" s="822" t="s">
        <v>2353</v>
      </c>
      <c r="H854" s="822" t="s">
        <v>663</v>
      </c>
      <c r="I854" s="822" t="s">
        <v>1832</v>
      </c>
      <c r="J854" s="822" t="s">
        <v>788</v>
      </c>
      <c r="K854" s="822" t="s">
        <v>1833</v>
      </c>
      <c r="L854" s="825">
        <v>368.16</v>
      </c>
      <c r="M854" s="825">
        <v>1104.48</v>
      </c>
      <c r="N854" s="822">
        <v>3</v>
      </c>
      <c r="O854" s="826">
        <v>1</v>
      </c>
      <c r="P854" s="825">
        <v>1104.48</v>
      </c>
      <c r="Q854" s="827">
        <v>1</v>
      </c>
      <c r="R854" s="822">
        <v>3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11</v>
      </c>
      <c r="B855" s="822" t="s">
        <v>2300</v>
      </c>
      <c r="C855" s="822" t="s">
        <v>2306</v>
      </c>
      <c r="D855" s="823" t="s">
        <v>4268</v>
      </c>
      <c r="E855" s="824" t="s">
        <v>2338</v>
      </c>
      <c r="F855" s="822" t="s">
        <v>2301</v>
      </c>
      <c r="G855" s="822" t="s">
        <v>2353</v>
      </c>
      <c r="H855" s="822" t="s">
        <v>663</v>
      </c>
      <c r="I855" s="822" t="s">
        <v>1834</v>
      </c>
      <c r="J855" s="822" t="s">
        <v>788</v>
      </c>
      <c r="K855" s="822" t="s">
        <v>1835</v>
      </c>
      <c r="L855" s="825">
        <v>736.33</v>
      </c>
      <c r="M855" s="825">
        <v>167146.91000000015</v>
      </c>
      <c r="N855" s="822">
        <v>227</v>
      </c>
      <c r="O855" s="826">
        <v>89</v>
      </c>
      <c r="P855" s="825">
        <v>119285.46000000014</v>
      </c>
      <c r="Q855" s="827">
        <v>0.71365638766519846</v>
      </c>
      <c r="R855" s="822">
        <v>162</v>
      </c>
      <c r="S855" s="827">
        <v>0.71365638766519823</v>
      </c>
      <c r="T855" s="826">
        <v>64.5</v>
      </c>
      <c r="U855" s="828">
        <v>0.7247191011235955</v>
      </c>
    </row>
    <row r="856" spans="1:21" ht="14.45" customHeight="1" x14ac:dyDescent="0.2">
      <c r="A856" s="821">
        <v>11</v>
      </c>
      <c r="B856" s="822" t="s">
        <v>2300</v>
      </c>
      <c r="C856" s="822" t="s">
        <v>2306</v>
      </c>
      <c r="D856" s="823" t="s">
        <v>4268</v>
      </c>
      <c r="E856" s="824" t="s">
        <v>2338</v>
      </c>
      <c r="F856" s="822" t="s">
        <v>2301</v>
      </c>
      <c r="G856" s="822" t="s">
        <v>2353</v>
      </c>
      <c r="H856" s="822" t="s">
        <v>663</v>
      </c>
      <c r="I856" s="822" t="s">
        <v>1836</v>
      </c>
      <c r="J856" s="822" t="s">
        <v>788</v>
      </c>
      <c r="K856" s="822" t="s">
        <v>1837</v>
      </c>
      <c r="L856" s="825">
        <v>490.89</v>
      </c>
      <c r="M856" s="825">
        <v>4908.8999999999996</v>
      </c>
      <c r="N856" s="822">
        <v>10</v>
      </c>
      <c r="O856" s="826">
        <v>4.5</v>
      </c>
      <c r="P856" s="825">
        <v>3927.12</v>
      </c>
      <c r="Q856" s="827">
        <v>0.8</v>
      </c>
      <c r="R856" s="822">
        <v>8</v>
      </c>
      <c r="S856" s="827">
        <v>0.8</v>
      </c>
      <c r="T856" s="826">
        <v>3</v>
      </c>
      <c r="U856" s="828">
        <v>0.66666666666666663</v>
      </c>
    </row>
    <row r="857" spans="1:21" ht="14.45" customHeight="1" x14ac:dyDescent="0.2">
      <c r="A857" s="821">
        <v>11</v>
      </c>
      <c r="B857" s="822" t="s">
        <v>2300</v>
      </c>
      <c r="C857" s="822" t="s">
        <v>2306</v>
      </c>
      <c r="D857" s="823" t="s">
        <v>4268</v>
      </c>
      <c r="E857" s="824" t="s">
        <v>2338</v>
      </c>
      <c r="F857" s="822" t="s">
        <v>2301</v>
      </c>
      <c r="G857" s="822" t="s">
        <v>2353</v>
      </c>
      <c r="H857" s="822" t="s">
        <v>663</v>
      </c>
      <c r="I857" s="822" t="s">
        <v>1830</v>
      </c>
      <c r="J857" s="822" t="s">
        <v>788</v>
      </c>
      <c r="K857" s="822" t="s">
        <v>1831</v>
      </c>
      <c r="L857" s="825">
        <v>923.74</v>
      </c>
      <c r="M857" s="825">
        <v>53576.92</v>
      </c>
      <c r="N857" s="822">
        <v>58</v>
      </c>
      <c r="O857" s="826">
        <v>20</v>
      </c>
      <c r="P857" s="825">
        <v>45263.26</v>
      </c>
      <c r="Q857" s="827">
        <v>0.84482758620689657</v>
      </c>
      <c r="R857" s="822">
        <v>49</v>
      </c>
      <c r="S857" s="827">
        <v>0.84482758620689657</v>
      </c>
      <c r="T857" s="826">
        <v>17</v>
      </c>
      <c r="U857" s="828">
        <v>0.85</v>
      </c>
    </row>
    <row r="858" spans="1:21" ht="14.45" customHeight="1" x14ac:dyDescent="0.2">
      <c r="A858" s="821">
        <v>11</v>
      </c>
      <c r="B858" s="822" t="s">
        <v>2300</v>
      </c>
      <c r="C858" s="822" t="s">
        <v>2306</v>
      </c>
      <c r="D858" s="823" t="s">
        <v>4268</v>
      </c>
      <c r="E858" s="824" t="s">
        <v>2338</v>
      </c>
      <c r="F858" s="822" t="s">
        <v>2301</v>
      </c>
      <c r="G858" s="822" t="s">
        <v>2408</v>
      </c>
      <c r="H858" s="822" t="s">
        <v>329</v>
      </c>
      <c r="I858" s="822" t="s">
        <v>2409</v>
      </c>
      <c r="J858" s="822" t="s">
        <v>681</v>
      </c>
      <c r="K858" s="822" t="s">
        <v>1168</v>
      </c>
      <c r="L858" s="825">
        <v>35.25</v>
      </c>
      <c r="M858" s="825">
        <v>1339.5</v>
      </c>
      <c r="N858" s="822">
        <v>38</v>
      </c>
      <c r="O858" s="826">
        <v>23.5</v>
      </c>
      <c r="P858" s="825">
        <v>528.75</v>
      </c>
      <c r="Q858" s="827">
        <v>0.39473684210526316</v>
      </c>
      <c r="R858" s="822">
        <v>15</v>
      </c>
      <c r="S858" s="827">
        <v>0.39473684210526316</v>
      </c>
      <c r="T858" s="826">
        <v>8</v>
      </c>
      <c r="U858" s="828">
        <v>0.34042553191489361</v>
      </c>
    </row>
    <row r="859" spans="1:21" ht="14.45" customHeight="1" x14ac:dyDescent="0.2">
      <c r="A859" s="821">
        <v>11</v>
      </c>
      <c r="B859" s="822" t="s">
        <v>2300</v>
      </c>
      <c r="C859" s="822" t="s">
        <v>2306</v>
      </c>
      <c r="D859" s="823" t="s">
        <v>4268</v>
      </c>
      <c r="E859" s="824" t="s">
        <v>2338</v>
      </c>
      <c r="F859" s="822" t="s">
        <v>2301</v>
      </c>
      <c r="G859" s="822" t="s">
        <v>2408</v>
      </c>
      <c r="H859" s="822" t="s">
        <v>329</v>
      </c>
      <c r="I859" s="822" t="s">
        <v>2589</v>
      </c>
      <c r="J859" s="822" t="s">
        <v>681</v>
      </c>
      <c r="K859" s="822" t="s">
        <v>2590</v>
      </c>
      <c r="L859" s="825">
        <v>35.25</v>
      </c>
      <c r="M859" s="825">
        <v>740.25</v>
      </c>
      <c r="N859" s="822">
        <v>21</v>
      </c>
      <c r="O859" s="826">
        <v>16</v>
      </c>
      <c r="P859" s="825">
        <v>423</v>
      </c>
      <c r="Q859" s="827">
        <v>0.5714285714285714</v>
      </c>
      <c r="R859" s="822">
        <v>12</v>
      </c>
      <c r="S859" s="827">
        <v>0.5714285714285714</v>
      </c>
      <c r="T859" s="826">
        <v>8</v>
      </c>
      <c r="U859" s="828">
        <v>0.5</v>
      </c>
    </row>
    <row r="860" spans="1:21" ht="14.45" customHeight="1" x14ac:dyDescent="0.2">
      <c r="A860" s="821">
        <v>11</v>
      </c>
      <c r="B860" s="822" t="s">
        <v>2300</v>
      </c>
      <c r="C860" s="822" t="s">
        <v>2306</v>
      </c>
      <c r="D860" s="823" t="s">
        <v>4268</v>
      </c>
      <c r="E860" s="824" t="s">
        <v>2338</v>
      </c>
      <c r="F860" s="822" t="s">
        <v>2301</v>
      </c>
      <c r="G860" s="822" t="s">
        <v>2408</v>
      </c>
      <c r="H860" s="822" t="s">
        <v>329</v>
      </c>
      <c r="I860" s="822" t="s">
        <v>2591</v>
      </c>
      <c r="J860" s="822" t="s">
        <v>925</v>
      </c>
      <c r="K860" s="822" t="s">
        <v>2592</v>
      </c>
      <c r="L860" s="825">
        <v>35.25</v>
      </c>
      <c r="M860" s="825">
        <v>423</v>
      </c>
      <c r="N860" s="822">
        <v>12</v>
      </c>
      <c r="O860" s="826">
        <v>12</v>
      </c>
      <c r="P860" s="825">
        <v>211.5</v>
      </c>
      <c r="Q860" s="827">
        <v>0.5</v>
      </c>
      <c r="R860" s="822">
        <v>6</v>
      </c>
      <c r="S860" s="827">
        <v>0.5</v>
      </c>
      <c r="T860" s="826">
        <v>6</v>
      </c>
      <c r="U860" s="828">
        <v>0.5</v>
      </c>
    </row>
    <row r="861" spans="1:21" ht="14.45" customHeight="1" x14ac:dyDescent="0.2">
      <c r="A861" s="821">
        <v>11</v>
      </c>
      <c r="B861" s="822" t="s">
        <v>2300</v>
      </c>
      <c r="C861" s="822" t="s">
        <v>2306</v>
      </c>
      <c r="D861" s="823" t="s">
        <v>4268</v>
      </c>
      <c r="E861" s="824" t="s">
        <v>2338</v>
      </c>
      <c r="F861" s="822" t="s">
        <v>2301</v>
      </c>
      <c r="G861" s="822" t="s">
        <v>2408</v>
      </c>
      <c r="H861" s="822" t="s">
        <v>329</v>
      </c>
      <c r="I861" s="822" t="s">
        <v>2799</v>
      </c>
      <c r="J861" s="822" t="s">
        <v>681</v>
      </c>
      <c r="K861" s="822" t="s">
        <v>2592</v>
      </c>
      <c r="L861" s="825">
        <v>35.25</v>
      </c>
      <c r="M861" s="825">
        <v>105.75</v>
      </c>
      <c r="N861" s="822">
        <v>3</v>
      </c>
      <c r="O861" s="826">
        <v>2.5</v>
      </c>
      <c r="P861" s="825">
        <v>70.5</v>
      </c>
      <c r="Q861" s="827">
        <v>0.66666666666666663</v>
      </c>
      <c r="R861" s="822">
        <v>2</v>
      </c>
      <c r="S861" s="827">
        <v>0.66666666666666663</v>
      </c>
      <c r="T861" s="826">
        <v>1.5</v>
      </c>
      <c r="U861" s="828">
        <v>0.6</v>
      </c>
    </row>
    <row r="862" spans="1:21" ht="14.45" customHeight="1" x14ac:dyDescent="0.2">
      <c r="A862" s="821">
        <v>11</v>
      </c>
      <c r="B862" s="822" t="s">
        <v>2300</v>
      </c>
      <c r="C862" s="822" t="s">
        <v>2306</v>
      </c>
      <c r="D862" s="823" t="s">
        <v>4268</v>
      </c>
      <c r="E862" s="824" t="s">
        <v>2338</v>
      </c>
      <c r="F862" s="822" t="s">
        <v>2301</v>
      </c>
      <c r="G862" s="822" t="s">
        <v>2410</v>
      </c>
      <c r="H862" s="822" t="s">
        <v>329</v>
      </c>
      <c r="I862" s="822" t="s">
        <v>3376</v>
      </c>
      <c r="J862" s="822" t="s">
        <v>2412</v>
      </c>
      <c r="K862" s="822" t="s">
        <v>3377</v>
      </c>
      <c r="L862" s="825">
        <v>515</v>
      </c>
      <c r="M862" s="825">
        <v>2060</v>
      </c>
      <c r="N862" s="822">
        <v>4</v>
      </c>
      <c r="O862" s="826">
        <v>0.5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11</v>
      </c>
      <c r="B863" s="822" t="s">
        <v>2300</v>
      </c>
      <c r="C863" s="822" t="s">
        <v>2306</v>
      </c>
      <c r="D863" s="823" t="s">
        <v>4268</v>
      </c>
      <c r="E863" s="824" t="s">
        <v>2338</v>
      </c>
      <c r="F863" s="822" t="s">
        <v>2301</v>
      </c>
      <c r="G863" s="822" t="s">
        <v>2941</v>
      </c>
      <c r="H863" s="822" t="s">
        <v>329</v>
      </c>
      <c r="I863" s="822" t="s">
        <v>3378</v>
      </c>
      <c r="J863" s="822" t="s">
        <v>977</v>
      </c>
      <c r="K863" s="822" t="s">
        <v>979</v>
      </c>
      <c r="L863" s="825">
        <v>64.349999999999994</v>
      </c>
      <c r="M863" s="825">
        <v>64.349999999999994</v>
      </c>
      <c r="N863" s="822">
        <v>1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11</v>
      </c>
      <c r="B864" s="822" t="s">
        <v>2300</v>
      </c>
      <c r="C864" s="822" t="s">
        <v>2306</v>
      </c>
      <c r="D864" s="823" t="s">
        <v>4268</v>
      </c>
      <c r="E864" s="824" t="s">
        <v>2338</v>
      </c>
      <c r="F864" s="822" t="s">
        <v>2301</v>
      </c>
      <c r="G864" s="822" t="s">
        <v>2354</v>
      </c>
      <c r="H864" s="822" t="s">
        <v>663</v>
      </c>
      <c r="I864" s="822" t="s">
        <v>1970</v>
      </c>
      <c r="J864" s="822" t="s">
        <v>929</v>
      </c>
      <c r="K864" s="822" t="s">
        <v>930</v>
      </c>
      <c r="L864" s="825">
        <v>0</v>
      </c>
      <c r="M864" s="825">
        <v>0</v>
      </c>
      <c r="N864" s="822">
        <v>91</v>
      </c>
      <c r="O864" s="826">
        <v>65</v>
      </c>
      <c r="P864" s="825">
        <v>0</v>
      </c>
      <c r="Q864" s="827"/>
      <c r="R864" s="822">
        <v>58</v>
      </c>
      <c r="S864" s="827">
        <v>0.63736263736263732</v>
      </c>
      <c r="T864" s="826">
        <v>41</v>
      </c>
      <c r="U864" s="828">
        <v>0.63076923076923075</v>
      </c>
    </row>
    <row r="865" spans="1:21" ht="14.45" customHeight="1" x14ac:dyDescent="0.2">
      <c r="A865" s="821">
        <v>11</v>
      </c>
      <c r="B865" s="822" t="s">
        <v>2300</v>
      </c>
      <c r="C865" s="822" t="s">
        <v>2306</v>
      </c>
      <c r="D865" s="823" t="s">
        <v>4268</v>
      </c>
      <c r="E865" s="824" t="s">
        <v>2338</v>
      </c>
      <c r="F865" s="822" t="s">
        <v>2301</v>
      </c>
      <c r="G865" s="822" t="s">
        <v>2823</v>
      </c>
      <c r="H865" s="822" t="s">
        <v>329</v>
      </c>
      <c r="I865" s="822" t="s">
        <v>3379</v>
      </c>
      <c r="J865" s="822" t="s">
        <v>2825</v>
      </c>
      <c r="K865" s="822" t="s">
        <v>953</v>
      </c>
      <c r="L865" s="825">
        <v>77.13</v>
      </c>
      <c r="M865" s="825">
        <v>77.13</v>
      </c>
      <c r="N865" s="822">
        <v>1</v>
      </c>
      <c r="O865" s="826">
        <v>1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11</v>
      </c>
      <c r="B866" s="822" t="s">
        <v>2300</v>
      </c>
      <c r="C866" s="822" t="s">
        <v>2306</v>
      </c>
      <c r="D866" s="823" t="s">
        <v>4268</v>
      </c>
      <c r="E866" s="824" t="s">
        <v>2338</v>
      </c>
      <c r="F866" s="822" t="s">
        <v>2301</v>
      </c>
      <c r="G866" s="822" t="s">
        <v>2612</v>
      </c>
      <c r="H866" s="822" t="s">
        <v>329</v>
      </c>
      <c r="I866" s="822" t="s">
        <v>3380</v>
      </c>
      <c r="J866" s="822" t="s">
        <v>3101</v>
      </c>
      <c r="K866" s="822" t="s">
        <v>3381</v>
      </c>
      <c r="L866" s="825">
        <v>33.4</v>
      </c>
      <c r="M866" s="825">
        <v>33.4</v>
      </c>
      <c r="N866" s="822">
        <v>1</v>
      </c>
      <c r="O866" s="826">
        <v>0.5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11</v>
      </c>
      <c r="B867" s="822" t="s">
        <v>2300</v>
      </c>
      <c r="C867" s="822" t="s">
        <v>2306</v>
      </c>
      <c r="D867" s="823" t="s">
        <v>4268</v>
      </c>
      <c r="E867" s="824" t="s">
        <v>2338</v>
      </c>
      <c r="F867" s="822" t="s">
        <v>2301</v>
      </c>
      <c r="G867" s="822" t="s">
        <v>2620</v>
      </c>
      <c r="H867" s="822" t="s">
        <v>329</v>
      </c>
      <c r="I867" s="822" t="s">
        <v>2621</v>
      </c>
      <c r="J867" s="822" t="s">
        <v>2622</v>
      </c>
      <c r="K867" s="822" t="s">
        <v>2623</v>
      </c>
      <c r="L867" s="825">
        <v>311.02</v>
      </c>
      <c r="M867" s="825">
        <v>622.04</v>
      </c>
      <c r="N867" s="822">
        <v>2</v>
      </c>
      <c r="O867" s="826">
        <v>1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11</v>
      </c>
      <c r="B868" s="822" t="s">
        <v>2300</v>
      </c>
      <c r="C868" s="822" t="s">
        <v>2306</v>
      </c>
      <c r="D868" s="823" t="s">
        <v>4268</v>
      </c>
      <c r="E868" s="824" t="s">
        <v>2338</v>
      </c>
      <c r="F868" s="822" t="s">
        <v>2301</v>
      </c>
      <c r="G868" s="822" t="s">
        <v>2380</v>
      </c>
      <c r="H868" s="822" t="s">
        <v>329</v>
      </c>
      <c r="I868" s="822" t="s">
        <v>3382</v>
      </c>
      <c r="J868" s="822" t="s">
        <v>1241</v>
      </c>
      <c r="K868" s="822" t="s">
        <v>3383</v>
      </c>
      <c r="L868" s="825">
        <v>0</v>
      </c>
      <c r="M868" s="825">
        <v>0</v>
      </c>
      <c r="N868" s="822">
        <v>1</v>
      </c>
      <c r="O868" s="826">
        <v>1</v>
      </c>
      <c r="P868" s="825">
        <v>0</v>
      </c>
      <c r="Q868" s="827"/>
      <c r="R868" s="822">
        <v>1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11</v>
      </c>
      <c r="B869" s="822" t="s">
        <v>2300</v>
      </c>
      <c r="C869" s="822" t="s">
        <v>2306</v>
      </c>
      <c r="D869" s="823" t="s">
        <v>4268</v>
      </c>
      <c r="E869" s="824" t="s">
        <v>2338</v>
      </c>
      <c r="F869" s="822" t="s">
        <v>2301</v>
      </c>
      <c r="G869" s="822" t="s">
        <v>2503</v>
      </c>
      <c r="H869" s="822" t="s">
        <v>329</v>
      </c>
      <c r="I869" s="822" t="s">
        <v>2504</v>
      </c>
      <c r="J869" s="822" t="s">
        <v>2639</v>
      </c>
      <c r="K869" s="822"/>
      <c r="L869" s="825">
        <v>50.32</v>
      </c>
      <c r="M869" s="825">
        <v>100.64</v>
      </c>
      <c r="N869" s="822">
        <v>2</v>
      </c>
      <c r="O869" s="826">
        <v>1</v>
      </c>
      <c r="P869" s="825">
        <v>100.64</v>
      </c>
      <c r="Q869" s="827">
        <v>1</v>
      </c>
      <c r="R869" s="822">
        <v>2</v>
      </c>
      <c r="S869" s="827">
        <v>1</v>
      </c>
      <c r="T869" s="826">
        <v>1</v>
      </c>
      <c r="U869" s="828">
        <v>1</v>
      </c>
    </row>
    <row r="870" spans="1:21" ht="14.45" customHeight="1" x14ac:dyDescent="0.2">
      <c r="A870" s="821">
        <v>11</v>
      </c>
      <c r="B870" s="822" t="s">
        <v>2300</v>
      </c>
      <c r="C870" s="822" t="s">
        <v>2306</v>
      </c>
      <c r="D870" s="823" t="s">
        <v>4268</v>
      </c>
      <c r="E870" s="824" t="s">
        <v>2338</v>
      </c>
      <c r="F870" s="822" t="s">
        <v>2301</v>
      </c>
      <c r="G870" s="822" t="s">
        <v>2503</v>
      </c>
      <c r="H870" s="822" t="s">
        <v>329</v>
      </c>
      <c r="I870" s="822" t="s">
        <v>2504</v>
      </c>
      <c r="J870" s="822" t="s">
        <v>1058</v>
      </c>
      <c r="K870" s="822" t="s">
        <v>2505</v>
      </c>
      <c r="L870" s="825">
        <v>50.32</v>
      </c>
      <c r="M870" s="825">
        <v>1308.32</v>
      </c>
      <c r="N870" s="822">
        <v>26</v>
      </c>
      <c r="O870" s="826">
        <v>15</v>
      </c>
      <c r="P870" s="825">
        <v>201.28</v>
      </c>
      <c r="Q870" s="827">
        <v>0.15384615384615385</v>
      </c>
      <c r="R870" s="822">
        <v>4</v>
      </c>
      <c r="S870" s="827">
        <v>0.15384615384615385</v>
      </c>
      <c r="T870" s="826">
        <v>3</v>
      </c>
      <c r="U870" s="828">
        <v>0.2</v>
      </c>
    </row>
    <row r="871" spans="1:21" ht="14.45" customHeight="1" x14ac:dyDescent="0.2">
      <c r="A871" s="821">
        <v>11</v>
      </c>
      <c r="B871" s="822" t="s">
        <v>2300</v>
      </c>
      <c r="C871" s="822" t="s">
        <v>2306</v>
      </c>
      <c r="D871" s="823" t="s">
        <v>4268</v>
      </c>
      <c r="E871" s="824" t="s">
        <v>2338</v>
      </c>
      <c r="F871" s="822" t="s">
        <v>2301</v>
      </c>
      <c r="G871" s="822" t="s">
        <v>2503</v>
      </c>
      <c r="H871" s="822" t="s">
        <v>329</v>
      </c>
      <c r="I871" s="822" t="s">
        <v>3384</v>
      </c>
      <c r="J871" s="822" t="s">
        <v>2631</v>
      </c>
      <c r="K871" s="822" t="s">
        <v>3385</v>
      </c>
      <c r="L871" s="825">
        <v>16.77</v>
      </c>
      <c r="M871" s="825">
        <v>50.31</v>
      </c>
      <c r="N871" s="822">
        <v>3</v>
      </c>
      <c r="O871" s="826">
        <v>0.5</v>
      </c>
      <c r="P871" s="825">
        <v>50.31</v>
      </c>
      <c r="Q871" s="827">
        <v>1</v>
      </c>
      <c r="R871" s="822">
        <v>3</v>
      </c>
      <c r="S871" s="827">
        <v>1</v>
      </c>
      <c r="T871" s="826">
        <v>0.5</v>
      </c>
      <c r="U871" s="828">
        <v>1</v>
      </c>
    </row>
    <row r="872" spans="1:21" ht="14.45" customHeight="1" x14ac:dyDescent="0.2">
      <c r="A872" s="821">
        <v>11</v>
      </c>
      <c r="B872" s="822" t="s">
        <v>2300</v>
      </c>
      <c r="C872" s="822" t="s">
        <v>2306</v>
      </c>
      <c r="D872" s="823" t="s">
        <v>4268</v>
      </c>
      <c r="E872" s="824" t="s">
        <v>2338</v>
      </c>
      <c r="F872" s="822" t="s">
        <v>2301</v>
      </c>
      <c r="G872" s="822" t="s">
        <v>2404</v>
      </c>
      <c r="H872" s="822" t="s">
        <v>663</v>
      </c>
      <c r="I872" s="822" t="s">
        <v>1907</v>
      </c>
      <c r="J872" s="822" t="s">
        <v>1078</v>
      </c>
      <c r="K872" s="822" t="s">
        <v>1908</v>
      </c>
      <c r="L872" s="825">
        <v>154.36000000000001</v>
      </c>
      <c r="M872" s="825">
        <v>2624.12</v>
      </c>
      <c r="N872" s="822">
        <v>17</v>
      </c>
      <c r="O872" s="826">
        <v>7.5</v>
      </c>
      <c r="P872" s="825">
        <v>2315.4</v>
      </c>
      <c r="Q872" s="827">
        <v>0.88235294117647067</v>
      </c>
      <c r="R872" s="822">
        <v>15</v>
      </c>
      <c r="S872" s="827">
        <v>0.88235294117647056</v>
      </c>
      <c r="T872" s="826">
        <v>5.5</v>
      </c>
      <c r="U872" s="828">
        <v>0.73333333333333328</v>
      </c>
    </row>
    <row r="873" spans="1:21" ht="14.45" customHeight="1" x14ac:dyDescent="0.2">
      <c r="A873" s="821">
        <v>11</v>
      </c>
      <c r="B873" s="822" t="s">
        <v>2300</v>
      </c>
      <c r="C873" s="822" t="s">
        <v>2306</v>
      </c>
      <c r="D873" s="823" t="s">
        <v>4268</v>
      </c>
      <c r="E873" s="824" t="s">
        <v>2338</v>
      </c>
      <c r="F873" s="822" t="s">
        <v>2301</v>
      </c>
      <c r="G873" s="822" t="s">
        <v>2404</v>
      </c>
      <c r="H873" s="822" t="s">
        <v>329</v>
      </c>
      <c r="I873" s="822" t="s">
        <v>3015</v>
      </c>
      <c r="J873" s="822" t="s">
        <v>1078</v>
      </c>
      <c r="K873" s="822" t="s">
        <v>3016</v>
      </c>
      <c r="L873" s="825">
        <v>225.06</v>
      </c>
      <c r="M873" s="825">
        <v>675.18000000000006</v>
      </c>
      <c r="N873" s="822">
        <v>3</v>
      </c>
      <c r="O873" s="826">
        <v>2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11</v>
      </c>
      <c r="B874" s="822" t="s">
        <v>2300</v>
      </c>
      <c r="C874" s="822" t="s">
        <v>2306</v>
      </c>
      <c r="D874" s="823" t="s">
        <v>4268</v>
      </c>
      <c r="E874" s="824" t="s">
        <v>2338</v>
      </c>
      <c r="F874" s="822" t="s">
        <v>2301</v>
      </c>
      <c r="G874" s="822" t="s">
        <v>2355</v>
      </c>
      <c r="H874" s="822" t="s">
        <v>329</v>
      </c>
      <c r="I874" s="822" t="s">
        <v>2356</v>
      </c>
      <c r="J874" s="822" t="s">
        <v>2357</v>
      </c>
      <c r="K874" s="822" t="s">
        <v>2358</v>
      </c>
      <c r="L874" s="825">
        <v>0</v>
      </c>
      <c r="M874" s="825">
        <v>0</v>
      </c>
      <c r="N874" s="822">
        <v>26</v>
      </c>
      <c r="O874" s="826">
        <v>21</v>
      </c>
      <c r="P874" s="825">
        <v>0</v>
      </c>
      <c r="Q874" s="827"/>
      <c r="R874" s="822">
        <v>14</v>
      </c>
      <c r="S874" s="827">
        <v>0.53846153846153844</v>
      </c>
      <c r="T874" s="826">
        <v>11</v>
      </c>
      <c r="U874" s="828">
        <v>0.52380952380952384</v>
      </c>
    </row>
    <row r="875" spans="1:21" ht="14.45" customHeight="1" x14ac:dyDescent="0.2">
      <c r="A875" s="821">
        <v>11</v>
      </c>
      <c r="B875" s="822" t="s">
        <v>2300</v>
      </c>
      <c r="C875" s="822" t="s">
        <v>2306</v>
      </c>
      <c r="D875" s="823" t="s">
        <v>4268</v>
      </c>
      <c r="E875" s="824" t="s">
        <v>2338</v>
      </c>
      <c r="F875" s="822" t="s">
        <v>2301</v>
      </c>
      <c r="G875" s="822" t="s">
        <v>2644</v>
      </c>
      <c r="H875" s="822" t="s">
        <v>329</v>
      </c>
      <c r="I875" s="822" t="s">
        <v>3017</v>
      </c>
      <c r="J875" s="822" t="s">
        <v>899</v>
      </c>
      <c r="K875" s="822" t="s">
        <v>900</v>
      </c>
      <c r="L875" s="825">
        <v>121.92</v>
      </c>
      <c r="M875" s="825">
        <v>731.52</v>
      </c>
      <c r="N875" s="822">
        <v>6</v>
      </c>
      <c r="O875" s="826">
        <v>2</v>
      </c>
      <c r="P875" s="825">
        <v>365.76</v>
      </c>
      <c r="Q875" s="827">
        <v>0.5</v>
      </c>
      <c r="R875" s="822">
        <v>3</v>
      </c>
      <c r="S875" s="827">
        <v>0.5</v>
      </c>
      <c r="T875" s="826">
        <v>1</v>
      </c>
      <c r="U875" s="828">
        <v>0.5</v>
      </c>
    </row>
    <row r="876" spans="1:21" ht="14.45" customHeight="1" x14ac:dyDescent="0.2">
      <c r="A876" s="821">
        <v>11</v>
      </c>
      <c r="B876" s="822" t="s">
        <v>2300</v>
      </c>
      <c r="C876" s="822" t="s">
        <v>2306</v>
      </c>
      <c r="D876" s="823" t="s">
        <v>4268</v>
      </c>
      <c r="E876" s="824" t="s">
        <v>2338</v>
      </c>
      <c r="F876" s="822" t="s">
        <v>2302</v>
      </c>
      <c r="G876" s="822" t="s">
        <v>2359</v>
      </c>
      <c r="H876" s="822" t="s">
        <v>329</v>
      </c>
      <c r="I876" s="822" t="s">
        <v>1907</v>
      </c>
      <c r="J876" s="822" t="s">
        <v>2639</v>
      </c>
      <c r="K876" s="822"/>
      <c r="L876" s="825">
        <v>154.36000000000001</v>
      </c>
      <c r="M876" s="825">
        <v>154.36000000000001</v>
      </c>
      <c r="N876" s="822">
        <v>1</v>
      </c>
      <c r="O876" s="826">
        <v>0.5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11</v>
      </c>
      <c r="B877" s="822" t="s">
        <v>2300</v>
      </c>
      <c r="C877" s="822" t="s">
        <v>2306</v>
      </c>
      <c r="D877" s="823" t="s">
        <v>4268</v>
      </c>
      <c r="E877" s="824" t="s">
        <v>2338</v>
      </c>
      <c r="F877" s="822" t="s">
        <v>2302</v>
      </c>
      <c r="G877" s="822" t="s">
        <v>2359</v>
      </c>
      <c r="H877" s="822" t="s">
        <v>329</v>
      </c>
      <c r="I877" s="822" t="s">
        <v>1834</v>
      </c>
      <c r="J877" s="822" t="s">
        <v>2639</v>
      </c>
      <c r="K877" s="822"/>
      <c r="L877" s="825">
        <v>736.33</v>
      </c>
      <c r="M877" s="825">
        <v>1472.66</v>
      </c>
      <c r="N877" s="822">
        <v>2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11</v>
      </c>
      <c r="B878" s="822" t="s">
        <v>2300</v>
      </c>
      <c r="C878" s="822" t="s">
        <v>2306</v>
      </c>
      <c r="D878" s="823" t="s">
        <v>4268</v>
      </c>
      <c r="E878" s="824" t="s">
        <v>2338</v>
      </c>
      <c r="F878" s="822" t="s">
        <v>2303</v>
      </c>
      <c r="G878" s="822" t="s">
        <v>2359</v>
      </c>
      <c r="H878" s="822" t="s">
        <v>329</v>
      </c>
      <c r="I878" s="822" t="s">
        <v>2861</v>
      </c>
      <c r="J878" s="822" t="s">
        <v>2862</v>
      </c>
      <c r="K878" s="822" t="s">
        <v>2863</v>
      </c>
      <c r="L878" s="825">
        <v>0</v>
      </c>
      <c r="M878" s="825">
        <v>0</v>
      </c>
      <c r="N878" s="822">
        <v>2</v>
      </c>
      <c r="O878" s="826">
        <v>2</v>
      </c>
      <c r="P878" s="825"/>
      <c r="Q878" s="827"/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11</v>
      </c>
      <c r="B879" s="822" t="s">
        <v>2300</v>
      </c>
      <c r="C879" s="822" t="s">
        <v>2306</v>
      </c>
      <c r="D879" s="823" t="s">
        <v>4268</v>
      </c>
      <c r="E879" s="824" t="s">
        <v>2338</v>
      </c>
      <c r="F879" s="822" t="s">
        <v>2303</v>
      </c>
      <c r="G879" s="822" t="s">
        <v>2359</v>
      </c>
      <c r="H879" s="822" t="s">
        <v>329</v>
      </c>
      <c r="I879" s="822" t="s">
        <v>3386</v>
      </c>
      <c r="J879" s="822" t="s">
        <v>3387</v>
      </c>
      <c r="K879" s="822" t="s">
        <v>2863</v>
      </c>
      <c r="L879" s="825">
        <v>0</v>
      </c>
      <c r="M879" s="825">
        <v>0</v>
      </c>
      <c r="N879" s="822">
        <v>1</v>
      </c>
      <c r="O879" s="826">
        <v>1</v>
      </c>
      <c r="P879" s="825"/>
      <c r="Q879" s="827"/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11</v>
      </c>
      <c r="B880" s="822" t="s">
        <v>2300</v>
      </c>
      <c r="C880" s="822" t="s">
        <v>2306</v>
      </c>
      <c r="D880" s="823" t="s">
        <v>4268</v>
      </c>
      <c r="E880" s="824" t="s">
        <v>2338</v>
      </c>
      <c r="F880" s="822" t="s">
        <v>2303</v>
      </c>
      <c r="G880" s="822" t="s">
        <v>2359</v>
      </c>
      <c r="H880" s="822" t="s">
        <v>329</v>
      </c>
      <c r="I880" s="822" t="s">
        <v>2646</v>
      </c>
      <c r="J880" s="822" t="s">
        <v>2647</v>
      </c>
      <c r="K880" s="822" t="s">
        <v>2648</v>
      </c>
      <c r="L880" s="825">
        <v>0</v>
      </c>
      <c r="M880" s="825">
        <v>0</v>
      </c>
      <c r="N880" s="822">
        <v>141</v>
      </c>
      <c r="O880" s="826">
        <v>124</v>
      </c>
      <c r="P880" s="825">
        <v>0</v>
      </c>
      <c r="Q880" s="827"/>
      <c r="R880" s="822">
        <v>3</v>
      </c>
      <c r="S880" s="827">
        <v>2.1276595744680851E-2</v>
      </c>
      <c r="T880" s="826">
        <v>3</v>
      </c>
      <c r="U880" s="828">
        <v>2.4193548387096774E-2</v>
      </c>
    </row>
    <row r="881" spans="1:21" ht="14.45" customHeight="1" x14ac:dyDescent="0.2">
      <c r="A881" s="821">
        <v>11</v>
      </c>
      <c r="B881" s="822" t="s">
        <v>2300</v>
      </c>
      <c r="C881" s="822" t="s">
        <v>2306</v>
      </c>
      <c r="D881" s="823" t="s">
        <v>4268</v>
      </c>
      <c r="E881" s="824" t="s">
        <v>2338</v>
      </c>
      <c r="F881" s="822" t="s">
        <v>2303</v>
      </c>
      <c r="G881" s="822" t="s">
        <v>2359</v>
      </c>
      <c r="H881" s="822" t="s">
        <v>329</v>
      </c>
      <c r="I881" s="822" t="s">
        <v>3168</v>
      </c>
      <c r="J881" s="822" t="s">
        <v>3169</v>
      </c>
      <c r="K881" s="822" t="s">
        <v>3170</v>
      </c>
      <c r="L881" s="825">
        <v>400.2</v>
      </c>
      <c r="M881" s="825">
        <v>400.2</v>
      </c>
      <c r="N881" s="822">
        <v>1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11</v>
      </c>
      <c r="B882" s="822" t="s">
        <v>2300</v>
      </c>
      <c r="C882" s="822" t="s">
        <v>2306</v>
      </c>
      <c r="D882" s="823" t="s">
        <v>4268</v>
      </c>
      <c r="E882" s="824" t="s">
        <v>2338</v>
      </c>
      <c r="F882" s="822" t="s">
        <v>2303</v>
      </c>
      <c r="G882" s="822" t="s">
        <v>2359</v>
      </c>
      <c r="H882" s="822" t="s">
        <v>329</v>
      </c>
      <c r="I882" s="822" t="s">
        <v>2425</v>
      </c>
      <c r="J882" s="822" t="s">
        <v>2426</v>
      </c>
      <c r="K882" s="822"/>
      <c r="L882" s="825">
        <v>500.25</v>
      </c>
      <c r="M882" s="825">
        <v>6503.25</v>
      </c>
      <c r="N882" s="822">
        <v>13</v>
      </c>
      <c r="O882" s="826">
        <v>13</v>
      </c>
      <c r="P882" s="825">
        <v>4502.25</v>
      </c>
      <c r="Q882" s="827">
        <v>0.69230769230769229</v>
      </c>
      <c r="R882" s="822">
        <v>9</v>
      </c>
      <c r="S882" s="827">
        <v>0.69230769230769229</v>
      </c>
      <c r="T882" s="826">
        <v>9</v>
      </c>
      <c r="U882" s="828">
        <v>0.69230769230769229</v>
      </c>
    </row>
    <row r="883" spans="1:21" ht="14.45" customHeight="1" x14ac:dyDescent="0.2">
      <c r="A883" s="821">
        <v>11</v>
      </c>
      <c r="B883" s="822" t="s">
        <v>2300</v>
      </c>
      <c r="C883" s="822" t="s">
        <v>2306</v>
      </c>
      <c r="D883" s="823" t="s">
        <v>4268</v>
      </c>
      <c r="E883" s="824" t="s">
        <v>2338</v>
      </c>
      <c r="F883" s="822" t="s">
        <v>2303</v>
      </c>
      <c r="G883" s="822" t="s">
        <v>2359</v>
      </c>
      <c r="H883" s="822" t="s">
        <v>329</v>
      </c>
      <c r="I883" s="822" t="s">
        <v>2649</v>
      </c>
      <c r="J883" s="822" t="s">
        <v>2650</v>
      </c>
      <c r="K883" s="822" t="s">
        <v>2651</v>
      </c>
      <c r="L883" s="825">
        <v>1549.49</v>
      </c>
      <c r="M883" s="825">
        <v>60430.109999999986</v>
      </c>
      <c r="N883" s="822">
        <v>39</v>
      </c>
      <c r="O883" s="826">
        <v>33</v>
      </c>
      <c r="P883" s="825">
        <v>60430.109999999986</v>
      </c>
      <c r="Q883" s="827">
        <v>1</v>
      </c>
      <c r="R883" s="822">
        <v>39</v>
      </c>
      <c r="S883" s="827">
        <v>1</v>
      </c>
      <c r="T883" s="826">
        <v>33</v>
      </c>
      <c r="U883" s="828">
        <v>1</v>
      </c>
    </row>
    <row r="884" spans="1:21" ht="14.45" customHeight="1" x14ac:dyDescent="0.2">
      <c r="A884" s="821">
        <v>11</v>
      </c>
      <c r="B884" s="822" t="s">
        <v>2300</v>
      </c>
      <c r="C884" s="822" t="s">
        <v>2306</v>
      </c>
      <c r="D884" s="823" t="s">
        <v>4268</v>
      </c>
      <c r="E884" s="824" t="s">
        <v>2338</v>
      </c>
      <c r="F884" s="822" t="s">
        <v>2303</v>
      </c>
      <c r="G884" s="822" t="s">
        <v>2359</v>
      </c>
      <c r="H884" s="822" t="s">
        <v>329</v>
      </c>
      <c r="I884" s="822" t="s">
        <v>2360</v>
      </c>
      <c r="J884" s="822" t="s">
        <v>2361</v>
      </c>
      <c r="K884" s="822" t="s">
        <v>2362</v>
      </c>
      <c r="L884" s="825">
        <v>562.03</v>
      </c>
      <c r="M884" s="825">
        <v>5620.2999999999984</v>
      </c>
      <c r="N884" s="822">
        <v>10</v>
      </c>
      <c r="O884" s="826">
        <v>10</v>
      </c>
      <c r="P884" s="825">
        <v>5620.2999999999984</v>
      </c>
      <c r="Q884" s="827">
        <v>1</v>
      </c>
      <c r="R884" s="822">
        <v>10</v>
      </c>
      <c r="S884" s="827">
        <v>1</v>
      </c>
      <c r="T884" s="826">
        <v>10</v>
      </c>
      <c r="U884" s="828">
        <v>1</v>
      </c>
    </row>
    <row r="885" spans="1:21" ht="14.45" customHeight="1" x14ac:dyDescent="0.2">
      <c r="A885" s="821">
        <v>11</v>
      </c>
      <c r="B885" s="822" t="s">
        <v>2300</v>
      </c>
      <c r="C885" s="822" t="s">
        <v>2306</v>
      </c>
      <c r="D885" s="823" t="s">
        <v>4268</v>
      </c>
      <c r="E885" s="824" t="s">
        <v>2338</v>
      </c>
      <c r="F885" s="822" t="s">
        <v>2303</v>
      </c>
      <c r="G885" s="822" t="s">
        <v>2359</v>
      </c>
      <c r="H885" s="822" t="s">
        <v>329</v>
      </c>
      <c r="I885" s="822" t="s">
        <v>2389</v>
      </c>
      <c r="J885" s="822" t="s">
        <v>2390</v>
      </c>
      <c r="K885" s="822" t="s">
        <v>2391</v>
      </c>
      <c r="L885" s="825">
        <v>1000.5</v>
      </c>
      <c r="M885" s="825">
        <v>5002.5</v>
      </c>
      <c r="N885" s="822">
        <v>5</v>
      </c>
      <c r="O885" s="826">
        <v>5</v>
      </c>
      <c r="P885" s="825">
        <v>5002.5</v>
      </c>
      <c r="Q885" s="827">
        <v>1</v>
      </c>
      <c r="R885" s="822">
        <v>5</v>
      </c>
      <c r="S885" s="827">
        <v>1</v>
      </c>
      <c r="T885" s="826">
        <v>5</v>
      </c>
      <c r="U885" s="828">
        <v>1</v>
      </c>
    </row>
    <row r="886" spans="1:21" ht="14.45" customHeight="1" x14ac:dyDescent="0.2">
      <c r="A886" s="821">
        <v>11</v>
      </c>
      <c r="B886" s="822" t="s">
        <v>2300</v>
      </c>
      <c r="C886" s="822" t="s">
        <v>2306</v>
      </c>
      <c r="D886" s="823" t="s">
        <v>4268</v>
      </c>
      <c r="E886" s="824" t="s">
        <v>2338</v>
      </c>
      <c r="F886" s="822" t="s">
        <v>2303</v>
      </c>
      <c r="G886" s="822" t="s">
        <v>2359</v>
      </c>
      <c r="H886" s="822" t="s">
        <v>329</v>
      </c>
      <c r="I886" s="822" t="s">
        <v>2363</v>
      </c>
      <c r="J886" s="822" t="s">
        <v>2364</v>
      </c>
      <c r="K886" s="822" t="s">
        <v>2365</v>
      </c>
      <c r="L886" s="825">
        <v>249.55</v>
      </c>
      <c r="M886" s="825">
        <v>18466.700000000008</v>
      </c>
      <c r="N886" s="822">
        <v>74</v>
      </c>
      <c r="O886" s="826">
        <v>39</v>
      </c>
      <c r="P886" s="825">
        <v>15721.650000000009</v>
      </c>
      <c r="Q886" s="827">
        <v>0.85135135135135143</v>
      </c>
      <c r="R886" s="822">
        <v>63</v>
      </c>
      <c r="S886" s="827">
        <v>0.85135135135135132</v>
      </c>
      <c r="T886" s="826">
        <v>33</v>
      </c>
      <c r="U886" s="828">
        <v>0.84615384615384615</v>
      </c>
    </row>
    <row r="887" spans="1:21" ht="14.45" customHeight="1" x14ac:dyDescent="0.2">
      <c r="A887" s="821">
        <v>11</v>
      </c>
      <c r="B887" s="822" t="s">
        <v>2300</v>
      </c>
      <c r="C887" s="822" t="s">
        <v>2306</v>
      </c>
      <c r="D887" s="823" t="s">
        <v>4268</v>
      </c>
      <c r="E887" s="824" t="s">
        <v>2338</v>
      </c>
      <c r="F887" s="822" t="s">
        <v>2303</v>
      </c>
      <c r="G887" s="822" t="s">
        <v>2359</v>
      </c>
      <c r="H887" s="822" t="s">
        <v>329</v>
      </c>
      <c r="I887" s="822" t="s">
        <v>2366</v>
      </c>
      <c r="J887" s="822" t="s">
        <v>2367</v>
      </c>
      <c r="K887" s="822" t="s">
        <v>2368</v>
      </c>
      <c r="L887" s="825">
        <v>400.2</v>
      </c>
      <c r="M887" s="825">
        <v>4402.1999999999989</v>
      </c>
      <c r="N887" s="822">
        <v>11</v>
      </c>
      <c r="O887" s="826">
        <v>11</v>
      </c>
      <c r="P887" s="825">
        <v>4001.9999999999991</v>
      </c>
      <c r="Q887" s="827">
        <v>0.90909090909090906</v>
      </c>
      <c r="R887" s="822">
        <v>10</v>
      </c>
      <c r="S887" s="827">
        <v>0.90909090909090906</v>
      </c>
      <c r="T887" s="826">
        <v>10</v>
      </c>
      <c r="U887" s="828">
        <v>0.90909090909090906</v>
      </c>
    </row>
    <row r="888" spans="1:21" ht="14.45" customHeight="1" x14ac:dyDescent="0.2">
      <c r="A888" s="821">
        <v>11</v>
      </c>
      <c r="B888" s="822" t="s">
        <v>2300</v>
      </c>
      <c r="C888" s="822" t="s">
        <v>2306</v>
      </c>
      <c r="D888" s="823" t="s">
        <v>4268</v>
      </c>
      <c r="E888" s="824" t="s">
        <v>2338</v>
      </c>
      <c r="F888" s="822" t="s">
        <v>2303</v>
      </c>
      <c r="G888" s="822" t="s">
        <v>2359</v>
      </c>
      <c r="H888" s="822" t="s">
        <v>329</v>
      </c>
      <c r="I888" s="822" t="s">
        <v>2369</v>
      </c>
      <c r="J888" s="822" t="s">
        <v>2370</v>
      </c>
      <c r="K888" s="822" t="s">
        <v>2371</v>
      </c>
      <c r="L888" s="825">
        <v>971.25</v>
      </c>
      <c r="M888" s="825">
        <v>5827.5</v>
      </c>
      <c r="N888" s="822">
        <v>6</v>
      </c>
      <c r="O888" s="826">
        <v>6</v>
      </c>
      <c r="P888" s="825">
        <v>5827.5</v>
      </c>
      <c r="Q888" s="827">
        <v>1</v>
      </c>
      <c r="R888" s="822">
        <v>6</v>
      </c>
      <c r="S888" s="827">
        <v>1</v>
      </c>
      <c r="T888" s="826">
        <v>6</v>
      </c>
      <c r="U888" s="828">
        <v>1</v>
      </c>
    </row>
    <row r="889" spans="1:21" ht="14.45" customHeight="1" x14ac:dyDescent="0.2">
      <c r="A889" s="821">
        <v>11</v>
      </c>
      <c r="B889" s="822" t="s">
        <v>2300</v>
      </c>
      <c r="C889" s="822" t="s">
        <v>2306</v>
      </c>
      <c r="D889" s="823" t="s">
        <v>4268</v>
      </c>
      <c r="E889" s="824" t="s">
        <v>2338</v>
      </c>
      <c r="F889" s="822" t="s">
        <v>2303</v>
      </c>
      <c r="G889" s="822" t="s">
        <v>2359</v>
      </c>
      <c r="H889" s="822" t="s">
        <v>329</v>
      </c>
      <c r="I889" s="822" t="s">
        <v>2372</v>
      </c>
      <c r="J889" s="822" t="s">
        <v>2373</v>
      </c>
      <c r="K889" s="822" t="s">
        <v>2374</v>
      </c>
      <c r="L889" s="825">
        <v>748.12</v>
      </c>
      <c r="M889" s="825">
        <v>1496.24</v>
      </c>
      <c r="N889" s="822">
        <v>2</v>
      </c>
      <c r="O889" s="826">
        <v>2</v>
      </c>
      <c r="P889" s="825">
        <v>1496.24</v>
      </c>
      <c r="Q889" s="827">
        <v>1</v>
      </c>
      <c r="R889" s="822">
        <v>2</v>
      </c>
      <c r="S889" s="827">
        <v>1</v>
      </c>
      <c r="T889" s="826">
        <v>2</v>
      </c>
      <c r="U889" s="828">
        <v>1</v>
      </c>
    </row>
    <row r="890" spans="1:21" ht="14.45" customHeight="1" x14ac:dyDescent="0.2">
      <c r="A890" s="821">
        <v>11</v>
      </c>
      <c r="B890" s="822" t="s">
        <v>2300</v>
      </c>
      <c r="C890" s="822" t="s">
        <v>2306</v>
      </c>
      <c r="D890" s="823" t="s">
        <v>4268</v>
      </c>
      <c r="E890" s="824" t="s">
        <v>2338</v>
      </c>
      <c r="F890" s="822" t="s">
        <v>2303</v>
      </c>
      <c r="G890" s="822" t="s">
        <v>2359</v>
      </c>
      <c r="H890" s="822" t="s">
        <v>329</v>
      </c>
      <c r="I890" s="822" t="s">
        <v>2395</v>
      </c>
      <c r="J890" s="822" t="s">
        <v>2396</v>
      </c>
      <c r="K890" s="822" t="s">
        <v>2397</v>
      </c>
      <c r="L890" s="825">
        <v>1000.5</v>
      </c>
      <c r="M890" s="825">
        <v>6003</v>
      </c>
      <c r="N890" s="822">
        <v>6</v>
      </c>
      <c r="O890" s="826">
        <v>6</v>
      </c>
      <c r="P890" s="825">
        <v>6003</v>
      </c>
      <c r="Q890" s="827">
        <v>1</v>
      </c>
      <c r="R890" s="822">
        <v>6</v>
      </c>
      <c r="S890" s="827">
        <v>1</v>
      </c>
      <c r="T890" s="826">
        <v>6</v>
      </c>
      <c r="U890" s="828">
        <v>1</v>
      </c>
    </row>
    <row r="891" spans="1:21" ht="14.45" customHeight="1" x14ac:dyDescent="0.2">
      <c r="A891" s="821">
        <v>11</v>
      </c>
      <c r="B891" s="822" t="s">
        <v>2300</v>
      </c>
      <c r="C891" s="822" t="s">
        <v>2306</v>
      </c>
      <c r="D891" s="823" t="s">
        <v>4268</v>
      </c>
      <c r="E891" s="824" t="s">
        <v>2338</v>
      </c>
      <c r="F891" s="822" t="s">
        <v>2303</v>
      </c>
      <c r="G891" s="822" t="s">
        <v>2359</v>
      </c>
      <c r="H891" s="822" t="s">
        <v>329</v>
      </c>
      <c r="I891" s="822" t="s">
        <v>2398</v>
      </c>
      <c r="J891" s="822" t="s">
        <v>2399</v>
      </c>
      <c r="K891" s="822" t="s">
        <v>2400</v>
      </c>
      <c r="L891" s="825">
        <v>349.6</v>
      </c>
      <c r="M891" s="825">
        <v>1748</v>
      </c>
      <c r="N891" s="822">
        <v>5</v>
      </c>
      <c r="O891" s="826">
        <v>5</v>
      </c>
      <c r="P891" s="825">
        <v>1748</v>
      </c>
      <c r="Q891" s="827">
        <v>1</v>
      </c>
      <c r="R891" s="822">
        <v>5</v>
      </c>
      <c r="S891" s="827">
        <v>1</v>
      </c>
      <c r="T891" s="826">
        <v>5</v>
      </c>
      <c r="U891" s="828">
        <v>1</v>
      </c>
    </row>
    <row r="892" spans="1:21" ht="14.45" customHeight="1" x14ac:dyDescent="0.2">
      <c r="A892" s="821">
        <v>11</v>
      </c>
      <c r="B892" s="822" t="s">
        <v>2300</v>
      </c>
      <c r="C892" s="822" t="s">
        <v>2306</v>
      </c>
      <c r="D892" s="823" t="s">
        <v>4268</v>
      </c>
      <c r="E892" s="824" t="s">
        <v>2338</v>
      </c>
      <c r="F892" s="822" t="s">
        <v>2303</v>
      </c>
      <c r="G892" s="822" t="s">
        <v>2359</v>
      </c>
      <c r="H892" s="822" t="s">
        <v>329</v>
      </c>
      <c r="I892" s="822" t="s">
        <v>2442</v>
      </c>
      <c r="J892" s="822" t="s">
        <v>2443</v>
      </c>
      <c r="K892" s="822" t="s">
        <v>2444</v>
      </c>
      <c r="L892" s="825">
        <v>349.6</v>
      </c>
      <c r="M892" s="825">
        <v>349.6</v>
      </c>
      <c r="N892" s="822">
        <v>1</v>
      </c>
      <c r="O892" s="826">
        <v>1</v>
      </c>
      <c r="P892" s="825">
        <v>349.6</v>
      </c>
      <c r="Q892" s="827">
        <v>1</v>
      </c>
      <c r="R892" s="822">
        <v>1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11</v>
      </c>
      <c r="B893" s="822" t="s">
        <v>2300</v>
      </c>
      <c r="C893" s="822" t="s">
        <v>2306</v>
      </c>
      <c r="D893" s="823" t="s">
        <v>4268</v>
      </c>
      <c r="E893" s="824" t="s">
        <v>2338</v>
      </c>
      <c r="F893" s="822" t="s">
        <v>2303</v>
      </c>
      <c r="G893" s="822" t="s">
        <v>2359</v>
      </c>
      <c r="H893" s="822" t="s">
        <v>329</v>
      </c>
      <c r="I893" s="822" t="s">
        <v>2652</v>
      </c>
      <c r="J893" s="822" t="s">
        <v>2653</v>
      </c>
      <c r="K893" s="822" t="s">
        <v>2654</v>
      </c>
      <c r="L893" s="825">
        <v>600.29999999999995</v>
      </c>
      <c r="M893" s="825">
        <v>1200.5999999999999</v>
      </c>
      <c r="N893" s="822">
        <v>2</v>
      </c>
      <c r="O893" s="826">
        <v>2</v>
      </c>
      <c r="P893" s="825">
        <v>1200.5999999999999</v>
      </c>
      <c r="Q893" s="827">
        <v>1</v>
      </c>
      <c r="R893" s="822">
        <v>2</v>
      </c>
      <c r="S893" s="827">
        <v>1</v>
      </c>
      <c r="T893" s="826">
        <v>2</v>
      </c>
      <c r="U893" s="828">
        <v>1</v>
      </c>
    </row>
    <row r="894" spans="1:21" ht="14.45" customHeight="1" x14ac:dyDescent="0.2">
      <c r="A894" s="821">
        <v>11</v>
      </c>
      <c r="B894" s="822" t="s">
        <v>2300</v>
      </c>
      <c r="C894" s="822" t="s">
        <v>2306</v>
      </c>
      <c r="D894" s="823" t="s">
        <v>4268</v>
      </c>
      <c r="E894" s="824" t="s">
        <v>2338</v>
      </c>
      <c r="F894" s="822" t="s">
        <v>2303</v>
      </c>
      <c r="G894" s="822" t="s">
        <v>2359</v>
      </c>
      <c r="H894" s="822" t="s">
        <v>329</v>
      </c>
      <c r="I894" s="822" t="s">
        <v>3388</v>
      </c>
      <c r="J894" s="822" t="s">
        <v>3389</v>
      </c>
      <c r="K894" s="822" t="s">
        <v>3390</v>
      </c>
      <c r="L894" s="825">
        <v>749.8</v>
      </c>
      <c r="M894" s="825">
        <v>2249.3999999999996</v>
      </c>
      <c r="N894" s="822">
        <v>3</v>
      </c>
      <c r="O894" s="826">
        <v>2</v>
      </c>
      <c r="P894" s="825">
        <v>749.8</v>
      </c>
      <c r="Q894" s="827">
        <v>0.33333333333333337</v>
      </c>
      <c r="R894" s="822">
        <v>1</v>
      </c>
      <c r="S894" s="827">
        <v>0.33333333333333331</v>
      </c>
      <c r="T894" s="826">
        <v>1</v>
      </c>
      <c r="U894" s="828">
        <v>0.5</v>
      </c>
    </row>
    <row r="895" spans="1:21" ht="14.45" customHeight="1" x14ac:dyDescent="0.2">
      <c r="A895" s="821">
        <v>11</v>
      </c>
      <c r="B895" s="822" t="s">
        <v>2300</v>
      </c>
      <c r="C895" s="822" t="s">
        <v>2306</v>
      </c>
      <c r="D895" s="823" t="s">
        <v>4268</v>
      </c>
      <c r="E895" s="824" t="s">
        <v>2338</v>
      </c>
      <c r="F895" s="822" t="s">
        <v>2303</v>
      </c>
      <c r="G895" s="822" t="s">
        <v>2359</v>
      </c>
      <c r="H895" s="822" t="s">
        <v>329</v>
      </c>
      <c r="I895" s="822" t="s">
        <v>2664</v>
      </c>
      <c r="J895" s="822" t="s">
        <v>2665</v>
      </c>
      <c r="K895" s="822"/>
      <c r="L895" s="825">
        <v>180.55</v>
      </c>
      <c r="M895" s="825">
        <v>361.1</v>
      </c>
      <c r="N895" s="822">
        <v>2</v>
      </c>
      <c r="O895" s="826">
        <v>2</v>
      </c>
      <c r="P895" s="825">
        <v>361.1</v>
      </c>
      <c r="Q895" s="827">
        <v>1</v>
      </c>
      <c r="R895" s="822">
        <v>2</v>
      </c>
      <c r="S895" s="827">
        <v>1</v>
      </c>
      <c r="T895" s="826">
        <v>2</v>
      </c>
      <c r="U895" s="828">
        <v>1</v>
      </c>
    </row>
    <row r="896" spans="1:21" ht="14.45" customHeight="1" x14ac:dyDescent="0.2">
      <c r="A896" s="821">
        <v>11</v>
      </c>
      <c r="B896" s="822" t="s">
        <v>2300</v>
      </c>
      <c r="C896" s="822" t="s">
        <v>2306</v>
      </c>
      <c r="D896" s="823" t="s">
        <v>4268</v>
      </c>
      <c r="E896" s="824" t="s">
        <v>2338</v>
      </c>
      <c r="F896" s="822" t="s">
        <v>2303</v>
      </c>
      <c r="G896" s="822" t="s">
        <v>2359</v>
      </c>
      <c r="H896" s="822" t="s">
        <v>329</v>
      </c>
      <c r="I896" s="822" t="s">
        <v>3127</v>
      </c>
      <c r="J896" s="822" t="s">
        <v>3128</v>
      </c>
      <c r="K896" s="822" t="s">
        <v>3129</v>
      </c>
      <c r="L896" s="825">
        <v>1383</v>
      </c>
      <c r="M896" s="825">
        <v>15213</v>
      </c>
      <c r="N896" s="822">
        <v>11</v>
      </c>
      <c r="O896" s="826">
        <v>9</v>
      </c>
      <c r="P896" s="825">
        <v>15213</v>
      </c>
      <c r="Q896" s="827">
        <v>1</v>
      </c>
      <c r="R896" s="822">
        <v>11</v>
      </c>
      <c r="S896" s="827">
        <v>1</v>
      </c>
      <c r="T896" s="826">
        <v>9</v>
      </c>
      <c r="U896" s="828">
        <v>1</v>
      </c>
    </row>
    <row r="897" spans="1:21" ht="14.45" customHeight="1" x14ac:dyDescent="0.2">
      <c r="A897" s="821">
        <v>11</v>
      </c>
      <c r="B897" s="822" t="s">
        <v>2300</v>
      </c>
      <c r="C897" s="822" t="s">
        <v>2306</v>
      </c>
      <c r="D897" s="823" t="s">
        <v>4268</v>
      </c>
      <c r="E897" s="824" t="s">
        <v>2338</v>
      </c>
      <c r="F897" s="822" t="s">
        <v>2303</v>
      </c>
      <c r="G897" s="822" t="s">
        <v>2359</v>
      </c>
      <c r="H897" s="822" t="s">
        <v>329</v>
      </c>
      <c r="I897" s="822" t="s">
        <v>3391</v>
      </c>
      <c r="J897" s="822" t="s">
        <v>3392</v>
      </c>
      <c r="K897" s="822" t="s">
        <v>3393</v>
      </c>
      <c r="L897" s="825">
        <v>749.8</v>
      </c>
      <c r="M897" s="825">
        <v>2249.3999999999996</v>
      </c>
      <c r="N897" s="822">
        <v>3</v>
      </c>
      <c r="O897" s="826">
        <v>3</v>
      </c>
      <c r="P897" s="825">
        <v>749.8</v>
      </c>
      <c r="Q897" s="827">
        <v>0.33333333333333337</v>
      </c>
      <c r="R897" s="822">
        <v>1</v>
      </c>
      <c r="S897" s="827">
        <v>0.33333333333333331</v>
      </c>
      <c r="T897" s="826">
        <v>1</v>
      </c>
      <c r="U897" s="828">
        <v>0.33333333333333331</v>
      </c>
    </row>
    <row r="898" spans="1:21" ht="14.45" customHeight="1" x14ac:dyDescent="0.2">
      <c r="A898" s="821">
        <v>11</v>
      </c>
      <c r="B898" s="822" t="s">
        <v>2300</v>
      </c>
      <c r="C898" s="822" t="s">
        <v>2306</v>
      </c>
      <c r="D898" s="823" t="s">
        <v>4268</v>
      </c>
      <c r="E898" s="824" t="s">
        <v>2338</v>
      </c>
      <c r="F898" s="822" t="s">
        <v>2303</v>
      </c>
      <c r="G898" s="822" t="s">
        <v>2359</v>
      </c>
      <c r="H898" s="822" t="s">
        <v>329</v>
      </c>
      <c r="I898" s="822" t="s">
        <v>3276</v>
      </c>
      <c r="J898" s="822" t="s">
        <v>3277</v>
      </c>
      <c r="K898" s="822" t="s">
        <v>3278</v>
      </c>
      <c r="L898" s="825">
        <v>1437.5</v>
      </c>
      <c r="M898" s="825">
        <v>1437.5</v>
      </c>
      <c r="N898" s="822">
        <v>1</v>
      </c>
      <c r="O898" s="826">
        <v>1</v>
      </c>
      <c r="P898" s="825">
        <v>1437.5</v>
      </c>
      <c r="Q898" s="827">
        <v>1</v>
      </c>
      <c r="R898" s="822">
        <v>1</v>
      </c>
      <c r="S898" s="827">
        <v>1</v>
      </c>
      <c r="T898" s="826">
        <v>1</v>
      </c>
      <c r="U898" s="828">
        <v>1</v>
      </c>
    </row>
    <row r="899" spans="1:21" ht="14.45" customHeight="1" x14ac:dyDescent="0.2">
      <c r="A899" s="821">
        <v>11</v>
      </c>
      <c r="B899" s="822" t="s">
        <v>2300</v>
      </c>
      <c r="C899" s="822" t="s">
        <v>2306</v>
      </c>
      <c r="D899" s="823" t="s">
        <v>4268</v>
      </c>
      <c r="E899" s="824" t="s">
        <v>2338</v>
      </c>
      <c r="F899" s="822" t="s">
        <v>2303</v>
      </c>
      <c r="G899" s="822" t="s">
        <v>2359</v>
      </c>
      <c r="H899" s="822" t="s">
        <v>329</v>
      </c>
      <c r="I899" s="822" t="s">
        <v>2445</v>
      </c>
      <c r="J899" s="822" t="s">
        <v>2446</v>
      </c>
      <c r="K899" s="822" t="s">
        <v>2447</v>
      </c>
      <c r="L899" s="825">
        <v>999.46</v>
      </c>
      <c r="M899" s="825">
        <v>1998.92</v>
      </c>
      <c r="N899" s="822">
        <v>2</v>
      </c>
      <c r="O899" s="826">
        <v>2</v>
      </c>
      <c r="P899" s="825">
        <v>1998.92</v>
      </c>
      <c r="Q899" s="827">
        <v>1</v>
      </c>
      <c r="R899" s="822">
        <v>2</v>
      </c>
      <c r="S899" s="827">
        <v>1</v>
      </c>
      <c r="T899" s="826">
        <v>2</v>
      </c>
      <c r="U899" s="828">
        <v>1</v>
      </c>
    </row>
    <row r="900" spans="1:21" ht="14.45" customHeight="1" x14ac:dyDescent="0.2">
      <c r="A900" s="821">
        <v>11</v>
      </c>
      <c r="B900" s="822" t="s">
        <v>2300</v>
      </c>
      <c r="C900" s="822" t="s">
        <v>2306</v>
      </c>
      <c r="D900" s="823" t="s">
        <v>4268</v>
      </c>
      <c r="E900" s="824" t="s">
        <v>2338</v>
      </c>
      <c r="F900" s="822" t="s">
        <v>2303</v>
      </c>
      <c r="G900" s="822" t="s">
        <v>2359</v>
      </c>
      <c r="H900" s="822" t="s">
        <v>329</v>
      </c>
      <c r="I900" s="822" t="s">
        <v>3394</v>
      </c>
      <c r="J900" s="822" t="s">
        <v>3395</v>
      </c>
      <c r="K900" s="822" t="s">
        <v>3396</v>
      </c>
      <c r="L900" s="825">
        <v>3200.45</v>
      </c>
      <c r="M900" s="825">
        <v>3200.45</v>
      </c>
      <c r="N900" s="822">
        <v>1</v>
      </c>
      <c r="O900" s="826">
        <v>1</v>
      </c>
      <c r="P900" s="825">
        <v>3200.45</v>
      </c>
      <c r="Q900" s="827">
        <v>1</v>
      </c>
      <c r="R900" s="822">
        <v>1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11</v>
      </c>
      <c r="B901" s="822" t="s">
        <v>2300</v>
      </c>
      <c r="C901" s="822" t="s">
        <v>2306</v>
      </c>
      <c r="D901" s="823" t="s">
        <v>4268</v>
      </c>
      <c r="E901" s="824" t="s">
        <v>2338</v>
      </c>
      <c r="F901" s="822" t="s">
        <v>2303</v>
      </c>
      <c r="G901" s="822" t="s">
        <v>2359</v>
      </c>
      <c r="H901" s="822" t="s">
        <v>329</v>
      </c>
      <c r="I901" s="822" t="s">
        <v>3179</v>
      </c>
      <c r="J901" s="822" t="s">
        <v>3180</v>
      </c>
      <c r="K901" s="822" t="s">
        <v>3181</v>
      </c>
      <c r="L901" s="825">
        <v>180.55</v>
      </c>
      <c r="M901" s="825">
        <v>361.1</v>
      </c>
      <c r="N901" s="822">
        <v>2</v>
      </c>
      <c r="O901" s="826">
        <v>1</v>
      </c>
      <c r="P901" s="825">
        <v>361.1</v>
      </c>
      <c r="Q901" s="827">
        <v>1</v>
      </c>
      <c r="R901" s="822">
        <v>2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11</v>
      </c>
      <c r="B902" s="822" t="s">
        <v>2300</v>
      </c>
      <c r="C902" s="822" t="s">
        <v>2306</v>
      </c>
      <c r="D902" s="823" t="s">
        <v>4268</v>
      </c>
      <c r="E902" s="824" t="s">
        <v>2338</v>
      </c>
      <c r="F902" s="822" t="s">
        <v>2303</v>
      </c>
      <c r="G902" s="822" t="s">
        <v>2359</v>
      </c>
      <c r="H902" s="822" t="s">
        <v>329</v>
      </c>
      <c r="I902" s="822" t="s">
        <v>3397</v>
      </c>
      <c r="J902" s="822" t="s">
        <v>3398</v>
      </c>
      <c r="K902" s="822" t="s">
        <v>3399</v>
      </c>
      <c r="L902" s="825">
        <v>180.55</v>
      </c>
      <c r="M902" s="825">
        <v>180.55</v>
      </c>
      <c r="N902" s="822">
        <v>1</v>
      </c>
      <c r="O902" s="826">
        <v>1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11</v>
      </c>
      <c r="B903" s="822" t="s">
        <v>2300</v>
      </c>
      <c r="C903" s="822" t="s">
        <v>2306</v>
      </c>
      <c r="D903" s="823" t="s">
        <v>4268</v>
      </c>
      <c r="E903" s="824" t="s">
        <v>2338</v>
      </c>
      <c r="F903" s="822" t="s">
        <v>2303</v>
      </c>
      <c r="G903" s="822" t="s">
        <v>2359</v>
      </c>
      <c r="H903" s="822" t="s">
        <v>329</v>
      </c>
      <c r="I903" s="822" t="s">
        <v>2951</v>
      </c>
      <c r="J903" s="822" t="s">
        <v>2952</v>
      </c>
      <c r="K903" s="822" t="s">
        <v>2953</v>
      </c>
      <c r="L903" s="825">
        <v>1000.5</v>
      </c>
      <c r="M903" s="825">
        <v>3001.5</v>
      </c>
      <c r="N903" s="822">
        <v>3</v>
      </c>
      <c r="O903" s="826">
        <v>3</v>
      </c>
      <c r="P903" s="825">
        <v>1000.5</v>
      </c>
      <c r="Q903" s="827">
        <v>0.33333333333333331</v>
      </c>
      <c r="R903" s="822">
        <v>1</v>
      </c>
      <c r="S903" s="827">
        <v>0.33333333333333331</v>
      </c>
      <c r="T903" s="826">
        <v>1</v>
      </c>
      <c r="U903" s="828">
        <v>0.33333333333333331</v>
      </c>
    </row>
    <row r="904" spans="1:21" ht="14.45" customHeight="1" x14ac:dyDescent="0.2">
      <c r="A904" s="821">
        <v>11</v>
      </c>
      <c r="B904" s="822" t="s">
        <v>2300</v>
      </c>
      <c r="C904" s="822" t="s">
        <v>2306</v>
      </c>
      <c r="D904" s="823" t="s">
        <v>4268</v>
      </c>
      <c r="E904" s="824" t="s">
        <v>2338</v>
      </c>
      <c r="F904" s="822" t="s">
        <v>2303</v>
      </c>
      <c r="G904" s="822" t="s">
        <v>2359</v>
      </c>
      <c r="H904" s="822" t="s">
        <v>329</v>
      </c>
      <c r="I904" s="822" t="s">
        <v>3400</v>
      </c>
      <c r="J904" s="822" t="s">
        <v>3401</v>
      </c>
      <c r="K904" s="822" t="s">
        <v>3402</v>
      </c>
      <c r="L904" s="825">
        <v>349.6</v>
      </c>
      <c r="M904" s="825">
        <v>349.6</v>
      </c>
      <c r="N904" s="822">
        <v>1</v>
      </c>
      <c r="O904" s="826">
        <v>1</v>
      </c>
      <c r="P904" s="825">
        <v>349.6</v>
      </c>
      <c r="Q904" s="827">
        <v>1</v>
      </c>
      <c r="R904" s="822">
        <v>1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11</v>
      </c>
      <c r="B905" s="822" t="s">
        <v>2300</v>
      </c>
      <c r="C905" s="822" t="s">
        <v>2306</v>
      </c>
      <c r="D905" s="823" t="s">
        <v>4268</v>
      </c>
      <c r="E905" s="824" t="s">
        <v>2339</v>
      </c>
      <c r="F905" s="822" t="s">
        <v>2301</v>
      </c>
      <c r="G905" s="822" t="s">
        <v>2506</v>
      </c>
      <c r="H905" s="822" t="s">
        <v>329</v>
      </c>
      <c r="I905" s="822" t="s">
        <v>2957</v>
      </c>
      <c r="J905" s="822" t="s">
        <v>2508</v>
      </c>
      <c r="K905" s="822" t="s">
        <v>2958</v>
      </c>
      <c r="L905" s="825">
        <v>23.49</v>
      </c>
      <c r="M905" s="825">
        <v>23.49</v>
      </c>
      <c r="N905" s="822">
        <v>1</v>
      </c>
      <c r="O905" s="826">
        <v>1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11</v>
      </c>
      <c r="B906" s="822" t="s">
        <v>2300</v>
      </c>
      <c r="C906" s="822" t="s">
        <v>2306</v>
      </c>
      <c r="D906" s="823" t="s">
        <v>4268</v>
      </c>
      <c r="E906" s="824" t="s">
        <v>2339</v>
      </c>
      <c r="F906" s="822" t="s">
        <v>2301</v>
      </c>
      <c r="G906" s="822" t="s">
        <v>2514</v>
      </c>
      <c r="H906" s="822" t="s">
        <v>329</v>
      </c>
      <c r="I906" s="822" t="s">
        <v>2515</v>
      </c>
      <c r="J906" s="822" t="s">
        <v>2516</v>
      </c>
      <c r="K906" s="822" t="s">
        <v>2517</v>
      </c>
      <c r="L906" s="825">
        <v>159.71</v>
      </c>
      <c r="M906" s="825">
        <v>23477.369999999988</v>
      </c>
      <c r="N906" s="822">
        <v>147</v>
      </c>
      <c r="O906" s="826">
        <v>51</v>
      </c>
      <c r="P906" s="825">
        <v>16609.839999999989</v>
      </c>
      <c r="Q906" s="827">
        <v>0.70748299319727881</v>
      </c>
      <c r="R906" s="822">
        <v>104</v>
      </c>
      <c r="S906" s="827">
        <v>0.70748299319727892</v>
      </c>
      <c r="T906" s="826">
        <v>35</v>
      </c>
      <c r="U906" s="828">
        <v>0.68627450980392157</v>
      </c>
    </row>
    <row r="907" spans="1:21" ht="14.45" customHeight="1" x14ac:dyDescent="0.2">
      <c r="A907" s="821">
        <v>11</v>
      </c>
      <c r="B907" s="822" t="s">
        <v>2300</v>
      </c>
      <c r="C907" s="822" t="s">
        <v>2306</v>
      </c>
      <c r="D907" s="823" t="s">
        <v>4268</v>
      </c>
      <c r="E907" s="824" t="s">
        <v>2339</v>
      </c>
      <c r="F907" s="822" t="s">
        <v>2301</v>
      </c>
      <c r="G907" s="822" t="s">
        <v>2514</v>
      </c>
      <c r="H907" s="822" t="s">
        <v>329</v>
      </c>
      <c r="I907" s="822" t="s">
        <v>3403</v>
      </c>
      <c r="J907" s="822" t="s">
        <v>2516</v>
      </c>
      <c r="K907" s="822" t="s">
        <v>3404</v>
      </c>
      <c r="L907" s="825">
        <v>79.849999999999994</v>
      </c>
      <c r="M907" s="825">
        <v>239.54999999999998</v>
      </c>
      <c r="N907" s="822">
        <v>3</v>
      </c>
      <c r="O907" s="826">
        <v>1</v>
      </c>
      <c r="P907" s="825">
        <v>239.54999999999998</v>
      </c>
      <c r="Q907" s="827">
        <v>1</v>
      </c>
      <c r="R907" s="822">
        <v>3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11</v>
      </c>
      <c r="B908" s="822" t="s">
        <v>2300</v>
      </c>
      <c r="C908" s="822" t="s">
        <v>2306</v>
      </c>
      <c r="D908" s="823" t="s">
        <v>4268</v>
      </c>
      <c r="E908" s="824" t="s">
        <v>2339</v>
      </c>
      <c r="F908" s="822" t="s">
        <v>2301</v>
      </c>
      <c r="G908" s="822" t="s">
        <v>2383</v>
      </c>
      <c r="H908" s="822" t="s">
        <v>329</v>
      </c>
      <c r="I908" s="822" t="s">
        <v>2520</v>
      </c>
      <c r="J908" s="822" t="s">
        <v>1055</v>
      </c>
      <c r="K908" s="822" t="s">
        <v>1056</v>
      </c>
      <c r="L908" s="825">
        <v>134.44999999999999</v>
      </c>
      <c r="M908" s="825">
        <v>403.34999999999997</v>
      </c>
      <c r="N908" s="822">
        <v>3</v>
      </c>
      <c r="O908" s="826">
        <v>2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11</v>
      </c>
      <c r="B909" s="822" t="s">
        <v>2300</v>
      </c>
      <c r="C909" s="822" t="s">
        <v>2306</v>
      </c>
      <c r="D909" s="823" t="s">
        <v>4268</v>
      </c>
      <c r="E909" s="824" t="s">
        <v>2339</v>
      </c>
      <c r="F909" s="822" t="s">
        <v>2301</v>
      </c>
      <c r="G909" s="822" t="s">
        <v>2526</v>
      </c>
      <c r="H909" s="822" t="s">
        <v>329</v>
      </c>
      <c r="I909" s="822" t="s">
        <v>2527</v>
      </c>
      <c r="J909" s="822" t="s">
        <v>735</v>
      </c>
      <c r="K909" s="822" t="s">
        <v>2528</v>
      </c>
      <c r="L909" s="825">
        <v>93.61</v>
      </c>
      <c r="M909" s="825">
        <v>280.83</v>
      </c>
      <c r="N909" s="822">
        <v>3</v>
      </c>
      <c r="O909" s="826">
        <v>1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11</v>
      </c>
      <c r="B910" s="822" t="s">
        <v>2300</v>
      </c>
      <c r="C910" s="822" t="s">
        <v>2306</v>
      </c>
      <c r="D910" s="823" t="s">
        <v>4268</v>
      </c>
      <c r="E910" s="824" t="s">
        <v>2339</v>
      </c>
      <c r="F910" s="822" t="s">
        <v>2301</v>
      </c>
      <c r="G910" s="822" t="s">
        <v>2434</v>
      </c>
      <c r="H910" s="822" t="s">
        <v>329</v>
      </c>
      <c r="I910" s="822" t="s">
        <v>2435</v>
      </c>
      <c r="J910" s="822" t="s">
        <v>2436</v>
      </c>
      <c r="K910" s="822" t="s">
        <v>2437</v>
      </c>
      <c r="L910" s="825">
        <v>52.87</v>
      </c>
      <c r="M910" s="825">
        <v>1744.7099999999996</v>
      </c>
      <c r="N910" s="822">
        <v>33</v>
      </c>
      <c r="O910" s="826">
        <v>23.5</v>
      </c>
      <c r="P910" s="825">
        <v>1110.2699999999998</v>
      </c>
      <c r="Q910" s="827">
        <v>0.63636363636363635</v>
      </c>
      <c r="R910" s="822">
        <v>21</v>
      </c>
      <c r="S910" s="827">
        <v>0.63636363636363635</v>
      </c>
      <c r="T910" s="826">
        <v>16.5</v>
      </c>
      <c r="U910" s="828">
        <v>0.7021276595744681</v>
      </c>
    </row>
    <row r="911" spans="1:21" ht="14.45" customHeight="1" x14ac:dyDescent="0.2">
      <c r="A911" s="821">
        <v>11</v>
      </c>
      <c r="B911" s="822" t="s">
        <v>2300</v>
      </c>
      <c r="C911" s="822" t="s">
        <v>2306</v>
      </c>
      <c r="D911" s="823" t="s">
        <v>4268</v>
      </c>
      <c r="E911" s="824" t="s">
        <v>2339</v>
      </c>
      <c r="F911" s="822" t="s">
        <v>2301</v>
      </c>
      <c r="G911" s="822" t="s">
        <v>2555</v>
      </c>
      <c r="H911" s="822" t="s">
        <v>329</v>
      </c>
      <c r="I911" s="822" t="s">
        <v>2556</v>
      </c>
      <c r="J911" s="822" t="s">
        <v>2557</v>
      </c>
      <c r="K911" s="822" t="s">
        <v>2558</v>
      </c>
      <c r="L911" s="825">
        <v>0</v>
      </c>
      <c r="M911" s="825">
        <v>0</v>
      </c>
      <c r="N911" s="822">
        <v>3</v>
      </c>
      <c r="O911" s="826">
        <v>0.5</v>
      </c>
      <c r="P911" s="825">
        <v>0</v>
      </c>
      <c r="Q911" s="827"/>
      <c r="R911" s="822">
        <v>3</v>
      </c>
      <c r="S911" s="827">
        <v>1</v>
      </c>
      <c r="T911" s="826">
        <v>0.5</v>
      </c>
      <c r="U911" s="828">
        <v>1</v>
      </c>
    </row>
    <row r="912" spans="1:21" ht="14.45" customHeight="1" x14ac:dyDescent="0.2">
      <c r="A912" s="821">
        <v>11</v>
      </c>
      <c r="B912" s="822" t="s">
        <v>2300</v>
      </c>
      <c r="C912" s="822" t="s">
        <v>2306</v>
      </c>
      <c r="D912" s="823" t="s">
        <v>4268</v>
      </c>
      <c r="E912" s="824" t="s">
        <v>2339</v>
      </c>
      <c r="F912" s="822" t="s">
        <v>2301</v>
      </c>
      <c r="G912" s="822" t="s">
        <v>2744</v>
      </c>
      <c r="H912" s="822" t="s">
        <v>329</v>
      </c>
      <c r="I912" s="822" t="s">
        <v>3405</v>
      </c>
      <c r="J912" s="822" t="s">
        <v>1400</v>
      </c>
      <c r="K912" s="822" t="s">
        <v>1401</v>
      </c>
      <c r="L912" s="825">
        <v>94.7</v>
      </c>
      <c r="M912" s="825">
        <v>94.7</v>
      </c>
      <c r="N912" s="822">
        <v>1</v>
      </c>
      <c r="O912" s="826">
        <v>1</v>
      </c>
      <c r="P912" s="825">
        <v>94.7</v>
      </c>
      <c r="Q912" s="827">
        <v>1</v>
      </c>
      <c r="R912" s="822">
        <v>1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11</v>
      </c>
      <c r="B913" s="822" t="s">
        <v>2300</v>
      </c>
      <c r="C913" s="822" t="s">
        <v>2306</v>
      </c>
      <c r="D913" s="823" t="s">
        <v>4268</v>
      </c>
      <c r="E913" s="824" t="s">
        <v>2339</v>
      </c>
      <c r="F913" s="822" t="s">
        <v>2301</v>
      </c>
      <c r="G913" s="822" t="s">
        <v>2559</v>
      </c>
      <c r="H913" s="822" t="s">
        <v>329</v>
      </c>
      <c r="I913" s="822" t="s">
        <v>2560</v>
      </c>
      <c r="J913" s="822" t="s">
        <v>2561</v>
      </c>
      <c r="K913" s="822" t="s">
        <v>2562</v>
      </c>
      <c r="L913" s="825">
        <v>159.71</v>
      </c>
      <c r="M913" s="825">
        <v>7186.9500000000007</v>
      </c>
      <c r="N913" s="822">
        <v>45</v>
      </c>
      <c r="O913" s="826">
        <v>14.5</v>
      </c>
      <c r="P913" s="825">
        <v>3833.0400000000004</v>
      </c>
      <c r="Q913" s="827">
        <v>0.53333333333333333</v>
      </c>
      <c r="R913" s="822">
        <v>24</v>
      </c>
      <c r="S913" s="827">
        <v>0.53333333333333333</v>
      </c>
      <c r="T913" s="826">
        <v>7.5</v>
      </c>
      <c r="U913" s="828">
        <v>0.51724137931034486</v>
      </c>
    </row>
    <row r="914" spans="1:21" ht="14.45" customHeight="1" x14ac:dyDescent="0.2">
      <c r="A914" s="821">
        <v>11</v>
      </c>
      <c r="B914" s="822" t="s">
        <v>2300</v>
      </c>
      <c r="C914" s="822" t="s">
        <v>2306</v>
      </c>
      <c r="D914" s="823" t="s">
        <v>4268</v>
      </c>
      <c r="E914" s="824" t="s">
        <v>2339</v>
      </c>
      <c r="F914" s="822" t="s">
        <v>2301</v>
      </c>
      <c r="G914" s="822" t="s">
        <v>2747</v>
      </c>
      <c r="H914" s="822" t="s">
        <v>329</v>
      </c>
      <c r="I914" s="822" t="s">
        <v>2751</v>
      </c>
      <c r="J914" s="822" t="s">
        <v>2752</v>
      </c>
      <c r="K914" s="822" t="s">
        <v>2750</v>
      </c>
      <c r="L914" s="825">
        <v>0</v>
      </c>
      <c r="M914" s="825">
        <v>0</v>
      </c>
      <c r="N914" s="822">
        <v>2</v>
      </c>
      <c r="O914" s="826">
        <v>1</v>
      </c>
      <c r="P914" s="825"/>
      <c r="Q914" s="827"/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11</v>
      </c>
      <c r="B915" s="822" t="s">
        <v>2300</v>
      </c>
      <c r="C915" s="822" t="s">
        <v>2306</v>
      </c>
      <c r="D915" s="823" t="s">
        <v>4268</v>
      </c>
      <c r="E915" s="824" t="s">
        <v>2339</v>
      </c>
      <c r="F915" s="822" t="s">
        <v>2301</v>
      </c>
      <c r="G915" s="822" t="s">
        <v>2438</v>
      </c>
      <c r="H915" s="822" t="s">
        <v>329</v>
      </c>
      <c r="I915" s="822" t="s">
        <v>2439</v>
      </c>
      <c r="J915" s="822" t="s">
        <v>2440</v>
      </c>
      <c r="K915" s="822" t="s">
        <v>2441</v>
      </c>
      <c r="L915" s="825">
        <v>91.78</v>
      </c>
      <c r="M915" s="825">
        <v>367.12</v>
      </c>
      <c r="N915" s="822">
        <v>4</v>
      </c>
      <c r="O915" s="826">
        <v>2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11</v>
      </c>
      <c r="B916" s="822" t="s">
        <v>2300</v>
      </c>
      <c r="C916" s="822" t="s">
        <v>2306</v>
      </c>
      <c r="D916" s="823" t="s">
        <v>4268</v>
      </c>
      <c r="E916" s="824" t="s">
        <v>2339</v>
      </c>
      <c r="F916" s="822" t="s">
        <v>2301</v>
      </c>
      <c r="G916" s="822" t="s">
        <v>2756</v>
      </c>
      <c r="H916" s="822" t="s">
        <v>663</v>
      </c>
      <c r="I916" s="822" t="s">
        <v>2067</v>
      </c>
      <c r="J916" s="822" t="s">
        <v>1222</v>
      </c>
      <c r="K916" s="822" t="s">
        <v>2068</v>
      </c>
      <c r="L916" s="825">
        <v>386.73</v>
      </c>
      <c r="M916" s="825">
        <v>773.46</v>
      </c>
      <c r="N916" s="822">
        <v>2</v>
      </c>
      <c r="O916" s="826">
        <v>1</v>
      </c>
      <c r="P916" s="825">
        <v>773.46</v>
      </c>
      <c r="Q916" s="827">
        <v>1</v>
      </c>
      <c r="R916" s="822">
        <v>2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11</v>
      </c>
      <c r="B917" s="822" t="s">
        <v>2300</v>
      </c>
      <c r="C917" s="822" t="s">
        <v>2306</v>
      </c>
      <c r="D917" s="823" t="s">
        <v>4268</v>
      </c>
      <c r="E917" s="824" t="s">
        <v>2339</v>
      </c>
      <c r="F917" s="822" t="s">
        <v>2301</v>
      </c>
      <c r="G917" s="822" t="s">
        <v>2762</v>
      </c>
      <c r="H917" s="822" t="s">
        <v>329</v>
      </c>
      <c r="I917" s="822" t="s">
        <v>2763</v>
      </c>
      <c r="J917" s="822" t="s">
        <v>2764</v>
      </c>
      <c r="K917" s="822" t="s">
        <v>2765</v>
      </c>
      <c r="L917" s="825">
        <v>76.180000000000007</v>
      </c>
      <c r="M917" s="825">
        <v>76.180000000000007</v>
      </c>
      <c r="N917" s="822">
        <v>1</v>
      </c>
      <c r="O917" s="826">
        <v>1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11</v>
      </c>
      <c r="B918" s="822" t="s">
        <v>2300</v>
      </c>
      <c r="C918" s="822" t="s">
        <v>2306</v>
      </c>
      <c r="D918" s="823" t="s">
        <v>4268</v>
      </c>
      <c r="E918" s="824" t="s">
        <v>2339</v>
      </c>
      <c r="F918" s="822" t="s">
        <v>2301</v>
      </c>
      <c r="G918" s="822" t="s">
        <v>2567</v>
      </c>
      <c r="H918" s="822" t="s">
        <v>329</v>
      </c>
      <c r="I918" s="822" t="s">
        <v>2571</v>
      </c>
      <c r="J918" s="822" t="s">
        <v>2572</v>
      </c>
      <c r="K918" s="822" t="s">
        <v>2573</v>
      </c>
      <c r="L918" s="825">
        <v>52.75</v>
      </c>
      <c r="M918" s="825">
        <v>52.75</v>
      </c>
      <c r="N918" s="822">
        <v>1</v>
      </c>
      <c r="O918" s="826">
        <v>1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11</v>
      </c>
      <c r="B919" s="822" t="s">
        <v>2300</v>
      </c>
      <c r="C919" s="822" t="s">
        <v>2306</v>
      </c>
      <c r="D919" s="823" t="s">
        <v>4268</v>
      </c>
      <c r="E919" s="824" t="s">
        <v>2339</v>
      </c>
      <c r="F919" s="822" t="s">
        <v>2301</v>
      </c>
      <c r="G919" s="822" t="s">
        <v>2353</v>
      </c>
      <c r="H919" s="822" t="s">
        <v>663</v>
      </c>
      <c r="I919" s="822" t="s">
        <v>3321</v>
      </c>
      <c r="J919" s="822" t="s">
        <v>1203</v>
      </c>
      <c r="K919" s="822" t="s">
        <v>3322</v>
      </c>
      <c r="L919" s="825">
        <v>2309.36</v>
      </c>
      <c r="M919" s="825">
        <v>2309.36</v>
      </c>
      <c r="N919" s="822">
        <v>1</v>
      </c>
      <c r="O919" s="826">
        <v>0.5</v>
      </c>
      <c r="P919" s="825">
        <v>2309.36</v>
      </c>
      <c r="Q919" s="827">
        <v>1</v>
      </c>
      <c r="R919" s="822">
        <v>1</v>
      </c>
      <c r="S919" s="827">
        <v>1</v>
      </c>
      <c r="T919" s="826">
        <v>0.5</v>
      </c>
      <c r="U919" s="828">
        <v>1</v>
      </c>
    </row>
    <row r="920" spans="1:21" ht="14.45" customHeight="1" x14ac:dyDescent="0.2">
      <c r="A920" s="821">
        <v>11</v>
      </c>
      <c r="B920" s="822" t="s">
        <v>2300</v>
      </c>
      <c r="C920" s="822" t="s">
        <v>2306</v>
      </c>
      <c r="D920" s="823" t="s">
        <v>4268</v>
      </c>
      <c r="E920" s="824" t="s">
        <v>2339</v>
      </c>
      <c r="F920" s="822" t="s">
        <v>2301</v>
      </c>
      <c r="G920" s="822" t="s">
        <v>2353</v>
      </c>
      <c r="H920" s="822" t="s">
        <v>663</v>
      </c>
      <c r="I920" s="822" t="s">
        <v>1834</v>
      </c>
      <c r="J920" s="822" t="s">
        <v>788</v>
      </c>
      <c r="K920" s="822" t="s">
        <v>1835</v>
      </c>
      <c r="L920" s="825">
        <v>736.33</v>
      </c>
      <c r="M920" s="825">
        <v>4417.9800000000005</v>
      </c>
      <c r="N920" s="822">
        <v>6</v>
      </c>
      <c r="O920" s="826">
        <v>3.5</v>
      </c>
      <c r="P920" s="825">
        <v>4417.9800000000005</v>
      </c>
      <c r="Q920" s="827">
        <v>1</v>
      </c>
      <c r="R920" s="822">
        <v>6</v>
      </c>
      <c r="S920" s="827">
        <v>1</v>
      </c>
      <c r="T920" s="826">
        <v>3.5</v>
      </c>
      <c r="U920" s="828">
        <v>1</v>
      </c>
    </row>
    <row r="921" spans="1:21" ht="14.45" customHeight="1" x14ac:dyDescent="0.2">
      <c r="A921" s="821">
        <v>11</v>
      </c>
      <c r="B921" s="822" t="s">
        <v>2300</v>
      </c>
      <c r="C921" s="822" t="s">
        <v>2306</v>
      </c>
      <c r="D921" s="823" t="s">
        <v>4268</v>
      </c>
      <c r="E921" s="824" t="s">
        <v>2339</v>
      </c>
      <c r="F921" s="822" t="s">
        <v>2301</v>
      </c>
      <c r="G921" s="822" t="s">
        <v>2408</v>
      </c>
      <c r="H921" s="822" t="s">
        <v>329</v>
      </c>
      <c r="I921" s="822" t="s">
        <v>2409</v>
      </c>
      <c r="J921" s="822" t="s">
        <v>681</v>
      </c>
      <c r="K921" s="822" t="s">
        <v>1168</v>
      </c>
      <c r="L921" s="825">
        <v>35.25</v>
      </c>
      <c r="M921" s="825">
        <v>2855.25</v>
      </c>
      <c r="N921" s="822">
        <v>81</v>
      </c>
      <c r="O921" s="826">
        <v>62</v>
      </c>
      <c r="P921" s="825">
        <v>1903.5</v>
      </c>
      <c r="Q921" s="827">
        <v>0.66666666666666663</v>
      </c>
      <c r="R921" s="822">
        <v>54</v>
      </c>
      <c r="S921" s="827">
        <v>0.66666666666666663</v>
      </c>
      <c r="T921" s="826">
        <v>40</v>
      </c>
      <c r="U921" s="828">
        <v>0.64516129032258063</v>
      </c>
    </row>
    <row r="922" spans="1:21" ht="14.45" customHeight="1" x14ac:dyDescent="0.2">
      <c r="A922" s="821">
        <v>11</v>
      </c>
      <c r="B922" s="822" t="s">
        <v>2300</v>
      </c>
      <c r="C922" s="822" t="s">
        <v>2306</v>
      </c>
      <c r="D922" s="823" t="s">
        <v>4268</v>
      </c>
      <c r="E922" s="824" t="s">
        <v>2339</v>
      </c>
      <c r="F922" s="822" t="s">
        <v>2301</v>
      </c>
      <c r="G922" s="822" t="s">
        <v>2408</v>
      </c>
      <c r="H922" s="822" t="s">
        <v>329</v>
      </c>
      <c r="I922" s="822" t="s">
        <v>2589</v>
      </c>
      <c r="J922" s="822" t="s">
        <v>681</v>
      </c>
      <c r="K922" s="822" t="s">
        <v>2590</v>
      </c>
      <c r="L922" s="825">
        <v>35.25</v>
      </c>
      <c r="M922" s="825">
        <v>1057.5</v>
      </c>
      <c r="N922" s="822">
        <v>30</v>
      </c>
      <c r="O922" s="826">
        <v>24</v>
      </c>
      <c r="P922" s="825">
        <v>493.5</v>
      </c>
      <c r="Q922" s="827">
        <v>0.46666666666666667</v>
      </c>
      <c r="R922" s="822">
        <v>14</v>
      </c>
      <c r="S922" s="827">
        <v>0.46666666666666667</v>
      </c>
      <c r="T922" s="826">
        <v>12</v>
      </c>
      <c r="U922" s="828">
        <v>0.5</v>
      </c>
    </row>
    <row r="923" spans="1:21" ht="14.45" customHeight="1" x14ac:dyDescent="0.2">
      <c r="A923" s="821">
        <v>11</v>
      </c>
      <c r="B923" s="822" t="s">
        <v>2300</v>
      </c>
      <c r="C923" s="822" t="s">
        <v>2306</v>
      </c>
      <c r="D923" s="823" t="s">
        <v>4268</v>
      </c>
      <c r="E923" s="824" t="s">
        <v>2339</v>
      </c>
      <c r="F923" s="822" t="s">
        <v>2301</v>
      </c>
      <c r="G923" s="822" t="s">
        <v>2408</v>
      </c>
      <c r="H923" s="822" t="s">
        <v>329</v>
      </c>
      <c r="I923" s="822" t="s">
        <v>2591</v>
      </c>
      <c r="J923" s="822" t="s">
        <v>925</v>
      </c>
      <c r="K923" s="822" t="s">
        <v>2592</v>
      </c>
      <c r="L923" s="825">
        <v>35.25</v>
      </c>
      <c r="M923" s="825">
        <v>105.75</v>
      </c>
      <c r="N923" s="822">
        <v>3</v>
      </c>
      <c r="O923" s="826">
        <v>3</v>
      </c>
      <c r="P923" s="825">
        <v>105.75</v>
      </c>
      <c r="Q923" s="827">
        <v>1</v>
      </c>
      <c r="R923" s="822">
        <v>3</v>
      </c>
      <c r="S923" s="827">
        <v>1</v>
      </c>
      <c r="T923" s="826">
        <v>3</v>
      </c>
      <c r="U923" s="828">
        <v>1</v>
      </c>
    </row>
    <row r="924" spans="1:21" ht="14.45" customHeight="1" x14ac:dyDescent="0.2">
      <c r="A924" s="821">
        <v>11</v>
      </c>
      <c r="B924" s="822" t="s">
        <v>2300</v>
      </c>
      <c r="C924" s="822" t="s">
        <v>2306</v>
      </c>
      <c r="D924" s="823" t="s">
        <v>4268</v>
      </c>
      <c r="E924" s="824" t="s">
        <v>2339</v>
      </c>
      <c r="F924" s="822" t="s">
        <v>2301</v>
      </c>
      <c r="G924" s="822" t="s">
        <v>3092</v>
      </c>
      <c r="H924" s="822" t="s">
        <v>329</v>
      </c>
      <c r="I924" s="822" t="s">
        <v>3329</v>
      </c>
      <c r="J924" s="822" t="s">
        <v>3094</v>
      </c>
      <c r="K924" s="822" t="s">
        <v>3330</v>
      </c>
      <c r="L924" s="825">
        <v>51.06</v>
      </c>
      <c r="M924" s="825">
        <v>153.18</v>
      </c>
      <c r="N924" s="822">
        <v>3</v>
      </c>
      <c r="O924" s="826">
        <v>0.5</v>
      </c>
      <c r="P924" s="825">
        <v>153.18</v>
      </c>
      <c r="Q924" s="827">
        <v>1</v>
      </c>
      <c r="R924" s="822">
        <v>3</v>
      </c>
      <c r="S924" s="827">
        <v>1</v>
      </c>
      <c r="T924" s="826">
        <v>0.5</v>
      </c>
      <c r="U924" s="828">
        <v>1</v>
      </c>
    </row>
    <row r="925" spans="1:21" ht="14.45" customHeight="1" x14ac:dyDescent="0.2">
      <c r="A925" s="821">
        <v>11</v>
      </c>
      <c r="B925" s="822" t="s">
        <v>2300</v>
      </c>
      <c r="C925" s="822" t="s">
        <v>2306</v>
      </c>
      <c r="D925" s="823" t="s">
        <v>4268</v>
      </c>
      <c r="E925" s="824" t="s">
        <v>2339</v>
      </c>
      <c r="F925" s="822" t="s">
        <v>2301</v>
      </c>
      <c r="G925" s="822" t="s">
        <v>2354</v>
      </c>
      <c r="H925" s="822" t="s">
        <v>663</v>
      </c>
      <c r="I925" s="822" t="s">
        <v>1970</v>
      </c>
      <c r="J925" s="822" t="s">
        <v>929</v>
      </c>
      <c r="K925" s="822" t="s">
        <v>930</v>
      </c>
      <c r="L925" s="825">
        <v>0</v>
      </c>
      <c r="M925" s="825">
        <v>0</v>
      </c>
      <c r="N925" s="822">
        <v>1</v>
      </c>
      <c r="O925" s="826">
        <v>0.5</v>
      </c>
      <c r="P925" s="825">
        <v>0</v>
      </c>
      <c r="Q925" s="827"/>
      <c r="R925" s="822">
        <v>1</v>
      </c>
      <c r="S925" s="827">
        <v>1</v>
      </c>
      <c r="T925" s="826">
        <v>0.5</v>
      </c>
      <c r="U925" s="828">
        <v>1</v>
      </c>
    </row>
    <row r="926" spans="1:21" ht="14.45" customHeight="1" x14ac:dyDescent="0.2">
      <c r="A926" s="821">
        <v>11</v>
      </c>
      <c r="B926" s="822" t="s">
        <v>2300</v>
      </c>
      <c r="C926" s="822" t="s">
        <v>2306</v>
      </c>
      <c r="D926" s="823" t="s">
        <v>4268</v>
      </c>
      <c r="E926" s="824" t="s">
        <v>2339</v>
      </c>
      <c r="F926" s="822" t="s">
        <v>2301</v>
      </c>
      <c r="G926" s="822" t="s">
        <v>2823</v>
      </c>
      <c r="H926" s="822" t="s">
        <v>329</v>
      </c>
      <c r="I926" s="822" t="s">
        <v>2824</v>
      </c>
      <c r="J926" s="822" t="s">
        <v>2825</v>
      </c>
      <c r="K926" s="822" t="s">
        <v>1821</v>
      </c>
      <c r="L926" s="825">
        <v>38.56</v>
      </c>
      <c r="M926" s="825">
        <v>38.56</v>
      </c>
      <c r="N926" s="822">
        <v>1</v>
      </c>
      <c r="O926" s="826">
        <v>1</v>
      </c>
      <c r="P926" s="825">
        <v>38.56</v>
      </c>
      <c r="Q926" s="827">
        <v>1</v>
      </c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11</v>
      </c>
      <c r="B927" s="822" t="s">
        <v>2300</v>
      </c>
      <c r="C927" s="822" t="s">
        <v>2306</v>
      </c>
      <c r="D927" s="823" t="s">
        <v>4268</v>
      </c>
      <c r="E927" s="824" t="s">
        <v>2339</v>
      </c>
      <c r="F927" s="822" t="s">
        <v>2301</v>
      </c>
      <c r="G927" s="822" t="s">
        <v>2823</v>
      </c>
      <c r="H927" s="822" t="s">
        <v>329</v>
      </c>
      <c r="I927" s="822" t="s">
        <v>3379</v>
      </c>
      <c r="J927" s="822" t="s">
        <v>2825</v>
      </c>
      <c r="K927" s="822" t="s">
        <v>953</v>
      </c>
      <c r="L927" s="825">
        <v>77.13</v>
      </c>
      <c r="M927" s="825">
        <v>77.13</v>
      </c>
      <c r="N927" s="822">
        <v>1</v>
      </c>
      <c r="O927" s="826">
        <v>0.5</v>
      </c>
      <c r="P927" s="825">
        <v>77.13</v>
      </c>
      <c r="Q927" s="827">
        <v>1</v>
      </c>
      <c r="R927" s="822">
        <v>1</v>
      </c>
      <c r="S927" s="827">
        <v>1</v>
      </c>
      <c r="T927" s="826">
        <v>0.5</v>
      </c>
      <c r="U927" s="828">
        <v>1</v>
      </c>
    </row>
    <row r="928" spans="1:21" ht="14.45" customHeight="1" x14ac:dyDescent="0.2">
      <c r="A928" s="821">
        <v>11</v>
      </c>
      <c r="B928" s="822" t="s">
        <v>2300</v>
      </c>
      <c r="C928" s="822" t="s">
        <v>2306</v>
      </c>
      <c r="D928" s="823" t="s">
        <v>4268</v>
      </c>
      <c r="E928" s="824" t="s">
        <v>2339</v>
      </c>
      <c r="F928" s="822" t="s">
        <v>2301</v>
      </c>
      <c r="G928" s="822" t="s">
        <v>2620</v>
      </c>
      <c r="H928" s="822" t="s">
        <v>329</v>
      </c>
      <c r="I928" s="822" t="s">
        <v>2624</v>
      </c>
      <c r="J928" s="822" t="s">
        <v>2625</v>
      </c>
      <c r="K928" s="822" t="s">
        <v>2626</v>
      </c>
      <c r="L928" s="825">
        <v>177.92</v>
      </c>
      <c r="M928" s="825">
        <v>3202.56</v>
      </c>
      <c r="N928" s="822">
        <v>18</v>
      </c>
      <c r="O928" s="826">
        <v>7.5</v>
      </c>
      <c r="P928" s="825">
        <v>1957.12</v>
      </c>
      <c r="Q928" s="827">
        <v>0.61111111111111105</v>
      </c>
      <c r="R928" s="822">
        <v>11</v>
      </c>
      <c r="S928" s="827">
        <v>0.61111111111111116</v>
      </c>
      <c r="T928" s="826">
        <v>4.5</v>
      </c>
      <c r="U928" s="828">
        <v>0.6</v>
      </c>
    </row>
    <row r="929" spans="1:21" ht="14.45" customHeight="1" x14ac:dyDescent="0.2">
      <c r="A929" s="821">
        <v>11</v>
      </c>
      <c r="B929" s="822" t="s">
        <v>2300</v>
      </c>
      <c r="C929" s="822" t="s">
        <v>2306</v>
      </c>
      <c r="D929" s="823" t="s">
        <v>4268</v>
      </c>
      <c r="E929" s="824" t="s">
        <v>2339</v>
      </c>
      <c r="F929" s="822" t="s">
        <v>2301</v>
      </c>
      <c r="G929" s="822" t="s">
        <v>2620</v>
      </c>
      <c r="H929" s="822" t="s">
        <v>329</v>
      </c>
      <c r="I929" s="822" t="s">
        <v>3406</v>
      </c>
      <c r="J929" s="822" t="s">
        <v>3407</v>
      </c>
      <c r="K929" s="822" t="s">
        <v>2626</v>
      </c>
      <c r="L929" s="825">
        <v>177.92</v>
      </c>
      <c r="M929" s="825">
        <v>177.92</v>
      </c>
      <c r="N929" s="822">
        <v>1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11</v>
      </c>
      <c r="B930" s="822" t="s">
        <v>2300</v>
      </c>
      <c r="C930" s="822" t="s">
        <v>2306</v>
      </c>
      <c r="D930" s="823" t="s">
        <v>4268</v>
      </c>
      <c r="E930" s="824" t="s">
        <v>2339</v>
      </c>
      <c r="F930" s="822" t="s">
        <v>2301</v>
      </c>
      <c r="G930" s="822" t="s">
        <v>2503</v>
      </c>
      <c r="H930" s="822" t="s">
        <v>663</v>
      </c>
      <c r="I930" s="822" t="s">
        <v>3408</v>
      </c>
      <c r="J930" s="822" t="s">
        <v>2631</v>
      </c>
      <c r="K930" s="822" t="s">
        <v>3409</v>
      </c>
      <c r="L930" s="825">
        <v>33.549999999999997</v>
      </c>
      <c r="M930" s="825">
        <v>33.549999999999997</v>
      </c>
      <c r="N930" s="822">
        <v>1</v>
      </c>
      <c r="O930" s="826">
        <v>1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11</v>
      </c>
      <c r="B931" s="822" t="s">
        <v>2300</v>
      </c>
      <c r="C931" s="822" t="s">
        <v>2306</v>
      </c>
      <c r="D931" s="823" t="s">
        <v>4268</v>
      </c>
      <c r="E931" s="824" t="s">
        <v>2339</v>
      </c>
      <c r="F931" s="822" t="s">
        <v>2301</v>
      </c>
      <c r="G931" s="822" t="s">
        <v>2503</v>
      </c>
      <c r="H931" s="822" t="s">
        <v>329</v>
      </c>
      <c r="I931" s="822" t="s">
        <v>3410</v>
      </c>
      <c r="J931" s="822" t="s">
        <v>2631</v>
      </c>
      <c r="K931" s="822" t="s">
        <v>3411</v>
      </c>
      <c r="L931" s="825">
        <v>66.63</v>
      </c>
      <c r="M931" s="825">
        <v>66.63</v>
      </c>
      <c r="N931" s="822">
        <v>1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11</v>
      </c>
      <c r="B932" s="822" t="s">
        <v>2300</v>
      </c>
      <c r="C932" s="822" t="s">
        <v>2306</v>
      </c>
      <c r="D932" s="823" t="s">
        <v>4268</v>
      </c>
      <c r="E932" s="824" t="s">
        <v>2339</v>
      </c>
      <c r="F932" s="822" t="s">
        <v>2301</v>
      </c>
      <c r="G932" s="822" t="s">
        <v>2503</v>
      </c>
      <c r="H932" s="822" t="s">
        <v>329</v>
      </c>
      <c r="I932" s="822" t="s">
        <v>2504</v>
      </c>
      <c r="J932" s="822" t="s">
        <v>1058</v>
      </c>
      <c r="K932" s="822" t="s">
        <v>2505</v>
      </c>
      <c r="L932" s="825">
        <v>50.32</v>
      </c>
      <c r="M932" s="825">
        <v>100.64</v>
      </c>
      <c r="N932" s="822">
        <v>2</v>
      </c>
      <c r="O932" s="826">
        <v>2</v>
      </c>
      <c r="P932" s="825">
        <v>50.32</v>
      </c>
      <c r="Q932" s="827">
        <v>0.5</v>
      </c>
      <c r="R932" s="822">
        <v>1</v>
      </c>
      <c r="S932" s="827">
        <v>0.5</v>
      </c>
      <c r="T932" s="826">
        <v>1</v>
      </c>
      <c r="U932" s="828">
        <v>0.5</v>
      </c>
    </row>
    <row r="933" spans="1:21" ht="14.45" customHeight="1" x14ac:dyDescent="0.2">
      <c r="A933" s="821">
        <v>11</v>
      </c>
      <c r="B933" s="822" t="s">
        <v>2300</v>
      </c>
      <c r="C933" s="822" t="s">
        <v>2306</v>
      </c>
      <c r="D933" s="823" t="s">
        <v>4268</v>
      </c>
      <c r="E933" s="824" t="s">
        <v>2339</v>
      </c>
      <c r="F933" s="822" t="s">
        <v>2301</v>
      </c>
      <c r="G933" s="822" t="s">
        <v>2503</v>
      </c>
      <c r="H933" s="822" t="s">
        <v>329</v>
      </c>
      <c r="I933" s="822" t="s">
        <v>3412</v>
      </c>
      <c r="J933" s="822" t="s">
        <v>1058</v>
      </c>
      <c r="K933" s="822" t="s">
        <v>3413</v>
      </c>
      <c r="L933" s="825">
        <v>33.549999999999997</v>
      </c>
      <c r="M933" s="825">
        <v>33.549999999999997</v>
      </c>
      <c r="N933" s="822">
        <v>1</v>
      </c>
      <c r="O933" s="826">
        <v>1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11</v>
      </c>
      <c r="B934" s="822" t="s">
        <v>2300</v>
      </c>
      <c r="C934" s="822" t="s">
        <v>2306</v>
      </c>
      <c r="D934" s="823" t="s">
        <v>4268</v>
      </c>
      <c r="E934" s="824" t="s">
        <v>2339</v>
      </c>
      <c r="F934" s="822" t="s">
        <v>2301</v>
      </c>
      <c r="G934" s="822" t="s">
        <v>2404</v>
      </c>
      <c r="H934" s="822" t="s">
        <v>663</v>
      </c>
      <c r="I934" s="822" t="s">
        <v>1907</v>
      </c>
      <c r="J934" s="822" t="s">
        <v>1078</v>
      </c>
      <c r="K934" s="822" t="s">
        <v>1908</v>
      </c>
      <c r="L934" s="825">
        <v>154.36000000000001</v>
      </c>
      <c r="M934" s="825">
        <v>1234.8800000000001</v>
      </c>
      <c r="N934" s="822">
        <v>8</v>
      </c>
      <c r="O934" s="826">
        <v>3.5</v>
      </c>
      <c r="P934" s="825">
        <v>617.44000000000005</v>
      </c>
      <c r="Q934" s="827">
        <v>0.5</v>
      </c>
      <c r="R934" s="822">
        <v>4</v>
      </c>
      <c r="S934" s="827">
        <v>0.5</v>
      </c>
      <c r="T934" s="826">
        <v>1.5</v>
      </c>
      <c r="U934" s="828">
        <v>0.42857142857142855</v>
      </c>
    </row>
    <row r="935" spans="1:21" ht="14.45" customHeight="1" x14ac:dyDescent="0.2">
      <c r="A935" s="821">
        <v>11</v>
      </c>
      <c r="B935" s="822" t="s">
        <v>2300</v>
      </c>
      <c r="C935" s="822" t="s">
        <v>2306</v>
      </c>
      <c r="D935" s="823" t="s">
        <v>4268</v>
      </c>
      <c r="E935" s="824" t="s">
        <v>2339</v>
      </c>
      <c r="F935" s="822" t="s">
        <v>2303</v>
      </c>
      <c r="G935" s="822" t="s">
        <v>2359</v>
      </c>
      <c r="H935" s="822" t="s">
        <v>329</v>
      </c>
      <c r="I935" s="822" t="s">
        <v>2646</v>
      </c>
      <c r="J935" s="822" t="s">
        <v>2647</v>
      </c>
      <c r="K935" s="822" t="s">
        <v>2648</v>
      </c>
      <c r="L935" s="825">
        <v>0</v>
      </c>
      <c r="M935" s="825">
        <v>0</v>
      </c>
      <c r="N935" s="822">
        <v>20</v>
      </c>
      <c r="O935" s="826">
        <v>19</v>
      </c>
      <c r="P935" s="825">
        <v>0</v>
      </c>
      <c r="Q935" s="827"/>
      <c r="R935" s="822">
        <v>1</v>
      </c>
      <c r="S935" s="827">
        <v>0.05</v>
      </c>
      <c r="T935" s="826">
        <v>1</v>
      </c>
      <c r="U935" s="828">
        <v>5.2631578947368418E-2</v>
      </c>
    </row>
    <row r="936" spans="1:21" ht="14.45" customHeight="1" x14ac:dyDescent="0.2">
      <c r="A936" s="821">
        <v>11</v>
      </c>
      <c r="B936" s="822" t="s">
        <v>2300</v>
      </c>
      <c r="C936" s="822" t="s">
        <v>2306</v>
      </c>
      <c r="D936" s="823" t="s">
        <v>4268</v>
      </c>
      <c r="E936" s="824" t="s">
        <v>2339</v>
      </c>
      <c r="F936" s="822" t="s">
        <v>2303</v>
      </c>
      <c r="G936" s="822" t="s">
        <v>2359</v>
      </c>
      <c r="H936" s="822" t="s">
        <v>329</v>
      </c>
      <c r="I936" s="822" t="s">
        <v>2649</v>
      </c>
      <c r="J936" s="822" t="s">
        <v>2650</v>
      </c>
      <c r="K936" s="822" t="s">
        <v>2651</v>
      </c>
      <c r="L936" s="825">
        <v>1549.49</v>
      </c>
      <c r="M936" s="825">
        <v>88320.930000000022</v>
      </c>
      <c r="N936" s="822">
        <v>57</v>
      </c>
      <c r="O936" s="826">
        <v>57</v>
      </c>
      <c r="P936" s="825">
        <v>77474.500000000015</v>
      </c>
      <c r="Q936" s="827">
        <v>0.8771929824561403</v>
      </c>
      <c r="R936" s="822">
        <v>50</v>
      </c>
      <c r="S936" s="827">
        <v>0.8771929824561403</v>
      </c>
      <c r="T936" s="826">
        <v>50</v>
      </c>
      <c r="U936" s="828">
        <v>0.8771929824561403</v>
      </c>
    </row>
    <row r="937" spans="1:21" ht="14.45" customHeight="1" x14ac:dyDescent="0.2">
      <c r="A937" s="821">
        <v>11</v>
      </c>
      <c r="B937" s="822" t="s">
        <v>2300</v>
      </c>
      <c r="C937" s="822" t="s">
        <v>2306</v>
      </c>
      <c r="D937" s="823" t="s">
        <v>4268</v>
      </c>
      <c r="E937" s="824" t="s">
        <v>2339</v>
      </c>
      <c r="F937" s="822" t="s">
        <v>2303</v>
      </c>
      <c r="G937" s="822" t="s">
        <v>2359</v>
      </c>
      <c r="H937" s="822" t="s">
        <v>329</v>
      </c>
      <c r="I937" s="822" t="s">
        <v>2360</v>
      </c>
      <c r="J937" s="822" t="s">
        <v>2361</v>
      </c>
      <c r="K937" s="822" t="s">
        <v>2362</v>
      </c>
      <c r="L937" s="825">
        <v>562.03</v>
      </c>
      <c r="M937" s="825">
        <v>562.03</v>
      </c>
      <c r="N937" s="822">
        <v>1</v>
      </c>
      <c r="O937" s="826">
        <v>1</v>
      </c>
      <c r="P937" s="825">
        <v>562.03</v>
      </c>
      <c r="Q937" s="827">
        <v>1</v>
      </c>
      <c r="R937" s="822">
        <v>1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11</v>
      </c>
      <c r="B938" s="822" t="s">
        <v>2300</v>
      </c>
      <c r="C938" s="822" t="s">
        <v>2306</v>
      </c>
      <c r="D938" s="823" t="s">
        <v>4268</v>
      </c>
      <c r="E938" s="824" t="s">
        <v>2339</v>
      </c>
      <c r="F938" s="822" t="s">
        <v>2303</v>
      </c>
      <c r="G938" s="822" t="s">
        <v>2359</v>
      </c>
      <c r="H938" s="822" t="s">
        <v>329</v>
      </c>
      <c r="I938" s="822" t="s">
        <v>2363</v>
      </c>
      <c r="J938" s="822" t="s">
        <v>2364</v>
      </c>
      <c r="K938" s="822" t="s">
        <v>2365</v>
      </c>
      <c r="L938" s="825">
        <v>249.55</v>
      </c>
      <c r="M938" s="825">
        <v>2495.5</v>
      </c>
      <c r="N938" s="822">
        <v>10</v>
      </c>
      <c r="O938" s="826">
        <v>5</v>
      </c>
      <c r="P938" s="825">
        <v>1996.4</v>
      </c>
      <c r="Q938" s="827">
        <v>0.8</v>
      </c>
      <c r="R938" s="822">
        <v>8</v>
      </c>
      <c r="S938" s="827">
        <v>0.8</v>
      </c>
      <c r="T938" s="826">
        <v>4</v>
      </c>
      <c r="U938" s="828">
        <v>0.8</v>
      </c>
    </row>
    <row r="939" spans="1:21" ht="14.45" customHeight="1" x14ac:dyDescent="0.2">
      <c r="A939" s="821">
        <v>11</v>
      </c>
      <c r="B939" s="822" t="s">
        <v>2300</v>
      </c>
      <c r="C939" s="822" t="s">
        <v>2306</v>
      </c>
      <c r="D939" s="823" t="s">
        <v>4268</v>
      </c>
      <c r="E939" s="824" t="s">
        <v>2339</v>
      </c>
      <c r="F939" s="822" t="s">
        <v>2303</v>
      </c>
      <c r="G939" s="822" t="s">
        <v>2359</v>
      </c>
      <c r="H939" s="822" t="s">
        <v>329</v>
      </c>
      <c r="I939" s="822" t="s">
        <v>2366</v>
      </c>
      <c r="J939" s="822" t="s">
        <v>2367</v>
      </c>
      <c r="K939" s="822" t="s">
        <v>2368</v>
      </c>
      <c r="L939" s="825">
        <v>400.2</v>
      </c>
      <c r="M939" s="825">
        <v>4802.3999999999996</v>
      </c>
      <c r="N939" s="822">
        <v>12</v>
      </c>
      <c r="O939" s="826">
        <v>11</v>
      </c>
      <c r="P939" s="825">
        <v>2801.3999999999996</v>
      </c>
      <c r="Q939" s="827">
        <v>0.58333333333333326</v>
      </c>
      <c r="R939" s="822">
        <v>7</v>
      </c>
      <c r="S939" s="827">
        <v>0.58333333333333337</v>
      </c>
      <c r="T939" s="826">
        <v>6</v>
      </c>
      <c r="U939" s="828">
        <v>0.54545454545454541</v>
      </c>
    </row>
    <row r="940" spans="1:21" ht="14.45" customHeight="1" x14ac:dyDescent="0.2">
      <c r="A940" s="821">
        <v>11</v>
      </c>
      <c r="B940" s="822" t="s">
        <v>2300</v>
      </c>
      <c r="C940" s="822" t="s">
        <v>2306</v>
      </c>
      <c r="D940" s="823" t="s">
        <v>4268</v>
      </c>
      <c r="E940" s="824" t="s">
        <v>2339</v>
      </c>
      <c r="F940" s="822" t="s">
        <v>2303</v>
      </c>
      <c r="G940" s="822" t="s">
        <v>2359</v>
      </c>
      <c r="H940" s="822" t="s">
        <v>329</v>
      </c>
      <c r="I940" s="822" t="s">
        <v>2655</v>
      </c>
      <c r="J940" s="822" t="s">
        <v>2656</v>
      </c>
      <c r="K940" s="822" t="s">
        <v>2657</v>
      </c>
      <c r="L940" s="825">
        <v>600.29999999999995</v>
      </c>
      <c r="M940" s="825">
        <v>1200.5999999999999</v>
      </c>
      <c r="N940" s="822">
        <v>2</v>
      </c>
      <c r="O940" s="826">
        <v>1</v>
      </c>
      <c r="P940" s="825">
        <v>1200.5999999999999</v>
      </c>
      <c r="Q940" s="827">
        <v>1</v>
      </c>
      <c r="R940" s="822">
        <v>2</v>
      </c>
      <c r="S940" s="827">
        <v>1</v>
      </c>
      <c r="T940" s="826">
        <v>1</v>
      </c>
      <c r="U940" s="828">
        <v>1</v>
      </c>
    </row>
    <row r="941" spans="1:21" ht="14.45" customHeight="1" x14ac:dyDescent="0.2">
      <c r="A941" s="821">
        <v>11</v>
      </c>
      <c r="B941" s="822" t="s">
        <v>2300</v>
      </c>
      <c r="C941" s="822" t="s">
        <v>2306</v>
      </c>
      <c r="D941" s="823" t="s">
        <v>4268</v>
      </c>
      <c r="E941" s="824" t="s">
        <v>2339</v>
      </c>
      <c r="F941" s="822" t="s">
        <v>2303</v>
      </c>
      <c r="G941" s="822" t="s">
        <v>2359</v>
      </c>
      <c r="H941" s="822" t="s">
        <v>329</v>
      </c>
      <c r="I941" s="822" t="s">
        <v>2664</v>
      </c>
      <c r="J941" s="822" t="s">
        <v>2665</v>
      </c>
      <c r="K941" s="822"/>
      <c r="L941" s="825">
        <v>180.55</v>
      </c>
      <c r="M941" s="825">
        <v>180.55</v>
      </c>
      <c r="N941" s="822">
        <v>1</v>
      </c>
      <c r="O941" s="826">
        <v>1</v>
      </c>
      <c r="P941" s="825">
        <v>180.55</v>
      </c>
      <c r="Q941" s="827">
        <v>1</v>
      </c>
      <c r="R941" s="822">
        <v>1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11</v>
      </c>
      <c r="B942" s="822" t="s">
        <v>2300</v>
      </c>
      <c r="C942" s="822" t="s">
        <v>2306</v>
      </c>
      <c r="D942" s="823" t="s">
        <v>4268</v>
      </c>
      <c r="E942" s="824" t="s">
        <v>2339</v>
      </c>
      <c r="F942" s="822" t="s">
        <v>2303</v>
      </c>
      <c r="G942" s="822" t="s">
        <v>2359</v>
      </c>
      <c r="H942" s="822" t="s">
        <v>329</v>
      </c>
      <c r="I942" s="822" t="s">
        <v>3127</v>
      </c>
      <c r="J942" s="822" t="s">
        <v>3128</v>
      </c>
      <c r="K942" s="822" t="s">
        <v>3129</v>
      </c>
      <c r="L942" s="825">
        <v>1383</v>
      </c>
      <c r="M942" s="825">
        <v>1383</v>
      </c>
      <c r="N942" s="822">
        <v>1</v>
      </c>
      <c r="O942" s="826">
        <v>1</v>
      </c>
      <c r="P942" s="825">
        <v>1383</v>
      </c>
      <c r="Q942" s="827">
        <v>1</v>
      </c>
      <c r="R942" s="822">
        <v>1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11</v>
      </c>
      <c r="B943" s="822" t="s">
        <v>2300</v>
      </c>
      <c r="C943" s="822" t="s">
        <v>2306</v>
      </c>
      <c r="D943" s="823" t="s">
        <v>4268</v>
      </c>
      <c r="E943" s="824" t="s">
        <v>2339</v>
      </c>
      <c r="F943" s="822" t="s">
        <v>2303</v>
      </c>
      <c r="G943" s="822" t="s">
        <v>2359</v>
      </c>
      <c r="H943" s="822" t="s">
        <v>329</v>
      </c>
      <c r="I943" s="822" t="s">
        <v>3414</v>
      </c>
      <c r="J943" s="822" t="s">
        <v>3415</v>
      </c>
      <c r="K943" s="822" t="s">
        <v>3416</v>
      </c>
      <c r="L943" s="825">
        <v>249.55</v>
      </c>
      <c r="M943" s="825">
        <v>499.1</v>
      </c>
      <c r="N943" s="822">
        <v>2</v>
      </c>
      <c r="O943" s="826">
        <v>1</v>
      </c>
      <c r="P943" s="825">
        <v>499.1</v>
      </c>
      <c r="Q943" s="827">
        <v>1</v>
      </c>
      <c r="R943" s="822">
        <v>2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11</v>
      </c>
      <c r="B944" s="822" t="s">
        <v>2300</v>
      </c>
      <c r="C944" s="822" t="s">
        <v>2306</v>
      </c>
      <c r="D944" s="823" t="s">
        <v>4268</v>
      </c>
      <c r="E944" s="824" t="s">
        <v>2339</v>
      </c>
      <c r="F944" s="822" t="s">
        <v>2303</v>
      </c>
      <c r="G944" s="822" t="s">
        <v>2359</v>
      </c>
      <c r="H944" s="822" t="s">
        <v>329</v>
      </c>
      <c r="I944" s="822" t="s">
        <v>3417</v>
      </c>
      <c r="J944" s="822" t="s">
        <v>3418</v>
      </c>
      <c r="K944" s="822" t="s">
        <v>3419</v>
      </c>
      <c r="L944" s="825">
        <v>1599.65</v>
      </c>
      <c r="M944" s="825">
        <v>1599.65</v>
      </c>
      <c r="N944" s="822">
        <v>1</v>
      </c>
      <c r="O944" s="826">
        <v>1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11</v>
      </c>
      <c r="B945" s="822" t="s">
        <v>2300</v>
      </c>
      <c r="C945" s="822" t="s">
        <v>2306</v>
      </c>
      <c r="D945" s="823" t="s">
        <v>4268</v>
      </c>
      <c r="E945" s="824" t="s">
        <v>2340</v>
      </c>
      <c r="F945" s="822" t="s">
        <v>2301</v>
      </c>
      <c r="G945" s="822" t="s">
        <v>2506</v>
      </c>
      <c r="H945" s="822" t="s">
        <v>329</v>
      </c>
      <c r="I945" s="822" t="s">
        <v>2957</v>
      </c>
      <c r="J945" s="822" t="s">
        <v>2508</v>
      </c>
      <c r="K945" s="822" t="s">
        <v>2958</v>
      </c>
      <c r="L945" s="825">
        <v>23.49</v>
      </c>
      <c r="M945" s="825">
        <v>46.98</v>
      </c>
      <c r="N945" s="822">
        <v>2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11</v>
      </c>
      <c r="B946" s="822" t="s">
        <v>2300</v>
      </c>
      <c r="C946" s="822" t="s">
        <v>2306</v>
      </c>
      <c r="D946" s="823" t="s">
        <v>4268</v>
      </c>
      <c r="E946" s="824" t="s">
        <v>2340</v>
      </c>
      <c r="F946" s="822" t="s">
        <v>2301</v>
      </c>
      <c r="G946" s="822" t="s">
        <v>2959</v>
      </c>
      <c r="H946" s="822" t="s">
        <v>329</v>
      </c>
      <c r="I946" s="822" t="s">
        <v>3420</v>
      </c>
      <c r="J946" s="822" t="s">
        <v>3421</v>
      </c>
      <c r="K946" s="822" t="s">
        <v>3422</v>
      </c>
      <c r="L946" s="825">
        <v>0</v>
      </c>
      <c r="M946" s="825">
        <v>0</v>
      </c>
      <c r="N946" s="822">
        <v>1</v>
      </c>
      <c r="O946" s="826">
        <v>1</v>
      </c>
      <c r="P946" s="825"/>
      <c r="Q946" s="827"/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11</v>
      </c>
      <c r="B947" s="822" t="s">
        <v>2300</v>
      </c>
      <c r="C947" s="822" t="s">
        <v>2306</v>
      </c>
      <c r="D947" s="823" t="s">
        <v>4268</v>
      </c>
      <c r="E947" s="824" t="s">
        <v>2340</v>
      </c>
      <c r="F947" s="822" t="s">
        <v>2301</v>
      </c>
      <c r="G947" s="822" t="s">
        <v>2434</v>
      </c>
      <c r="H947" s="822" t="s">
        <v>329</v>
      </c>
      <c r="I947" s="822" t="s">
        <v>2435</v>
      </c>
      <c r="J947" s="822" t="s">
        <v>2436</v>
      </c>
      <c r="K947" s="822" t="s">
        <v>2437</v>
      </c>
      <c r="L947" s="825">
        <v>52.87</v>
      </c>
      <c r="M947" s="825">
        <v>158.60999999999999</v>
      </c>
      <c r="N947" s="822">
        <v>3</v>
      </c>
      <c r="O947" s="826">
        <v>2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11</v>
      </c>
      <c r="B948" s="822" t="s">
        <v>2300</v>
      </c>
      <c r="C948" s="822" t="s">
        <v>2306</v>
      </c>
      <c r="D948" s="823" t="s">
        <v>4268</v>
      </c>
      <c r="E948" s="824" t="s">
        <v>2340</v>
      </c>
      <c r="F948" s="822" t="s">
        <v>2301</v>
      </c>
      <c r="G948" s="822" t="s">
        <v>2434</v>
      </c>
      <c r="H948" s="822" t="s">
        <v>329</v>
      </c>
      <c r="I948" s="822" t="s">
        <v>3247</v>
      </c>
      <c r="J948" s="822" t="s">
        <v>2729</v>
      </c>
      <c r="K948" s="822" t="s">
        <v>3248</v>
      </c>
      <c r="L948" s="825">
        <v>46.99</v>
      </c>
      <c r="M948" s="825">
        <v>563.88</v>
      </c>
      <c r="N948" s="822">
        <v>12</v>
      </c>
      <c r="O948" s="826">
        <v>3</v>
      </c>
      <c r="P948" s="825">
        <v>281.94</v>
      </c>
      <c r="Q948" s="827">
        <v>0.5</v>
      </c>
      <c r="R948" s="822">
        <v>6</v>
      </c>
      <c r="S948" s="827">
        <v>0.5</v>
      </c>
      <c r="T948" s="826">
        <v>1.5</v>
      </c>
      <c r="U948" s="828">
        <v>0.5</v>
      </c>
    </row>
    <row r="949" spans="1:21" ht="14.45" customHeight="1" x14ac:dyDescent="0.2">
      <c r="A949" s="821">
        <v>11</v>
      </c>
      <c r="B949" s="822" t="s">
        <v>2300</v>
      </c>
      <c r="C949" s="822" t="s">
        <v>2306</v>
      </c>
      <c r="D949" s="823" t="s">
        <v>4268</v>
      </c>
      <c r="E949" s="824" t="s">
        <v>2340</v>
      </c>
      <c r="F949" s="822" t="s">
        <v>2301</v>
      </c>
      <c r="G949" s="822" t="s">
        <v>2434</v>
      </c>
      <c r="H949" s="822" t="s">
        <v>329</v>
      </c>
      <c r="I949" s="822" t="s">
        <v>2728</v>
      </c>
      <c r="J949" s="822" t="s">
        <v>2729</v>
      </c>
      <c r="K949" s="822" t="s">
        <v>1463</v>
      </c>
      <c r="L949" s="825">
        <v>234.94</v>
      </c>
      <c r="M949" s="825">
        <v>234.94</v>
      </c>
      <c r="N949" s="822">
        <v>1</v>
      </c>
      <c r="O949" s="826">
        <v>1</v>
      </c>
      <c r="P949" s="825">
        <v>234.94</v>
      </c>
      <c r="Q949" s="827">
        <v>1</v>
      </c>
      <c r="R949" s="822">
        <v>1</v>
      </c>
      <c r="S949" s="827">
        <v>1</v>
      </c>
      <c r="T949" s="826">
        <v>1</v>
      </c>
      <c r="U949" s="828">
        <v>1</v>
      </c>
    </row>
    <row r="950" spans="1:21" ht="14.45" customHeight="1" x14ac:dyDescent="0.2">
      <c r="A950" s="821">
        <v>11</v>
      </c>
      <c r="B950" s="822" t="s">
        <v>2300</v>
      </c>
      <c r="C950" s="822" t="s">
        <v>2306</v>
      </c>
      <c r="D950" s="823" t="s">
        <v>4268</v>
      </c>
      <c r="E950" s="824" t="s">
        <v>2340</v>
      </c>
      <c r="F950" s="822" t="s">
        <v>2301</v>
      </c>
      <c r="G950" s="822" t="s">
        <v>2434</v>
      </c>
      <c r="H950" s="822" t="s">
        <v>329</v>
      </c>
      <c r="I950" s="822" t="s">
        <v>2543</v>
      </c>
      <c r="J950" s="822" t="s">
        <v>2436</v>
      </c>
      <c r="K950" s="822" t="s">
        <v>2437</v>
      </c>
      <c r="L950" s="825">
        <v>52.87</v>
      </c>
      <c r="M950" s="825">
        <v>105.74</v>
      </c>
      <c r="N950" s="822">
        <v>2</v>
      </c>
      <c r="O950" s="826">
        <v>1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11</v>
      </c>
      <c r="B951" s="822" t="s">
        <v>2300</v>
      </c>
      <c r="C951" s="822" t="s">
        <v>2306</v>
      </c>
      <c r="D951" s="823" t="s">
        <v>4268</v>
      </c>
      <c r="E951" s="824" t="s">
        <v>2340</v>
      </c>
      <c r="F951" s="822" t="s">
        <v>2301</v>
      </c>
      <c r="G951" s="822" t="s">
        <v>2544</v>
      </c>
      <c r="H951" s="822" t="s">
        <v>329</v>
      </c>
      <c r="I951" s="822" t="s">
        <v>3048</v>
      </c>
      <c r="J951" s="822" t="s">
        <v>730</v>
      </c>
      <c r="K951" s="822" t="s">
        <v>3049</v>
      </c>
      <c r="L951" s="825">
        <v>182.22</v>
      </c>
      <c r="M951" s="825">
        <v>182.22</v>
      </c>
      <c r="N951" s="822">
        <v>1</v>
      </c>
      <c r="O951" s="826">
        <v>1</v>
      </c>
      <c r="P951" s="825">
        <v>182.22</v>
      </c>
      <c r="Q951" s="827">
        <v>1</v>
      </c>
      <c r="R951" s="822">
        <v>1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11</v>
      </c>
      <c r="B952" s="822" t="s">
        <v>2300</v>
      </c>
      <c r="C952" s="822" t="s">
        <v>2306</v>
      </c>
      <c r="D952" s="823" t="s">
        <v>4268</v>
      </c>
      <c r="E952" s="824" t="s">
        <v>2340</v>
      </c>
      <c r="F952" s="822" t="s">
        <v>2301</v>
      </c>
      <c r="G952" s="822" t="s">
        <v>2544</v>
      </c>
      <c r="H952" s="822" t="s">
        <v>329</v>
      </c>
      <c r="I952" s="822" t="s">
        <v>3423</v>
      </c>
      <c r="J952" s="822" t="s">
        <v>730</v>
      </c>
      <c r="K952" s="822" t="s">
        <v>3424</v>
      </c>
      <c r="L952" s="825">
        <v>273.33</v>
      </c>
      <c r="M952" s="825">
        <v>819.99</v>
      </c>
      <c r="N952" s="822">
        <v>3</v>
      </c>
      <c r="O952" s="826">
        <v>2.5</v>
      </c>
      <c r="P952" s="825">
        <v>546.66</v>
      </c>
      <c r="Q952" s="827">
        <v>0.66666666666666663</v>
      </c>
      <c r="R952" s="822">
        <v>2</v>
      </c>
      <c r="S952" s="827">
        <v>0.66666666666666663</v>
      </c>
      <c r="T952" s="826">
        <v>2</v>
      </c>
      <c r="U952" s="828">
        <v>0.8</v>
      </c>
    </row>
    <row r="953" spans="1:21" ht="14.45" customHeight="1" x14ac:dyDescent="0.2">
      <c r="A953" s="821">
        <v>11</v>
      </c>
      <c r="B953" s="822" t="s">
        <v>2300</v>
      </c>
      <c r="C953" s="822" t="s">
        <v>2306</v>
      </c>
      <c r="D953" s="823" t="s">
        <v>4268</v>
      </c>
      <c r="E953" s="824" t="s">
        <v>2340</v>
      </c>
      <c r="F953" s="822" t="s">
        <v>2301</v>
      </c>
      <c r="G953" s="822" t="s">
        <v>2359</v>
      </c>
      <c r="H953" s="822" t="s">
        <v>329</v>
      </c>
      <c r="I953" s="822" t="s">
        <v>3425</v>
      </c>
      <c r="J953" s="822" t="s">
        <v>2639</v>
      </c>
      <c r="K953" s="822"/>
      <c r="L953" s="825">
        <v>150.26</v>
      </c>
      <c r="M953" s="825">
        <v>450.78</v>
      </c>
      <c r="N953" s="822">
        <v>3</v>
      </c>
      <c r="O953" s="826">
        <v>1</v>
      </c>
      <c r="P953" s="825">
        <v>450.78</v>
      </c>
      <c r="Q953" s="827">
        <v>1</v>
      </c>
      <c r="R953" s="822">
        <v>3</v>
      </c>
      <c r="S953" s="827">
        <v>1</v>
      </c>
      <c r="T953" s="826">
        <v>1</v>
      </c>
      <c r="U953" s="828">
        <v>1</v>
      </c>
    </row>
    <row r="954" spans="1:21" ht="14.45" customHeight="1" x14ac:dyDescent="0.2">
      <c r="A954" s="821">
        <v>11</v>
      </c>
      <c r="B954" s="822" t="s">
        <v>2300</v>
      </c>
      <c r="C954" s="822" t="s">
        <v>2306</v>
      </c>
      <c r="D954" s="823" t="s">
        <v>4268</v>
      </c>
      <c r="E954" s="824" t="s">
        <v>2340</v>
      </c>
      <c r="F954" s="822" t="s">
        <v>2301</v>
      </c>
      <c r="G954" s="822" t="s">
        <v>2567</v>
      </c>
      <c r="H954" s="822" t="s">
        <v>329</v>
      </c>
      <c r="I954" s="822" t="s">
        <v>2571</v>
      </c>
      <c r="J954" s="822" t="s">
        <v>2572</v>
      </c>
      <c r="K954" s="822" t="s">
        <v>2573</v>
      </c>
      <c r="L954" s="825">
        <v>52.75</v>
      </c>
      <c r="M954" s="825">
        <v>52.75</v>
      </c>
      <c r="N954" s="822">
        <v>1</v>
      </c>
      <c r="O954" s="826">
        <v>1</v>
      </c>
      <c r="P954" s="825">
        <v>52.75</v>
      </c>
      <c r="Q954" s="827">
        <v>1</v>
      </c>
      <c r="R954" s="822">
        <v>1</v>
      </c>
      <c r="S954" s="827">
        <v>1</v>
      </c>
      <c r="T954" s="826">
        <v>1</v>
      </c>
      <c r="U954" s="828">
        <v>1</v>
      </c>
    </row>
    <row r="955" spans="1:21" ht="14.45" customHeight="1" x14ac:dyDescent="0.2">
      <c r="A955" s="821">
        <v>11</v>
      </c>
      <c r="B955" s="822" t="s">
        <v>2300</v>
      </c>
      <c r="C955" s="822" t="s">
        <v>2306</v>
      </c>
      <c r="D955" s="823" t="s">
        <v>4268</v>
      </c>
      <c r="E955" s="824" t="s">
        <v>2340</v>
      </c>
      <c r="F955" s="822" t="s">
        <v>2301</v>
      </c>
      <c r="G955" s="822" t="s">
        <v>3426</v>
      </c>
      <c r="H955" s="822" t="s">
        <v>329</v>
      </c>
      <c r="I955" s="822" t="s">
        <v>3427</v>
      </c>
      <c r="J955" s="822" t="s">
        <v>3428</v>
      </c>
      <c r="K955" s="822" t="s">
        <v>3429</v>
      </c>
      <c r="L955" s="825">
        <v>86.41</v>
      </c>
      <c r="M955" s="825">
        <v>777.69</v>
      </c>
      <c r="N955" s="822">
        <v>9</v>
      </c>
      <c r="O955" s="826">
        <v>2.5</v>
      </c>
      <c r="P955" s="825">
        <v>259.23</v>
      </c>
      <c r="Q955" s="827">
        <v>0.33333333333333331</v>
      </c>
      <c r="R955" s="822">
        <v>3</v>
      </c>
      <c r="S955" s="827">
        <v>0.33333333333333331</v>
      </c>
      <c r="T955" s="826">
        <v>1</v>
      </c>
      <c r="U955" s="828">
        <v>0.4</v>
      </c>
    </row>
    <row r="956" spans="1:21" ht="14.45" customHeight="1" x14ac:dyDescent="0.2">
      <c r="A956" s="821">
        <v>11</v>
      </c>
      <c r="B956" s="822" t="s">
        <v>2300</v>
      </c>
      <c r="C956" s="822" t="s">
        <v>2306</v>
      </c>
      <c r="D956" s="823" t="s">
        <v>4268</v>
      </c>
      <c r="E956" s="824" t="s">
        <v>2340</v>
      </c>
      <c r="F956" s="822" t="s">
        <v>2301</v>
      </c>
      <c r="G956" s="822" t="s">
        <v>3426</v>
      </c>
      <c r="H956" s="822" t="s">
        <v>329</v>
      </c>
      <c r="I956" s="822" t="s">
        <v>3430</v>
      </c>
      <c r="J956" s="822" t="s">
        <v>3431</v>
      </c>
      <c r="K956" s="822" t="s">
        <v>3432</v>
      </c>
      <c r="L956" s="825">
        <v>86.41</v>
      </c>
      <c r="M956" s="825">
        <v>259.23</v>
      </c>
      <c r="N956" s="822">
        <v>3</v>
      </c>
      <c r="O956" s="826">
        <v>1</v>
      </c>
      <c r="P956" s="825">
        <v>259.23</v>
      </c>
      <c r="Q956" s="827">
        <v>1</v>
      </c>
      <c r="R956" s="822">
        <v>3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11</v>
      </c>
      <c r="B957" s="822" t="s">
        <v>2300</v>
      </c>
      <c r="C957" s="822" t="s">
        <v>2306</v>
      </c>
      <c r="D957" s="823" t="s">
        <v>4268</v>
      </c>
      <c r="E957" s="824" t="s">
        <v>2340</v>
      </c>
      <c r="F957" s="822" t="s">
        <v>2301</v>
      </c>
      <c r="G957" s="822" t="s">
        <v>3426</v>
      </c>
      <c r="H957" s="822" t="s">
        <v>329</v>
      </c>
      <c r="I957" s="822" t="s">
        <v>3433</v>
      </c>
      <c r="J957" s="822" t="s">
        <v>3434</v>
      </c>
      <c r="K957" s="822" t="s">
        <v>3435</v>
      </c>
      <c r="L957" s="825">
        <v>172.82</v>
      </c>
      <c r="M957" s="825">
        <v>172.82</v>
      </c>
      <c r="N957" s="822">
        <v>1</v>
      </c>
      <c r="O957" s="826">
        <v>1</v>
      </c>
      <c r="P957" s="825">
        <v>172.82</v>
      </c>
      <c r="Q957" s="827">
        <v>1</v>
      </c>
      <c r="R957" s="822">
        <v>1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11</v>
      </c>
      <c r="B958" s="822" t="s">
        <v>2300</v>
      </c>
      <c r="C958" s="822" t="s">
        <v>2306</v>
      </c>
      <c r="D958" s="823" t="s">
        <v>4268</v>
      </c>
      <c r="E958" s="824" t="s">
        <v>2340</v>
      </c>
      <c r="F958" s="822" t="s">
        <v>2301</v>
      </c>
      <c r="G958" s="822" t="s">
        <v>3313</v>
      </c>
      <c r="H958" s="822" t="s">
        <v>329</v>
      </c>
      <c r="I958" s="822" t="s">
        <v>3314</v>
      </c>
      <c r="J958" s="822" t="s">
        <v>3315</v>
      </c>
      <c r="K958" s="822" t="s">
        <v>3316</v>
      </c>
      <c r="L958" s="825">
        <v>32.869999999999997</v>
      </c>
      <c r="M958" s="825">
        <v>197.21999999999997</v>
      </c>
      <c r="N958" s="822">
        <v>6</v>
      </c>
      <c r="O958" s="826">
        <v>1.5</v>
      </c>
      <c r="P958" s="825">
        <v>98.609999999999985</v>
      </c>
      <c r="Q958" s="827">
        <v>0.5</v>
      </c>
      <c r="R958" s="822">
        <v>3</v>
      </c>
      <c r="S958" s="827">
        <v>0.5</v>
      </c>
      <c r="T958" s="826">
        <v>0.5</v>
      </c>
      <c r="U958" s="828">
        <v>0.33333333333333331</v>
      </c>
    </row>
    <row r="959" spans="1:21" ht="14.45" customHeight="1" x14ac:dyDescent="0.2">
      <c r="A959" s="821">
        <v>11</v>
      </c>
      <c r="B959" s="822" t="s">
        <v>2300</v>
      </c>
      <c r="C959" s="822" t="s">
        <v>2306</v>
      </c>
      <c r="D959" s="823" t="s">
        <v>4268</v>
      </c>
      <c r="E959" s="824" t="s">
        <v>2340</v>
      </c>
      <c r="F959" s="822" t="s">
        <v>2301</v>
      </c>
      <c r="G959" s="822" t="s">
        <v>3436</v>
      </c>
      <c r="H959" s="822" t="s">
        <v>663</v>
      </c>
      <c r="I959" s="822" t="s">
        <v>3437</v>
      </c>
      <c r="J959" s="822" t="s">
        <v>3438</v>
      </c>
      <c r="K959" s="822" t="s">
        <v>3439</v>
      </c>
      <c r="L959" s="825">
        <v>234.07</v>
      </c>
      <c r="M959" s="825">
        <v>468.14</v>
      </c>
      <c r="N959" s="822">
        <v>2</v>
      </c>
      <c r="O959" s="826">
        <v>1</v>
      </c>
      <c r="P959" s="825">
        <v>234.07</v>
      </c>
      <c r="Q959" s="827">
        <v>0.5</v>
      </c>
      <c r="R959" s="822">
        <v>1</v>
      </c>
      <c r="S959" s="827">
        <v>0.5</v>
      </c>
      <c r="T959" s="826">
        <v>0.5</v>
      </c>
      <c r="U959" s="828">
        <v>0.5</v>
      </c>
    </row>
    <row r="960" spans="1:21" ht="14.45" customHeight="1" x14ac:dyDescent="0.2">
      <c r="A960" s="821">
        <v>11</v>
      </c>
      <c r="B960" s="822" t="s">
        <v>2300</v>
      </c>
      <c r="C960" s="822" t="s">
        <v>2306</v>
      </c>
      <c r="D960" s="823" t="s">
        <v>4268</v>
      </c>
      <c r="E960" s="824" t="s">
        <v>2340</v>
      </c>
      <c r="F960" s="822" t="s">
        <v>2301</v>
      </c>
      <c r="G960" s="822" t="s">
        <v>3440</v>
      </c>
      <c r="H960" s="822" t="s">
        <v>329</v>
      </c>
      <c r="I960" s="822" t="s">
        <v>3441</v>
      </c>
      <c r="J960" s="822" t="s">
        <v>3442</v>
      </c>
      <c r="K960" s="822" t="s">
        <v>3443</v>
      </c>
      <c r="L960" s="825">
        <v>218.62</v>
      </c>
      <c r="M960" s="825">
        <v>1093.0999999999999</v>
      </c>
      <c r="N960" s="822">
        <v>5</v>
      </c>
      <c r="O960" s="826">
        <v>4.5</v>
      </c>
      <c r="P960" s="825">
        <v>218.62</v>
      </c>
      <c r="Q960" s="827">
        <v>0.2</v>
      </c>
      <c r="R960" s="822">
        <v>1</v>
      </c>
      <c r="S960" s="827">
        <v>0.2</v>
      </c>
      <c r="T960" s="826">
        <v>1</v>
      </c>
      <c r="U960" s="828">
        <v>0.22222222222222221</v>
      </c>
    </row>
    <row r="961" spans="1:21" ht="14.45" customHeight="1" x14ac:dyDescent="0.2">
      <c r="A961" s="821">
        <v>11</v>
      </c>
      <c r="B961" s="822" t="s">
        <v>2300</v>
      </c>
      <c r="C961" s="822" t="s">
        <v>2306</v>
      </c>
      <c r="D961" s="823" t="s">
        <v>4268</v>
      </c>
      <c r="E961" s="824" t="s">
        <v>2340</v>
      </c>
      <c r="F961" s="822" t="s">
        <v>2301</v>
      </c>
      <c r="G961" s="822" t="s">
        <v>2413</v>
      </c>
      <c r="H961" s="822" t="s">
        <v>329</v>
      </c>
      <c r="I961" s="822" t="s">
        <v>3444</v>
      </c>
      <c r="J961" s="822" t="s">
        <v>2501</v>
      </c>
      <c r="K961" s="822" t="s">
        <v>3445</v>
      </c>
      <c r="L961" s="825">
        <v>24.05</v>
      </c>
      <c r="M961" s="825">
        <v>96.2</v>
      </c>
      <c r="N961" s="822">
        <v>4</v>
      </c>
      <c r="O961" s="826">
        <v>1.5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11</v>
      </c>
      <c r="B962" s="822" t="s">
        <v>2300</v>
      </c>
      <c r="C962" s="822" t="s">
        <v>2306</v>
      </c>
      <c r="D962" s="823" t="s">
        <v>4268</v>
      </c>
      <c r="E962" s="824" t="s">
        <v>2340</v>
      </c>
      <c r="F962" s="822" t="s">
        <v>2301</v>
      </c>
      <c r="G962" s="822" t="s">
        <v>2413</v>
      </c>
      <c r="H962" s="822" t="s">
        <v>329</v>
      </c>
      <c r="I962" s="822" t="s">
        <v>2500</v>
      </c>
      <c r="J962" s="822" t="s">
        <v>2501</v>
      </c>
      <c r="K962" s="822" t="s">
        <v>2502</v>
      </c>
      <c r="L962" s="825">
        <v>59.56</v>
      </c>
      <c r="M962" s="825">
        <v>238.24</v>
      </c>
      <c r="N962" s="822">
        <v>4</v>
      </c>
      <c r="O962" s="826">
        <v>2</v>
      </c>
      <c r="P962" s="825">
        <v>119.12</v>
      </c>
      <c r="Q962" s="827">
        <v>0.5</v>
      </c>
      <c r="R962" s="822">
        <v>2</v>
      </c>
      <c r="S962" s="827">
        <v>0.5</v>
      </c>
      <c r="T962" s="826">
        <v>1</v>
      </c>
      <c r="U962" s="828">
        <v>0.5</v>
      </c>
    </row>
    <row r="963" spans="1:21" ht="14.45" customHeight="1" x14ac:dyDescent="0.2">
      <c r="A963" s="821">
        <v>11</v>
      </c>
      <c r="B963" s="822" t="s">
        <v>2300</v>
      </c>
      <c r="C963" s="822" t="s">
        <v>2306</v>
      </c>
      <c r="D963" s="823" t="s">
        <v>4268</v>
      </c>
      <c r="E963" s="824" t="s">
        <v>2340</v>
      </c>
      <c r="F963" s="822" t="s">
        <v>2301</v>
      </c>
      <c r="G963" s="822" t="s">
        <v>2944</v>
      </c>
      <c r="H963" s="822" t="s">
        <v>329</v>
      </c>
      <c r="I963" s="822" t="s">
        <v>3446</v>
      </c>
      <c r="J963" s="822" t="s">
        <v>3447</v>
      </c>
      <c r="K963" s="822" t="s">
        <v>3448</v>
      </c>
      <c r="L963" s="825">
        <v>311.12</v>
      </c>
      <c r="M963" s="825">
        <v>933.36</v>
      </c>
      <c r="N963" s="822">
        <v>3</v>
      </c>
      <c r="O963" s="826">
        <v>2</v>
      </c>
      <c r="P963" s="825">
        <v>622.24</v>
      </c>
      <c r="Q963" s="827">
        <v>0.66666666666666663</v>
      </c>
      <c r="R963" s="822">
        <v>2</v>
      </c>
      <c r="S963" s="827">
        <v>0.66666666666666663</v>
      </c>
      <c r="T963" s="826">
        <v>1.5</v>
      </c>
      <c r="U963" s="828">
        <v>0.75</v>
      </c>
    </row>
    <row r="964" spans="1:21" ht="14.45" customHeight="1" x14ac:dyDescent="0.2">
      <c r="A964" s="821">
        <v>11</v>
      </c>
      <c r="B964" s="822" t="s">
        <v>2300</v>
      </c>
      <c r="C964" s="822" t="s">
        <v>2306</v>
      </c>
      <c r="D964" s="823" t="s">
        <v>4268</v>
      </c>
      <c r="E964" s="824" t="s">
        <v>2340</v>
      </c>
      <c r="F964" s="822" t="s">
        <v>2301</v>
      </c>
      <c r="G964" s="822" t="s">
        <v>2608</v>
      </c>
      <c r="H964" s="822" t="s">
        <v>329</v>
      </c>
      <c r="I964" s="822" t="s">
        <v>2609</v>
      </c>
      <c r="J964" s="822" t="s">
        <v>2610</v>
      </c>
      <c r="K964" s="822" t="s">
        <v>2611</v>
      </c>
      <c r="L964" s="825">
        <v>77.13</v>
      </c>
      <c r="M964" s="825">
        <v>77.13</v>
      </c>
      <c r="N964" s="822">
        <v>1</v>
      </c>
      <c r="O964" s="826">
        <v>1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11</v>
      </c>
      <c r="B965" s="822" t="s">
        <v>2300</v>
      </c>
      <c r="C965" s="822" t="s">
        <v>2306</v>
      </c>
      <c r="D965" s="823" t="s">
        <v>4268</v>
      </c>
      <c r="E965" s="824" t="s">
        <v>2340</v>
      </c>
      <c r="F965" s="822" t="s">
        <v>2301</v>
      </c>
      <c r="G965" s="822" t="s">
        <v>2612</v>
      </c>
      <c r="H965" s="822" t="s">
        <v>329</v>
      </c>
      <c r="I965" s="822" t="s">
        <v>3449</v>
      </c>
      <c r="J965" s="822" t="s">
        <v>3450</v>
      </c>
      <c r="K965" s="822" t="s">
        <v>3451</v>
      </c>
      <c r="L965" s="825">
        <v>150.26</v>
      </c>
      <c r="M965" s="825">
        <v>150.26</v>
      </c>
      <c r="N965" s="822">
        <v>1</v>
      </c>
      <c r="O965" s="826">
        <v>0.5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11</v>
      </c>
      <c r="B966" s="822" t="s">
        <v>2300</v>
      </c>
      <c r="C966" s="822" t="s">
        <v>2306</v>
      </c>
      <c r="D966" s="823" t="s">
        <v>4268</v>
      </c>
      <c r="E966" s="824" t="s">
        <v>2340</v>
      </c>
      <c r="F966" s="822" t="s">
        <v>2301</v>
      </c>
      <c r="G966" s="822" t="s">
        <v>2612</v>
      </c>
      <c r="H966" s="822" t="s">
        <v>329</v>
      </c>
      <c r="I966" s="822" t="s">
        <v>3452</v>
      </c>
      <c r="J966" s="822" t="s">
        <v>2614</v>
      </c>
      <c r="K966" s="822" t="s">
        <v>3453</v>
      </c>
      <c r="L966" s="825">
        <v>150.26</v>
      </c>
      <c r="M966" s="825">
        <v>450.78</v>
      </c>
      <c r="N966" s="822">
        <v>3</v>
      </c>
      <c r="O966" s="826">
        <v>1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11</v>
      </c>
      <c r="B967" s="822" t="s">
        <v>2300</v>
      </c>
      <c r="C967" s="822" t="s">
        <v>2306</v>
      </c>
      <c r="D967" s="823" t="s">
        <v>4268</v>
      </c>
      <c r="E967" s="824" t="s">
        <v>2340</v>
      </c>
      <c r="F967" s="822" t="s">
        <v>2301</v>
      </c>
      <c r="G967" s="822" t="s">
        <v>2612</v>
      </c>
      <c r="H967" s="822" t="s">
        <v>329</v>
      </c>
      <c r="I967" s="822" t="s">
        <v>3454</v>
      </c>
      <c r="J967" s="822" t="s">
        <v>2614</v>
      </c>
      <c r="K967" s="822" t="s">
        <v>3455</v>
      </c>
      <c r="L967" s="825">
        <v>150.26</v>
      </c>
      <c r="M967" s="825">
        <v>450.78</v>
      </c>
      <c r="N967" s="822">
        <v>3</v>
      </c>
      <c r="O967" s="826">
        <v>1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11</v>
      </c>
      <c r="B968" s="822" t="s">
        <v>2300</v>
      </c>
      <c r="C968" s="822" t="s">
        <v>2306</v>
      </c>
      <c r="D968" s="823" t="s">
        <v>4268</v>
      </c>
      <c r="E968" s="824" t="s">
        <v>2340</v>
      </c>
      <c r="F968" s="822" t="s">
        <v>2301</v>
      </c>
      <c r="G968" s="822" t="s">
        <v>2503</v>
      </c>
      <c r="H968" s="822" t="s">
        <v>329</v>
      </c>
      <c r="I968" s="822" t="s">
        <v>2504</v>
      </c>
      <c r="J968" s="822" t="s">
        <v>1058</v>
      </c>
      <c r="K968" s="822" t="s">
        <v>2505</v>
      </c>
      <c r="L968" s="825">
        <v>50.32</v>
      </c>
      <c r="M968" s="825">
        <v>150.96</v>
      </c>
      <c r="N968" s="822">
        <v>3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11</v>
      </c>
      <c r="B969" s="822" t="s">
        <v>2300</v>
      </c>
      <c r="C969" s="822" t="s">
        <v>2306</v>
      </c>
      <c r="D969" s="823" t="s">
        <v>4268</v>
      </c>
      <c r="E969" s="824" t="s">
        <v>2340</v>
      </c>
      <c r="F969" s="822" t="s">
        <v>2301</v>
      </c>
      <c r="G969" s="822" t="s">
        <v>2404</v>
      </c>
      <c r="H969" s="822" t="s">
        <v>663</v>
      </c>
      <c r="I969" s="822" t="s">
        <v>1907</v>
      </c>
      <c r="J969" s="822" t="s">
        <v>1078</v>
      </c>
      <c r="K969" s="822" t="s">
        <v>1908</v>
      </c>
      <c r="L969" s="825">
        <v>154.36000000000001</v>
      </c>
      <c r="M969" s="825">
        <v>308.72000000000003</v>
      </c>
      <c r="N969" s="822">
        <v>2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11</v>
      </c>
      <c r="B970" s="822" t="s">
        <v>2300</v>
      </c>
      <c r="C970" s="822" t="s">
        <v>2306</v>
      </c>
      <c r="D970" s="823" t="s">
        <v>4268</v>
      </c>
      <c r="E970" s="824" t="s">
        <v>2340</v>
      </c>
      <c r="F970" s="822" t="s">
        <v>2303</v>
      </c>
      <c r="G970" s="822" t="s">
        <v>2359</v>
      </c>
      <c r="H970" s="822" t="s">
        <v>329</v>
      </c>
      <c r="I970" s="822" t="s">
        <v>2649</v>
      </c>
      <c r="J970" s="822" t="s">
        <v>2650</v>
      </c>
      <c r="K970" s="822" t="s">
        <v>2651</v>
      </c>
      <c r="L970" s="825">
        <v>1549.49</v>
      </c>
      <c r="M970" s="825">
        <v>4648.47</v>
      </c>
      <c r="N970" s="822">
        <v>3</v>
      </c>
      <c r="O970" s="826">
        <v>2</v>
      </c>
      <c r="P970" s="825">
        <v>4648.47</v>
      </c>
      <c r="Q970" s="827">
        <v>1</v>
      </c>
      <c r="R970" s="822">
        <v>3</v>
      </c>
      <c r="S970" s="827">
        <v>1</v>
      </c>
      <c r="T970" s="826">
        <v>2</v>
      </c>
      <c r="U970" s="828">
        <v>1</v>
      </c>
    </row>
    <row r="971" spans="1:21" ht="14.45" customHeight="1" x14ac:dyDescent="0.2">
      <c r="A971" s="821">
        <v>11</v>
      </c>
      <c r="B971" s="822" t="s">
        <v>2300</v>
      </c>
      <c r="C971" s="822" t="s">
        <v>2306</v>
      </c>
      <c r="D971" s="823" t="s">
        <v>4268</v>
      </c>
      <c r="E971" s="824" t="s">
        <v>2340</v>
      </c>
      <c r="F971" s="822" t="s">
        <v>2303</v>
      </c>
      <c r="G971" s="822" t="s">
        <v>2359</v>
      </c>
      <c r="H971" s="822" t="s">
        <v>329</v>
      </c>
      <c r="I971" s="822" t="s">
        <v>2658</v>
      </c>
      <c r="J971" s="822" t="s">
        <v>2659</v>
      </c>
      <c r="K971" s="822" t="s">
        <v>2660</v>
      </c>
      <c r="L971" s="825">
        <v>600</v>
      </c>
      <c r="M971" s="825">
        <v>600</v>
      </c>
      <c r="N971" s="822">
        <v>1</v>
      </c>
      <c r="O971" s="826">
        <v>1</v>
      </c>
      <c r="P971" s="825">
        <v>600</v>
      </c>
      <c r="Q971" s="827">
        <v>1</v>
      </c>
      <c r="R971" s="822">
        <v>1</v>
      </c>
      <c r="S971" s="827">
        <v>1</v>
      </c>
      <c r="T971" s="826">
        <v>1</v>
      </c>
      <c r="U971" s="828">
        <v>1</v>
      </c>
    </row>
    <row r="972" spans="1:21" ht="14.45" customHeight="1" x14ac:dyDescent="0.2">
      <c r="A972" s="821">
        <v>11</v>
      </c>
      <c r="B972" s="822" t="s">
        <v>2300</v>
      </c>
      <c r="C972" s="822" t="s">
        <v>2306</v>
      </c>
      <c r="D972" s="823" t="s">
        <v>4268</v>
      </c>
      <c r="E972" s="824" t="s">
        <v>2343</v>
      </c>
      <c r="F972" s="822" t="s">
        <v>2301</v>
      </c>
      <c r="G972" s="822" t="s">
        <v>2506</v>
      </c>
      <c r="H972" s="822" t="s">
        <v>329</v>
      </c>
      <c r="I972" s="822" t="s">
        <v>2957</v>
      </c>
      <c r="J972" s="822" t="s">
        <v>2508</v>
      </c>
      <c r="K972" s="822" t="s">
        <v>2958</v>
      </c>
      <c r="L972" s="825">
        <v>23.49</v>
      </c>
      <c r="M972" s="825">
        <v>422.82</v>
      </c>
      <c r="N972" s="822">
        <v>18</v>
      </c>
      <c r="O972" s="826">
        <v>14</v>
      </c>
      <c r="P972" s="825">
        <v>164.43</v>
      </c>
      <c r="Q972" s="827">
        <v>0.3888888888888889</v>
      </c>
      <c r="R972" s="822">
        <v>7</v>
      </c>
      <c r="S972" s="827">
        <v>0.3888888888888889</v>
      </c>
      <c r="T972" s="826">
        <v>5.5</v>
      </c>
      <c r="U972" s="828">
        <v>0.39285714285714285</v>
      </c>
    </row>
    <row r="973" spans="1:21" ht="14.45" customHeight="1" x14ac:dyDescent="0.2">
      <c r="A973" s="821">
        <v>11</v>
      </c>
      <c r="B973" s="822" t="s">
        <v>2300</v>
      </c>
      <c r="C973" s="822" t="s">
        <v>2306</v>
      </c>
      <c r="D973" s="823" t="s">
        <v>4268</v>
      </c>
      <c r="E973" s="824" t="s">
        <v>2343</v>
      </c>
      <c r="F973" s="822" t="s">
        <v>2301</v>
      </c>
      <c r="G973" s="822" t="s">
        <v>2506</v>
      </c>
      <c r="H973" s="822" t="s">
        <v>329</v>
      </c>
      <c r="I973" s="822" t="s">
        <v>2507</v>
      </c>
      <c r="J973" s="822" t="s">
        <v>2508</v>
      </c>
      <c r="K973" s="822" t="s">
        <v>2083</v>
      </c>
      <c r="L973" s="825">
        <v>70.48</v>
      </c>
      <c r="M973" s="825">
        <v>4440.2400000000007</v>
      </c>
      <c r="N973" s="822">
        <v>63</v>
      </c>
      <c r="O973" s="826">
        <v>48</v>
      </c>
      <c r="P973" s="825">
        <v>2043.9200000000003</v>
      </c>
      <c r="Q973" s="827">
        <v>0.46031746031746029</v>
      </c>
      <c r="R973" s="822">
        <v>29</v>
      </c>
      <c r="S973" s="827">
        <v>0.46031746031746029</v>
      </c>
      <c r="T973" s="826">
        <v>24</v>
      </c>
      <c r="U973" s="828">
        <v>0.5</v>
      </c>
    </row>
    <row r="974" spans="1:21" ht="14.45" customHeight="1" x14ac:dyDescent="0.2">
      <c r="A974" s="821">
        <v>11</v>
      </c>
      <c r="B974" s="822" t="s">
        <v>2300</v>
      </c>
      <c r="C974" s="822" t="s">
        <v>2306</v>
      </c>
      <c r="D974" s="823" t="s">
        <v>4268</v>
      </c>
      <c r="E974" s="824" t="s">
        <v>2343</v>
      </c>
      <c r="F974" s="822" t="s">
        <v>2301</v>
      </c>
      <c r="G974" s="822" t="s">
        <v>2506</v>
      </c>
      <c r="H974" s="822" t="s">
        <v>329</v>
      </c>
      <c r="I974" s="822" t="s">
        <v>3456</v>
      </c>
      <c r="J974" s="822" t="s">
        <v>2508</v>
      </c>
      <c r="K974" s="822" t="s">
        <v>3457</v>
      </c>
      <c r="L974" s="825">
        <v>0</v>
      </c>
      <c r="M974" s="825">
        <v>0</v>
      </c>
      <c r="N974" s="822">
        <v>4</v>
      </c>
      <c r="O974" s="826">
        <v>1.5</v>
      </c>
      <c r="P974" s="825">
        <v>0</v>
      </c>
      <c r="Q974" s="827"/>
      <c r="R974" s="822">
        <v>3</v>
      </c>
      <c r="S974" s="827">
        <v>0.75</v>
      </c>
      <c r="T974" s="826">
        <v>0.5</v>
      </c>
      <c r="U974" s="828">
        <v>0.33333333333333331</v>
      </c>
    </row>
    <row r="975" spans="1:21" ht="14.45" customHeight="1" x14ac:dyDescent="0.2">
      <c r="A975" s="821">
        <v>11</v>
      </c>
      <c r="B975" s="822" t="s">
        <v>2300</v>
      </c>
      <c r="C975" s="822" t="s">
        <v>2306</v>
      </c>
      <c r="D975" s="823" t="s">
        <v>4268</v>
      </c>
      <c r="E975" s="824" t="s">
        <v>2343</v>
      </c>
      <c r="F975" s="822" t="s">
        <v>2301</v>
      </c>
      <c r="G975" s="822" t="s">
        <v>3239</v>
      </c>
      <c r="H975" s="822" t="s">
        <v>663</v>
      </c>
      <c r="I975" s="822" t="s">
        <v>2237</v>
      </c>
      <c r="J975" s="822" t="s">
        <v>1979</v>
      </c>
      <c r="K975" s="822" t="s">
        <v>2238</v>
      </c>
      <c r="L975" s="825">
        <v>23.4</v>
      </c>
      <c r="M975" s="825">
        <v>23.4</v>
      </c>
      <c r="N975" s="822">
        <v>1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11</v>
      </c>
      <c r="B976" s="822" t="s">
        <v>2300</v>
      </c>
      <c r="C976" s="822" t="s">
        <v>2306</v>
      </c>
      <c r="D976" s="823" t="s">
        <v>4268</v>
      </c>
      <c r="E976" s="824" t="s">
        <v>2343</v>
      </c>
      <c r="F976" s="822" t="s">
        <v>2301</v>
      </c>
      <c r="G976" s="822" t="s">
        <v>2514</v>
      </c>
      <c r="H976" s="822" t="s">
        <v>329</v>
      </c>
      <c r="I976" s="822" t="s">
        <v>2515</v>
      </c>
      <c r="J976" s="822" t="s">
        <v>2516</v>
      </c>
      <c r="K976" s="822" t="s">
        <v>2517</v>
      </c>
      <c r="L976" s="825">
        <v>159.71</v>
      </c>
      <c r="M976" s="825">
        <v>3194.2</v>
      </c>
      <c r="N976" s="822">
        <v>20</v>
      </c>
      <c r="O976" s="826">
        <v>5</v>
      </c>
      <c r="P976" s="825">
        <v>1437.3899999999999</v>
      </c>
      <c r="Q976" s="827">
        <v>0.45</v>
      </c>
      <c r="R976" s="822">
        <v>9</v>
      </c>
      <c r="S976" s="827">
        <v>0.45</v>
      </c>
      <c r="T976" s="826">
        <v>2</v>
      </c>
      <c r="U976" s="828">
        <v>0.4</v>
      </c>
    </row>
    <row r="977" spans="1:21" ht="14.45" customHeight="1" x14ac:dyDescent="0.2">
      <c r="A977" s="821">
        <v>11</v>
      </c>
      <c r="B977" s="822" t="s">
        <v>2300</v>
      </c>
      <c r="C977" s="822" t="s">
        <v>2306</v>
      </c>
      <c r="D977" s="823" t="s">
        <v>4268</v>
      </c>
      <c r="E977" s="824" t="s">
        <v>2343</v>
      </c>
      <c r="F977" s="822" t="s">
        <v>2301</v>
      </c>
      <c r="G977" s="822" t="s">
        <v>2383</v>
      </c>
      <c r="H977" s="822" t="s">
        <v>663</v>
      </c>
      <c r="I977" s="822" t="s">
        <v>1914</v>
      </c>
      <c r="J977" s="822" t="s">
        <v>1055</v>
      </c>
      <c r="K977" s="822" t="s">
        <v>708</v>
      </c>
      <c r="L977" s="825">
        <v>96.04</v>
      </c>
      <c r="M977" s="825">
        <v>384.16</v>
      </c>
      <c r="N977" s="822">
        <v>4</v>
      </c>
      <c r="O977" s="826">
        <v>1</v>
      </c>
      <c r="P977" s="825">
        <v>384.16</v>
      </c>
      <c r="Q977" s="827">
        <v>1</v>
      </c>
      <c r="R977" s="822">
        <v>4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11</v>
      </c>
      <c r="B978" s="822" t="s">
        <v>2300</v>
      </c>
      <c r="C978" s="822" t="s">
        <v>2306</v>
      </c>
      <c r="D978" s="823" t="s">
        <v>4268</v>
      </c>
      <c r="E978" s="824" t="s">
        <v>2343</v>
      </c>
      <c r="F978" s="822" t="s">
        <v>2301</v>
      </c>
      <c r="G978" s="822" t="s">
        <v>2383</v>
      </c>
      <c r="H978" s="822" t="s">
        <v>329</v>
      </c>
      <c r="I978" s="822" t="s">
        <v>2520</v>
      </c>
      <c r="J978" s="822" t="s">
        <v>1055</v>
      </c>
      <c r="K978" s="822" t="s">
        <v>1056</v>
      </c>
      <c r="L978" s="825">
        <v>235.78</v>
      </c>
      <c r="M978" s="825">
        <v>471.56</v>
      </c>
      <c r="N978" s="822">
        <v>2</v>
      </c>
      <c r="O978" s="826">
        <v>0.5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11</v>
      </c>
      <c r="B979" s="822" t="s">
        <v>2300</v>
      </c>
      <c r="C979" s="822" t="s">
        <v>2306</v>
      </c>
      <c r="D979" s="823" t="s">
        <v>4268</v>
      </c>
      <c r="E979" s="824" t="s">
        <v>2343</v>
      </c>
      <c r="F979" s="822" t="s">
        <v>2301</v>
      </c>
      <c r="G979" s="822" t="s">
        <v>2721</v>
      </c>
      <c r="H979" s="822" t="s">
        <v>329</v>
      </c>
      <c r="I979" s="822" t="s">
        <v>3458</v>
      </c>
      <c r="J979" s="822" t="s">
        <v>2723</v>
      </c>
      <c r="K979" s="822" t="s">
        <v>3459</v>
      </c>
      <c r="L979" s="825">
        <v>508.75</v>
      </c>
      <c r="M979" s="825">
        <v>508.75</v>
      </c>
      <c r="N979" s="822">
        <v>1</v>
      </c>
      <c r="O979" s="826">
        <v>1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11</v>
      </c>
      <c r="B980" s="822" t="s">
        <v>2300</v>
      </c>
      <c r="C980" s="822" t="s">
        <v>2306</v>
      </c>
      <c r="D980" s="823" t="s">
        <v>4268</v>
      </c>
      <c r="E980" s="824" t="s">
        <v>2343</v>
      </c>
      <c r="F980" s="822" t="s">
        <v>2301</v>
      </c>
      <c r="G980" s="822" t="s">
        <v>2521</v>
      </c>
      <c r="H980" s="822" t="s">
        <v>663</v>
      </c>
      <c r="I980" s="822" t="s">
        <v>2009</v>
      </c>
      <c r="J980" s="822" t="s">
        <v>1064</v>
      </c>
      <c r="K980" s="822" t="s">
        <v>712</v>
      </c>
      <c r="L980" s="825">
        <v>58.77</v>
      </c>
      <c r="M980" s="825">
        <v>58.77</v>
      </c>
      <c r="N980" s="822">
        <v>1</v>
      </c>
      <c r="O980" s="826">
        <v>1</v>
      </c>
      <c r="P980" s="825">
        <v>58.77</v>
      </c>
      <c r="Q980" s="827">
        <v>1</v>
      </c>
      <c r="R980" s="822">
        <v>1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11</v>
      </c>
      <c r="B981" s="822" t="s">
        <v>2300</v>
      </c>
      <c r="C981" s="822" t="s">
        <v>2306</v>
      </c>
      <c r="D981" s="823" t="s">
        <v>4268</v>
      </c>
      <c r="E981" s="824" t="s">
        <v>2343</v>
      </c>
      <c r="F981" s="822" t="s">
        <v>2301</v>
      </c>
      <c r="G981" s="822" t="s">
        <v>3460</v>
      </c>
      <c r="H981" s="822" t="s">
        <v>329</v>
      </c>
      <c r="I981" s="822" t="s">
        <v>3461</v>
      </c>
      <c r="J981" s="822" t="s">
        <v>3462</v>
      </c>
      <c r="K981" s="822" t="s">
        <v>3463</v>
      </c>
      <c r="L981" s="825">
        <v>79.849999999999994</v>
      </c>
      <c r="M981" s="825">
        <v>399.25</v>
      </c>
      <c r="N981" s="822">
        <v>5</v>
      </c>
      <c r="O981" s="826">
        <v>2</v>
      </c>
      <c r="P981" s="825">
        <v>159.69999999999999</v>
      </c>
      <c r="Q981" s="827">
        <v>0.39999999999999997</v>
      </c>
      <c r="R981" s="822">
        <v>2</v>
      </c>
      <c r="S981" s="827">
        <v>0.4</v>
      </c>
      <c r="T981" s="826">
        <v>1</v>
      </c>
      <c r="U981" s="828">
        <v>0.5</v>
      </c>
    </row>
    <row r="982" spans="1:21" ht="14.45" customHeight="1" x14ac:dyDescent="0.2">
      <c r="A982" s="821">
        <v>11</v>
      </c>
      <c r="B982" s="822" t="s">
        <v>2300</v>
      </c>
      <c r="C982" s="822" t="s">
        <v>2306</v>
      </c>
      <c r="D982" s="823" t="s">
        <v>4268</v>
      </c>
      <c r="E982" s="824" t="s">
        <v>2343</v>
      </c>
      <c r="F982" s="822" t="s">
        <v>2301</v>
      </c>
      <c r="G982" s="822" t="s">
        <v>3460</v>
      </c>
      <c r="H982" s="822" t="s">
        <v>329</v>
      </c>
      <c r="I982" s="822" t="s">
        <v>3464</v>
      </c>
      <c r="J982" s="822" t="s">
        <v>3462</v>
      </c>
      <c r="K982" s="822" t="s">
        <v>3465</v>
      </c>
      <c r="L982" s="825">
        <v>0</v>
      </c>
      <c r="M982" s="825">
        <v>0</v>
      </c>
      <c r="N982" s="822">
        <v>39</v>
      </c>
      <c r="O982" s="826">
        <v>14.5</v>
      </c>
      <c r="P982" s="825">
        <v>0</v>
      </c>
      <c r="Q982" s="827"/>
      <c r="R982" s="822">
        <v>10</v>
      </c>
      <c r="S982" s="827">
        <v>0.25641025641025639</v>
      </c>
      <c r="T982" s="826">
        <v>2.5</v>
      </c>
      <c r="U982" s="828">
        <v>0.17241379310344829</v>
      </c>
    </row>
    <row r="983" spans="1:21" ht="14.45" customHeight="1" x14ac:dyDescent="0.2">
      <c r="A983" s="821">
        <v>11</v>
      </c>
      <c r="B983" s="822" t="s">
        <v>2300</v>
      </c>
      <c r="C983" s="822" t="s">
        <v>2306</v>
      </c>
      <c r="D983" s="823" t="s">
        <v>4268</v>
      </c>
      <c r="E983" s="824" t="s">
        <v>2343</v>
      </c>
      <c r="F983" s="822" t="s">
        <v>2301</v>
      </c>
      <c r="G983" s="822" t="s">
        <v>3151</v>
      </c>
      <c r="H983" s="822" t="s">
        <v>329</v>
      </c>
      <c r="I983" s="822" t="s">
        <v>3466</v>
      </c>
      <c r="J983" s="822" t="s">
        <v>3153</v>
      </c>
      <c r="K983" s="822" t="s">
        <v>3467</v>
      </c>
      <c r="L983" s="825">
        <v>150.26</v>
      </c>
      <c r="M983" s="825">
        <v>150.26</v>
      </c>
      <c r="N983" s="822">
        <v>1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11</v>
      </c>
      <c r="B984" s="822" t="s">
        <v>2300</v>
      </c>
      <c r="C984" s="822" t="s">
        <v>2306</v>
      </c>
      <c r="D984" s="823" t="s">
        <v>4268</v>
      </c>
      <c r="E984" s="824" t="s">
        <v>2343</v>
      </c>
      <c r="F984" s="822" t="s">
        <v>2301</v>
      </c>
      <c r="G984" s="822" t="s">
        <v>2434</v>
      </c>
      <c r="H984" s="822" t="s">
        <v>329</v>
      </c>
      <c r="I984" s="822" t="s">
        <v>2435</v>
      </c>
      <c r="J984" s="822" t="s">
        <v>2436</v>
      </c>
      <c r="K984" s="822" t="s">
        <v>2437</v>
      </c>
      <c r="L984" s="825">
        <v>52.87</v>
      </c>
      <c r="M984" s="825">
        <v>370.09</v>
      </c>
      <c r="N984" s="822">
        <v>7</v>
      </c>
      <c r="O984" s="826">
        <v>5.5</v>
      </c>
      <c r="P984" s="825">
        <v>105.74</v>
      </c>
      <c r="Q984" s="827">
        <v>0.2857142857142857</v>
      </c>
      <c r="R984" s="822">
        <v>2</v>
      </c>
      <c r="S984" s="827">
        <v>0.2857142857142857</v>
      </c>
      <c r="T984" s="826">
        <v>2</v>
      </c>
      <c r="U984" s="828">
        <v>0.36363636363636365</v>
      </c>
    </row>
    <row r="985" spans="1:21" ht="14.45" customHeight="1" x14ac:dyDescent="0.2">
      <c r="A985" s="821">
        <v>11</v>
      </c>
      <c r="B985" s="822" t="s">
        <v>2300</v>
      </c>
      <c r="C985" s="822" t="s">
        <v>2306</v>
      </c>
      <c r="D985" s="823" t="s">
        <v>4268</v>
      </c>
      <c r="E985" s="824" t="s">
        <v>2343</v>
      </c>
      <c r="F985" s="822" t="s">
        <v>2301</v>
      </c>
      <c r="G985" s="822" t="s">
        <v>2434</v>
      </c>
      <c r="H985" s="822" t="s">
        <v>329</v>
      </c>
      <c r="I985" s="822" t="s">
        <v>2535</v>
      </c>
      <c r="J985" s="822" t="s">
        <v>2533</v>
      </c>
      <c r="K985" s="822" t="s">
        <v>2536</v>
      </c>
      <c r="L985" s="825">
        <v>234.94</v>
      </c>
      <c r="M985" s="825">
        <v>234.94</v>
      </c>
      <c r="N985" s="822">
        <v>1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11</v>
      </c>
      <c r="B986" s="822" t="s">
        <v>2300</v>
      </c>
      <c r="C986" s="822" t="s">
        <v>2306</v>
      </c>
      <c r="D986" s="823" t="s">
        <v>4268</v>
      </c>
      <c r="E986" s="824" t="s">
        <v>2343</v>
      </c>
      <c r="F986" s="822" t="s">
        <v>2301</v>
      </c>
      <c r="G986" s="822" t="s">
        <v>2434</v>
      </c>
      <c r="H986" s="822" t="s">
        <v>329</v>
      </c>
      <c r="I986" s="822" t="s">
        <v>2537</v>
      </c>
      <c r="J986" s="822" t="s">
        <v>2538</v>
      </c>
      <c r="K986" s="822" t="s">
        <v>2539</v>
      </c>
      <c r="L986" s="825">
        <v>70.48</v>
      </c>
      <c r="M986" s="825">
        <v>70.48</v>
      </c>
      <c r="N986" s="822">
        <v>1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11</v>
      </c>
      <c r="B987" s="822" t="s">
        <v>2300</v>
      </c>
      <c r="C987" s="822" t="s">
        <v>2306</v>
      </c>
      <c r="D987" s="823" t="s">
        <v>4268</v>
      </c>
      <c r="E987" s="824" t="s">
        <v>2343</v>
      </c>
      <c r="F987" s="822" t="s">
        <v>2301</v>
      </c>
      <c r="G987" s="822" t="s">
        <v>2434</v>
      </c>
      <c r="H987" s="822" t="s">
        <v>329</v>
      </c>
      <c r="I987" s="822" t="s">
        <v>3468</v>
      </c>
      <c r="J987" s="822" t="s">
        <v>934</v>
      </c>
      <c r="K987" s="822" t="s">
        <v>935</v>
      </c>
      <c r="L987" s="825">
        <v>0</v>
      </c>
      <c r="M987" s="825">
        <v>0</v>
      </c>
      <c r="N987" s="822">
        <v>1</v>
      </c>
      <c r="O987" s="826">
        <v>1</v>
      </c>
      <c r="P987" s="825"/>
      <c r="Q987" s="827"/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11</v>
      </c>
      <c r="B988" s="822" t="s">
        <v>2300</v>
      </c>
      <c r="C988" s="822" t="s">
        <v>2306</v>
      </c>
      <c r="D988" s="823" t="s">
        <v>4268</v>
      </c>
      <c r="E988" s="824" t="s">
        <v>2343</v>
      </c>
      <c r="F988" s="822" t="s">
        <v>2301</v>
      </c>
      <c r="G988" s="822" t="s">
        <v>2434</v>
      </c>
      <c r="H988" s="822" t="s">
        <v>329</v>
      </c>
      <c r="I988" s="822" t="s">
        <v>2543</v>
      </c>
      <c r="J988" s="822" t="s">
        <v>2436</v>
      </c>
      <c r="K988" s="822" t="s">
        <v>2437</v>
      </c>
      <c r="L988" s="825">
        <v>52.87</v>
      </c>
      <c r="M988" s="825">
        <v>52.87</v>
      </c>
      <c r="N988" s="822">
        <v>1</v>
      </c>
      <c r="O988" s="826">
        <v>1</v>
      </c>
      <c r="P988" s="825">
        <v>52.87</v>
      </c>
      <c r="Q988" s="827">
        <v>1</v>
      </c>
      <c r="R988" s="822">
        <v>1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11</v>
      </c>
      <c r="B989" s="822" t="s">
        <v>2300</v>
      </c>
      <c r="C989" s="822" t="s">
        <v>2306</v>
      </c>
      <c r="D989" s="823" t="s">
        <v>4268</v>
      </c>
      <c r="E989" s="824" t="s">
        <v>2343</v>
      </c>
      <c r="F989" s="822" t="s">
        <v>2301</v>
      </c>
      <c r="G989" s="822" t="s">
        <v>2544</v>
      </c>
      <c r="H989" s="822" t="s">
        <v>329</v>
      </c>
      <c r="I989" s="822" t="s">
        <v>3469</v>
      </c>
      <c r="J989" s="822" t="s">
        <v>730</v>
      </c>
      <c r="K989" s="822" t="s">
        <v>2546</v>
      </c>
      <c r="L989" s="825">
        <v>91.11</v>
      </c>
      <c r="M989" s="825">
        <v>182.22</v>
      </c>
      <c r="N989" s="822">
        <v>2</v>
      </c>
      <c r="O989" s="826">
        <v>0.5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11</v>
      </c>
      <c r="B990" s="822" t="s">
        <v>2300</v>
      </c>
      <c r="C990" s="822" t="s">
        <v>2306</v>
      </c>
      <c r="D990" s="823" t="s">
        <v>4268</v>
      </c>
      <c r="E990" s="824" t="s">
        <v>2343</v>
      </c>
      <c r="F990" s="822" t="s">
        <v>2301</v>
      </c>
      <c r="G990" s="822" t="s">
        <v>2544</v>
      </c>
      <c r="H990" s="822" t="s">
        <v>329</v>
      </c>
      <c r="I990" s="822" t="s">
        <v>2547</v>
      </c>
      <c r="J990" s="822" t="s">
        <v>730</v>
      </c>
      <c r="K990" s="822" t="s">
        <v>2546</v>
      </c>
      <c r="L990" s="825">
        <v>91.11</v>
      </c>
      <c r="M990" s="825">
        <v>182.22</v>
      </c>
      <c r="N990" s="822">
        <v>2</v>
      </c>
      <c r="O990" s="826">
        <v>0.5</v>
      </c>
      <c r="P990" s="825">
        <v>182.22</v>
      </c>
      <c r="Q990" s="827">
        <v>1</v>
      </c>
      <c r="R990" s="822">
        <v>2</v>
      </c>
      <c r="S990" s="827">
        <v>1</v>
      </c>
      <c r="T990" s="826">
        <v>0.5</v>
      </c>
      <c r="U990" s="828">
        <v>1</v>
      </c>
    </row>
    <row r="991" spans="1:21" ht="14.45" customHeight="1" x14ac:dyDescent="0.2">
      <c r="A991" s="821">
        <v>11</v>
      </c>
      <c r="B991" s="822" t="s">
        <v>2300</v>
      </c>
      <c r="C991" s="822" t="s">
        <v>2306</v>
      </c>
      <c r="D991" s="823" t="s">
        <v>4268</v>
      </c>
      <c r="E991" s="824" t="s">
        <v>2343</v>
      </c>
      <c r="F991" s="822" t="s">
        <v>2301</v>
      </c>
      <c r="G991" s="822" t="s">
        <v>2544</v>
      </c>
      <c r="H991" s="822" t="s">
        <v>329</v>
      </c>
      <c r="I991" s="822" t="s">
        <v>3470</v>
      </c>
      <c r="J991" s="822" t="s">
        <v>730</v>
      </c>
      <c r="K991" s="822" t="s">
        <v>2546</v>
      </c>
      <c r="L991" s="825">
        <v>91.11</v>
      </c>
      <c r="M991" s="825">
        <v>91.11</v>
      </c>
      <c r="N991" s="822">
        <v>1</v>
      </c>
      <c r="O991" s="826">
        <v>0.5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11</v>
      </c>
      <c r="B992" s="822" t="s">
        <v>2300</v>
      </c>
      <c r="C992" s="822" t="s">
        <v>2306</v>
      </c>
      <c r="D992" s="823" t="s">
        <v>4268</v>
      </c>
      <c r="E992" s="824" t="s">
        <v>2343</v>
      </c>
      <c r="F992" s="822" t="s">
        <v>2301</v>
      </c>
      <c r="G992" s="822" t="s">
        <v>3155</v>
      </c>
      <c r="H992" s="822" t="s">
        <v>329</v>
      </c>
      <c r="I992" s="822" t="s">
        <v>2022</v>
      </c>
      <c r="J992" s="822" t="s">
        <v>715</v>
      </c>
      <c r="K992" s="822" t="s">
        <v>2023</v>
      </c>
      <c r="L992" s="825">
        <v>1231.6600000000001</v>
      </c>
      <c r="M992" s="825">
        <v>1231.6600000000001</v>
      </c>
      <c r="N992" s="822">
        <v>1</v>
      </c>
      <c r="O992" s="826">
        <v>0.5</v>
      </c>
      <c r="P992" s="825">
        <v>1231.6600000000001</v>
      </c>
      <c r="Q992" s="827">
        <v>1</v>
      </c>
      <c r="R992" s="822">
        <v>1</v>
      </c>
      <c r="S992" s="827">
        <v>1</v>
      </c>
      <c r="T992" s="826">
        <v>0.5</v>
      </c>
      <c r="U992" s="828">
        <v>1</v>
      </c>
    </row>
    <row r="993" spans="1:21" ht="14.45" customHeight="1" x14ac:dyDescent="0.2">
      <c r="A993" s="821">
        <v>11</v>
      </c>
      <c r="B993" s="822" t="s">
        <v>2300</v>
      </c>
      <c r="C993" s="822" t="s">
        <v>2306</v>
      </c>
      <c r="D993" s="823" t="s">
        <v>4268</v>
      </c>
      <c r="E993" s="824" t="s">
        <v>2343</v>
      </c>
      <c r="F993" s="822" t="s">
        <v>2301</v>
      </c>
      <c r="G993" s="822" t="s">
        <v>2738</v>
      </c>
      <c r="H993" s="822" t="s">
        <v>329</v>
      </c>
      <c r="I993" s="822" t="s">
        <v>3471</v>
      </c>
      <c r="J993" s="822" t="s">
        <v>3472</v>
      </c>
      <c r="K993" s="822" t="s">
        <v>3473</v>
      </c>
      <c r="L993" s="825">
        <v>169.47</v>
      </c>
      <c r="M993" s="825">
        <v>338.94</v>
      </c>
      <c r="N993" s="822">
        <v>2</v>
      </c>
      <c r="O993" s="826">
        <v>1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11</v>
      </c>
      <c r="B994" s="822" t="s">
        <v>2300</v>
      </c>
      <c r="C994" s="822" t="s">
        <v>2306</v>
      </c>
      <c r="D994" s="823" t="s">
        <v>4268</v>
      </c>
      <c r="E994" s="824" t="s">
        <v>2343</v>
      </c>
      <c r="F994" s="822" t="s">
        <v>2301</v>
      </c>
      <c r="G994" s="822" t="s">
        <v>2738</v>
      </c>
      <c r="H994" s="822" t="s">
        <v>329</v>
      </c>
      <c r="I994" s="822" t="s">
        <v>3474</v>
      </c>
      <c r="J994" s="822" t="s">
        <v>2740</v>
      </c>
      <c r="K994" s="822" t="s">
        <v>3475</v>
      </c>
      <c r="L994" s="825">
        <v>0</v>
      </c>
      <c r="M994" s="825">
        <v>0</v>
      </c>
      <c r="N994" s="822">
        <v>45</v>
      </c>
      <c r="O994" s="826">
        <v>13</v>
      </c>
      <c r="P994" s="825">
        <v>0</v>
      </c>
      <c r="Q994" s="827"/>
      <c r="R994" s="822">
        <v>23</v>
      </c>
      <c r="S994" s="827">
        <v>0.51111111111111107</v>
      </c>
      <c r="T994" s="826">
        <v>6.5</v>
      </c>
      <c r="U994" s="828">
        <v>0.5</v>
      </c>
    </row>
    <row r="995" spans="1:21" ht="14.45" customHeight="1" x14ac:dyDescent="0.2">
      <c r="A995" s="821">
        <v>11</v>
      </c>
      <c r="B995" s="822" t="s">
        <v>2300</v>
      </c>
      <c r="C995" s="822" t="s">
        <v>2306</v>
      </c>
      <c r="D995" s="823" t="s">
        <v>4268</v>
      </c>
      <c r="E995" s="824" t="s">
        <v>2343</v>
      </c>
      <c r="F995" s="822" t="s">
        <v>2301</v>
      </c>
      <c r="G995" s="822" t="s">
        <v>2738</v>
      </c>
      <c r="H995" s="822" t="s">
        <v>329</v>
      </c>
      <c r="I995" s="822" t="s">
        <v>2739</v>
      </c>
      <c r="J995" s="822" t="s">
        <v>2740</v>
      </c>
      <c r="K995" s="822" t="s">
        <v>2741</v>
      </c>
      <c r="L995" s="825">
        <v>0</v>
      </c>
      <c r="M995" s="825">
        <v>0</v>
      </c>
      <c r="N995" s="822">
        <v>1</v>
      </c>
      <c r="O995" s="826">
        <v>1</v>
      </c>
      <c r="P995" s="825"/>
      <c r="Q995" s="827"/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11</v>
      </c>
      <c r="B996" s="822" t="s">
        <v>2300</v>
      </c>
      <c r="C996" s="822" t="s">
        <v>2306</v>
      </c>
      <c r="D996" s="823" t="s">
        <v>4268</v>
      </c>
      <c r="E996" s="824" t="s">
        <v>2343</v>
      </c>
      <c r="F996" s="822" t="s">
        <v>2301</v>
      </c>
      <c r="G996" s="822" t="s">
        <v>2744</v>
      </c>
      <c r="H996" s="822" t="s">
        <v>329</v>
      </c>
      <c r="I996" s="822" t="s">
        <v>3405</v>
      </c>
      <c r="J996" s="822" t="s">
        <v>1400</v>
      </c>
      <c r="K996" s="822" t="s">
        <v>1401</v>
      </c>
      <c r="L996" s="825">
        <v>49.04</v>
      </c>
      <c r="M996" s="825">
        <v>49.04</v>
      </c>
      <c r="N996" s="822">
        <v>1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11</v>
      </c>
      <c r="B997" s="822" t="s">
        <v>2300</v>
      </c>
      <c r="C997" s="822" t="s">
        <v>2306</v>
      </c>
      <c r="D997" s="823" t="s">
        <v>4268</v>
      </c>
      <c r="E997" s="824" t="s">
        <v>2343</v>
      </c>
      <c r="F997" s="822" t="s">
        <v>2301</v>
      </c>
      <c r="G997" s="822" t="s">
        <v>2559</v>
      </c>
      <c r="H997" s="822" t="s">
        <v>329</v>
      </c>
      <c r="I997" s="822" t="s">
        <v>2560</v>
      </c>
      <c r="J997" s="822" t="s">
        <v>2561</v>
      </c>
      <c r="K997" s="822" t="s">
        <v>2562</v>
      </c>
      <c r="L997" s="825">
        <v>159.71</v>
      </c>
      <c r="M997" s="825">
        <v>17568.100000000002</v>
      </c>
      <c r="N997" s="822">
        <v>110</v>
      </c>
      <c r="O997" s="826">
        <v>33</v>
      </c>
      <c r="P997" s="825">
        <v>7985.5000000000009</v>
      </c>
      <c r="Q997" s="827">
        <v>0.45454545454545453</v>
      </c>
      <c r="R997" s="822">
        <v>50</v>
      </c>
      <c r="S997" s="827">
        <v>0.45454545454545453</v>
      </c>
      <c r="T997" s="826">
        <v>15</v>
      </c>
      <c r="U997" s="828">
        <v>0.45454545454545453</v>
      </c>
    </row>
    <row r="998" spans="1:21" ht="14.45" customHeight="1" x14ac:dyDescent="0.2">
      <c r="A998" s="821">
        <v>11</v>
      </c>
      <c r="B998" s="822" t="s">
        <v>2300</v>
      </c>
      <c r="C998" s="822" t="s">
        <v>2306</v>
      </c>
      <c r="D998" s="823" t="s">
        <v>4268</v>
      </c>
      <c r="E998" s="824" t="s">
        <v>2343</v>
      </c>
      <c r="F998" s="822" t="s">
        <v>2301</v>
      </c>
      <c r="G998" s="822" t="s">
        <v>2559</v>
      </c>
      <c r="H998" s="822" t="s">
        <v>329</v>
      </c>
      <c r="I998" s="822" t="s">
        <v>2563</v>
      </c>
      <c r="J998" s="822" t="s">
        <v>2561</v>
      </c>
      <c r="K998" s="822" t="s">
        <v>2564</v>
      </c>
      <c r="L998" s="825">
        <v>159.71</v>
      </c>
      <c r="M998" s="825">
        <v>1437.3899999999999</v>
      </c>
      <c r="N998" s="822">
        <v>9</v>
      </c>
      <c r="O998" s="826">
        <v>3</v>
      </c>
      <c r="P998" s="825">
        <v>479.13</v>
      </c>
      <c r="Q998" s="827">
        <v>0.33333333333333337</v>
      </c>
      <c r="R998" s="822">
        <v>3</v>
      </c>
      <c r="S998" s="827">
        <v>0.33333333333333331</v>
      </c>
      <c r="T998" s="826">
        <v>1</v>
      </c>
      <c r="U998" s="828">
        <v>0.33333333333333331</v>
      </c>
    </row>
    <row r="999" spans="1:21" ht="14.45" customHeight="1" x14ac:dyDescent="0.2">
      <c r="A999" s="821">
        <v>11</v>
      </c>
      <c r="B999" s="822" t="s">
        <v>2300</v>
      </c>
      <c r="C999" s="822" t="s">
        <v>2306</v>
      </c>
      <c r="D999" s="823" t="s">
        <v>4268</v>
      </c>
      <c r="E999" s="824" t="s">
        <v>2343</v>
      </c>
      <c r="F999" s="822" t="s">
        <v>2301</v>
      </c>
      <c r="G999" s="822" t="s">
        <v>2438</v>
      </c>
      <c r="H999" s="822" t="s">
        <v>329</v>
      </c>
      <c r="I999" s="822" t="s">
        <v>2439</v>
      </c>
      <c r="J999" s="822" t="s">
        <v>2440</v>
      </c>
      <c r="K999" s="822" t="s">
        <v>2441</v>
      </c>
      <c r="L999" s="825">
        <v>91.78</v>
      </c>
      <c r="M999" s="825">
        <v>275.34000000000003</v>
      </c>
      <c r="N999" s="822">
        <v>3</v>
      </c>
      <c r="O999" s="826">
        <v>1.5</v>
      </c>
      <c r="P999" s="825">
        <v>91.78</v>
      </c>
      <c r="Q999" s="827">
        <v>0.33333333333333331</v>
      </c>
      <c r="R999" s="822">
        <v>1</v>
      </c>
      <c r="S999" s="827">
        <v>0.33333333333333331</v>
      </c>
      <c r="T999" s="826">
        <v>0.5</v>
      </c>
      <c r="U999" s="828">
        <v>0.33333333333333331</v>
      </c>
    </row>
    <row r="1000" spans="1:21" ht="14.45" customHeight="1" x14ac:dyDescent="0.2">
      <c r="A1000" s="821">
        <v>11</v>
      </c>
      <c r="B1000" s="822" t="s">
        <v>2300</v>
      </c>
      <c r="C1000" s="822" t="s">
        <v>2306</v>
      </c>
      <c r="D1000" s="823" t="s">
        <v>4268</v>
      </c>
      <c r="E1000" s="824" t="s">
        <v>2343</v>
      </c>
      <c r="F1000" s="822" t="s">
        <v>2301</v>
      </c>
      <c r="G1000" s="822" t="s">
        <v>2359</v>
      </c>
      <c r="H1000" s="822" t="s">
        <v>329</v>
      </c>
      <c r="I1000" s="822" t="s">
        <v>2504</v>
      </c>
      <c r="J1000" s="822" t="s">
        <v>2639</v>
      </c>
      <c r="K1000" s="822"/>
      <c r="L1000" s="825">
        <v>50.32</v>
      </c>
      <c r="M1000" s="825">
        <v>50.32</v>
      </c>
      <c r="N1000" s="822">
        <v>1</v>
      </c>
      <c r="O1000" s="826">
        <v>0.5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11</v>
      </c>
      <c r="B1001" s="822" t="s">
        <v>2300</v>
      </c>
      <c r="C1001" s="822" t="s">
        <v>2306</v>
      </c>
      <c r="D1001" s="823" t="s">
        <v>4268</v>
      </c>
      <c r="E1001" s="824" t="s">
        <v>2343</v>
      </c>
      <c r="F1001" s="822" t="s">
        <v>2301</v>
      </c>
      <c r="G1001" s="822" t="s">
        <v>2759</v>
      </c>
      <c r="H1001" s="822" t="s">
        <v>329</v>
      </c>
      <c r="I1001" s="822" t="s">
        <v>3476</v>
      </c>
      <c r="J1001" s="822" t="s">
        <v>1099</v>
      </c>
      <c r="K1001" s="822" t="s">
        <v>3477</v>
      </c>
      <c r="L1001" s="825">
        <v>64.36</v>
      </c>
      <c r="M1001" s="825">
        <v>64.36</v>
      </c>
      <c r="N1001" s="822">
        <v>1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11</v>
      </c>
      <c r="B1002" s="822" t="s">
        <v>2300</v>
      </c>
      <c r="C1002" s="822" t="s">
        <v>2306</v>
      </c>
      <c r="D1002" s="823" t="s">
        <v>4268</v>
      </c>
      <c r="E1002" s="824" t="s">
        <v>2343</v>
      </c>
      <c r="F1002" s="822" t="s">
        <v>2301</v>
      </c>
      <c r="G1002" s="822" t="s">
        <v>2759</v>
      </c>
      <c r="H1002" s="822" t="s">
        <v>329</v>
      </c>
      <c r="I1002" s="822" t="s">
        <v>3478</v>
      </c>
      <c r="J1002" s="822" t="s">
        <v>3479</v>
      </c>
      <c r="K1002" s="822" t="s">
        <v>3480</v>
      </c>
      <c r="L1002" s="825">
        <v>89.91</v>
      </c>
      <c r="M1002" s="825">
        <v>89.91</v>
      </c>
      <c r="N1002" s="822">
        <v>1</v>
      </c>
      <c r="O1002" s="826">
        <v>1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11</v>
      </c>
      <c r="B1003" s="822" t="s">
        <v>2300</v>
      </c>
      <c r="C1003" s="822" t="s">
        <v>2306</v>
      </c>
      <c r="D1003" s="823" t="s">
        <v>4268</v>
      </c>
      <c r="E1003" s="824" t="s">
        <v>2343</v>
      </c>
      <c r="F1003" s="822" t="s">
        <v>2301</v>
      </c>
      <c r="G1003" s="822" t="s">
        <v>2452</v>
      </c>
      <c r="H1003" s="822" t="s">
        <v>329</v>
      </c>
      <c r="I1003" s="822" t="s">
        <v>2453</v>
      </c>
      <c r="J1003" s="822" t="s">
        <v>2454</v>
      </c>
      <c r="K1003" s="822" t="s">
        <v>2455</v>
      </c>
      <c r="L1003" s="825">
        <v>132.97999999999999</v>
      </c>
      <c r="M1003" s="825">
        <v>132.97999999999999</v>
      </c>
      <c r="N1003" s="822">
        <v>1</v>
      </c>
      <c r="O1003" s="826">
        <v>1</v>
      </c>
      <c r="P1003" s="825">
        <v>132.97999999999999</v>
      </c>
      <c r="Q1003" s="827">
        <v>1</v>
      </c>
      <c r="R1003" s="822">
        <v>1</v>
      </c>
      <c r="S1003" s="827">
        <v>1</v>
      </c>
      <c r="T1003" s="826">
        <v>1</v>
      </c>
      <c r="U1003" s="828">
        <v>1</v>
      </c>
    </row>
    <row r="1004" spans="1:21" ht="14.45" customHeight="1" x14ac:dyDescent="0.2">
      <c r="A1004" s="821">
        <v>11</v>
      </c>
      <c r="B1004" s="822" t="s">
        <v>2300</v>
      </c>
      <c r="C1004" s="822" t="s">
        <v>2306</v>
      </c>
      <c r="D1004" s="823" t="s">
        <v>4268</v>
      </c>
      <c r="E1004" s="824" t="s">
        <v>2343</v>
      </c>
      <c r="F1004" s="822" t="s">
        <v>2301</v>
      </c>
      <c r="G1004" s="822" t="s">
        <v>2387</v>
      </c>
      <c r="H1004" s="822" t="s">
        <v>329</v>
      </c>
      <c r="I1004" s="822" t="s">
        <v>3481</v>
      </c>
      <c r="J1004" s="822" t="s">
        <v>717</v>
      </c>
      <c r="K1004" s="822" t="s">
        <v>718</v>
      </c>
      <c r="L1004" s="825">
        <v>38.5</v>
      </c>
      <c r="M1004" s="825">
        <v>77</v>
      </c>
      <c r="N1004" s="822">
        <v>2</v>
      </c>
      <c r="O1004" s="826">
        <v>1</v>
      </c>
      <c r="P1004" s="825">
        <v>77</v>
      </c>
      <c r="Q1004" s="827">
        <v>1</v>
      </c>
      <c r="R1004" s="822">
        <v>2</v>
      </c>
      <c r="S1004" s="827">
        <v>1</v>
      </c>
      <c r="T1004" s="826">
        <v>1</v>
      </c>
      <c r="U1004" s="828">
        <v>1</v>
      </c>
    </row>
    <row r="1005" spans="1:21" ht="14.45" customHeight="1" x14ac:dyDescent="0.2">
      <c r="A1005" s="821">
        <v>11</v>
      </c>
      <c r="B1005" s="822" t="s">
        <v>2300</v>
      </c>
      <c r="C1005" s="822" t="s">
        <v>2306</v>
      </c>
      <c r="D1005" s="823" t="s">
        <v>4268</v>
      </c>
      <c r="E1005" s="824" t="s">
        <v>2343</v>
      </c>
      <c r="F1005" s="822" t="s">
        <v>2301</v>
      </c>
      <c r="G1005" s="822" t="s">
        <v>2577</v>
      </c>
      <c r="H1005" s="822" t="s">
        <v>329</v>
      </c>
      <c r="I1005" s="822" t="s">
        <v>2774</v>
      </c>
      <c r="J1005" s="822" t="s">
        <v>2579</v>
      </c>
      <c r="K1005" s="822" t="s">
        <v>2580</v>
      </c>
      <c r="L1005" s="825">
        <v>482.19</v>
      </c>
      <c r="M1005" s="825">
        <v>482.19</v>
      </c>
      <c r="N1005" s="822">
        <v>1</v>
      </c>
      <c r="O1005" s="826">
        <v>1</v>
      </c>
      <c r="P1005" s="825">
        <v>482.19</v>
      </c>
      <c r="Q1005" s="827">
        <v>1</v>
      </c>
      <c r="R1005" s="822">
        <v>1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11</v>
      </c>
      <c r="B1006" s="822" t="s">
        <v>2300</v>
      </c>
      <c r="C1006" s="822" t="s">
        <v>2306</v>
      </c>
      <c r="D1006" s="823" t="s">
        <v>4268</v>
      </c>
      <c r="E1006" s="824" t="s">
        <v>2343</v>
      </c>
      <c r="F1006" s="822" t="s">
        <v>2301</v>
      </c>
      <c r="G1006" s="822" t="s">
        <v>3482</v>
      </c>
      <c r="H1006" s="822" t="s">
        <v>329</v>
      </c>
      <c r="I1006" s="822" t="s">
        <v>3483</v>
      </c>
      <c r="J1006" s="822" t="s">
        <v>3484</v>
      </c>
      <c r="K1006" s="822" t="s">
        <v>3485</v>
      </c>
      <c r="L1006" s="825">
        <v>23.49</v>
      </c>
      <c r="M1006" s="825">
        <v>70.47</v>
      </c>
      <c r="N1006" s="822">
        <v>3</v>
      </c>
      <c r="O1006" s="826">
        <v>1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11</v>
      </c>
      <c r="B1007" s="822" t="s">
        <v>2300</v>
      </c>
      <c r="C1007" s="822" t="s">
        <v>2306</v>
      </c>
      <c r="D1007" s="823" t="s">
        <v>4268</v>
      </c>
      <c r="E1007" s="824" t="s">
        <v>2343</v>
      </c>
      <c r="F1007" s="822" t="s">
        <v>2301</v>
      </c>
      <c r="G1007" s="822" t="s">
        <v>2980</v>
      </c>
      <c r="H1007" s="822" t="s">
        <v>329</v>
      </c>
      <c r="I1007" s="822" t="s">
        <v>2983</v>
      </c>
      <c r="J1007" s="822" t="s">
        <v>749</v>
      </c>
      <c r="K1007" s="822" t="s">
        <v>1840</v>
      </c>
      <c r="L1007" s="825">
        <v>38.56</v>
      </c>
      <c r="M1007" s="825">
        <v>77.12</v>
      </c>
      <c r="N1007" s="822">
        <v>2</v>
      </c>
      <c r="O1007" s="826">
        <v>1.5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11</v>
      </c>
      <c r="B1008" s="822" t="s">
        <v>2300</v>
      </c>
      <c r="C1008" s="822" t="s">
        <v>2306</v>
      </c>
      <c r="D1008" s="823" t="s">
        <v>4268</v>
      </c>
      <c r="E1008" s="824" t="s">
        <v>2343</v>
      </c>
      <c r="F1008" s="822" t="s">
        <v>2301</v>
      </c>
      <c r="G1008" s="822" t="s">
        <v>2588</v>
      </c>
      <c r="H1008" s="822" t="s">
        <v>663</v>
      </c>
      <c r="I1008" s="822" t="s">
        <v>1964</v>
      </c>
      <c r="J1008" s="822" t="s">
        <v>1965</v>
      </c>
      <c r="K1008" s="822" t="s">
        <v>1966</v>
      </c>
      <c r="L1008" s="825">
        <v>140.96</v>
      </c>
      <c r="M1008" s="825">
        <v>4933.6000000000004</v>
      </c>
      <c r="N1008" s="822">
        <v>35</v>
      </c>
      <c r="O1008" s="826">
        <v>30</v>
      </c>
      <c r="P1008" s="825">
        <v>1550.5600000000002</v>
      </c>
      <c r="Q1008" s="827">
        <v>0.31428571428571428</v>
      </c>
      <c r="R1008" s="822">
        <v>11</v>
      </c>
      <c r="S1008" s="827">
        <v>0.31428571428571428</v>
      </c>
      <c r="T1008" s="826">
        <v>10</v>
      </c>
      <c r="U1008" s="828">
        <v>0.33333333333333331</v>
      </c>
    </row>
    <row r="1009" spans="1:21" ht="14.45" customHeight="1" x14ac:dyDescent="0.2">
      <c r="A1009" s="821">
        <v>11</v>
      </c>
      <c r="B1009" s="822" t="s">
        <v>2300</v>
      </c>
      <c r="C1009" s="822" t="s">
        <v>2306</v>
      </c>
      <c r="D1009" s="823" t="s">
        <v>4268</v>
      </c>
      <c r="E1009" s="824" t="s">
        <v>2343</v>
      </c>
      <c r="F1009" s="822" t="s">
        <v>2301</v>
      </c>
      <c r="G1009" s="822" t="s">
        <v>2992</v>
      </c>
      <c r="H1009" s="822" t="s">
        <v>329</v>
      </c>
      <c r="I1009" s="822" t="s">
        <v>3486</v>
      </c>
      <c r="J1009" s="822" t="s">
        <v>760</v>
      </c>
      <c r="K1009" s="822" t="s">
        <v>3487</v>
      </c>
      <c r="L1009" s="825">
        <v>92.04</v>
      </c>
      <c r="M1009" s="825">
        <v>92.04</v>
      </c>
      <c r="N1009" s="822">
        <v>1</v>
      </c>
      <c r="O1009" s="826">
        <v>1</v>
      </c>
      <c r="P1009" s="825">
        <v>92.04</v>
      </c>
      <c r="Q1009" s="827">
        <v>1</v>
      </c>
      <c r="R1009" s="822">
        <v>1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11</v>
      </c>
      <c r="B1010" s="822" t="s">
        <v>2300</v>
      </c>
      <c r="C1010" s="822" t="s">
        <v>2306</v>
      </c>
      <c r="D1010" s="823" t="s">
        <v>4268</v>
      </c>
      <c r="E1010" s="824" t="s">
        <v>2343</v>
      </c>
      <c r="F1010" s="822" t="s">
        <v>2301</v>
      </c>
      <c r="G1010" s="822" t="s">
        <v>2353</v>
      </c>
      <c r="H1010" s="822" t="s">
        <v>663</v>
      </c>
      <c r="I1010" s="822" t="s">
        <v>2191</v>
      </c>
      <c r="J1010" s="822" t="s">
        <v>1203</v>
      </c>
      <c r="K1010" s="822" t="s">
        <v>2192</v>
      </c>
      <c r="L1010" s="825">
        <v>1385.62</v>
      </c>
      <c r="M1010" s="825">
        <v>1385.62</v>
      </c>
      <c r="N1010" s="822">
        <v>1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11</v>
      </c>
      <c r="B1011" s="822" t="s">
        <v>2300</v>
      </c>
      <c r="C1011" s="822" t="s">
        <v>2306</v>
      </c>
      <c r="D1011" s="823" t="s">
        <v>4268</v>
      </c>
      <c r="E1011" s="824" t="s">
        <v>2343</v>
      </c>
      <c r="F1011" s="822" t="s">
        <v>2301</v>
      </c>
      <c r="G1011" s="822" t="s">
        <v>2353</v>
      </c>
      <c r="H1011" s="822" t="s">
        <v>663</v>
      </c>
      <c r="I1011" s="822" t="s">
        <v>1834</v>
      </c>
      <c r="J1011" s="822" t="s">
        <v>788</v>
      </c>
      <c r="K1011" s="822" t="s">
        <v>1835</v>
      </c>
      <c r="L1011" s="825">
        <v>736.33</v>
      </c>
      <c r="M1011" s="825">
        <v>14726.600000000002</v>
      </c>
      <c r="N1011" s="822">
        <v>20</v>
      </c>
      <c r="O1011" s="826">
        <v>12</v>
      </c>
      <c r="P1011" s="825">
        <v>10308.620000000001</v>
      </c>
      <c r="Q1011" s="827">
        <v>0.7</v>
      </c>
      <c r="R1011" s="822">
        <v>14</v>
      </c>
      <c r="S1011" s="827">
        <v>0.7</v>
      </c>
      <c r="T1011" s="826">
        <v>8</v>
      </c>
      <c r="U1011" s="828">
        <v>0.66666666666666663</v>
      </c>
    </row>
    <row r="1012" spans="1:21" ht="14.45" customHeight="1" x14ac:dyDescent="0.2">
      <c r="A1012" s="821">
        <v>11</v>
      </c>
      <c r="B1012" s="822" t="s">
        <v>2300</v>
      </c>
      <c r="C1012" s="822" t="s">
        <v>2306</v>
      </c>
      <c r="D1012" s="823" t="s">
        <v>4268</v>
      </c>
      <c r="E1012" s="824" t="s">
        <v>2343</v>
      </c>
      <c r="F1012" s="822" t="s">
        <v>2301</v>
      </c>
      <c r="G1012" s="822" t="s">
        <v>2353</v>
      </c>
      <c r="H1012" s="822" t="s">
        <v>663</v>
      </c>
      <c r="I1012" s="822" t="s">
        <v>1836</v>
      </c>
      <c r="J1012" s="822" t="s">
        <v>788</v>
      </c>
      <c r="K1012" s="822" t="s">
        <v>1837</v>
      </c>
      <c r="L1012" s="825">
        <v>490.89</v>
      </c>
      <c r="M1012" s="825">
        <v>1472.67</v>
      </c>
      <c r="N1012" s="822">
        <v>3</v>
      </c>
      <c r="O1012" s="826">
        <v>2</v>
      </c>
      <c r="P1012" s="825">
        <v>1472.67</v>
      </c>
      <c r="Q1012" s="827">
        <v>1</v>
      </c>
      <c r="R1012" s="822">
        <v>3</v>
      </c>
      <c r="S1012" s="827">
        <v>1</v>
      </c>
      <c r="T1012" s="826">
        <v>2</v>
      </c>
      <c r="U1012" s="828">
        <v>1</v>
      </c>
    </row>
    <row r="1013" spans="1:21" ht="14.45" customHeight="1" x14ac:dyDescent="0.2">
      <c r="A1013" s="821">
        <v>11</v>
      </c>
      <c r="B1013" s="822" t="s">
        <v>2300</v>
      </c>
      <c r="C1013" s="822" t="s">
        <v>2306</v>
      </c>
      <c r="D1013" s="823" t="s">
        <v>4268</v>
      </c>
      <c r="E1013" s="824" t="s">
        <v>2343</v>
      </c>
      <c r="F1013" s="822" t="s">
        <v>2301</v>
      </c>
      <c r="G1013" s="822" t="s">
        <v>2353</v>
      </c>
      <c r="H1013" s="822" t="s">
        <v>663</v>
      </c>
      <c r="I1013" s="822" t="s">
        <v>2118</v>
      </c>
      <c r="J1013" s="822" t="s">
        <v>788</v>
      </c>
      <c r="K1013" s="822" t="s">
        <v>2119</v>
      </c>
      <c r="L1013" s="825">
        <v>1154.68</v>
      </c>
      <c r="M1013" s="825">
        <v>1154.68</v>
      </c>
      <c r="N1013" s="822">
        <v>1</v>
      </c>
      <c r="O1013" s="826">
        <v>0.5</v>
      </c>
      <c r="P1013" s="825">
        <v>1154.68</v>
      </c>
      <c r="Q1013" s="827">
        <v>1</v>
      </c>
      <c r="R1013" s="822">
        <v>1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11</v>
      </c>
      <c r="B1014" s="822" t="s">
        <v>2300</v>
      </c>
      <c r="C1014" s="822" t="s">
        <v>2306</v>
      </c>
      <c r="D1014" s="823" t="s">
        <v>4268</v>
      </c>
      <c r="E1014" s="824" t="s">
        <v>2343</v>
      </c>
      <c r="F1014" s="822" t="s">
        <v>2301</v>
      </c>
      <c r="G1014" s="822" t="s">
        <v>2353</v>
      </c>
      <c r="H1014" s="822" t="s">
        <v>663</v>
      </c>
      <c r="I1014" s="822" t="s">
        <v>1830</v>
      </c>
      <c r="J1014" s="822" t="s">
        <v>788</v>
      </c>
      <c r="K1014" s="822" t="s">
        <v>1831</v>
      </c>
      <c r="L1014" s="825">
        <v>923.74</v>
      </c>
      <c r="M1014" s="825">
        <v>2771.2200000000003</v>
      </c>
      <c r="N1014" s="822">
        <v>3</v>
      </c>
      <c r="O1014" s="826">
        <v>1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11</v>
      </c>
      <c r="B1015" s="822" t="s">
        <v>2300</v>
      </c>
      <c r="C1015" s="822" t="s">
        <v>2306</v>
      </c>
      <c r="D1015" s="823" t="s">
        <v>4268</v>
      </c>
      <c r="E1015" s="824" t="s">
        <v>2343</v>
      </c>
      <c r="F1015" s="822" t="s">
        <v>2301</v>
      </c>
      <c r="G1015" s="822" t="s">
        <v>2408</v>
      </c>
      <c r="H1015" s="822" t="s">
        <v>329</v>
      </c>
      <c r="I1015" s="822" t="s">
        <v>2409</v>
      </c>
      <c r="J1015" s="822" t="s">
        <v>681</v>
      </c>
      <c r="K1015" s="822" t="s">
        <v>1168</v>
      </c>
      <c r="L1015" s="825">
        <v>35.25</v>
      </c>
      <c r="M1015" s="825">
        <v>246.75</v>
      </c>
      <c r="N1015" s="822">
        <v>7</v>
      </c>
      <c r="O1015" s="826">
        <v>6.5</v>
      </c>
      <c r="P1015" s="825">
        <v>70.5</v>
      </c>
      <c r="Q1015" s="827">
        <v>0.2857142857142857</v>
      </c>
      <c r="R1015" s="822">
        <v>2</v>
      </c>
      <c r="S1015" s="827">
        <v>0.2857142857142857</v>
      </c>
      <c r="T1015" s="826">
        <v>2</v>
      </c>
      <c r="U1015" s="828">
        <v>0.30769230769230771</v>
      </c>
    </row>
    <row r="1016" spans="1:21" ht="14.45" customHeight="1" x14ac:dyDescent="0.2">
      <c r="A1016" s="821">
        <v>11</v>
      </c>
      <c r="B1016" s="822" t="s">
        <v>2300</v>
      </c>
      <c r="C1016" s="822" t="s">
        <v>2306</v>
      </c>
      <c r="D1016" s="823" t="s">
        <v>4268</v>
      </c>
      <c r="E1016" s="824" t="s">
        <v>2343</v>
      </c>
      <c r="F1016" s="822" t="s">
        <v>2301</v>
      </c>
      <c r="G1016" s="822" t="s">
        <v>2408</v>
      </c>
      <c r="H1016" s="822" t="s">
        <v>329</v>
      </c>
      <c r="I1016" s="822" t="s">
        <v>2589</v>
      </c>
      <c r="J1016" s="822" t="s">
        <v>681</v>
      </c>
      <c r="K1016" s="822" t="s">
        <v>2590</v>
      </c>
      <c r="L1016" s="825">
        <v>35.25</v>
      </c>
      <c r="M1016" s="825">
        <v>493.5</v>
      </c>
      <c r="N1016" s="822">
        <v>14</v>
      </c>
      <c r="O1016" s="826">
        <v>9.5</v>
      </c>
      <c r="P1016" s="825">
        <v>141</v>
      </c>
      <c r="Q1016" s="827">
        <v>0.2857142857142857</v>
      </c>
      <c r="R1016" s="822">
        <v>4</v>
      </c>
      <c r="S1016" s="827">
        <v>0.2857142857142857</v>
      </c>
      <c r="T1016" s="826">
        <v>3.5</v>
      </c>
      <c r="U1016" s="828">
        <v>0.36842105263157893</v>
      </c>
    </row>
    <row r="1017" spans="1:21" ht="14.45" customHeight="1" x14ac:dyDescent="0.2">
      <c r="A1017" s="821">
        <v>11</v>
      </c>
      <c r="B1017" s="822" t="s">
        <v>2300</v>
      </c>
      <c r="C1017" s="822" t="s">
        <v>2306</v>
      </c>
      <c r="D1017" s="823" t="s">
        <v>4268</v>
      </c>
      <c r="E1017" s="824" t="s">
        <v>2343</v>
      </c>
      <c r="F1017" s="822" t="s">
        <v>2301</v>
      </c>
      <c r="G1017" s="822" t="s">
        <v>2408</v>
      </c>
      <c r="H1017" s="822" t="s">
        <v>329</v>
      </c>
      <c r="I1017" s="822" t="s">
        <v>2591</v>
      </c>
      <c r="J1017" s="822" t="s">
        <v>925</v>
      </c>
      <c r="K1017" s="822" t="s">
        <v>2592</v>
      </c>
      <c r="L1017" s="825">
        <v>35.25</v>
      </c>
      <c r="M1017" s="825">
        <v>141</v>
      </c>
      <c r="N1017" s="822">
        <v>4</v>
      </c>
      <c r="O1017" s="826">
        <v>2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11</v>
      </c>
      <c r="B1018" s="822" t="s">
        <v>2300</v>
      </c>
      <c r="C1018" s="822" t="s">
        <v>2306</v>
      </c>
      <c r="D1018" s="823" t="s">
        <v>4268</v>
      </c>
      <c r="E1018" s="824" t="s">
        <v>2343</v>
      </c>
      <c r="F1018" s="822" t="s">
        <v>2301</v>
      </c>
      <c r="G1018" s="822" t="s">
        <v>2408</v>
      </c>
      <c r="H1018" s="822" t="s">
        <v>329</v>
      </c>
      <c r="I1018" s="822" t="s">
        <v>3323</v>
      </c>
      <c r="J1018" s="822" t="s">
        <v>681</v>
      </c>
      <c r="K1018" s="822" t="s">
        <v>1168</v>
      </c>
      <c r="L1018" s="825">
        <v>35.25</v>
      </c>
      <c r="M1018" s="825">
        <v>35.25</v>
      </c>
      <c r="N1018" s="822">
        <v>1</v>
      </c>
      <c r="O1018" s="826">
        <v>0.5</v>
      </c>
      <c r="P1018" s="825">
        <v>35.25</v>
      </c>
      <c r="Q1018" s="827">
        <v>1</v>
      </c>
      <c r="R1018" s="822">
        <v>1</v>
      </c>
      <c r="S1018" s="827">
        <v>1</v>
      </c>
      <c r="T1018" s="826">
        <v>0.5</v>
      </c>
      <c r="U1018" s="828">
        <v>1</v>
      </c>
    </row>
    <row r="1019" spans="1:21" ht="14.45" customHeight="1" x14ac:dyDescent="0.2">
      <c r="A1019" s="821">
        <v>11</v>
      </c>
      <c r="B1019" s="822" t="s">
        <v>2300</v>
      </c>
      <c r="C1019" s="822" t="s">
        <v>2306</v>
      </c>
      <c r="D1019" s="823" t="s">
        <v>4268</v>
      </c>
      <c r="E1019" s="824" t="s">
        <v>2343</v>
      </c>
      <c r="F1019" s="822" t="s">
        <v>2301</v>
      </c>
      <c r="G1019" s="822" t="s">
        <v>2491</v>
      </c>
      <c r="H1019" s="822" t="s">
        <v>329</v>
      </c>
      <c r="I1019" s="822" t="s">
        <v>3087</v>
      </c>
      <c r="J1019" s="822" t="s">
        <v>2493</v>
      </c>
      <c r="K1019" s="822" t="s">
        <v>3088</v>
      </c>
      <c r="L1019" s="825">
        <v>87.98</v>
      </c>
      <c r="M1019" s="825">
        <v>87.98</v>
      </c>
      <c r="N1019" s="822">
        <v>1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11</v>
      </c>
      <c r="B1020" s="822" t="s">
        <v>2300</v>
      </c>
      <c r="C1020" s="822" t="s">
        <v>2306</v>
      </c>
      <c r="D1020" s="823" t="s">
        <v>4268</v>
      </c>
      <c r="E1020" s="824" t="s">
        <v>2343</v>
      </c>
      <c r="F1020" s="822" t="s">
        <v>2301</v>
      </c>
      <c r="G1020" s="822" t="s">
        <v>2491</v>
      </c>
      <c r="H1020" s="822" t="s">
        <v>329</v>
      </c>
      <c r="I1020" s="822" t="s">
        <v>3488</v>
      </c>
      <c r="J1020" s="822" t="s">
        <v>2493</v>
      </c>
      <c r="K1020" s="822" t="s">
        <v>3489</v>
      </c>
      <c r="L1020" s="825">
        <v>157.78</v>
      </c>
      <c r="M1020" s="825">
        <v>157.78</v>
      </c>
      <c r="N1020" s="822">
        <v>1</v>
      </c>
      <c r="O1020" s="826">
        <v>1</v>
      </c>
      <c r="P1020" s="825">
        <v>157.78</v>
      </c>
      <c r="Q1020" s="827">
        <v>1</v>
      </c>
      <c r="R1020" s="822">
        <v>1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11</v>
      </c>
      <c r="B1021" s="822" t="s">
        <v>2300</v>
      </c>
      <c r="C1021" s="822" t="s">
        <v>2306</v>
      </c>
      <c r="D1021" s="823" t="s">
        <v>4268</v>
      </c>
      <c r="E1021" s="824" t="s">
        <v>2343</v>
      </c>
      <c r="F1021" s="822" t="s">
        <v>2301</v>
      </c>
      <c r="G1021" s="822" t="s">
        <v>2491</v>
      </c>
      <c r="H1021" s="822" t="s">
        <v>329</v>
      </c>
      <c r="I1021" s="822" t="s">
        <v>3490</v>
      </c>
      <c r="J1021" s="822" t="s">
        <v>2493</v>
      </c>
      <c r="K1021" s="822" t="s">
        <v>3491</v>
      </c>
      <c r="L1021" s="825">
        <v>0</v>
      </c>
      <c r="M1021" s="825">
        <v>0</v>
      </c>
      <c r="N1021" s="822">
        <v>1</v>
      </c>
      <c r="O1021" s="826">
        <v>0.5</v>
      </c>
      <c r="P1021" s="825"/>
      <c r="Q1021" s="827"/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11</v>
      </c>
      <c r="B1022" s="822" t="s">
        <v>2300</v>
      </c>
      <c r="C1022" s="822" t="s">
        <v>2306</v>
      </c>
      <c r="D1022" s="823" t="s">
        <v>4268</v>
      </c>
      <c r="E1022" s="824" t="s">
        <v>2343</v>
      </c>
      <c r="F1022" s="822" t="s">
        <v>2301</v>
      </c>
      <c r="G1022" s="822" t="s">
        <v>2491</v>
      </c>
      <c r="H1022" s="822" t="s">
        <v>329</v>
      </c>
      <c r="I1022" s="822" t="s">
        <v>3492</v>
      </c>
      <c r="J1022" s="822" t="s">
        <v>3493</v>
      </c>
      <c r="K1022" s="822" t="s">
        <v>3091</v>
      </c>
      <c r="L1022" s="825">
        <v>0</v>
      </c>
      <c r="M1022" s="825">
        <v>0</v>
      </c>
      <c r="N1022" s="822">
        <v>1</v>
      </c>
      <c r="O1022" s="826">
        <v>0.5</v>
      </c>
      <c r="P1022" s="825"/>
      <c r="Q1022" s="827"/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11</v>
      </c>
      <c r="B1023" s="822" t="s">
        <v>2300</v>
      </c>
      <c r="C1023" s="822" t="s">
        <v>2306</v>
      </c>
      <c r="D1023" s="823" t="s">
        <v>4268</v>
      </c>
      <c r="E1023" s="824" t="s">
        <v>2343</v>
      </c>
      <c r="F1023" s="822" t="s">
        <v>2301</v>
      </c>
      <c r="G1023" s="822" t="s">
        <v>3494</v>
      </c>
      <c r="H1023" s="822" t="s">
        <v>329</v>
      </c>
      <c r="I1023" s="822" t="s">
        <v>3495</v>
      </c>
      <c r="J1023" s="822" t="s">
        <v>3496</v>
      </c>
      <c r="K1023" s="822" t="s">
        <v>3497</v>
      </c>
      <c r="L1023" s="825">
        <v>453.79</v>
      </c>
      <c r="M1023" s="825">
        <v>453.79</v>
      </c>
      <c r="N1023" s="822">
        <v>1</v>
      </c>
      <c r="O1023" s="826">
        <v>1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11</v>
      </c>
      <c r="B1024" s="822" t="s">
        <v>2300</v>
      </c>
      <c r="C1024" s="822" t="s">
        <v>2306</v>
      </c>
      <c r="D1024" s="823" t="s">
        <v>4268</v>
      </c>
      <c r="E1024" s="824" t="s">
        <v>2343</v>
      </c>
      <c r="F1024" s="822" t="s">
        <v>2301</v>
      </c>
      <c r="G1024" s="822" t="s">
        <v>2410</v>
      </c>
      <c r="H1024" s="822" t="s">
        <v>329</v>
      </c>
      <c r="I1024" s="822" t="s">
        <v>2411</v>
      </c>
      <c r="J1024" s="822" t="s">
        <v>2412</v>
      </c>
      <c r="K1024" s="822" t="s">
        <v>2039</v>
      </c>
      <c r="L1024" s="825">
        <v>1544.99</v>
      </c>
      <c r="M1024" s="825">
        <v>3089.98</v>
      </c>
      <c r="N1024" s="822">
        <v>2</v>
      </c>
      <c r="O1024" s="826">
        <v>2</v>
      </c>
      <c r="P1024" s="825">
        <v>1544.99</v>
      </c>
      <c r="Q1024" s="827">
        <v>0.5</v>
      </c>
      <c r="R1024" s="822">
        <v>1</v>
      </c>
      <c r="S1024" s="827">
        <v>0.5</v>
      </c>
      <c r="T1024" s="826">
        <v>1</v>
      </c>
      <c r="U1024" s="828">
        <v>0.5</v>
      </c>
    </row>
    <row r="1025" spans="1:21" ht="14.45" customHeight="1" x14ac:dyDescent="0.2">
      <c r="A1025" s="821">
        <v>11</v>
      </c>
      <c r="B1025" s="822" t="s">
        <v>2300</v>
      </c>
      <c r="C1025" s="822" t="s">
        <v>2306</v>
      </c>
      <c r="D1025" s="823" t="s">
        <v>4268</v>
      </c>
      <c r="E1025" s="824" t="s">
        <v>2343</v>
      </c>
      <c r="F1025" s="822" t="s">
        <v>2301</v>
      </c>
      <c r="G1025" s="822" t="s">
        <v>3498</v>
      </c>
      <c r="H1025" s="822" t="s">
        <v>663</v>
      </c>
      <c r="I1025" s="822" t="s">
        <v>2099</v>
      </c>
      <c r="J1025" s="822" t="s">
        <v>1036</v>
      </c>
      <c r="K1025" s="822" t="s">
        <v>1037</v>
      </c>
      <c r="L1025" s="825">
        <v>63.75</v>
      </c>
      <c r="M1025" s="825">
        <v>63.75</v>
      </c>
      <c r="N1025" s="822">
        <v>1</v>
      </c>
      <c r="O1025" s="826">
        <v>0.5</v>
      </c>
      <c r="P1025" s="825">
        <v>63.75</v>
      </c>
      <c r="Q1025" s="827">
        <v>1</v>
      </c>
      <c r="R1025" s="822">
        <v>1</v>
      </c>
      <c r="S1025" s="827">
        <v>1</v>
      </c>
      <c r="T1025" s="826">
        <v>0.5</v>
      </c>
      <c r="U1025" s="828">
        <v>1</v>
      </c>
    </row>
    <row r="1026" spans="1:21" ht="14.45" customHeight="1" x14ac:dyDescent="0.2">
      <c r="A1026" s="821">
        <v>11</v>
      </c>
      <c r="B1026" s="822" t="s">
        <v>2300</v>
      </c>
      <c r="C1026" s="822" t="s">
        <v>2306</v>
      </c>
      <c r="D1026" s="823" t="s">
        <v>4268</v>
      </c>
      <c r="E1026" s="824" t="s">
        <v>2343</v>
      </c>
      <c r="F1026" s="822" t="s">
        <v>2301</v>
      </c>
      <c r="G1026" s="822" t="s">
        <v>2354</v>
      </c>
      <c r="H1026" s="822" t="s">
        <v>663</v>
      </c>
      <c r="I1026" s="822" t="s">
        <v>1970</v>
      </c>
      <c r="J1026" s="822" t="s">
        <v>929</v>
      </c>
      <c r="K1026" s="822" t="s">
        <v>930</v>
      </c>
      <c r="L1026" s="825">
        <v>0</v>
      </c>
      <c r="M1026" s="825">
        <v>0</v>
      </c>
      <c r="N1026" s="822">
        <v>43</v>
      </c>
      <c r="O1026" s="826">
        <v>19.5</v>
      </c>
      <c r="P1026" s="825">
        <v>0</v>
      </c>
      <c r="Q1026" s="827"/>
      <c r="R1026" s="822">
        <v>24</v>
      </c>
      <c r="S1026" s="827">
        <v>0.55813953488372092</v>
      </c>
      <c r="T1026" s="826">
        <v>10</v>
      </c>
      <c r="U1026" s="828">
        <v>0.51282051282051277</v>
      </c>
    </row>
    <row r="1027" spans="1:21" ht="14.45" customHeight="1" x14ac:dyDescent="0.2">
      <c r="A1027" s="821">
        <v>11</v>
      </c>
      <c r="B1027" s="822" t="s">
        <v>2300</v>
      </c>
      <c r="C1027" s="822" t="s">
        <v>2306</v>
      </c>
      <c r="D1027" s="823" t="s">
        <v>4268</v>
      </c>
      <c r="E1027" s="824" t="s">
        <v>2343</v>
      </c>
      <c r="F1027" s="822" t="s">
        <v>2301</v>
      </c>
      <c r="G1027" s="822" t="s">
        <v>2413</v>
      </c>
      <c r="H1027" s="822" t="s">
        <v>329</v>
      </c>
      <c r="I1027" s="822" t="s">
        <v>2500</v>
      </c>
      <c r="J1027" s="822" t="s">
        <v>2501</v>
      </c>
      <c r="K1027" s="822" t="s">
        <v>2502</v>
      </c>
      <c r="L1027" s="825">
        <v>59.56</v>
      </c>
      <c r="M1027" s="825">
        <v>119.12</v>
      </c>
      <c r="N1027" s="822">
        <v>2</v>
      </c>
      <c r="O1027" s="826">
        <v>1</v>
      </c>
      <c r="P1027" s="825">
        <v>119.12</v>
      </c>
      <c r="Q1027" s="827">
        <v>1</v>
      </c>
      <c r="R1027" s="822">
        <v>2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11</v>
      </c>
      <c r="B1028" s="822" t="s">
        <v>2300</v>
      </c>
      <c r="C1028" s="822" t="s">
        <v>2306</v>
      </c>
      <c r="D1028" s="823" t="s">
        <v>4268</v>
      </c>
      <c r="E1028" s="824" t="s">
        <v>2343</v>
      </c>
      <c r="F1028" s="822" t="s">
        <v>2301</v>
      </c>
      <c r="G1028" s="822" t="s">
        <v>2612</v>
      </c>
      <c r="H1028" s="822" t="s">
        <v>329</v>
      </c>
      <c r="I1028" s="822" t="s">
        <v>3333</v>
      </c>
      <c r="J1028" s="822" t="s">
        <v>2614</v>
      </c>
      <c r="K1028" s="822" t="s">
        <v>3334</v>
      </c>
      <c r="L1028" s="825">
        <v>100.17</v>
      </c>
      <c r="M1028" s="825">
        <v>100.17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11</v>
      </c>
      <c r="B1029" s="822" t="s">
        <v>2300</v>
      </c>
      <c r="C1029" s="822" t="s">
        <v>2306</v>
      </c>
      <c r="D1029" s="823" t="s">
        <v>4268</v>
      </c>
      <c r="E1029" s="824" t="s">
        <v>2343</v>
      </c>
      <c r="F1029" s="822" t="s">
        <v>2301</v>
      </c>
      <c r="G1029" s="822" t="s">
        <v>2616</v>
      </c>
      <c r="H1029" s="822" t="s">
        <v>329</v>
      </c>
      <c r="I1029" s="822" t="s">
        <v>3265</v>
      </c>
      <c r="J1029" s="822" t="s">
        <v>3266</v>
      </c>
      <c r="K1029" s="822" t="s">
        <v>3267</v>
      </c>
      <c r="L1029" s="825">
        <v>941.26</v>
      </c>
      <c r="M1029" s="825">
        <v>941.26</v>
      </c>
      <c r="N1029" s="822">
        <v>1</v>
      </c>
      <c r="O1029" s="826">
        <v>1</v>
      </c>
      <c r="P1029" s="825">
        <v>941.26</v>
      </c>
      <c r="Q1029" s="827">
        <v>1</v>
      </c>
      <c r="R1029" s="822">
        <v>1</v>
      </c>
      <c r="S1029" s="827">
        <v>1</v>
      </c>
      <c r="T1029" s="826">
        <v>1</v>
      </c>
      <c r="U1029" s="828">
        <v>1</v>
      </c>
    </row>
    <row r="1030" spans="1:21" ht="14.45" customHeight="1" x14ac:dyDescent="0.2">
      <c r="A1030" s="821">
        <v>11</v>
      </c>
      <c r="B1030" s="822" t="s">
        <v>2300</v>
      </c>
      <c r="C1030" s="822" t="s">
        <v>2306</v>
      </c>
      <c r="D1030" s="823" t="s">
        <v>4268</v>
      </c>
      <c r="E1030" s="824" t="s">
        <v>2343</v>
      </c>
      <c r="F1030" s="822" t="s">
        <v>2301</v>
      </c>
      <c r="G1030" s="822" t="s">
        <v>2620</v>
      </c>
      <c r="H1030" s="822" t="s">
        <v>329</v>
      </c>
      <c r="I1030" s="822" t="s">
        <v>2621</v>
      </c>
      <c r="J1030" s="822" t="s">
        <v>2622</v>
      </c>
      <c r="K1030" s="822" t="s">
        <v>2623</v>
      </c>
      <c r="L1030" s="825">
        <v>311.02</v>
      </c>
      <c r="M1030" s="825">
        <v>311.02</v>
      </c>
      <c r="N1030" s="822">
        <v>1</v>
      </c>
      <c r="O1030" s="826">
        <v>0.5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11</v>
      </c>
      <c r="B1031" s="822" t="s">
        <v>2300</v>
      </c>
      <c r="C1031" s="822" t="s">
        <v>2306</v>
      </c>
      <c r="D1031" s="823" t="s">
        <v>4268</v>
      </c>
      <c r="E1031" s="824" t="s">
        <v>2343</v>
      </c>
      <c r="F1031" s="822" t="s">
        <v>2301</v>
      </c>
      <c r="G1031" s="822" t="s">
        <v>2620</v>
      </c>
      <c r="H1031" s="822" t="s">
        <v>329</v>
      </c>
      <c r="I1031" s="822" t="s">
        <v>2627</v>
      </c>
      <c r="J1031" s="822" t="s">
        <v>2625</v>
      </c>
      <c r="K1031" s="822" t="s">
        <v>2628</v>
      </c>
      <c r="L1031" s="825">
        <v>387.73</v>
      </c>
      <c r="M1031" s="825">
        <v>775.46</v>
      </c>
      <c r="N1031" s="822">
        <v>2</v>
      </c>
      <c r="O1031" s="826">
        <v>1</v>
      </c>
      <c r="P1031" s="825">
        <v>775.46</v>
      </c>
      <c r="Q1031" s="827">
        <v>1</v>
      </c>
      <c r="R1031" s="822">
        <v>2</v>
      </c>
      <c r="S1031" s="827">
        <v>1</v>
      </c>
      <c r="T1031" s="826">
        <v>1</v>
      </c>
      <c r="U1031" s="828">
        <v>1</v>
      </c>
    </row>
    <row r="1032" spans="1:21" ht="14.45" customHeight="1" x14ac:dyDescent="0.2">
      <c r="A1032" s="821">
        <v>11</v>
      </c>
      <c r="B1032" s="822" t="s">
        <v>2300</v>
      </c>
      <c r="C1032" s="822" t="s">
        <v>2306</v>
      </c>
      <c r="D1032" s="823" t="s">
        <v>4268</v>
      </c>
      <c r="E1032" s="824" t="s">
        <v>2343</v>
      </c>
      <c r="F1032" s="822" t="s">
        <v>2301</v>
      </c>
      <c r="G1032" s="822" t="s">
        <v>3499</v>
      </c>
      <c r="H1032" s="822" t="s">
        <v>663</v>
      </c>
      <c r="I1032" s="822" t="s">
        <v>3500</v>
      </c>
      <c r="J1032" s="822" t="s">
        <v>2178</v>
      </c>
      <c r="K1032" s="822" t="s">
        <v>1398</v>
      </c>
      <c r="L1032" s="825">
        <v>80.53</v>
      </c>
      <c r="M1032" s="825">
        <v>724.77</v>
      </c>
      <c r="N1032" s="822">
        <v>9</v>
      </c>
      <c r="O1032" s="826">
        <v>2</v>
      </c>
      <c r="P1032" s="825">
        <v>241.59</v>
      </c>
      <c r="Q1032" s="827">
        <v>0.33333333333333337</v>
      </c>
      <c r="R1032" s="822">
        <v>3</v>
      </c>
      <c r="S1032" s="827">
        <v>0.33333333333333331</v>
      </c>
      <c r="T1032" s="826">
        <v>0.5</v>
      </c>
      <c r="U1032" s="828">
        <v>0.25</v>
      </c>
    </row>
    <row r="1033" spans="1:21" ht="14.45" customHeight="1" x14ac:dyDescent="0.2">
      <c r="A1033" s="821">
        <v>11</v>
      </c>
      <c r="B1033" s="822" t="s">
        <v>2300</v>
      </c>
      <c r="C1033" s="822" t="s">
        <v>2306</v>
      </c>
      <c r="D1033" s="823" t="s">
        <v>4268</v>
      </c>
      <c r="E1033" s="824" t="s">
        <v>2343</v>
      </c>
      <c r="F1033" s="822" t="s">
        <v>2301</v>
      </c>
      <c r="G1033" s="822" t="s">
        <v>3499</v>
      </c>
      <c r="H1033" s="822" t="s">
        <v>663</v>
      </c>
      <c r="I1033" s="822" t="s">
        <v>2177</v>
      </c>
      <c r="J1033" s="822" t="s">
        <v>2178</v>
      </c>
      <c r="K1033" s="822" t="s">
        <v>1398</v>
      </c>
      <c r="L1033" s="825">
        <v>80.53</v>
      </c>
      <c r="M1033" s="825">
        <v>241.59</v>
      </c>
      <c r="N1033" s="822">
        <v>3</v>
      </c>
      <c r="O1033" s="826">
        <v>1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11</v>
      </c>
      <c r="B1034" s="822" t="s">
        <v>2300</v>
      </c>
      <c r="C1034" s="822" t="s">
        <v>2306</v>
      </c>
      <c r="D1034" s="823" t="s">
        <v>4268</v>
      </c>
      <c r="E1034" s="824" t="s">
        <v>2343</v>
      </c>
      <c r="F1034" s="822" t="s">
        <v>2301</v>
      </c>
      <c r="G1034" s="822" t="s">
        <v>2629</v>
      </c>
      <c r="H1034" s="822" t="s">
        <v>329</v>
      </c>
      <c r="I1034" s="822" t="s">
        <v>2832</v>
      </c>
      <c r="J1034" s="822" t="s">
        <v>2833</v>
      </c>
      <c r="K1034" s="822" t="s">
        <v>2811</v>
      </c>
      <c r="L1034" s="825">
        <v>0</v>
      </c>
      <c r="M1034" s="825">
        <v>0</v>
      </c>
      <c r="N1034" s="822">
        <v>1</v>
      </c>
      <c r="O1034" s="826">
        <v>1</v>
      </c>
      <c r="P1034" s="825"/>
      <c r="Q1034" s="827"/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11</v>
      </c>
      <c r="B1035" s="822" t="s">
        <v>2300</v>
      </c>
      <c r="C1035" s="822" t="s">
        <v>2306</v>
      </c>
      <c r="D1035" s="823" t="s">
        <v>4268</v>
      </c>
      <c r="E1035" s="824" t="s">
        <v>2343</v>
      </c>
      <c r="F1035" s="822" t="s">
        <v>2301</v>
      </c>
      <c r="G1035" s="822" t="s">
        <v>2629</v>
      </c>
      <c r="H1035" s="822" t="s">
        <v>329</v>
      </c>
      <c r="I1035" s="822" t="s">
        <v>3010</v>
      </c>
      <c r="J1035" s="822" t="s">
        <v>2833</v>
      </c>
      <c r="K1035" s="822" t="s">
        <v>1983</v>
      </c>
      <c r="L1035" s="825">
        <v>0</v>
      </c>
      <c r="M1035" s="825">
        <v>0</v>
      </c>
      <c r="N1035" s="822">
        <v>2</v>
      </c>
      <c r="O1035" s="826">
        <v>1</v>
      </c>
      <c r="P1035" s="825"/>
      <c r="Q1035" s="827"/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11</v>
      </c>
      <c r="B1036" s="822" t="s">
        <v>2300</v>
      </c>
      <c r="C1036" s="822" t="s">
        <v>2306</v>
      </c>
      <c r="D1036" s="823" t="s">
        <v>4268</v>
      </c>
      <c r="E1036" s="824" t="s">
        <v>2343</v>
      </c>
      <c r="F1036" s="822" t="s">
        <v>2301</v>
      </c>
      <c r="G1036" s="822" t="s">
        <v>3501</v>
      </c>
      <c r="H1036" s="822" t="s">
        <v>663</v>
      </c>
      <c r="I1036" s="822" t="s">
        <v>3502</v>
      </c>
      <c r="J1036" s="822" t="s">
        <v>3503</v>
      </c>
      <c r="K1036" s="822" t="s">
        <v>3504</v>
      </c>
      <c r="L1036" s="825">
        <v>473.71</v>
      </c>
      <c r="M1036" s="825">
        <v>947.42</v>
      </c>
      <c r="N1036" s="822">
        <v>2</v>
      </c>
      <c r="O1036" s="826">
        <v>0.5</v>
      </c>
      <c r="P1036" s="825">
        <v>947.42</v>
      </c>
      <c r="Q1036" s="827">
        <v>1</v>
      </c>
      <c r="R1036" s="822">
        <v>2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11</v>
      </c>
      <c r="B1037" s="822" t="s">
        <v>2300</v>
      </c>
      <c r="C1037" s="822" t="s">
        <v>2306</v>
      </c>
      <c r="D1037" s="823" t="s">
        <v>4268</v>
      </c>
      <c r="E1037" s="824" t="s">
        <v>2343</v>
      </c>
      <c r="F1037" s="822" t="s">
        <v>2301</v>
      </c>
      <c r="G1037" s="822" t="s">
        <v>3117</v>
      </c>
      <c r="H1037" s="822" t="s">
        <v>329</v>
      </c>
      <c r="I1037" s="822" t="s">
        <v>3505</v>
      </c>
      <c r="J1037" s="822" t="s">
        <v>921</v>
      </c>
      <c r="K1037" s="822" t="s">
        <v>922</v>
      </c>
      <c r="L1037" s="825">
        <v>0</v>
      </c>
      <c r="M1037" s="825">
        <v>0</v>
      </c>
      <c r="N1037" s="822">
        <v>1</v>
      </c>
      <c r="O1037" s="826">
        <v>1</v>
      </c>
      <c r="P1037" s="825"/>
      <c r="Q1037" s="827"/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11</v>
      </c>
      <c r="B1038" s="822" t="s">
        <v>2300</v>
      </c>
      <c r="C1038" s="822" t="s">
        <v>2306</v>
      </c>
      <c r="D1038" s="823" t="s">
        <v>4268</v>
      </c>
      <c r="E1038" s="824" t="s">
        <v>2343</v>
      </c>
      <c r="F1038" s="822" t="s">
        <v>2301</v>
      </c>
      <c r="G1038" s="822" t="s">
        <v>3117</v>
      </c>
      <c r="H1038" s="822" t="s">
        <v>329</v>
      </c>
      <c r="I1038" s="822" t="s">
        <v>3118</v>
      </c>
      <c r="J1038" s="822" t="s">
        <v>921</v>
      </c>
      <c r="K1038" s="822" t="s">
        <v>3119</v>
      </c>
      <c r="L1038" s="825">
        <v>0</v>
      </c>
      <c r="M1038" s="825">
        <v>0</v>
      </c>
      <c r="N1038" s="822">
        <v>5</v>
      </c>
      <c r="O1038" s="826">
        <v>1</v>
      </c>
      <c r="P1038" s="825">
        <v>0</v>
      </c>
      <c r="Q1038" s="827"/>
      <c r="R1038" s="822">
        <v>5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11</v>
      </c>
      <c r="B1039" s="822" t="s">
        <v>2300</v>
      </c>
      <c r="C1039" s="822" t="s">
        <v>2306</v>
      </c>
      <c r="D1039" s="823" t="s">
        <v>4268</v>
      </c>
      <c r="E1039" s="824" t="s">
        <v>2343</v>
      </c>
      <c r="F1039" s="822" t="s">
        <v>2301</v>
      </c>
      <c r="G1039" s="822" t="s">
        <v>2503</v>
      </c>
      <c r="H1039" s="822" t="s">
        <v>663</v>
      </c>
      <c r="I1039" s="822" t="s">
        <v>3506</v>
      </c>
      <c r="J1039" s="822" t="s">
        <v>2631</v>
      </c>
      <c r="K1039" s="822" t="s">
        <v>2845</v>
      </c>
      <c r="L1039" s="825">
        <v>50.32</v>
      </c>
      <c r="M1039" s="825">
        <v>100.64</v>
      </c>
      <c r="N1039" s="822">
        <v>2</v>
      </c>
      <c r="O1039" s="826">
        <v>1</v>
      </c>
      <c r="P1039" s="825">
        <v>100.64</v>
      </c>
      <c r="Q1039" s="827">
        <v>1</v>
      </c>
      <c r="R1039" s="822">
        <v>2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11</v>
      </c>
      <c r="B1040" s="822" t="s">
        <v>2300</v>
      </c>
      <c r="C1040" s="822" t="s">
        <v>2306</v>
      </c>
      <c r="D1040" s="823" t="s">
        <v>4268</v>
      </c>
      <c r="E1040" s="824" t="s">
        <v>2343</v>
      </c>
      <c r="F1040" s="822" t="s">
        <v>2301</v>
      </c>
      <c r="G1040" s="822" t="s">
        <v>2503</v>
      </c>
      <c r="H1040" s="822" t="s">
        <v>329</v>
      </c>
      <c r="I1040" s="822" t="s">
        <v>2630</v>
      </c>
      <c r="J1040" s="822" t="s">
        <v>2631</v>
      </c>
      <c r="K1040" s="822" t="s">
        <v>2632</v>
      </c>
      <c r="L1040" s="825">
        <v>99.94</v>
      </c>
      <c r="M1040" s="825">
        <v>899.46</v>
      </c>
      <c r="N1040" s="822">
        <v>9</v>
      </c>
      <c r="O1040" s="826">
        <v>5</v>
      </c>
      <c r="P1040" s="825">
        <v>399.76</v>
      </c>
      <c r="Q1040" s="827">
        <v>0.44444444444444442</v>
      </c>
      <c r="R1040" s="822">
        <v>4</v>
      </c>
      <c r="S1040" s="827">
        <v>0.44444444444444442</v>
      </c>
      <c r="T1040" s="826">
        <v>2.5</v>
      </c>
      <c r="U1040" s="828">
        <v>0.5</v>
      </c>
    </row>
    <row r="1041" spans="1:21" ht="14.45" customHeight="1" x14ac:dyDescent="0.2">
      <c r="A1041" s="821">
        <v>11</v>
      </c>
      <c r="B1041" s="822" t="s">
        <v>2300</v>
      </c>
      <c r="C1041" s="822" t="s">
        <v>2306</v>
      </c>
      <c r="D1041" s="823" t="s">
        <v>4268</v>
      </c>
      <c r="E1041" s="824" t="s">
        <v>2343</v>
      </c>
      <c r="F1041" s="822" t="s">
        <v>2301</v>
      </c>
      <c r="G1041" s="822" t="s">
        <v>2503</v>
      </c>
      <c r="H1041" s="822" t="s">
        <v>329</v>
      </c>
      <c r="I1041" s="822" t="s">
        <v>2633</v>
      </c>
      <c r="J1041" s="822" t="s">
        <v>2631</v>
      </c>
      <c r="K1041" s="822" t="s">
        <v>2634</v>
      </c>
      <c r="L1041" s="825">
        <v>299.83999999999997</v>
      </c>
      <c r="M1041" s="825">
        <v>299.83999999999997</v>
      </c>
      <c r="N1041" s="822">
        <v>1</v>
      </c>
      <c r="O1041" s="826">
        <v>1</v>
      </c>
      <c r="P1041" s="825">
        <v>299.83999999999997</v>
      </c>
      <c r="Q1041" s="827">
        <v>1</v>
      </c>
      <c r="R1041" s="822">
        <v>1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11</v>
      </c>
      <c r="B1042" s="822" t="s">
        <v>2300</v>
      </c>
      <c r="C1042" s="822" t="s">
        <v>2306</v>
      </c>
      <c r="D1042" s="823" t="s">
        <v>4268</v>
      </c>
      <c r="E1042" s="824" t="s">
        <v>2343</v>
      </c>
      <c r="F1042" s="822" t="s">
        <v>2301</v>
      </c>
      <c r="G1042" s="822" t="s">
        <v>2503</v>
      </c>
      <c r="H1042" s="822" t="s">
        <v>329</v>
      </c>
      <c r="I1042" s="822" t="s">
        <v>2504</v>
      </c>
      <c r="J1042" s="822" t="s">
        <v>2639</v>
      </c>
      <c r="K1042" s="822"/>
      <c r="L1042" s="825">
        <v>50.32</v>
      </c>
      <c r="M1042" s="825">
        <v>150.96</v>
      </c>
      <c r="N1042" s="822">
        <v>3</v>
      </c>
      <c r="O1042" s="826">
        <v>1</v>
      </c>
      <c r="P1042" s="825">
        <v>100.64</v>
      </c>
      <c r="Q1042" s="827">
        <v>0.66666666666666663</v>
      </c>
      <c r="R1042" s="822">
        <v>2</v>
      </c>
      <c r="S1042" s="827">
        <v>0.66666666666666663</v>
      </c>
      <c r="T1042" s="826">
        <v>0.5</v>
      </c>
      <c r="U1042" s="828">
        <v>0.5</v>
      </c>
    </row>
    <row r="1043" spans="1:21" ht="14.45" customHeight="1" x14ac:dyDescent="0.2">
      <c r="A1043" s="821">
        <v>11</v>
      </c>
      <c r="B1043" s="822" t="s">
        <v>2300</v>
      </c>
      <c r="C1043" s="822" t="s">
        <v>2306</v>
      </c>
      <c r="D1043" s="823" t="s">
        <v>4268</v>
      </c>
      <c r="E1043" s="824" t="s">
        <v>2343</v>
      </c>
      <c r="F1043" s="822" t="s">
        <v>2301</v>
      </c>
      <c r="G1043" s="822" t="s">
        <v>2503</v>
      </c>
      <c r="H1043" s="822" t="s">
        <v>329</v>
      </c>
      <c r="I1043" s="822" t="s">
        <v>2504</v>
      </c>
      <c r="J1043" s="822" t="s">
        <v>1058</v>
      </c>
      <c r="K1043" s="822" t="s">
        <v>2505</v>
      </c>
      <c r="L1043" s="825">
        <v>50.32</v>
      </c>
      <c r="M1043" s="825">
        <v>855.44</v>
      </c>
      <c r="N1043" s="822">
        <v>17</v>
      </c>
      <c r="O1043" s="826">
        <v>9</v>
      </c>
      <c r="P1043" s="825">
        <v>352.24</v>
      </c>
      <c r="Q1043" s="827">
        <v>0.41176470588235292</v>
      </c>
      <c r="R1043" s="822">
        <v>7</v>
      </c>
      <c r="S1043" s="827">
        <v>0.41176470588235292</v>
      </c>
      <c r="T1043" s="826">
        <v>3.5</v>
      </c>
      <c r="U1043" s="828">
        <v>0.3888888888888889</v>
      </c>
    </row>
    <row r="1044" spans="1:21" ht="14.45" customHeight="1" x14ac:dyDescent="0.2">
      <c r="A1044" s="821">
        <v>11</v>
      </c>
      <c r="B1044" s="822" t="s">
        <v>2300</v>
      </c>
      <c r="C1044" s="822" t="s">
        <v>2306</v>
      </c>
      <c r="D1044" s="823" t="s">
        <v>4268</v>
      </c>
      <c r="E1044" s="824" t="s">
        <v>2343</v>
      </c>
      <c r="F1044" s="822" t="s">
        <v>2301</v>
      </c>
      <c r="G1044" s="822" t="s">
        <v>2404</v>
      </c>
      <c r="H1044" s="822" t="s">
        <v>663</v>
      </c>
      <c r="I1044" s="822" t="s">
        <v>1907</v>
      </c>
      <c r="J1044" s="822" t="s">
        <v>1078</v>
      </c>
      <c r="K1044" s="822" t="s">
        <v>1908</v>
      </c>
      <c r="L1044" s="825">
        <v>154.36000000000001</v>
      </c>
      <c r="M1044" s="825">
        <v>2469.7600000000002</v>
      </c>
      <c r="N1044" s="822">
        <v>16</v>
      </c>
      <c r="O1044" s="826">
        <v>10.5</v>
      </c>
      <c r="P1044" s="825">
        <v>1389.2400000000002</v>
      </c>
      <c r="Q1044" s="827">
        <v>0.5625</v>
      </c>
      <c r="R1044" s="822">
        <v>9</v>
      </c>
      <c r="S1044" s="827">
        <v>0.5625</v>
      </c>
      <c r="T1044" s="826">
        <v>6.5</v>
      </c>
      <c r="U1044" s="828">
        <v>0.61904761904761907</v>
      </c>
    </row>
    <row r="1045" spans="1:21" ht="14.45" customHeight="1" x14ac:dyDescent="0.2">
      <c r="A1045" s="821">
        <v>11</v>
      </c>
      <c r="B1045" s="822" t="s">
        <v>2300</v>
      </c>
      <c r="C1045" s="822" t="s">
        <v>2306</v>
      </c>
      <c r="D1045" s="823" t="s">
        <v>4268</v>
      </c>
      <c r="E1045" s="824" t="s">
        <v>2343</v>
      </c>
      <c r="F1045" s="822" t="s">
        <v>2301</v>
      </c>
      <c r="G1045" s="822" t="s">
        <v>2404</v>
      </c>
      <c r="H1045" s="822" t="s">
        <v>329</v>
      </c>
      <c r="I1045" s="822" t="s">
        <v>3015</v>
      </c>
      <c r="J1045" s="822" t="s">
        <v>1078</v>
      </c>
      <c r="K1045" s="822" t="s">
        <v>3016</v>
      </c>
      <c r="L1045" s="825">
        <v>225.06</v>
      </c>
      <c r="M1045" s="825">
        <v>225.06</v>
      </c>
      <c r="N1045" s="822">
        <v>1</v>
      </c>
      <c r="O1045" s="826">
        <v>0.5</v>
      </c>
      <c r="P1045" s="825">
        <v>225.06</v>
      </c>
      <c r="Q1045" s="827">
        <v>1</v>
      </c>
      <c r="R1045" s="822">
        <v>1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11</v>
      </c>
      <c r="B1046" s="822" t="s">
        <v>2300</v>
      </c>
      <c r="C1046" s="822" t="s">
        <v>2306</v>
      </c>
      <c r="D1046" s="823" t="s">
        <v>4268</v>
      </c>
      <c r="E1046" s="824" t="s">
        <v>2343</v>
      </c>
      <c r="F1046" s="822" t="s">
        <v>2301</v>
      </c>
      <c r="G1046" s="822" t="s">
        <v>2355</v>
      </c>
      <c r="H1046" s="822" t="s">
        <v>329</v>
      </c>
      <c r="I1046" s="822" t="s">
        <v>2356</v>
      </c>
      <c r="J1046" s="822" t="s">
        <v>2357</v>
      </c>
      <c r="K1046" s="822" t="s">
        <v>2358</v>
      </c>
      <c r="L1046" s="825">
        <v>0</v>
      </c>
      <c r="M1046" s="825">
        <v>0</v>
      </c>
      <c r="N1046" s="822">
        <v>4</v>
      </c>
      <c r="O1046" s="826">
        <v>1</v>
      </c>
      <c r="P1046" s="825">
        <v>0</v>
      </c>
      <c r="Q1046" s="827"/>
      <c r="R1046" s="822">
        <v>4</v>
      </c>
      <c r="S1046" s="827">
        <v>1</v>
      </c>
      <c r="T1046" s="826">
        <v>1</v>
      </c>
      <c r="U1046" s="828">
        <v>1</v>
      </c>
    </row>
    <row r="1047" spans="1:21" ht="14.45" customHeight="1" x14ac:dyDescent="0.2">
      <c r="A1047" s="821">
        <v>11</v>
      </c>
      <c r="B1047" s="822" t="s">
        <v>2300</v>
      </c>
      <c r="C1047" s="822" t="s">
        <v>2306</v>
      </c>
      <c r="D1047" s="823" t="s">
        <v>4268</v>
      </c>
      <c r="E1047" s="824" t="s">
        <v>2343</v>
      </c>
      <c r="F1047" s="822" t="s">
        <v>2301</v>
      </c>
      <c r="G1047" s="822" t="s">
        <v>2489</v>
      </c>
      <c r="H1047" s="822" t="s">
        <v>663</v>
      </c>
      <c r="I1047" s="822" t="s">
        <v>2854</v>
      </c>
      <c r="J1047" s="822" t="s">
        <v>2855</v>
      </c>
      <c r="K1047" s="822" t="s">
        <v>1504</v>
      </c>
      <c r="L1047" s="825">
        <v>172.8</v>
      </c>
      <c r="M1047" s="825">
        <v>518.40000000000009</v>
      </c>
      <c r="N1047" s="822">
        <v>3</v>
      </c>
      <c r="O1047" s="826">
        <v>1.5</v>
      </c>
      <c r="P1047" s="825">
        <v>518.40000000000009</v>
      </c>
      <c r="Q1047" s="827">
        <v>1</v>
      </c>
      <c r="R1047" s="822">
        <v>3</v>
      </c>
      <c r="S1047" s="827">
        <v>1</v>
      </c>
      <c r="T1047" s="826">
        <v>1.5</v>
      </c>
      <c r="U1047" s="828">
        <v>1</v>
      </c>
    </row>
    <row r="1048" spans="1:21" ht="14.45" customHeight="1" x14ac:dyDescent="0.2">
      <c r="A1048" s="821">
        <v>11</v>
      </c>
      <c r="B1048" s="822" t="s">
        <v>2300</v>
      </c>
      <c r="C1048" s="822" t="s">
        <v>2306</v>
      </c>
      <c r="D1048" s="823" t="s">
        <v>4268</v>
      </c>
      <c r="E1048" s="824" t="s">
        <v>2343</v>
      </c>
      <c r="F1048" s="822" t="s">
        <v>2301</v>
      </c>
      <c r="G1048" s="822" t="s">
        <v>2489</v>
      </c>
      <c r="H1048" s="822" t="s">
        <v>663</v>
      </c>
      <c r="I1048" s="822" t="s">
        <v>2856</v>
      </c>
      <c r="J1048" s="822" t="s">
        <v>2857</v>
      </c>
      <c r="K1048" s="822" t="s">
        <v>1504</v>
      </c>
      <c r="L1048" s="825">
        <v>172.8</v>
      </c>
      <c r="M1048" s="825">
        <v>518.40000000000009</v>
      </c>
      <c r="N1048" s="822">
        <v>3</v>
      </c>
      <c r="O1048" s="826">
        <v>1.5</v>
      </c>
      <c r="P1048" s="825">
        <v>518.40000000000009</v>
      </c>
      <c r="Q1048" s="827">
        <v>1</v>
      </c>
      <c r="R1048" s="822">
        <v>3</v>
      </c>
      <c r="S1048" s="827">
        <v>1</v>
      </c>
      <c r="T1048" s="826">
        <v>1.5</v>
      </c>
      <c r="U1048" s="828">
        <v>1</v>
      </c>
    </row>
    <row r="1049" spans="1:21" ht="14.45" customHeight="1" x14ac:dyDescent="0.2">
      <c r="A1049" s="821">
        <v>11</v>
      </c>
      <c r="B1049" s="822" t="s">
        <v>2300</v>
      </c>
      <c r="C1049" s="822" t="s">
        <v>2306</v>
      </c>
      <c r="D1049" s="823" t="s">
        <v>4268</v>
      </c>
      <c r="E1049" s="824" t="s">
        <v>2343</v>
      </c>
      <c r="F1049" s="822" t="s">
        <v>2301</v>
      </c>
      <c r="G1049" s="822" t="s">
        <v>2644</v>
      </c>
      <c r="H1049" s="822" t="s">
        <v>329</v>
      </c>
      <c r="I1049" s="822" t="s">
        <v>2645</v>
      </c>
      <c r="J1049" s="822" t="s">
        <v>899</v>
      </c>
      <c r="K1049" s="822" t="s">
        <v>900</v>
      </c>
      <c r="L1049" s="825">
        <v>121.92</v>
      </c>
      <c r="M1049" s="825">
        <v>1219.2</v>
      </c>
      <c r="N1049" s="822">
        <v>10</v>
      </c>
      <c r="O1049" s="826">
        <v>3.5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11</v>
      </c>
      <c r="B1050" s="822" t="s">
        <v>2300</v>
      </c>
      <c r="C1050" s="822" t="s">
        <v>2306</v>
      </c>
      <c r="D1050" s="823" t="s">
        <v>4268</v>
      </c>
      <c r="E1050" s="824" t="s">
        <v>2343</v>
      </c>
      <c r="F1050" s="822" t="s">
        <v>2301</v>
      </c>
      <c r="G1050" s="822" t="s">
        <v>2644</v>
      </c>
      <c r="H1050" s="822" t="s">
        <v>329</v>
      </c>
      <c r="I1050" s="822" t="s">
        <v>3017</v>
      </c>
      <c r="J1050" s="822" t="s">
        <v>899</v>
      </c>
      <c r="K1050" s="822" t="s">
        <v>900</v>
      </c>
      <c r="L1050" s="825">
        <v>121.92</v>
      </c>
      <c r="M1050" s="825">
        <v>365.76</v>
      </c>
      <c r="N1050" s="822">
        <v>3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11</v>
      </c>
      <c r="B1051" s="822" t="s">
        <v>2300</v>
      </c>
      <c r="C1051" s="822" t="s">
        <v>2306</v>
      </c>
      <c r="D1051" s="823" t="s">
        <v>4268</v>
      </c>
      <c r="E1051" s="824" t="s">
        <v>2343</v>
      </c>
      <c r="F1051" s="822" t="s">
        <v>2303</v>
      </c>
      <c r="G1051" s="822" t="s">
        <v>2359</v>
      </c>
      <c r="H1051" s="822" t="s">
        <v>329</v>
      </c>
      <c r="I1051" s="822" t="s">
        <v>2858</v>
      </c>
      <c r="J1051" s="822" t="s">
        <v>2859</v>
      </c>
      <c r="K1051" s="822" t="s">
        <v>2860</v>
      </c>
      <c r="L1051" s="825">
        <v>0</v>
      </c>
      <c r="M1051" s="825">
        <v>0</v>
      </c>
      <c r="N1051" s="822">
        <v>4</v>
      </c>
      <c r="O1051" s="826">
        <v>4</v>
      </c>
      <c r="P1051" s="825"/>
      <c r="Q1051" s="827"/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11</v>
      </c>
      <c r="B1052" s="822" t="s">
        <v>2300</v>
      </c>
      <c r="C1052" s="822" t="s">
        <v>2306</v>
      </c>
      <c r="D1052" s="823" t="s">
        <v>4268</v>
      </c>
      <c r="E1052" s="824" t="s">
        <v>2343</v>
      </c>
      <c r="F1052" s="822" t="s">
        <v>2303</v>
      </c>
      <c r="G1052" s="822" t="s">
        <v>2359</v>
      </c>
      <c r="H1052" s="822" t="s">
        <v>329</v>
      </c>
      <c r="I1052" s="822" t="s">
        <v>2646</v>
      </c>
      <c r="J1052" s="822" t="s">
        <v>2647</v>
      </c>
      <c r="K1052" s="822" t="s">
        <v>2648</v>
      </c>
      <c r="L1052" s="825">
        <v>0</v>
      </c>
      <c r="M1052" s="825">
        <v>0</v>
      </c>
      <c r="N1052" s="822">
        <v>36</v>
      </c>
      <c r="O1052" s="826">
        <v>24</v>
      </c>
      <c r="P1052" s="825">
        <v>0</v>
      </c>
      <c r="Q1052" s="827"/>
      <c r="R1052" s="822">
        <v>1</v>
      </c>
      <c r="S1052" s="827">
        <v>2.7777777777777776E-2</v>
      </c>
      <c r="T1052" s="826">
        <v>1</v>
      </c>
      <c r="U1052" s="828">
        <v>4.1666666666666664E-2</v>
      </c>
    </row>
    <row r="1053" spans="1:21" ht="14.45" customHeight="1" x14ac:dyDescent="0.2">
      <c r="A1053" s="821">
        <v>11</v>
      </c>
      <c r="B1053" s="822" t="s">
        <v>2300</v>
      </c>
      <c r="C1053" s="822" t="s">
        <v>2306</v>
      </c>
      <c r="D1053" s="823" t="s">
        <v>4268</v>
      </c>
      <c r="E1053" s="824" t="s">
        <v>2343</v>
      </c>
      <c r="F1053" s="822" t="s">
        <v>2303</v>
      </c>
      <c r="G1053" s="822" t="s">
        <v>2359</v>
      </c>
      <c r="H1053" s="822" t="s">
        <v>329</v>
      </c>
      <c r="I1053" s="822" t="s">
        <v>3226</v>
      </c>
      <c r="J1053" s="822" t="s">
        <v>3227</v>
      </c>
      <c r="K1053" s="822"/>
      <c r="L1053" s="825">
        <v>0</v>
      </c>
      <c r="M1053" s="825">
        <v>0</v>
      </c>
      <c r="N1053" s="822">
        <v>1</v>
      </c>
      <c r="O1053" s="826">
        <v>1</v>
      </c>
      <c r="P1053" s="825"/>
      <c r="Q1053" s="827"/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11</v>
      </c>
      <c r="B1054" s="822" t="s">
        <v>2300</v>
      </c>
      <c r="C1054" s="822" t="s">
        <v>2306</v>
      </c>
      <c r="D1054" s="823" t="s">
        <v>4268</v>
      </c>
      <c r="E1054" s="824" t="s">
        <v>2343</v>
      </c>
      <c r="F1054" s="822" t="s">
        <v>2303</v>
      </c>
      <c r="G1054" s="822" t="s">
        <v>2359</v>
      </c>
      <c r="H1054" s="822" t="s">
        <v>329</v>
      </c>
      <c r="I1054" s="822" t="s">
        <v>3507</v>
      </c>
      <c r="J1054" s="822" t="s">
        <v>3204</v>
      </c>
      <c r="K1054" s="822" t="s">
        <v>3508</v>
      </c>
      <c r="L1054" s="825">
        <v>0</v>
      </c>
      <c r="M1054" s="825">
        <v>0</v>
      </c>
      <c r="N1054" s="822">
        <v>1</v>
      </c>
      <c r="O1054" s="826">
        <v>1</v>
      </c>
      <c r="P1054" s="825"/>
      <c r="Q1054" s="827"/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11</v>
      </c>
      <c r="B1055" s="822" t="s">
        <v>2300</v>
      </c>
      <c r="C1055" s="822" t="s">
        <v>2306</v>
      </c>
      <c r="D1055" s="823" t="s">
        <v>4268</v>
      </c>
      <c r="E1055" s="824" t="s">
        <v>2343</v>
      </c>
      <c r="F1055" s="822" t="s">
        <v>2303</v>
      </c>
      <c r="G1055" s="822" t="s">
        <v>2359</v>
      </c>
      <c r="H1055" s="822" t="s">
        <v>329</v>
      </c>
      <c r="I1055" s="822" t="s">
        <v>2649</v>
      </c>
      <c r="J1055" s="822" t="s">
        <v>2650</v>
      </c>
      <c r="K1055" s="822" t="s">
        <v>2651</v>
      </c>
      <c r="L1055" s="825">
        <v>1549.49</v>
      </c>
      <c r="M1055" s="825">
        <v>195235.74000000008</v>
      </c>
      <c r="N1055" s="822">
        <v>126</v>
      </c>
      <c r="O1055" s="826">
        <v>100</v>
      </c>
      <c r="P1055" s="825">
        <v>139454.10000000006</v>
      </c>
      <c r="Q1055" s="827">
        <v>0.7142857142857143</v>
      </c>
      <c r="R1055" s="822">
        <v>90</v>
      </c>
      <c r="S1055" s="827">
        <v>0.7142857142857143</v>
      </c>
      <c r="T1055" s="826">
        <v>70</v>
      </c>
      <c r="U1055" s="828">
        <v>0.7</v>
      </c>
    </row>
    <row r="1056" spans="1:21" ht="14.45" customHeight="1" x14ac:dyDescent="0.2">
      <c r="A1056" s="821">
        <v>11</v>
      </c>
      <c r="B1056" s="822" t="s">
        <v>2300</v>
      </c>
      <c r="C1056" s="822" t="s">
        <v>2306</v>
      </c>
      <c r="D1056" s="823" t="s">
        <v>4268</v>
      </c>
      <c r="E1056" s="824" t="s">
        <v>2343</v>
      </c>
      <c r="F1056" s="822" t="s">
        <v>2303</v>
      </c>
      <c r="G1056" s="822" t="s">
        <v>2359</v>
      </c>
      <c r="H1056" s="822" t="s">
        <v>329</v>
      </c>
      <c r="I1056" s="822" t="s">
        <v>3509</v>
      </c>
      <c r="J1056" s="822" t="s">
        <v>3510</v>
      </c>
      <c r="K1056" s="822" t="s">
        <v>3511</v>
      </c>
      <c r="L1056" s="825">
        <v>700.35</v>
      </c>
      <c r="M1056" s="825">
        <v>700.35</v>
      </c>
      <c r="N1056" s="822">
        <v>1</v>
      </c>
      <c r="O1056" s="826">
        <v>1</v>
      </c>
      <c r="P1056" s="825">
        <v>700.35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11</v>
      </c>
      <c r="B1057" s="822" t="s">
        <v>2300</v>
      </c>
      <c r="C1057" s="822" t="s">
        <v>2306</v>
      </c>
      <c r="D1057" s="823" t="s">
        <v>4268</v>
      </c>
      <c r="E1057" s="824" t="s">
        <v>2343</v>
      </c>
      <c r="F1057" s="822" t="s">
        <v>2303</v>
      </c>
      <c r="G1057" s="822" t="s">
        <v>2359</v>
      </c>
      <c r="H1057" s="822" t="s">
        <v>329</v>
      </c>
      <c r="I1057" s="822" t="s">
        <v>2360</v>
      </c>
      <c r="J1057" s="822" t="s">
        <v>2361</v>
      </c>
      <c r="K1057" s="822" t="s">
        <v>2362</v>
      </c>
      <c r="L1057" s="825">
        <v>562.03</v>
      </c>
      <c r="M1057" s="825">
        <v>1686.09</v>
      </c>
      <c r="N1057" s="822">
        <v>3</v>
      </c>
      <c r="O1057" s="826">
        <v>3</v>
      </c>
      <c r="P1057" s="825">
        <v>1686.09</v>
      </c>
      <c r="Q1057" s="827">
        <v>1</v>
      </c>
      <c r="R1057" s="822">
        <v>3</v>
      </c>
      <c r="S1057" s="827">
        <v>1</v>
      </c>
      <c r="T1057" s="826">
        <v>3</v>
      </c>
      <c r="U1057" s="828">
        <v>1</v>
      </c>
    </row>
    <row r="1058" spans="1:21" ht="14.45" customHeight="1" x14ac:dyDescent="0.2">
      <c r="A1058" s="821">
        <v>11</v>
      </c>
      <c r="B1058" s="822" t="s">
        <v>2300</v>
      </c>
      <c r="C1058" s="822" t="s">
        <v>2306</v>
      </c>
      <c r="D1058" s="823" t="s">
        <v>4268</v>
      </c>
      <c r="E1058" s="824" t="s">
        <v>2343</v>
      </c>
      <c r="F1058" s="822" t="s">
        <v>2303</v>
      </c>
      <c r="G1058" s="822" t="s">
        <v>2359</v>
      </c>
      <c r="H1058" s="822" t="s">
        <v>329</v>
      </c>
      <c r="I1058" s="822" t="s">
        <v>2389</v>
      </c>
      <c r="J1058" s="822" t="s">
        <v>2390</v>
      </c>
      <c r="K1058" s="822" t="s">
        <v>2391</v>
      </c>
      <c r="L1058" s="825">
        <v>1000.5</v>
      </c>
      <c r="M1058" s="825">
        <v>3001.5</v>
      </c>
      <c r="N1058" s="822">
        <v>3</v>
      </c>
      <c r="O1058" s="826">
        <v>3</v>
      </c>
      <c r="P1058" s="825">
        <v>3001.5</v>
      </c>
      <c r="Q1058" s="827">
        <v>1</v>
      </c>
      <c r="R1058" s="822">
        <v>3</v>
      </c>
      <c r="S1058" s="827">
        <v>1</v>
      </c>
      <c r="T1058" s="826">
        <v>3</v>
      </c>
      <c r="U1058" s="828">
        <v>1</v>
      </c>
    </row>
    <row r="1059" spans="1:21" ht="14.45" customHeight="1" x14ac:dyDescent="0.2">
      <c r="A1059" s="821">
        <v>11</v>
      </c>
      <c r="B1059" s="822" t="s">
        <v>2300</v>
      </c>
      <c r="C1059" s="822" t="s">
        <v>2306</v>
      </c>
      <c r="D1059" s="823" t="s">
        <v>4268</v>
      </c>
      <c r="E1059" s="824" t="s">
        <v>2343</v>
      </c>
      <c r="F1059" s="822" t="s">
        <v>2303</v>
      </c>
      <c r="G1059" s="822" t="s">
        <v>2359</v>
      </c>
      <c r="H1059" s="822" t="s">
        <v>329</v>
      </c>
      <c r="I1059" s="822" t="s">
        <v>2363</v>
      </c>
      <c r="J1059" s="822" t="s">
        <v>2364</v>
      </c>
      <c r="K1059" s="822" t="s">
        <v>2365</v>
      </c>
      <c r="L1059" s="825">
        <v>249.55</v>
      </c>
      <c r="M1059" s="825">
        <v>13974.800000000003</v>
      </c>
      <c r="N1059" s="822">
        <v>56</v>
      </c>
      <c r="O1059" s="826">
        <v>29</v>
      </c>
      <c r="P1059" s="825">
        <v>11229.750000000004</v>
      </c>
      <c r="Q1059" s="827">
        <v>0.80357142857142871</v>
      </c>
      <c r="R1059" s="822">
        <v>45</v>
      </c>
      <c r="S1059" s="827">
        <v>0.8035714285714286</v>
      </c>
      <c r="T1059" s="826">
        <v>23</v>
      </c>
      <c r="U1059" s="828">
        <v>0.7931034482758621</v>
      </c>
    </row>
    <row r="1060" spans="1:21" ht="14.45" customHeight="1" x14ac:dyDescent="0.2">
      <c r="A1060" s="821">
        <v>11</v>
      </c>
      <c r="B1060" s="822" t="s">
        <v>2300</v>
      </c>
      <c r="C1060" s="822" t="s">
        <v>2306</v>
      </c>
      <c r="D1060" s="823" t="s">
        <v>4268</v>
      </c>
      <c r="E1060" s="824" t="s">
        <v>2343</v>
      </c>
      <c r="F1060" s="822" t="s">
        <v>2303</v>
      </c>
      <c r="G1060" s="822" t="s">
        <v>2359</v>
      </c>
      <c r="H1060" s="822" t="s">
        <v>329</v>
      </c>
      <c r="I1060" s="822" t="s">
        <v>2366</v>
      </c>
      <c r="J1060" s="822" t="s">
        <v>2367</v>
      </c>
      <c r="K1060" s="822" t="s">
        <v>2368</v>
      </c>
      <c r="L1060" s="825">
        <v>400.2</v>
      </c>
      <c r="M1060" s="825">
        <v>8003.9999999999982</v>
      </c>
      <c r="N1060" s="822">
        <v>20</v>
      </c>
      <c r="O1060" s="826">
        <v>18</v>
      </c>
      <c r="P1060" s="825">
        <v>5602.7999999999984</v>
      </c>
      <c r="Q1060" s="827">
        <v>0.7</v>
      </c>
      <c r="R1060" s="822">
        <v>14</v>
      </c>
      <c r="S1060" s="827">
        <v>0.7</v>
      </c>
      <c r="T1060" s="826">
        <v>13</v>
      </c>
      <c r="U1060" s="828">
        <v>0.72222222222222221</v>
      </c>
    </row>
    <row r="1061" spans="1:21" ht="14.45" customHeight="1" x14ac:dyDescent="0.2">
      <c r="A1061" s="821">
        <v>11</v>
      </c>
      <c r="B1061" s="822" t="s">
        <v>2300</v>
      </c>
      <c r="C1061" s="822" t="s">
        <v>2306</v>
      </c>
      <c r="D1061" s="823" t="s">
        <v>4268</v>
      </c>
      <c r="E1061" s="824" t="s">
        <v>2343</v>
      </c>
      <c r="F1061" s="822" t="s">
        <v>2303</v>
      </c>
      <c r="G1061" s="822" t="s">
        <v>2359</v>
      </c>
      <c r="H1061" s="822" t="s">
        <v>329</v>
      </c>
      <c r="I1061" s="822" t="s">
        <v>2369</v>
      </c>
      <c r="J1061" s="822" t="s">
        <v>2370</v>
      </c>
      <c r="K1061" s="822" t="s">
        <v>2371</v>
      </c>
      <c r="L1061" s="825">
        <v>971.25</v>
      </c>
      <c r="M1061" s="825">
        <v>3885</v>
      </c>
      <c r="N1061" s="822">
        <v>4</v>
      </c>
      <c r="O1061" s="826">
        <v>4</v>
      </c>
      <c r="P1061" s="825">
        <v>3885</v>
      </c>
      <c r="Q1061" s="827">
        <v>1</v>
      </c>
      <c r="R1061" s="822">
        <v>4</v>
      </c>
      <c r="S1061" s="827">
        <v>1</v>
      </c>
      <c r="T1061" s="826">
        <v>4</v>
      </c>
      <c r="U1061" s="828">
        <v>1</v>
      </c>
    </row>
    <row r="1062" spans="1:21" ht="14.45" customHeight="1" x14ac:dyDescent="0.2">
      <c r="A1062" s="821">
        <v>11</v>
      </c>
      <c r="B1062" s="822" t="s">
        <v>2300</v>
      </c>
      <c r="C1062" s="822" t="s">
        <v>2306</v>
      </c>
      <c r="D1062" s="823" t="s">
        <v>4268</v>
      </c>
      <c r="E1062" s="824" t="s">
        <v>2343</v>
      </c>
      <c r="F1062" s="822" t="s">
        <v>2303</v>
      </c>
      <c r="G1062" s="822" t="s">
        <v>2359</v>
      </c>
      <c r="H1062" s="822" t="s">
        <v>329</v>
      </c>
      <c r="I1062" s="822" t="s">
        <v>2395</v>
      </c>
      <c r="J1062" s="822" t="s">
        <v>2396</v>
      </c>
      <c r="K1062" s="822" t="s">
        <v>2397</v>
      </c>
      <c r="L1062" s="825">
        <v>1000.5</v>
      </c>
      <c r="M1062" s="825">
        <v>2001</v>
      </c>
      <c r="N1062" s="822">
        <v>2</v>
      </c>
      <c r="O1062" s="826">
        <v>2</v>
      </c>
      <c r="P1062" s="825">
        <v>2001</v>
      </c>
      <c r="Q1062" s="827">
        <v>1</v>
      </c>
      <c r="R1062" s="822">
        <v>2</v>
      </c>
      <c r="S1062" s="827">
        <v>1</v>
      </c>
      <c r="T1062" s="826">
        <v>2</v>
      </c>
      <c r="U1062" s="828">
        <v>1</v>
      </c>
    </row>
    <row r="1063" spans="1:21" ht="14.45" customHeight="1" x14ac:dyDescent="0.2">
      <c r="A1063" s="821">
        <v>11</v>
      </c>
      <c r="B1063" s="822" t="s">
        <v>2300</v>
      </c>
      <c r="C1063" s="822" t="s">
        <v>2306</v>
      </c>
      <c r="D1063" s="823" t="s">
        <v>4268</v>
      </c>
      <c r="E1063" s="824" t="s">
        <v>2343</v>
      </c>
      <c r="F1063" s="822" t="s">
        <v>2303</v>
      </c>
      <c r="G1063" s="822" t="s">
        <v>2359</v>
      </c>
      <c r="H1063" s="822" t="s">
        <v>329</v>
      </c>
      <c r="I1063" s="822" t="s">
        <v>2398</v>
      </c>
      <c r="J1063" s="822" t="s">
        <v>2399</v>
      </c>
      <c r="K1063" s="822" t="s">
        <v>2400</v>
      </c>
      <c r="L1063" s="825">
        <v>349.6</v>
      </c>
      <c r="M1063" s="825">
        <v>699.2</v>
      </c>
      <c r="N1063" s="822">
        <v>2</v>
      </c>
      <c r="O1063" s="826">
        <v>2</v>
      </c>
      <c r="P1063" s="825">
        <v>699.2</v>
      </c>
      <c r="Q1063" s="827">
        <v>1</v>
      </c>
      <c r="R1063" s="822">
        <v>2</v>
      </c>
      <c r="S1063" s="827">
        <v>1</v>
      </c>
      <c r="T1063" s="826">
        <v>2</v>
      </c>
      <c r="U1063" s="828">
        <v>1</v>
      </c>
    </row>
    <row r="1064" spans="1:21" ht="14.45" customHeight="1" x14ac:dyDescent="0.2">
      <c r="A1064" s="821">
        <v>11</v>
      </c>
      <c r="B1064" s="822" t="s">
        <v>2300</v>
      </c>
      <c r="C1064" s="822" t="s">
        <v>2306</v>
      </c>
      <c r="D1064" s="823" t="s">
        <v>4268</v>
      </c>
      <c r="E1064" s="824" t="s">
        <v>2343</v>
      </c>
      <c r="F1064" s="822" t="s">
        <v>2303</v>
      </c>
      <c r="G1064" s="822" t="s">
        <v>2359</v>
      </c>
      <c r="H1064" s="822" t="s">
        <v>329</v>
      </c>
      <c r="I1064" s="822" t="s">
        <v>2442</v>
      </c>
      <c r="J1064" s="822" t="s">
        <v>2443</v>
      </c>
      <c r="K1064" s="822" t="s">
        <v>2444</v>
      </c>
      <c r="L1064" s="825">
        <v>349.6</v>
      </c>
      <c r="M1064" s="825">
        <v>349.6</v>
      </c>
      <c r="N1064" s="822">
        <v>1</v>
      </c>
      <c r="O1064" s="826">
        <v>1</v>
      </c>
      <c r="P1064" s="825">
        <v>349.6</v>
      </c>
      <c r="Q1064" s="827">
        <v>1</v>
      </c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11</v>
      </c>
      <c r="B1065" s="822" t="s">
        <v>2300</v>
      </c>
      <c r="C1065" s="822" t="s">
        <v>2306</v>
      </c>
      <c r="D1065" s="823" t="s">
        <v>4268</v>
      </c>
      <c r="E1065" s="824" t="s">
        <v>2343</v>
      </c>
      <c r="F1065" s="822" t="s">
        <v>2303</v>
      </c>
      <c r="G1065" s="822" t="s">
        <v>2359</v>
      </c>
      <c r="H1065" s="822" t="s">
        <v>329</v>
      </c>
      <c r="I1065" s="822" t="s">
        <v>3512</v>
      </c>
      <c r="J1065" s="822" t="s">
        <v>3513</v>
      </c>
      <c r="K1065" s="822" t="s">
        <v>3514</v>
      </c>
      <c r="L1065" s="825">
        <v>749.8</v>
      </c>
      <c r="M1065" s="825">
        <v>749.8</v>
      </c>
      <c r="N1065" s="822">
        <v>1</v>
      </c>
      <c r="O1065" s="826">
        <v>1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11</v>
      </c>
      <c r="B1066" s="822" t="s">
        <v>2300</v>
      </c>
      <c r="C1066" s="822" t="s">
        <v>2306</v>
      </c>
      <c r="D1066" s="823" t="s">
        <v>4268</v>
      </c>
      <c r="E1066" s="824" t="s">
        <v>2343</v>
      </c>
      <c r="F1066" s="822" t="s">
        <v>2303</v>
      </c>
      <c r="G1066" s="822" t="s">
        <v>2359</v>
      </c>
      <c r="H1066" s="822" t="s">
        <v>329</v>
      </c>
      <c r="I1066" s="822" t="s">
        <v>2867</v>
      </c>
      <c r="J1066" s="822" t="s">
        <v>2868</v>
      </c>
      <c r="K1066" s="822" t="s">
        <v>2866</v>
      </c>
      <c r="L1066" s="825">
        <v>1599.65</v>
      </c>
      <c r="M1066" s="825">
        <v>6398.6</v>
      </c>
      <c r="N1066" s="822">
        <v>4</v>
      </c>
      <c r="O1066" s="826">
        <v>4</v>
      </c>
      <c r="P1066" s="825">
        <v>4798.9500000000007</v>
      </c>
      <c r="Q1066" s="827">
        <v>0.75000000000000011</v>
      </c>
      <c r="R1066" s="822">
        <v>3</v>
      </c>
      <c r="S1066" s="827">
        <v>0.75</v>
      </c>
      <c r="T1066" s="826">
        <v>3</v>
      </c>
      <c r="U1066" s="828">
        <v>0.75</v>
      </c>
    </row>
    <row r="1067" spans="1:21" ht="14.45" customHeight="1" x14ac:dyDescent="0.2">
      <c r="A1067" s="821">
        <v>11</v>
      </c>
      <c r="B1067" s="822" t="s">
        <v>2300</v>
      </c>
      <c r="C1067" s="822" t="s">
        <v>2306</v>
      </c>
      <c r="D1067" s="823" t="s">
        <v>4268</v>
      </c>
      <c r="E1067" s="824" t="s">
        <v>2343</v>
      </c>
      <c r="F1067" s="822" t="s">
        <v>2303</v>
      </c>
      <c r="G1067" s="822" t="s">
        <v>2359</v>
      </c>
      <c r="H1067" s="822" t="s">
        <v>329</v>
      </c>
      <c r="I1067" s="822" t="s">
        <v>2664</v>
      </c>
      <c r="J1067" s="822" t="s">
        <v>2665</v>
      </c>
      <c r="K1067" s="822"/>
      <c r="L1067" s="825">
        <v>180.55</v>
      </c>
      <c r="M1067" s="825">
        <v>541.65000000000009</v>
      </c>
      <c r="N1067" s="822">
        <v>3</v>
      </c>
      <c r="O1067" s="826">
        <v>2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11</v>
      </c>
      <c r="B1068" s="822" t="s">
        <v>2300</v>
      </c>
      <c r="C1068" s="822" t="s">
        <v>2306</v>
      </c>
      <c r="D1068" s="823" t="s">
        <v>4268</v>
      </c>
      <c r="E1068" s="824" t="s">
        <v>2343</v>
      </c>
      <c r="F1068" s="822" t="s">
        <v>2303</v>
      </c>
      <c r="G1068" s="822" t="s">
        <v>2359</v>
      </c>
      <c r="H1068" s="822" t="s">
        <v>329</v>
      </c>
      <c r="I1068" s="822" t="s">
        <v>3127</v>
      </c>
      <c r="J1068" s="822" t="s">
        <v>3128</v>
      </c>
      <c r="K1068" s="822" t="s">
        <v>3129</v>
      </c>
      <c r="L1068" s="825">
        <v>1383</v>
      </c>
      <c r="M1068" s="825">
        <v>1383</v>
      </c>
      <c r="N1068" s="822">
        <v>1</v>
      </c>
      <c r="O1068" s="826">
        <v>1</v>
      </c>
      <c r="P1068" s="825">
        <v>1383</v>
      </c>
      <c r="Q1068" s="827">
        <v>1</v>
      </c>
      <c r="R1068" s="822">
        <v>1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11</v>
      </c>
      <c r="B1069" s="822" t="s">
        <v>2300</v>
      </c>
      <c r="C1069" s="822" t="s">
        <v>2306</v>
      </c>
      <c r="D1069" s="823" t="s">
        <v>4268</v>
      </c>
      <c r="E1069" s="824" t="s">
        <v>2343</v>
      </c>
      <c r="F1069" s="822" t="s">
        <v>2303</v>
      </c>
      <c r="G1069" s="822" t="s">
        <v>2359</v>
      </c>
      <c r="H1069" s="822" t="s">
        <v>329</v>
      </c>
      <c r="I1069" s="822" t="s">
        <v>3515</v>
      </c>
      <c r="J1069" s="822" t="s">
        <v>3516</v>
      </c>
      <c r="K1069" s="822" t="s">
        <v>3517</v>
      </c>
      <c r="L1069" s="825">
        <v>589.99</v>
      </c>
      <c r="M1069" s="825">
        <v>589.99</v>
      </c>
      <c r="N1069" s="822">
        <v>1</v>
      </c>
      <c r="O1069" s="826">
        <v>1</v>
      </c>
      <c r="P1069" s="825">
        <v>589.99</v>
      </c>
      <c r="Q1069" s="827">
        <v>1</v>
      </c>
      <c r="R1069" s="822">
        <v>1</v>
      </c>
      <c r="S1069" s="827">
        <v>1</v>
      </c>
      <c r="T1069" s="826">
        <v>1</v>
      </c>
      <c r="U1069" s="828">
        <v>1</v>
      </c>
    </row>
    <row r="1070" spans="1:21" ht="14.45" customHeight="1" x14ac:dyDescent="0.2">
      <c r="A1070" s="821">
        <v>11</v>
      </c>
      <c r="B1070" s="822" t="s">
        <v>2300</v>
      </c>
      <c r="C1070" s="822" t="s">
        <v>2306</v>
      </c>
      <c r="D1070" s="823" t="s">
        <v>4268</v>
      </c>
      <c r="E1070" s="824" t="s">
        <v>2343</v>
      </c>
      <c r="F1070" s="822" t="s">
        <v>2303</v>
      </c>
      <c r="G1070" s="822" t="s">
        <v>2359</v>
      </c>
      <c r="H1070" s="822" t="s">
        <v>329</v>
      </c>
      <c r="I1070" s="822" t="s">
        <v>3518</v>
      </c>
      <c r="J1070" s="822" t="s">
        <v>2881</v>
      </c>
      <c r="K1070" s="822" t="s">
        <v>3519</v>
      </c>
      <c r="L1070" s="825">
        <v>60.23</v>
      </c>
      <c r="M1070" s="825">
        <v>60.23</v>
      </c>
      <c r="N1070" s="822">
        <v>1</v>
      </c>
      <c r="O1070" s="826">
        <v>1</v>
      </c>
      <c r="P1070" s="825">
        <v>60.23</v>
      </c>
      <c r="Q1070" s="827">
        <v>1</v>
      </c>
      <c r="R1070" s="822">
        <v>1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11</v>
      </c>
      <c r="B1071" s="822" t="s">
        <v>2300</v>
      </c>
      <c r="C1071" s="822" t="s">
        <v>2306</v>
      </c>
      <c r="D1071" s="823" t="s">
        <v>4268</v>
      </c>
      <c r="E1071" s="824" t="s">
        <v>2343</v>
      </c>
      <c r="F1071" s="822" t="s">
        <v>2303</v>
      </c>
      <c r="G1071" s="822" t="s">
        <v>2359</v>
      </c>
      <c r="H1071" s="822" t="s">
        <v>329</v>
      </c>
      <c r="I1071" s="822" t="s">
        <v>2375</v>
      </c>
      <c r="J1071" s="822" t="s">
        <v>2376</v>
      </c>
      <c r="K1071" s="822" t="s">
        <v>2377</v>
      </c>
      <c r="L1071" s="825">
        <v>245.42</v>
      </c>
      <c r="M1071" s="825">
        <v>490.84</v>
      </c>
      <c r="N1071" s="822">
        <v>2</v>
      </c>
      <c r="O1071" s="826">
        <v>2</v>
      </c>
      <c r="P1071" s="825">
        <v>490.84</v>
      </c>
      <c r="Q1071" s="827">
        <v>1</v>
      </c>
      <c r="R1071" s="822">
        <v>2</v>
      </c>
      <c r="S1071" s="827">
        <v>1</v>
      </c>
      <c r="T1071" s="826">
        <v>2</v>
      </c>
      <c r="U1071" s="828">
        <v>1</v>
      </c>
    </row>
    <row r="1072" spans="1:21" ht="14.45" customHeight="1" x14ac:dyDescent="0.2">
      <c r="A1072" s="821">
        <v>11</v>
      </c>
      <c r="B1072" s="822" t="s">
        <v>2300</v>
      </c>
      <c r="C1072" s="822" t="s">
        <v>2306</v>
      </c>
      <c r="D1072" s="823" t="s">
        <v>4268</v>
      </c>
      <c r="E1072" s="824" t="s">
        <v>2343</v>
      </c>
      <c r="F1072" s="822" t="s">
        <v>2303</v>
      </c>
      <c r="G1072" s="822" t="s">
        <v>2359</v>
      </c>
      <c r="H1072" s="822" t="s">
        <v>329</v>
      </c>
      <c r="I1072" s="822" t="s">
        <v>3520</v>
      </c>
      <c r="J1072" s="822" t="s">
        <v>3521</v>
      </c>
      <c r="K1072" s="822" t="s">
        <v>3522</v>
      </c>
      <c r="L1072" s="825">
        <v>249.55</v>
      </c>
      <c r="M1072" s="825">
        <v>499.1</v>
      </c>
      <c r="N1072" s="822">
        <v>2</v>
      </c>
      <c r="O1072" s="826">
        <v>1</v>
      </c>
      <c r="P1072" s="825">
        <v>499.1</v>
      </c>
      <c r="Q1072" s="827">
        <v>1</v>
      </c>
      <c r="R1072" s="822">
        <v>2</v>
      </c>
      <c r="S1072" s="827">
        <v>1</v>
      </c>
      <c r="T1072" s="826">
        <v>1</v>
      </c>
      <c r="U1072" s="828">
        <v>1</v>
      </c>
    </row>
    <row r="1073" spans="1:21" ht="14.45" customHeight="1" x14ac:dyDescent="0.2">
      <c r="A1073" s="821">
        <v>11</v>
      </c>
      <c r="B1073" s="822" t="s">
        <v>2300</v>
      </c>
      <c r="C1073" s="822" t="s">
        <v>2306</v>
      </c>
      <c r="D1073" s="823" t="s">
        <v>4268</v>
      </c>
      <c r="E1073" s="824" t="s">
        <v>2343</v>
      </c>
      <c r="F1073" s="822" t="s">
        <v>2303</v>
      </c>
      <c r="G1073" s="822" t="s">
        <v>2359</v>
      </c>
      <c r="H1073" s="822" t="s">
        <v>329</v>
      </c>
      <c r="I1073" s="822" t="s">
        <v>3523</v>
      </c>
      <c r="J1073" s="822" t="s">
        <v>3524</v>
      </c>
      <c r="K1073" s="822" t="s">
        <v>3525</v>
      </c>
      <c r="L1073" s="825">
        <v>949.9</v>
      </c>
      <c r="M1073" s="825">
        <v>949.9</v>
      </c>
      <c r="N1073" s="822">
        <v>1</v>
      </c>
      <c r="O1073" s="826">
        <v>1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11</v>
      </c>
      <c r="B1074" s="822" t="s">
        <v>2300</v>
      </c>
      <c r="C1074" s="822" t="s">
        <v>2306</v>
      </c>
      <c r="D1074" s="823" t="s">
        <v>4268</v>
      </c>
      <c r="E1074" s="824" t="s">
        <v>2343</v>
      </c>
      <c r="F1074" s="822" t="s">
        <v>2303</v>
      </c>
      <c r="G1074" s="822" t="s">
        <v>2359</v>
      </c>
      <c r="H1074" s="822" t="s">
        <v>329</v>
      </c>
      <c r="I1074" s="822" t="s">
        <v>3526</v>
      </c>
      <c r="J1074" s="822" t="s">
        <v>3527</v>
      </c>
      <c r="K1074" s="822" t="s">
        <v>3528</v>
      </c>
      <c r="L1074" s="825">
        <v>1445.97</v>
      </c>
      <c r="M1074" s="825">
        <v>1445.97</v>
      </c>
      <c r="N1074" s="822">
        <v>1</v>
      </c>
      <c r="O1074" s="826">
        <v>1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11</v>
      </c>
      <c r="B1075" s="822" t="s">
        <v>2300</v>
      </c>
      <c r="C1075" s="822" t="s">
        <v>2306</v>
      </c>
      <c r="D1075" s="823" t="s">
        <v>4268</v>
      </c>
      <c r="E1075" s="824" t="s">
        <v>2343</v>
      </c>
      <c r="F1075" s="822" t="s">
        <v>2303</v>
      </c>
      <c r="G1075" s="822" t="s">
        <v>2359</v>
      </c>
      <c r="H1075" s="822" t="s">
        <v>329</v>
      </c>
      <c r="I1075" s="822" t="s">
        <v>3276</v>
      </c>
      <c r="J1075" s="822" t="s">
        <v>3277</v>
      </c>
      <c r="K1075" s="822" t="s">
        <v>3278</v>
      </c>
      <c r="L1075" s="825">
        <v>1437.5</v>
      </c>
      <c r="M1075" s="825">
        <v>2875</v>
      </c>
      <c r="N1075" s="822">
        <v>2</v>
      </c>
      <c r="O1075" s="826">
        <v>2</v>
      </c>
      <c r="P1075" s="825">
        <v>2875</v>
      </c>
      <c r="Q1075" s="827">
        <v>1</v>
      </c>
      <c r="R1075" s="822">
        <v>2</v>
      </c>
      <c r="S1075" s="827">
        <v>1</v>
      </c>
      <c r="T1075" s="826">
        <v>2</v>
      </c>
      <c r="U1075" s="828">
        <v>1</v>
      </c>
    </row>
    <row r="1076" spans="1:21" ht="14.45" customHeight="1" x14ac:dyDescent="0.2">
      <c r="A1076" s="821">
        <v>11</v>
      </c>
      <c r="B1076" s="822" t="s">
        <v>2300</v>
      </c>
      <c r="C1076" s="822" t="s">
        <v>2306</v>
      </c>
      <c r="D1076" s="823" t="s">
        <v>4268</v>
      </c>
      <c r="E1076" s="824" t="s">
        <v>2343</v>
      </c>
      <c r="F1076" s="822" t="s">
        <v>2303</v>
      </c>
      <c r="G1076" s="822" t="s">
        <v>2359</v>
      </c>
      <c r="H1076" s="822" t="s">
        <v>329</v>
      </c>
      <c r="I1076" s="822" t="s">
        <v>2948</v>
      </c>
      <c r="J1076" s="822" t="s">
        <v>2949</v>
      </c>
      <c r="K1076" s="822" t="s">
        <v>2950</v>
      </c>
      <c r="L1076" s="825">
        <v>1319.61</v>
      </c>
      <c r="M1076" s="825">
        <v>1319.61</v>
      </c>
      <c r="N1076" s="822">
        <v>1</v>
      </c>
      <c r="O1076" s="826">
        <v>1</v>
      </c>
      <c r="P1076" s="825">
        <v>1319.61</v>
      </c>
      <c r="Q1076" s="827">
        <v>1</v>
      </c>
      <c r="R1076" s="822">
        <v>1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11</v>
      </c>
      <c r="B1077" s="822" t="s">
        <v>2300</v>
      </c>
      <c r="C1077" s="822" t="s">
        <v>2306</v>
      </c>
      <c r="D1077" s="823" t="s">
        <v>4268</v>
      </c>
      <c r="E1077" s="824" t="s">
        <v>2343</v>
      </c>
      <c r="F1077" s="822" t="s">
        <v>2303</v>
      </c>
      <c r="G1077" s="822" t="s">
        <v>2359</v>
      </c>
      <c r="H1077" s="822" t="s">
        <v>329</v>
      </c>
      <c r="I1077" s="822" t="s">
        <v>3179</v>
      </c>
      <c r="J1077" s="822" t="s">
        <v>3180</v>
      </c>
      <c r="K1077" s="822" t="s">
        <v>3181</v>
      </c>
      <c r="L1077" s="825">
        <v>180.55</v>
      </c>
      <c r="M1077" s="825">
        <v>180.55</v>
      </c>
      <c r="N1077" s="822">
        <v>1</v>
      </c>
      <c r="O1077" s="826">
        <v>1</v>
      </c>
      <c r="P1077" s="825">
        <v>180.55</v>
      </c>
      <c r="Q1077" s="827">
        <v>1</v>
      </c>
      <c r="R1077" s="822">
        <v>1</v>
      </c>
      <c r="S1077" s="827">
        <v>1</v>
      </c>
      <c r="T1077" s="826">
        <v>1</v>
      </c>
      <c r="U1077" s="828">
        <v>1</v>
      </c>
    </row>
    <row r="1078" spans="1:21" ht="14.45" customHeight="1" x14ac:dyDescent="0.2">
      <c r="A1078" s="821">
        <v>11</v>
      </c>
      <c r="B1078" s="822" t="s">
        <v>2300</v>
      </c>
      <c r="C1078" s="822" t="s">
        <v>2306</v>
      </c>
      <c r="D1078" s="823" t="s">
        <v>4268</v>
      </c>
      <c r="E1078" s="824" t="s">
        <v>2343</v>
      </c>
      <c r="F1078" s="822" t="s">
        <v>2303</v>
      </c>
      <c r="G1078" s="822" t="s">
        <v>2359</v>
      </c>
      <c r="H1078" s="822" t="s">
        <v>329</v>
      </c>
      <c r="I1078" s="822" t="s">
        <v>3397</v>
      </c>
      <c r="J1078" s="822" t="s">
        <v>3398</v>
      </c>
      <c r="K1078" s="822" t="s">
        <v>3399</v>
      </c>
      <c r="L1078" s="825">
        <v>180.55</v>
      </c>
      <c r="M1078" s="825">
        <v>180.55</v>
      </c>
      <c r="N1078" s="822">
        <v>1</v>
      </c>
      <c r="O1078" s="826">
        <v>1</v>
      </c>
      <c r="P1078" s="825">
        <v>180.55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11</v>
      </c>
      <c r="B1079" s="822" t="s">
        <v>2300</v>
      </c>
      <c r="C1079" s="822" t="s">
        <v>2306</v>
      </c>
      <c r="D1079" s="823" t="s">
        <v>4268</v>
      </c>
      <c r="E1079" s="824" t="s">
        <v>2343</v>
      </c>
      <c r="F1079" s="822" t="s">
        <v>2303</v>
      </c>
      <c r="G1079" s="822" t="s">
        <v>2359</v>
      </c>
      <c r="H1079" s="822" t="s">
        <v>329</v>
      </c>
      <c r="I1079" s="822" t="s">
        <v>3529</v>
      </c>
      <c r="J1079" s="822" t="s">
        <v>3530</v>
      </c>
      <c r="K1079" s="822" t="s">
        <v>3531</v>
      </c>
      <c r="L1079" s="825">
        <v>1000.5</v>
      </c>
      <c r="M1079" s="825">
        <v>1000.5</v>
      </c>
      <c r="N1079" s="822">
        <v>1</v>
      </c>
      <c r="O1079" s="826">
        <v>1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11</v>
      </c>
      <c r="B1080" s="822" t="s">
        <v>2300</v>
      </c>
      <c r="C1080" s="822" t="s">
        <v>2306</v>
      </c>
      <c r="D1080" s="823" t="s">
        <v>4268</v>
      </c>
      <c r="E1080" s="824" t="s">
        <v>2343</v>
      </c>
      <c r="F1080" s="822" t="s">
        <v>2303</v>
      </c>
      <c r="G1080" s="822" t="s">
        <v>2359</v>
      </c>
      <c r="H1080" s="822" t="s">
        <v>329</v>
      </c>
      <c r="I1080" s="822" t="s">
        <v>2684</v>
      </c>
      <c r="J1080" s="822" t="s">
        <v>2685</v>
      </c>
      <c r="K1080" s="822" t="s">
        <v>2686</v>
      </c>
      <c r="L1080" s="825">
        <v>460.5</v>
      </c>
      <c r="M1080" s="825">
        <v>2763</v>
      </c>
      <c r="N1080" s="822">
        <v>6</v>
      </c>
      <c r="O1080" s="826">
        <v>2</v>
      </c>
      <c r="P1080" s="825">
        <v>2763</v>
      </c>
      <c r="Q1080" s="827">
        <v>1</v>
      </c>
      <c r="R1080" s="822">
        <v>6</v>
      </c>
      <c r="S1080" s="827">
        <v>1</v>
      </c>
      <c r="T1080" s="826">
        <v>2</v>
      </c>
      <c r="U1080" s="828">
        <v>1</v>
      </c>
    </row>
    <row r="1081" spans="1:21" ht="14.45" customHeight="1" x14ac:dyDescent="0.2">
      <c r="A1081" s="821">
        <v>11</v>
      </c>
      <c r="B1081" s="822" t="s">
        <v>2300</v>
      </c>
      <c r="C1081" s="822" t="s">
        <v>2306</v>
      </c>
      <c r="D1081" s="823" t="s">
        <v>4268</v>
      </c>
      <c r="E1081" s="824" t="s">
        <v>2343</v>
      </c>
      <c r="F1081" s="822" t="s">
        <v>2303</v>
      </c>
      <c r="G1081" s="822" t="s">
        <v>2359</v>
      </c>
      <c r="H1081" s="822" t="s">
        <v>329</v>
      </c>
      <c r="I1081" s="822" t="s">
        <v>2894</v>
      </c>
      <c r="J1081" s="822" t="s">
        <v>2895</v>
      </c>
      <c r="K1081" s="822" t="s">
        <v>2896</v>
      </c>
      <c r="L1081" s="825">
        <v>249.55</v>
      </c>
      <c r="M1081" s="825">
        <v>499.1</v>
      </c>
      <c r="N1081" s="822">
        <v>2</v>
      </c>
      <c r="O1081" s="826">
        <v>1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11</v>
      </c>
      <c r="B1082" s="822" t="s">
        <v>2300</v>
      </c>
      <c r="C1082" s="822" t="s">
        <v>2306</v>
      </c>
      <c r="D1082" s="823" t="s">
        <v>4268</v>
      </c>
      <c r="E1082" s="824" t="s">
        <v>2343</v>
      </c>
      <c r="F1082" s="822" t="s">
        <v>2303</v>
      </c>
      <c r="G1082" s="822" t="s">
        <v>2359</v>
      </c>
      <c r="H1082" s="822" t="s">
        <v>329</v>
      </c>
      <c r="I1082" s="822" t="s">
        <v>3532</v>
      </c>
      <c r="J1082" s="822" t="s">
        <v>3533</v>
      </c>
      <c r="K1082" s="822" t="s">
        <v>3534</v>
      </c>
      <c r="L1082" s="825">
        <v>3000.35</v>
      </c>
      <c r="M1082" s="825">
        <v>3000.35</v>
      </c>
      <c r="N1082" s="822">
        <v>1</v>
      </c>
      <c r="O1082" s="826">
        <v>1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11</v>
      </c>
      <c r="B1083" s="822" t="s">
        <v>2300</v>
      </c>
      <c r="C1083" s="822" t="s">
        <v>2306</v>
      </c>
      <c r="D1083" s="823" t="s">
        <v>4268</v>
      </c>
      <c r="E1083" s="824" t="s">
        <v>2343</v>
      </c>
      <c r="F1083" s="822" t="s">
        <v>2303</v>
      </c>
      <c r="G1083" s="822" t="s">
        <v>2359</v>
      </c>
      <c r="H1083" s="822" t="s">
        <v>329</v>
      </c>
      <c r="I1083" s="822" t="s">
        <v>3535</v>
      </c>
      <c r="J1083" s="822" t="s">
        <v>3536</v>
      </c>
      <c r="K1083" s="822" t="s">
        <v>3537</v>
      </c>
      <c r="L1083" s="825">
        <v>3000.35</v>
      </c>
      <c r="M1083" s="825">
        <v>3000.35</v>
      </c>
      <c r="N1083" s="822">
        <v>1</v>
      </c>
      <c r="O1083" s="826">
        <v>1</v>
      </c>
      <c r="P1083" s="825">
        <v>3000.35</v>
      </c>
      <c r="Q1083" s="827">
        <v>1</v>
      </c>
      <c r="R1083" s="822">
        <v>1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11</v>
      </c>
      <c r="B1084" s="822" t="s">
        <v>2300</v>
      </c>
      <c r="C1084" s="822" t="s">
        <v>2306</v>
      </c>
      <c r="D1084" s="823" t="s">
        <v>4268</v>
      </c>
      <c r="E1084" s="824" t="s">
        <v>2343</v>
      </c>
      <c r="F1084" s="822" t="s">
        <v>2303</v>
      </c>
      <c r="G1084" s="822" t="s">
        <v>2359</v>
      </c>
      <c r="H1084" s="822" t="s">
        <v>329</v>
      </c>
      <c r="I1084" s="822" t="s">
        <v>3538</v>
      </c>
      <c r="J1084" s="822" t="s">
        <v>3539</v>
      </c>
      <c r="K1084" s="822" t="s">
        <v>3540</v>
      </c>
      <c r="L1084" s="825">
        <v>25800.01</v>
      </c>
      <c r="M1084" s="825">
        <v>51600.02</v>
      </c>
      <c r="N1084" s="822">
        <v>2</v>
      </c>
      <c r="O1084" s="826">
        <v>2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11</v>
      </c>
      <c r="B1085" s="822" t="s">
        <v>2300</v>
      </c>
      <c r="C1085" s="822" t="s">
        <v>2306</v>
      </c>
      <c r="D1085" s="823" t="s">
        <v>4268</v>
      </c>
      <c r="E1085" s="824" t="s">
        <v>2343</v>
      </c>
      <c r="F1085" s="822" t="s">
        <v>2303</v>
      </c>
      <c r="G1085" s="822" t="s">
        <v>2359</v>
      </c>
      <c r="H1085" s="822" t="s">
        <v>329</v>
      </c>
      <c r="I1085" s="822" t="s">
        <v>3541</v>
      </c>
      <c r="J1085" s="822" t="s">
        <v>3542</v>
      </c>
      <c r="K1085" s="822" t="s">
        <v>3543</v>
      </c>
      <c r="L1085" s="825">
        <v>349.6</v>
      </c>
      <c r="M1085" s="825">
        <v>349.6</v>
      </c>
      <c r="N1085" s="822">
        <v>1</v>
      </c>
      <c r="O1085" s="826">
        <v>1</v>
      </c>
      <c r="P1085" s="825">
        <v>349.6</v>
      </c>
      <c r="Q1085" s="827">
        <v>1</v>
      </c>
      <c r="R1085" s="822">
        <v>1</v>
      </c>
      <c r="S1085" s="827">
        <v>1</v>
      </c>
      <c r="T1085" s="826">
        <v>1</v>
      </c>
      <c r="U1085" s="828">
        <v>1</v>
      </c>
    </row>
    <row r="1086" spans="1:21" ht="14.45" customHeight="1" x14ac:dyDescent="0.2">
      <c r="A1086" s="821">
        <v>11</v>
      </c>
      <c r="B1086" s="822" t="s">
        <v>2300</v>
      </c>
      <c r="C1086" s="822" t="s">
        <v>2306</v>
      </c>
      <c r="D1086" s="823" t="s">
        <v>4268</v>
      </c>
      <c r="E1086" s="824" t="s">
        <v>2343</v>
      </c>
      <c r="F1086" s="822" t="s">
        <v>2303</v>
      </c>
      <c r="G1086" s="822" t="s">
        <v>2359</v>
      </c>
      <c r="H1086" s="822" t="s">
        <v>329</v>
      </c>
      <c r="I1086" s="822" t="s">
        <v>3544</v>
      </c>
      <c r="J1086" s="822" t="s">
        <v>3545</v>
      </c>
      <c r="K1086" s="822" t="s">
        <v>3546</v>
      </c>
      <c r="L1086" s="825">
        <v>5500</v>
      </c>
      <c r="M1086" s="825">
        <v>11000</v>
      </c>
      <c r="N1086" s="822">
        <v>2</v>
      </c>
      <c r="O1086" s="826">
        <v>2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11</v>
      </c>
      <c r="B1087" s="822" t="s">
        <v>2300</v>
      </c>
      <c r="C1087" s="822" t="s">
        <v>2306</v>
      </c>
      <c r="D1087" s="823" t="s">
        <v>4268</v>
      </c>
      <c r="E1087" s="824" t="s">
        <v>2343</v>
      </c>
      <c r="F1087" s="822" t="s">
        <v>2303</v>
      </c>
      <c r="G1087" s="822" t="s">
        <v>2359</v>
      </c>
      <c r="H1087" s="822" t="s">
        <v>329</v>
      </c>
      <c r="I1087" s="822" t="s">
        <v>3547</v>
      </c>
      <c r="J1087" s="822" t="s">
        <v>3548</v>
      </c>
      <c r="K1087" s="822" t="s">
        <v>3549</v>
      </c>
      <c r="L1087" s="825">
        <v>200.1</v>
      </c>
      <c r="M1087" s="825">
        <v>200.1</v>
      </c>
      <c r="N1087" s="822">
        <v>1</v>
      </c>
      <c r="O1087" s="826">
        <v>1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11</v>
      </c>
      <c r="B1088" s="822" t="s">
        <v>2300</v>
      </c>
      <c r="C1088" s="822" t="s">
        <v>2306</v>
      </c>
      <c r="D1088" s="823" t="s">
        <v>4268</v>
      </c>
      <c r="E1088" s="824" t="s">
        <v>2343</v>
      </c>
      <c r="F1088" s="822" t="s">
        <v>2303</v>
      </c>
      <c r="G1088" s="822" t="s">
        <v>2359</v>
      </c>
      <c r="H1088" s="822" t="s">
        <v>329</v>
      </c>
      <c r="I1088" s="822" t="s">
        <v>3550</v>
      </c>
      <c r="J1088" s="822" t="s">
        <v>3551</v>
      </c>
      <c r="K1088" s="822" t="s">
        <v>2710</v>
      </c>
      <c r="L1088" s="825">
        <v>435.06</v>
      </c>
      <c r="M1088" s="825">
        <v>870.12</v>
      </c>
      <c r="N1088" s="822">
        <v>2</v>
      </c>
      <c r="O1088" s="826">
        <v>1</v>
      </c>
      <c r="P1088" s="825">
        <v>870.12</v>
      </c>
      <c r="Q1088" s="827">
        <v>1</v>
      </c>
      <c r="R1088" s="822">
        <v>2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11</v>
      </c>
      <c r="B1089" s="822" t="s">
        <v>2300</v>
      </c>
      <c r="C1089" s="822" t="s">
        <v>2306</v>
      </c>
      <c r="D1089" s="823" t="s">
        <v>4268</v>
      </c>
      <c r="E1089" s="824" t="s">
        <v>2343</v>
      </c>
      <c r="F1089" s="822" t="s">
        <v>2303</v>
      </c>
      <c r="G1089" s="822" t="s">
        <v>2359</v>
      </c>
      <c r="H1089" s="822" t="s">
        <v>329</v>
      </c>
      <c r="I1089" s="822" t="s">
        <v>3552</v>
      </c>
      <c r="J1089" s="822" t="s">
        <v>3553</v>
      </c>
      <c r="K1089" s="822" t="s">
        <v>3554</v>
      </c>
      <c r="L1089" s="825">
        <v>180.55</v>
      </c>
      <c r="M1089" s="825">
        <v>180.55</v>
      </c>
      <c r="N1089" s="822">
        <v>1</v>
      </c>
      <c r="O1089" s="826">
        <v>1</v>
      </c>
      <c r="P1089" s="825">
        <v>180.55</v>
      </c>
      <c r="Q1089" s="827">
        <v>1</v>
      </c>
      <c r="R1089" s="822">
        <v>1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11</v>
      </c>
      <c r="B1090" s="822" t="s">
        <v>2300</v>
      </c>
      <c r="C1090" s="822" t="s">
        <v>2306</v>
      </c>
      <c r="D1090" s="823" t="s">
        <v>4268</v>
      </c>
      <c r="E1090" s="824" t="s">
        <v>2343</v>
      </c>
      <c r="F1090" s="822" t="s">
        <v>2303</v>
      </c>
      <c r="G1090" s="822" t="s">
        <v>2359</v>
      </c>
      <c r="H1090" s="822" t="s">
        <v>329</v>
      </c>
      <c r="I1090" s="822" t="s">
        <v>3555</v>
      </c>
      <c r="J1090" s="822" t="s">
        <v>3556</v>
      </c>
      <c r="K1090" s="822" t="s">
        <v>3557</v>
      </c>
      <c r="L1090" s="825">
        <v>347.97</v>
      </c>
      <c r="M1090" s="825">
        <v>347.97</v>
      </c>
      <c r="N1090" s="822">
        <v>1</v>
      </c>
      <c r="O1090" s="826">
        <v>1</v>
      </c>
      <c r="P1090" s="825">
        <v>347.97</v>
      </c>
      <c r="Q1090" s="827">
        <v>1</v>
      </c>
      <c r="R1090" s="822">
        <v>1</v>
      </c>
      <c r="S1090" s="827">
        <v>1</v>
      </c>
      <c r="T1090" s="826">
        <v>1</v>
      </c>
      <c r="U1090" s="828">
        <v>1</v>
      </c>
    </row>
    <row r="1091" spans="1:21" ht="14.45" customHeight="1" x14ac:dyDescent="0.2">
      <c r="A1091" s="821">
        <v>11</v>
      </c>
      <c r="B1091" s="822" t="s">
        <v>2300</v>
      </c>
      <c r="C1091" s="822" t="s">
        <v>2306</v>
      </c>
      <c r="D1091" s="823" t="s">
        <v>4268</v>
      </c>
      <c r="E1091" s="824" t="s">
        <v>2344</v>
      </c>
      <c r="F1091" s="822" t="s">
        <v>2301</v>
      </c>
      <c r="G1091" s="822" t="s">
        <v>2506</v>
      </c>
      <c r="H1091" s="822" t="s">
        <v>329</v>
      </c>
      <c r="I1091" s="822" t="s">
        <v>2507</v>
      </c>
      <c r="J1091" s="822" t="s">
        <v>2508</v>
      </c>
      <c r="K1091" s="822" t="s">
        <v>2083</v>
      </c>
      <c r="L1091" s="825">
        <v>70.48</v>
      </c>
      <c r="M1091" s="825">
        <v>70.48</v>
      </c>
      <c r="N1091" s="822">
        <v>1</v>
      </c>
      <c r="O1091" s="826">
        <v>1</v>
      </c>
      <c r="P1091" s="825">
        <v>70.48</v>
      </c>
      <c r="Q1091" s="827">
        <v>1</v>
      </c>
      <c r="R1091" s="822">
        <v>1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11</v>
      </c>
      <c r="B1092" s="822" t="s">
        <v>2300</v>
      </c>
      <c r="C1092" s="822" t="s">
        <v>2306</v>
      </c>
      <c r="D1092" s="823" t="s">
        <v>4268</v>
      </c>
      <c r="E1092" s="824" t="s">
        <v>2344</v>
      </c>
      <c r="F1092" s="822" t="s">
        <v>2301</v>
      </c>
      <c r="G1092" s="822" t="s">
        <v>2506</v>
      </c>
      <c r="H1092" s="822" t="s">
        <v>329</v>
      </c>
      <c r="I1092" s="822" t="s">
        <v>3456</v>
      </c>
      <c r="J1092" s="822" t="s">
        <v>2508</v>
      </c>
      <c r="K1092" s="822" t="s">
        <v>3457</v>
      </c>
      <c r="L1092" s="825">
        <v>0</v>
      </c>
      <c r="M1092" s="825">
        <v>0</v>
      </c>
      <c r="N1092" s="822">
        <v>1</v>
      </c>
      <c r="O1092" s="826">
        <v>1</v>
      </c>
      <c r="P1092" s="825">
        <v>0</v>
      </c>
      <c r="Q1092" s="827"/>
      <c r="R1092" s="822">
        <v>1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11</v>
      </c>
      <c r="B1093" s="822" t="s">
        <v>2300</v>
      </c>
      <c r="C1093" s="822" t="s">
        <v>2306</v>
      </c>
      <c r="D1093" s="823" t="s">
        <v>4268</v>
      </c>
      <c r="E1093" s="824" t="s">
        <v>2344</v>
      </c>
      <c r="F1093" s="822" t="s">
        <v>2301</v>
      </c>
      <c r="G1093" s="822" t="s">
        <v>2514</v>
      </c>
      <c r="H1093" s="822" t="s">
        <v>329</v>
      </c>
      <c r="I1093" s="822" t="s">
        <v>2515</v>
      </c>
      <c r="J1093" s="822" t="s">
        <v>2516</v>
      </c>
      <c r="K1093" s="822" t="s">
        <v>2517</v>
      </c>
      <c r="L1093" s="825">
        <v>159.71</v>
      </c>
      <c r="M1093" s="825">
        <v>638.84</v>
      </c>
      <c r="N1093" s="822">
        <v>4</v>
      </c>
      <c r="O1093" s="826">
        <v>2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11</v>
      </c>
      <c r="B1094" s="822" t="s">
        <v>2300</v>
      </c>
      <c r="C1094" s="822" t="s">
        <v>2306</v>
      </c>
      <c r="D1094" s="823" t="s">
        <v>4268</v>
      </c>
      <c r="E1094" s="824" t="s">
        <v>2344</v>
      </c>
      <c r="F1094" s="822" t="s">
        <v>2301</v>
      </c>
      <c r="G1094" s="822" t="s">
        <v>3558</v>
      </c>
      <c r="H1094" s="822" t="s">
        <v>329</v>
      </c>
      <c r="I1094" s="822" t="s">
        <v>3559</v>
      </c>
      <c r="J1094" s="822" t="s">
        <v>3560</v>
      </c>
      <c r="K1094" s="822" t="s">
        <v>3561</v>
      </c>
      <c r="L1094" s="825">
        <v>93.42</v>
      </c>
      <c r="M1094" s="825">
        <v>93.42</v>
      </c>
      <c r="N1094" s="822">
        <v>1</v>
      </c>
      <c r="O1094" s="826">
        <v>1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11</v>
      </c>
      <c r="B1095" s="822" t="s">
        <v>2300</v>
      </c>
      <c r="C1095" s="822" t="s">
        <v>2306</v>
      </c>
      <c r="D1095" s="823" t="s">
        <v>4268</v>
      </c>
      <c r="E1095" s="824" t="s">
        <v>2344</v>
      </c>
      <c r="F1095" s="822" t="s">
        <v>2301</v>
      </c>
      <c r="G1095" s="822" t="s">
        <v>2383</v>
      </c>
      <c r="H1095" s="822" t="s">
        <v>663</v>
      </c>
      <c r="I1095" s="822" t="s">
        <v>1914</v>
      </c>
      <c r="J1095" s="822" t="s">
        <v>1055</v>
      </c>
      <c r="K1095" s="822" t="s">
        <v>708</v>
      </c>
      <c r="L1095" s="825">
        <v>96.04</v>
      </c>
      <c r="M1095" s="825">
        <v>384.16</v>
      </c>
      <c r="N1095" s="822">
        <v>4</v>
      </c>
      <c r="O1095" s="826">
        <v>2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11</v>
      </c>
      <c r="B1096" s="822" t="s">
        <v>2300</v>
      </c>
      <c r="C1096" s="822" t="s">
        <v>2306</v>
      </c>
      <c r="D1096" s="823" t="s">
        <v>4268</v>
      </c>
      <c r="E1096" s="824" t="s">
        <v>2344</v>
      </c>
      <c r="F1096" s="822" t="s">
        <v>2301</v>
      </c>
      <c r="G1096" s="822" t="s">
        <v>2383</v>
      </c>
      <c r="H1096" s="822" t="s">
        <v>663</v>
      </c>
      <c r="I1096" s="822" t="s">
        <v>1914</v>
      </c>
      <c r="J1096" s="822" t="s">
        <v>1055</v>
      </c>
      <c r="K1096" s="822" t="s">
        <v>708</v>
      </c>
      <c r="L1096" s="825">
        <v>168.41</v>
      </c>
      <c r="M1096" s="825">
        <v>168.41</v>
      </c>
      <c r="N1096" s="822">
        <v>1</v>
      </c>
      <c r="O1096" s="826">
        <v>1</v>
      </c>
      <c r="P1096" s="825">
        <v>168.41</v>
      </c>
      <c r="Q1096" s="827">
        <v>1</v>
      </c>
      <c r="R1096" s="822">
        <v>1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11</v>
      </c>
      <c r="B1097" s="822" t="s">
        <v>2300</v>
      </c>
      <c r="C1097" s="822" t="s">
        <v>2306</v>
      </c>
      <c r="D1097" s="823" t="s">
        <v>4268</v>
      </c>
      <c r="E1097" s="824" t="s">
        <v>2344</v>
      </c>
      <c r="F1097" s="822" t="s">
        <v>2301</v>
      </c>
      <c r="G1097" s="822" t="s">
        <v>2383</v>
      </c>
      <c r="H1097" s="822" t="s">
        <v>329</v>
      </c>
      <c r="I1097" s="822" t="s">
        <v>2520</v>
      </c>
      <c r="J1097" s="822" t="s">
        <v>1055</v>
      </c>
      <c r="K1097" s="822" t="s">
        <v>1056</v>
      </c>
      <c r="L1097" s="825">
        <v>134.44999999999999</v>
      </c>
      <c r="M1097" s="825">
        <v>268.89999999999998</v>
      </c>
      <c r="N1097" s="822">
        <v>2</v>
      </c>
      <c r="O1097" s="826">
        <v>1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11</v>
      </c>
      <c r="B1098" s="822" t="s">
        <v>2300</v>
      </c>
      <c r="C1098" s="822" t="s">
        <v>2306</v>
      </c>
      <c r="D1098" s="823" t="s">
        <v>4268</v>
      </c>
      <c r="E1098" s="824" t="s">
        <v>2344</v>
      </c>
      <c r="F1098" s="822" t="s">
        <v>2301</v>
      </c>
      <c r="G1098" s="822" t="s">
        <v>2521</v>
      </c>
      <c r="H1098" s="822" t="s">
        <v>663</v>
      </c>
      <c r="I1098" s="822" t="s">
        <v>2007</v>
      </c>
      <c r="J1098" s="822" t="s">
        <v>1064</v>
      </c>
      <c r="K1098" s="822" t="s">
        <v>2008</v>
      </c>
      <c r="L1098" s="825">
        <v>117.55</v>
      </c>
      <c r="M1098" s="825">
        <v>117.55</v>
      </c>
      <c r="N1098" s="822">
        <v>1</v>
      </c>
      <c r="O1098" s="826">
        <v>1</v>
      </c>
      <c r="P1098" s="825">
        <v>117.55</v>
      </c>
      <c r="Q1098" s="827">
        <v>1</v>
      </c>
      <c r="R1098" s="822">
        <v>1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11</v>
      </c>
      <c r="B1099" s="822" t="s">
        <v>2300</v>
      </c>
      <c r="C1099" s="822" t="s">
        <v>2306</v>
      </c>
      <c r="D1099" s="823" t="s">
        <v>4268</v>
      </c>
      <c r="E1099" s="824" t="s">
        <v>2344</v>
      </c>
      <c r="F1099" s="822" t="s">
        <v>2301</v>
      </c>
      <c r="G1099" s="822" t="s">
        <v>2522</v>
      </c>
      <c r="H1099" s="822" t="s">
        <v>329</v>
      </c>
      <c r="I1099" s="822" t="s">
        <v>2523</v>
      </c>
      <c r="J1099" s="822" t="s">
        <v>2524</v>
      </c>
      <c r="K1099" s="822" t="s">
        <v>708</v>
      </c>
      <c r="L1099" s="825">
        <v>78.33</v>
      </c>
      <c r="M1099" s="825">
        <v>78.33</v>
      </c>
      <c r="N1099" s="822">
        <v>1</v>
      </c>
      <c r="O1099" s="826">
        <v>1</v>
      </c>
      <c r="P1099" s="825">
        <v>78.33</v>
      </c>
      <c r="Q1099" s="827">
        <v>1</v>
      </c>
      <c r="R1099" s="822">
        <v>1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11</v>
      </c>
      <c r="B1100" s="822" t="s">
        <v>2300</v>
      </c>
      <c r="C1100" s="822" t="s">
        <v>2306</v>
      </c>
      <c r="D1100" s="823" t="s">
        <v>4268</v>
      </c>
      <c r="E1100" s="824" t="s">
        <v>2344</v>
      </c>
      <c r="F1100" s="822" t="s">
        <v>2301</v>
      </c>
      <c r="G1100" s="822" t="s">
        <v>2522</v>
      </c>
      <c r="H1100" s="822" t="s">
        <v>663</v>
      </c>
      <c r="I1100" s="822" t="s">
        <v>1930</v>
      </c>
      <c r="J1100" s="822" t="s">
        <v>1931</v>
      </c>
      <c r="K1100" s="822" t="s">
        <v>708</v>
      </c>
      <c r="L1100" s="825">
        <v>0</v>
      </c>
      <c r="M1100" s="825">
        <v>0</v>
      </c>
      <c r="N1100" s="822">
        <v>1</v>
      </c>
      <c r="O1100" s="826">
        <v>1</v>
      </c>
      <c r="P1100" s="825">
        <v>0</v>
      </c>
      <c r="Q1100" s="827"/>
      <c r="R1100" s="822">
        <v>1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11</v>
      </c>
      <c r="B1101" s="822" t="s">
        <v>2300</v>
      </c>
      <c r="C1101" s="822" t="s">
        <v>2306</v>
      </c>
      <c r="D1101" s="823" t="s">
        <v>4268</v>
      </c>
      <c r="E1101" s="824" t="s">
        <v>2344</v>
      </c>
      <c r="F1101" s="822" t="s">
        <v>2301</v>
      </c>
      <c r="G1101" s="822" t="s">
        <v>2430</v>
      </c>
      <c r="H1101" s="822" t="s">
        <v>329</v>
      </c>
      <c r="I1101" s="822" t="s">
        <v>3562</v>
      </c>
      <c r="J1101" s="822" t="s">
        <v>1180</v>
      </c>
      <c r="K1101" s="822" t="s">
        <v>3563</v>
      </c>
      <c r="L1101" s="825">
        <v>85.15</v>
      </c>
      <c r="M1101" s="825">
        <v>85.15</v>
      </c>
      <c r="N1101" s="822">
        <v>1</v>
      </c>
      <c r="O1101" s="826">
        <v>0.5</v>
      </c>
      <c r="P1101" s="825">
        <v>85.15</v>
      </c>
      <c r="Q1101" s="827">
        <v>1</v>
      </c>
      <c r="R1101" s="822">
        <v>1</v>
      </c>
      <c r="S1101" s="827">
        <v>1</v>
      </c>
      <c r="T1101" s="826">
        <v>0.5</v>
      </c>
      <c r="U1101" s="828">
        <v>1</v>
      </c>
    </row>
    <row r="1102" spans="1:21" ht="14.45" customHeight="1" x14ac:dyDescent="0.2">
      <c r="A1102" s="821">
        <v>11</v>
      </c>
      <c r="B1102" s="822" t="s">
        <v>2300</v>
      </c>
      <c r="C1102" s="822" t="s">
        <v>2306</v>
      </c>
      <c r="D1102" s="823" t="s">
        <v>4268</v>
      </c>
      <c r="E1102" s="824" t="s">
        <v>2344</v>
      </c>
      <c r="F1102" s="822" t="s">
        <v>2301</v>
      </c>
      <c r="G1102" s="822" t="s">
        <v>2434</v>
      </c>
      <c r="H1102" s="822" t="s">
        <v>329</v>
      </c>
      <c r="I1102" s="822" t="s">
        <v>2435</v>
      </c>
      <c r="J1102" s="822" t="s">
        <v>2436</v>
      </c>
      <c r="K1102" s="822" t="s">
        <v>2437</v>
      </c>
      <c r="L1102" s="825">
        <v>52.87</v>
      </c>
      <c r="M1102" s="825">
        <v>687.31</v>
      </c>
      <c r="N1102" s="822">
        <v>13</v>
      </c>
      <c r="O1102" s="826">
        <v>7</v>
      </c>
      <c r="P1102" s="825">
        <v>211.48</v>
      </c>
      <c r="Q1102" s="827">
        <v>0.30769230769230771</v>
      </c>
      <c r="R1102" s="822">
        <v>4</v>
      </c>
      <c r="S1102" s="827">
        <v>0.30769230769230771</v>
      </c>
      <c r="T1102" s="826">
        <v>2</v>
      </c>
      <c r="U1102" s="828">
        <v>0.2857142857142857</v>
      </c>
    </row>
    <row r="1103" spans="1:21" ht="14.45" customHeight="1" x14ac:dyDescent="0.2">
      <c r="A1103" s="821">
        <v>11</v>
      </c>
      <c r="B1103" s="822" t="s">
        <v>2300</v>
      </c>
      <c r="C1103" s="822" t="s">
        <v>2306</v>
      </c>
      <c r="D1103" s="823" t="s">
        <v>4268</v>
      </c>
      <c r="E1103" s="824" t="s">
        <v>2344</v>
      </c>
      <c r="F1103" s="822" t="s">
        <v>2301</v>
      </c>
      <c r="G1103" s="822" t="s">
        <v>2434</v>
      </c>
      <c r="H1103" s="822" t="s">
        <v>329</v>
      </c>
      <c r="I1103" s="822" t="s">
        <v>2537</v>
      </c>
      <c r="J1103" s="822" t="s">
        <v>2538</v>
      </c>
      <c r="K1103" s="822" t="s">
        <v>2539</v>
      </c>
      <c r="L1103" s="825">
        <v>70.48</v>
      </c>
      <c r="M1103" s="825">
        <v>70.48</v>
      </c>
      <c r="N1103" s="822">
        <v>1</v>
      </c>
      <c r="O1103" s="826">
        <v>1</v>
      </c>
      <c r="P1103" s="825">
        <v>70.48</v>
      </c>
      <c r="Q1103" s="827">
        <v>1</v>
      </c>
      <c r="R1103" s="822">
        <v>1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11</v>
      </c>
      <c r="B1104" s="822" t="s">
        <v>2300</v>
      </c>
      <c r="C1104" s="822" t="s">
        <v>2306</v>
      </c>
      <c r="D1104" s="823" t="s">
        <v>4268</v>
      </c>
      <c r="E1104" s="824" t="s">
        <v>2344</v>
      </c>
      <c r="F1104" s="822" t="s">
        <v>2301</v>
      </c>
      <c r="G1104" s="822" t="s">
        <v>2434</v>
      </c>
      <c r="H1104" s="822" t="s">
        <v>329</v>
      </c>
      <c r="I1104" s="822" t="s">
        <v>3247</v>
      </c>
      <c r="J1104" s="822" t="s">
        <v>2729</v>
      </c>
      <c r="K1104" s="822" t="s">
        <v>3248</v>
      </c>
      <c r="L1104" s="825">
        <v>46.99</v>
      </c>
      <c r="M1104" s="825">
        <v>46.99</v>
      </c>
      <c r="N1104" s="822">
        <v>1</v>
      </c>
      <c r="O1104" s="826">
        <v>1</v>
      </c>
      <c r="P1104" s="825">
        <v>46.99</v>
      </c>
      <c r="Q1104" s="827">
        <v>1</v>
      </c>
      <c r="R1104" s="822">
        <v>1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11</v>
      </c>
      <c r="B1105" s="822" t="s">
        <v>2300</v>
      </c>
      <c r="C1105" s="822" t="s">
        <v>2306</v>
      </c>
      <c r="D1105" s="823" t="s">
        <v>4268</v>
      </c>
      <c r="E1105" s="824" t="s">
        <v>2344</v>
      </c>
      <c r="F1105" s="822" t="s">
        <v>2301</v>
      </c>
      <c r="G1105" s="822" t="s">
        <v>2434</v>
      </c>
      <c r="H1105" s="822" t="s">
        <v>329</v>
      </c>
      <c r="I1105" s="822" t="s">
        <v>2972</v>
      </c>
      <c r="J1105" s="822" t="s">
        <v>2729</v>
      </c>
      <c r="K1105" s="822" t="s">
        <v>2973</v>
      </c>
      <c r="L1105" s="825">
        <v>117.47</v>
      </c>
      <c r="M1105" s="825">
        <v>117.47</v>
      </c>
      <c r="N1105" s="822">
        <v>1</v>
      </c>
      <c r="O1105" s="826">
        <v>1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11</v>
      </c>
      <c r="B1106" s="822" t="s">
        <v>2300</v>
      </c>
      <c r="C1106" s="822" t="s">
        <v>2306</v>
      </c>
      <c r="D1106" s="823" t="s">
        <v>4268</v>
      </c>
      <c r="E1106" s="824" t="s">
        <v>2344</v>
      </c>
      <c r="F1106" s="822" t="s">
        <v>2301</v>
      </c>
      <c r="G1106" s="822" t="s">
        <v>2434</v>
      </c>
      <c r="H1106" s="822" t="s">
        <v>329</v>
      </c>
      <c r="I1106" s="822" t="s">
        <v>3564</v>
      </c>
      <c r="J1106" s="822" t="s">
        <v>3565</v>
      </c>
      <c r="K1106" s="822" t="s">
        <v>3566</v>
      </c>
      <c r="L1106" s="825">
        <v>39.020000000000003</v>
      </c>
      <c r="M1106" s="825">
        <v>312.16000000000003</v>
      </c>
      <c r="N1106" s="822">
        <v>8</v>
      </c>
      <c r="O1106" s="826">
        <v>3</v>
      </c>
      <c r="P1106" s="825">
        <v>78.040000000000006</v>
      </c>
      <c r="Q1106" s="827">
        <v>0.25</v>
      </c>
      <c r="R1106" s="822">
        <v>2</v>
      </c>
      <c r="S1106" s="827">
        <v>0.25</v>
      </c>
      <c r="T1106" s="826">
        <v>1</v>
      </c>
      <c r="U1106" s="828">
        <v>0.33333333333333331</v>
      </c>
    </row>
    <row r="1107" spans="1:21" ht="14.45" customHeight="1" x14ac:dyDescent="0.2">
      <c r="A1107" s="821">
        <v>11</v>
      </c>
      <c r="B1107" s="822" t="s">
        <v>2300</v>
      </c>
      <c r="C1107" s="822" t="s">
        <v>2306</v>
      </c>
      <c r="D1107" s="823" t="s">
        <v>4268</v>
      </c>
      <c r="E1107" s="824" t="s">
        <v>2344</v>
      </c>
      <c r="F1107" s="822" t="s">
        <v>2301</v>
      </c>
      <c r="G1107" s="822" t="s">
        <v>2434</v>
      </c>
      <c r="H1107" s="822" t="s">
        <v>329</v>
      </c>
      <c r="I1107" s="822" t="s">
        <v>2543</v>
      </c>
      <c r="J1107" s="822" t="s">
        <v>2436</v>
      </c>
      <c r="K1107" s="822" t="s">
        <v>2437</v>
      </c>
      <c r="L1107" s="825">
        <v>52.87</v>
      </c>
      <c r="M1107" s="825">
        <v>158.60999999999999</v>
      </c>
      <c r="N1107" s="822">
        <v>3</v>
      </c>
      <c r="O1107" s="826">
        <v>2.5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11</v>
      </c>
      <c r="B1108" s="822" t="s">
        <v>2300</v>
      </c>
      <c r="C1108" s="822" t="s">
        <v>2306</v>
      </c>
      <c r="D1108" s="823" t="s">
        <v>4268</v>
      </c>
      <c r="E1108" s="824" t="s">
        <v>2344</v>
      </c>
      <c r="F1108" s="822" t="s">
        <v>2301</v>
      </c>
      <c r="G1108" s="822" t="s">
        <v>2544</v>
      </c>
      <c r="H1108" s="822" t="s">
        <v>329</v>
      </c>
      <c r="I1108" s="822" t="s">
        <v>2545</v>
      </c>
      <c r="J1108" s="822" t="s">
        <v>730</v>
      </c>
      <c r="K1108" s="822" t="s">
        <v>2546</v>
      </c>
      <c r="L1108" s="825">
        <v>91.11</v>
      </c>
      <c r="M1108" s="825">
        <v>91.11</v>
      </c>
      <c r="N1108" s="822">
        <v>1</v>
      </c>
      <c r="O1108" s="826">
        <v>1</v>
      </c>
      <c r="P1108" s="825">
        <v>91.11</v>
      </c>
      <c r="Q1108" s="827">
        <v>1</v>
      </c>
      <c r="R1108" s="822">
        <v>1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11</v>
      </c>
      <c r="B1109" s="822" t="s">
        <v>2300</v>
      </c>
      <c r="C1109" s="822" t="s">
        <v>2306</v>
      </c>
      <c r="D1109" s="823" t="s">
        <v>4268</v>
      </c>
      <c r="E1109" s="824" t="s">
        <v>2344</v>
      </c>
      <c r="F1109" s="822" t="s">
        <v>2301</v>
      </c>
      <c r="G1109" s="822" t="s">
        <v>2548</v>
      </c>
      <c r="H1109" s="822" t="s">
        <v>329</v>
      </c>
      <c r="I1109" s="822" t="s">
        <v>3567</v>
      </c>
      <c r="J1109" s="822" t="s">
        <v>3051</v>
      </c>
      <c r="K1109" s="822" t="s">
        <v>3568</v>
      </c>
      <c r="L1109" s="825">
        <v>186.99</v>
      </c>
      <c r="M1109" s="825">
        <v>560.97</v>
      </c>
      <c r="N1109" s="822">
        <v>3</v>
      </c>
      <c r="O1109" s="826">
        <v>1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11</v>
      </c>
      <c r="B1110" s="822" t="s">
        <v>2300</v>
      </c>
      <c r="C1110" s="822" t="s">
        <v>2306</v>
      </c>
      <c r="D1110" s="823" t="s">
        <v>4268</v>
      </c>
      <c r="E1110" s="824" t="s">
        <v>2344</v>
      </c>
      <c r="F1110" s="822" t="s">
        <v>2301</v>
      </c>
      <c r="G1110" s="822" t="s">
        <v>3569</v>
      </c>
      <c r="H1110" s="822" t="s">
        <v>663</v>
      </c>
      <c r="I1110" s="822" t="s">
        <v>3570</v>
      </c>
      <c r="J1110" s="822" t="s">
        <v>875</v>
      </c>
      <c r="K1110" s="822" t="s">
        <v>3571</v>
      </c>
      <c r="L1110" s="825">
        <v>419.2</v>
      </c>
      <c r="M1110" s="825">
        <v>419.2</v>
      </c>
      <c r="N1110" s="822">
        <v>1</v>
      </c>
      <c r="O1110" s="826">
        <v>1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11</v>
      </c>
      <c r="B1111" s="822" t="s">
        <v>2300</v>
      </c>
      <c r="C1111" s="822" t="s">
        <v>2306</v>
      </c>
      <c r="D1111" s="823" t="s">
        <v>4268</v>
      </c>
      <c r="E1111" s="824" t="s">
        <v>2344</v>
      </c>
      <c r="F1111" s="822" t="s">
        <v>2301</v>
      </c>
      <c r="G1111" s="822" t="s">
        <v>3572</v>
      </c>
      <c r="H1111" s="822" t="s">
        <v>329</v>
      </c>
      <c r="I1111" s="822" t="s">
        <v>3573</v>
      </c>
      <c r="J1111" s="822" t="s">
        <v>3574</v>
      </c>
      <c r="K1111" s="822" t="s">
        <v>3575</v>
      </c>
      <c r="L1111" s="825">
        <v>37.68</v>
      </c>
      <c r="M1111" s="825">
        <v>75.36</v>
      </c>
      <c r="N1111" s="822">
        <v>2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11</v>
      </c>
      <c r="B1112" s="822" t="s">
        <v>2300</v>
      </c>
      <c r="C1112" s="822" t="s">
        <v>2306</v>
      </c>
      <c r="D1112" s="823" t="s">
        <v>4268</v>
      </c>
      <c r="E1112" s="824" t="s">
        <v>2344</v>
      </c>
      <c r="F1112" s="822" t="s">
        <v>2301</v>
      </c>
      <c r="G1112" s="822" t="s">
        <v>2559</v>
      </c>
      <c r="H1112" s="822" t="s">
        <v>329</v>
      </c>
      <c r="I1112" s="822" t="s">
        <v>2560</v>
      </c>
      <c r="J1112" s="822" t="s">
        <v>2561</v>
      </c>
      <c r="K1112" s="822" t="s">
        <v>2562</v>
      </c>
      <c r="L1112" s="825">
        <v>159.71</v>
      </c>
      <c r="M1112" s="825">
        <v>7346.66</v>
      </c>
      <c r="N1112" s="822">
        <v>46</v>
      </c>
      <c r="O1112" s="826">
        <v>15.5</v>
      </c>
      <c r="P1112" s="825">
        <v>3194.2000000000003</v>
      </c>
      <c r="Q1112" s="827">
        <v>0.43478260869565222</v>
      </c>
      <c r="R1112" s="822">
        <v>20</v>
      </c>
      <c r="S1112" s="827">
        <v>0.43478260869565216</v>
      </c>
      <c r="T1112" s="826">
        <v>7</v>
      </c>
      <c r="U1112" s="828">
        <v>0.45161290322580644</v>
      </c>
    </row>
    <row r="1113" spans="1:21" ht="14.45" customHeight="1" x14ac:dyDescent="0.2">
      <c r="A1113" s="821">
        <v>11</v>
      </c>
      <c r="B1113" s="822" t="s">
        <v>2300</v>
      </c>
      <c r="C1113" s="822" t="s">
        <v>2306</v>
      </c>
      <c r="D1113" s="823" t="s">
        <v>4268</v>
      </c>
      <c r="E1113" s="824" t="s">
        <v>2344</v>
      </c>
      <c r="F1113" s="822" t="s">
        <v>2301</v>
      </c>
      <c r="G1113" s="822" t="s">
        <v>2559</v>
      </c>
      <c r="H1113" s="822" t="s">
        <v>329</v>
      </c>
      <c r="I1113" s="822" t="s">
        <v>2563</v>
      </c>
      <c r="J1113" s="822" t="s">
        <v>2561</v>
      </c>
      <c r="K1113" s="822" t="s">
        <v>2564</v>
      </c>
      <c r="L1113" s="825">
        <v>159.71</v>
      </c>
      <c r="M1113" s="825">
        <v>479.13</v>
      </c>
      <c r="N1113" s="822">
        <v>3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11</v>
      </c>
      <c r="B1114" s="822" t="s">
        <v>2300</v>
      </c>
      <c r="C1114" s="822" t="s">
        <v>2306</v>
      </c>
      <c r="D1114" s="823" t="s">
        <v>4268</v>
      </c>
      <c r="E1114" s="824" t="s">
        <v>2344</v>
      </c>
      <c r="F1114" s="822" t="s">
        <v>2301</v>
      </c>
      <c r="G1114" s="822" t="s">
        <v>2747</v>
      </c>
      <c r="H1114" s="822" t="s">
        <v>329</v>
      </c>
      <c r="I1114" s="822" t="s">
        <v>3576</v>
      </c>
      <c r="J1114" s="822" t="s">
        <v>2752</v>
      </c>
      <c r="K1114" s="822" t="s">
        <v>3577</v>
      </c>
      <c r="L1114" s="825">
        <v>0</v>
      </c>
      <c r="M1114" s="825">
        <v>0</v>
      </c>
      <c r="N1114" s="822">
        <v>3</v>
      </c>
      <c r="O1114" s="826">
        <v>2.5</v>
      </c>
      <c r="P1114" s="825">
        <v>0</v>
      </c>
      <c r="Q1114" s="827"/>
      <c r="R1114" s="822">
        <v>3</v>
      </c>
      <c r="S1114" s="827">
        <v>1</v>
      </c>
      <c r="T1114" s="826">
        <v>2.5</v>
      </c>
      <c r="U1114" s="828">
        <v>1</v>
      </c>
    </row>
    <row r="1115" spans="1:21" ht="14.45" customHeight="1" x14ac:dyDescent="0.2">
      <c r="A1115" s="821">
        <v>11</v>
      </c>
      <c r="B1115" s="822" t="s">
        <v>2300</v>
      </c>
      <c r="C1115" s="822" t="s">
        <v>2306</v>
      </c>
      <c r="D1115" s="823" t="s">
        <v>4268</v>
      </c>
      <c r="E1115" s="824" t="s">
        <v>2344</v>
      </c>
      <c r="F1115" s="822" t="s">
        <v>2301</v>
      </c>
      <c r="G1115" s="822" t="s">
        <v>2438</v>
      </c>
      <c r="H1115" s="822" t="s">
        <v>329</v>
      </c>
      <c r="I1115" s="822" t="s">
        <v>2439</v>
      </c>
      <c r="J1115" s="822" t="s">
        <v>2440</v>
      </c>
      <c r="K1115" s="822" t="s">
        <v>2441</v>
      </c>
      <c r="L1115" s="825">
        <v>91.78</v>
      </c>
      <c r="M1115" s="825">
        <v>183.56</v>
      </c>
      <c r="N1115" s="822">
        <v>2</v>
      </c>
      <c r="O1115" s="826">
        <v>1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11</v>
      </c>
      <c r="B1116" s="822" t="s">
        <v>2300</v>
      </c>
      <c r="C1116" s="822" t="s">
        <v>2306</v>
      </c>
      <c r="D1116" s="823" t="s">
        <v>4268</v>
      </c>
      <c r="E1116" s="824" t="s">
        <v>2344</v>
      </c>
      <c r="F1116" s="822" t="s">
        <v>2301</v>
      </c>
      <c r="G1116" s="822" t="s">
        <v>2359</v>
      </c>
      <c r="H1116" s="822" t="s">
        <v>329</v>
      </c>
      <c r="I1116" s="822" t="s">
        <v>2640</v>
      </c>
      <c r="J1116" s="822" t="s">
        <v>2639</v>
      </c>
      <c r="K1116" s="822"/>
      <c r="L1116" s="825">
        <v>16.77</v>
      </c>
      <c r="M1116" s="825">
        <v>16.77</v>
      </c>
      <c r="N1116" s="822">
        <v>1</v>
      </c>
      <c r="O1116" s="826">
        <v>0.5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11</v>
      </c>
      <c r="B1117" s="822" t="s">
        <v>2300</v>
      </c>
      <c r="C1117" s="822" t="s">
        <v>2306</v>
      </c>
      <c r="D1117" s="823" t="s">
        <v>4268</v>
      </c>
      <c r="E1117" s="824" t="s">
        <v>2344</v>
      </c>
      <c r="F1117" s="822" t="s">
        <v>2301</v>
      </c>
      <c r="G1117" s="822" t="s">
        <v>2385</v>
      </c>
      <c r="H1117" s="822" t="s">
        <v>329</v>
      </c>
      <c r="I1117" s="822" t="s">
        <v>2451</v>
      </c>
      <c r="J1117" s="822" t="s">
        <v>1104</v>
      </c>
      <c r="K1117" s="822" t="s">
        <v>1056</v>
      </c>
      <c r="L1117" s="825">
        <v>111.72</v>
      </c>
      <c r="M1117" s="825">
        <v>335.15999999999997</v>
      </c>
      <c r="N1117" s="822">
        <v>3</v>
      </c>
      <c r="O1117" s="826">
        <v>1</v>
      </c>
      <c r="P1117" s="825">
        <v>335.15999999999997</v>
      </c>
      <c r="Q1117" s="827">
        <v>1</v>
      </c>
      <c r="R1117" s="822">
        <v>3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11</v>
      </c>
      <c r="B1118" s="822" t="s">
        <v>2300</v>
      </c>
      <c r="C1118" s="822" t="s">
        <v>2306</v>
      </c>
      <c r="D1118" s="823" t="s">
        <v>4268</v>
      </c>
      <c r="E1118" s="824" t="s">
        <v>2344</v>
      </c>
      <c r="F1118" s="822" t="s">
        <v>2301</v>
      </c>
      <c r="G1118" s="822" t="s">
        <v>2385</v>
      </c>
      <c r="H1118" s="822" t="s">
        <v>329</v>
      </c>
      <c r="I1118" s="822" t="s">
        <v>3578</v>
      </c>
      <c r="J1118" s="822" t="s">
        <v>1104</v>
      </c>
      <c r="K1118" s="822" t="s">
        <v>2519</v>
      </c>
      <c r="L1118" s="825">
        <v>59.85</v>
      </c>
      <c r="M1118" s="825">
        <v>59.85</v>
      </c>
      <c r="N1118" s="822">
        <v>1</v>
      </c>
      <c r="O1118" s="826">
        <v>1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11</v>
      </c>
      <c r="B1119" s="822" t="s">
        <v>2300</v>
      </c>
      <c r="C1119" s="822" t="s">
        <v>2306</v>
      </c>
      <c r="D1119" s="823" t="s">
        <v>4268</v>
      </c>
      <c r="E1119" s="824" t="s">
        <v>2344</v>
      </c>
      <c r="F1119" s="822" t="s">
        <v>2301</v>
      </c>
      <c r="G1119" s="822" t="s">
        <v>2452</v>
      </c>
      <c r="H1119" s="822" t="s">
        <v>329</v>
      </c>
      <c r="I1119" s="822" t="s">
        <v>2453</v>
      </c>
      <c r="J1119" s="822" t="s">
        <v>2454</v>
      </c>
      <c r="K1119" s="822" t="s">
        <v>2455</v>
      </c>
      <c r="L1119" s="825">
        <v>132.97999999999999</v>
      </c>
      <c r="M1119" s="825">
        <v>930.8599999999999</v>
      </c>
      <c r="N1119" s="822">
        <v>7</v>
      </c>
      <c r="O1119" s="826">
        <v>2</v>
      </c>
      <c r="P1119" s="825">
        <v>930.8599999999999</v>
      </c>
      <c r="Q1119" s="827">
        <v>1</v>
      </c>
      <c r="R1119" s="822">
        <v>7</v>
      </c>
      <c r="S1119" s="827">
        <v>1</v>
      </c>
      <c r="T1119" s="826">
        <v>2</v>
      </c>
      <c r="U1119" s="828">
        <v>1</v>
      </c>
    </row>
    <row r="1120" spans="1:21" ht="14.45" customHeight="1" x14ac:dyDescent="0.2">
      <c r="A1120" s="821">
        <v>11</v>
      </c>
      <c r="B1120" s="822" t="s">
        <v>2300</v>
      </c>
      <c r="C1120" s="822" t="s">
        <v>2306</v>
      </c>
      <c r="D1120" s="823" t="s">
        <v>4268</v>
      </c>
      <c r="E1120" s="824" t="s">
        <v>2344</v>
      </c>
      <c r="F1120" s="822" t="s">
        <v>2301</v>
      </c>
      <c r="G1120" s="822" t="s">
        <v>2577</v>
      </c>
      <c r="H1120" s="822" t="s">
        <v>329</v>
      </c>
      <c r="I1120" s="822" t="s">
        <v>2578</v>
      </c>
      <c r="J1120" s="822" t="s">
        <v>2579</v>
      </c>
      <c r="K1120" s="822" t="s">
        <v>2580</v>
      </c>
      <c r="L1120" s="825">
        <v>482.19</v>
      </c>
      <c r="M1120" s="825">
        <v>1446.57</v>
      </c>
      <c r="N1120" s="822">
        <v>3</v>
      </c>
      <c r="O1120" s="826">
        <v>3</v>
      </c>
      <c r="P1120" s="825">
        <v>1446.57</v>
      </c>
      <c r="Q1120" s="827">
        <v>1</v>
      </c>
      <c r="R1120" s="822">
        <v>3</v>
      </c>
      <c r="S1120" s="827">
        <v>1</v>
      </c>
      <c r="T1120" s="826">
        <v>3</v>
      </c>
      <c r="U1120" s="828">
        <v>1</v>
      </c>
    </row>
    <row r="1121" spans="1:21" ht="14.45" customHeight="1" x14ac:dyDescent="0.2">
      <c r="A1121" s="821">
        <v>11</v>
      </c>
      <c r="B1121" s="822" t="s">
        <v>2300</v>
      </c>
      <c r="C1121" s="822" t="s">
        <v>2306</v>
      </c>
      <c r="D1121" s="823" t="s">
        <v>4268</v>
      </c>
      <c r="E1121" s="824" t="s">
        <v>2344</v>
      </c>
      <c r="F1121" s="822" t="s">
        <v>2301</v>
      </c>
      <c r="G1121" s="822" t="s">
        <v>2577</v>
      </c>
      <c r="H1121" s="822" t="s">
        <v>329</v>
      </c>
      <c r="I1121" s="822" t="s">
        <v>2774</v>
      </c>
      <c r="J1121" s="822" t="s">
        <v>2579</v>
      </c>
      <c r="K1121" s="822" t="s">
        <v>2580</v>
      </c>
      <c r="L1121" s="825">
        <v>482.19</v>
      </c>
      <c r="M1121" s="825">
        <v>482.19</v>
      </c>
      <c r="N1121" s="822">
        <v>1</v>
      </c>
      <c r="O1121" s="826">
        <v>1</v>
      </c>
      <c r="P1121" s="825">
        <v>482.19</v>
      </c>
      <c r="Q1121" s="827">
        <v>1</v>
      </c>
      <c r="R1121" s="822">
        <v>1</v>
      </c>
      <c r="S1121" s="827">
        <v>1</v>
      </c>
      <c r="T1121" s="826">
        <v>1</v>
      </c>
      <c r="U1121" s="828">
        <v>1</v>
      </c>
    </row>
    <row r="1122" spans="1:21" ht="14.45" customHeight="1" x14ac:dyDescent="0.2">
      <c r="A1122" s="821">
        <v>11</v>
      </c>
      <c r="B1122" s="822" t="s">
        <v>2300</v>
      </c>
      <c r="C1122" s="822" t="s">
        <v>2306</v>
      </c>
      <c r="D1122" s="823" t="s">
        <v>4268</v>
      </c>
      <c r="E1122" s="824" t="s">
        <v>2344</v>
      </c>
      <c r="F1122" s="822" t="s">
        <v>2301</v>
      </c>
      <c r="G1122" s="822" t="s">
        <v>3579</v>
      </c>
      <c r="H1122" s="822" t="s">
        <v>663</v>
      </c>
      <c r="I1122" s="822" t="s">
        <v>3580</v>
      </c>
      <c r="J1122" s="822" t="s">
        <v>3581</v>
      </c>
      <c r="K1122" s="822" t="s">
        <v>3582</v>
      </c>
      <c r="L1122" s="825">
        <v>397.63</v>
      </c>
      <c r="M1122" s="825">
        <v>1192.8899999999999</v>
      </c>
      <c r="N1122" s="822">
        <v>3</v>
      </c>
      <c r="O1122" s="826">
        <v>2.5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11</v>
      </c>
      <c r="B1123" s="822" t="s">
        <v>2300</v>
      </c>
      <c r="C1123" s="822" t="s">
        <v>2306</v>
      </c>
      <c r="D1123" s="823" t="s">
        <v>4268</v>
      </c>
      <c r="E1123" s="824" t="s">
        <v>2344</v>
      </c>
      <c r="F1123" s="822" t="s">
        <v>2301</v>
      </c>
      <c r="G1123" s="822" t="s">
        <v>3482</v>
      </c>
      <c r="H1123" s="822" t="s">
        <v>329</v>
      </c>
      <c r="I1123" s="822" t="s">
        <v>3483</v>
      </c>
      <c r="J1123" s="822" t="s">
        <v>3484</v>
      </c>
      <c r="K1123" s="822" t="s">
        <v>3485</v>
      </c>
      <c r="L1123" s="825">
        <v>23.49</v>
      </c>
      <c r="M1123" s="825">
        <v>23.49</v>
      </c>
      <c r="N1123" s="822">
        <v>1</v>
      </c>
      <c r="O1123" s="826">
        <v>0.5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11</v>
      </c>
      <c r="B1124" s="822" t="s">
        <v>2300</v>
      </c>
      <c r="C1124" s="822" t="s">
        <v>2306</v>
      </c>
      <c r="D1124" s="823" t="s">
        <v>4268</v>
      </c>
      <c r="E1124" s="824" t="s">
        <v>2344</v>
      </c>
      <c r="F1124" s="822" t="s">
        <v>2301</v>
      </c>
      <c r="G1124" s="822" t="s">
        <v>2980</v>
      </c>
      <c r="H1124" s="822" t="s">
        <v>329</v>
      </c>
      <c r="I1124" s="822" t="s">
        <v>2981</v>
      </c>
      <c r="J1124" s="822" t="s">
        <v>2982</v>
      </c>
      <c r="K1124" s="822" t="s">
        <v>1840</v>
      </c>
      <c r="L1124" s="825">
        <v>38.56</v>
      </c>
      <c r="M1124" s="825">
        <v>77.12</v>
      </c>
      <c r="N1124" s="822">
        <v>2</v>
      </c>
      <c r="O1124" s="826">
        <v>1</v>
      </c>
      <c r="P1124" s="825">
        <v>77.12</v>
      </c>
      <c r="Q1124" s="827">
        <v>1</v>
      </c>
      <c r="R1124" s="822">
        <v>2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11</v>
      </c>
      <c r="B1125" s="822" t="s">
        <v>2300</v>
      </c>
      <c r="C1125" s="822" t="s">
        <v>2306</v>
      </c>
      <c r="D1125" s="823" t="s">
        <v>4268</v>
      </c>
      <c r="E1125" s="824" t="s">
        <v>2344</v>
      </c>
      <c r="F1125" s="822" t="s">
        <v>2301</v>
      </c>
      <c r="G1125" s="822" t="s">
        <v>2588</v>
      </c>
      <c r="H1125" s="822" t="s">
        <v>663</v>
      </c>
      <c r="I1125" s="822" t="s">
        <v>2069</v>
      </c>
      <c r="J1125" s="822" t="s">
        <v>1965</v>
      </c>
      <c r="K1125" s="822" t="s">
        <v>2070</v>
      </c>
      <c r="L1125" s="825">
        <v>70.48</v>
      </c>
      <c r="M1125" s="825">
        <v>563.84</v>
      </c>
      <c r="N1125" s="822">
        <v>8</v>
      </c>
      <c r="O1125" s="826">
        <v>5.5</v>
      </c>
      <c r="P1125" s="825">
        <v>211.44</v>
      </c>
      <c r="Q1125" s="827">
        <v>0.375</v>
      </c>
      <c r="R1125" s="822">
        <v>3</v>
      </c>
      <c r="S1125" s="827">
        <v>0.375</v>
      </c>
      <c r="T1125" s="826">
        <v>3</v>
      </c>
      <c r="U1125" s="828">
        <v>0.54545454545454541</v>
      </c>
    </row>
    <row r="1126" spans="1:21" ht="14.45" customHeight="1" x14ac:dyDescent="0.2">
      <c r="A1126" s="821">
        <v>11</v>
      </c>
      <c r="B1126" s="822" t="s">
        <v>2300</v>
      </c>
      <c r="C1126" s="822" t="s">
        <v>2306</v>
      </c>
      <c r="D1126" s="823" t="s">
        <v>4268</v>
      </c>
      <c r="E1126" s="824" t="s">
        <v>2344</v>
      </c>
      <c r="F1126" s="822" t="s">
        <v>2301</v>
      </c>
      <c r="G1126" s="822" t="s">
        <v>2588</v>
      </c>
      <c r="H1126" s="822" t="s">
        <v>663</v>
      </c>
      <c r="I1126" s="822" t="s">
        <v>2988</v>
      </c>
      <c r="J1126" s="822" t="s">
        <v>1965</v>
      </c>
      <c r="K1126" s="822" t="s">
        <v>2989</v>
      </c>
      <c r="L1126" s="825">
        <v>46.99</v>
      </c>
      <c r="M1126" s="825">
        <v>46.99</v>
      </c>
      <c r="N1126" s="822">
        <v>1</v>
      </c>
      <c r="O1126" s="826">
        <v>0.5</v>
      </c>
      <c r="P1126" s="825">
        <v>46.99</v>
      </c>
      <c r="Q1126" s="827">
        <v>1</v>
      </c>
      <c r="R1126" s="822">
        <v>1</v>
      </c>
      <c r="S1126" s="827">
        <v>1</v>
      </c>
      <c r="T1126" s="826">
        <v>0.5</v>
      </c>
      <c r="U1126" s="828">
        <v>1</v>
      </c>
    </row>
    <row r="1127" spans="1:21" ht="14.45" customHeight="1" x14ac:dyDescent="0.2">
      <c r="A1127" s="821">
        <v>11</v>
      </c>
      <c r="B1127" s="822" t="s">
        <v>2300</v>
      </c>
      <c r="C1127" s="822" t="s">
        <v>2306</v>
      </c>
      <c r="D1127" s="823" t="s">
        <v>4268</v>
      </c>
      <c r="E1127" s="824" t="s">
        <v>2344</v>
      </c>
      <c r="F1127" s="822" t="s">
        <v>2301</v>
      </c>
      <c r="G1127" s="822" t="s">
        <v>2401</v>
      </c>
      <c r="H1127" s="822" t="s">
        <v>329</v>
      </c>
      <c r="I1127" s="822" t="s">
        <v>2402</v>
      </c>
      <c r="J1127" s="822" t="s">
        <v>1419</v>
      </c>
      <c r="K1127" s="822" t="s">
        <v>2403</v>
      </c>
      <c r="L1127" s="825">
        <v>34.19</v>
      </c>
      <c r="M1127" s="825">
        <v>68.38</v>
      </c>
      <c r="N1127" s="822">
        <v>2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11</v>
      </c>
      <c r="B1128" s="822" t="s">
        <v>2300</v>
      </c>
      <c r="C1128" s="822" t="s">
        <v>2306</v>
      </c>
      <c r="D1128" s="823" t="s">
        <v>4268</v>
      </c>
      <c r="E1128" s="824" t="s">
        <v>2344</v>
      </c>
      <c r="F1128" s="822" t="s">
        <v>2301</v>
      </c>
      <c r="G1128" s="822" t="s">
        <v>2353</v>
      </c>
      <c r="H1128" s="822" t="s">
        <v>663</v>
      </c>
      <c r="I1128" s="822" t="s">
        <v>1834</v>
      </c>
      <c r="J1128" s="822" t="s">
        <v>788</v>
      </c>
      <c r="K1128" s="822" t="s">
        <v>1835</v>
      </c>
      <c r="L1128" s="825">
        <v>736.33</v>
      </c>
      <c r="M1128" s="825">
        <v>8835.9600000000009</v>
      </c>
      <c r="N1128" s="822">
        <v>12</v>
      </c>
      <c r="O1128" s="826">
        <v>6.5</v>
      </c>
      <c r="P1128" s="825">
        <v>8099.63</v>
      </c>
      <c r="Q1128" s="827">
        <v>0.91666666666666663</v>
      </c>
      <c r="R1128" s="822">
        <v>11</v>
      </c>
      <c r="S1128" s="827">
        <v>0.91666666666666663</v>
      </c>
      <c r="T1128" s="826">
        <v>5.5</v>
      </c>
      <c r="U1128" s="828">
        <v>0.84615384615384615</v>
      </c>
    </row>
    <row r="1129" spans="1:21" ht="14.45" customHeight="1" x14ac:dyDescent="0.2">
      <c r="A1129" s="821">
        <v>11</v>
      </c>
      <c r="B1129" s="822" t="s">
        <v>2300</v>
      </c>
      <c r="C1129" s="822" t="s">
        <v>2306</v>
      </c>
      <c r="D1129" s="823" t="s">
        <v>4268</v>
      </c>
      <c r="E1129" s="824" t="s">
        <v>2344</v>
      </c>
      <c r="F1129" s="822" t="s">
        <v>2301</v>
      </c>
      <c r="G1129" s="822" t="s">
        <v>2353</v>
      </c>
      <c r="H1129" s="822" t="s">
        <v>663</v>
      </c>
      <c r="I1129" s="822" t="s">
        <v>1836</v>
      </c>
      <c r="J1129" s="822" t="s">
        <v>788</v>
      </c>
      <c r="K1129" s="822" t="s">
        <v>1837</v>
      </c>
      <c r="L1129" s="825">
        <v>490.89</v>
      </c>
      <c r="M1129" s="825">
        <v>3436.23</v>
      </c>
      <c r="N1129" s="822">
        <v>7</v>
      </c>
      <c r="O1129" s="826">
        <v>5</v>
      </c>
      <c r="P1129" s="825">
        <v>1472.67</v>
      </c>
      <c r="Q1129" s="827">
        <v>0.4285714285714286</v>
      </c>
      <c r="R1129" s="822">
        <v>3</v>
      </c>
      <c r="S1129" s="827">
        <v>0.42857142857142855</v>
      </c>
      <c r="T1129" s="826">
        <v>2.5</v>
      </c>
      <c r="U1129" s="828">
        <v>0.5</v>
      </c>
    </row>
    <row r="1130" spans="1:21" ht="14.45" customHeight="1" x14ac:dyDescent="0.2">
      <c r="A1130" s="821">
        <v>11</v>
      </c>
      <c r="B1130" s="822" t="s">
        <v>2300</v>
      </c>
      <c r="C1130" s="822" t="s">
        <v>2306</v>
      </c>
      <c r="D1130" s="823" t="s">
        <v>4268</v>
      </c>
      <c r="E1130" s="824" t="s">
        <v>2344</v>
      </c>
      <c r="F1130" s="822" t="s">
        <v>2301</v>
      </c>
      <c r="G1130" s="822" t="s">
        <v>2353</v>
      </c>
      <c r="H1130" s="822" t="s">
        <v>663</v>
      </c>
      <c r="I1130" s="822" t="s">
        <v>2024</v>
      </c>
      <c r="J1130" s="822" t="s">
        <v>1203</v>
      </c>
      <c r="K1130" s="822" t="s">
        <v>2025</v>
      </c>
      <c r="L1130" s="825">
        <v>1847.49</v>
      </c>
      <c r="M1130" s="825">
        <v>3694.98</v>
      </c>
      <c r="N1130" s="822">
        <v>2</v>
      </c>
      <c r="O1130" s="826">
        <v>2</v>
      </c>
      <c r="P1130" s="825">
        <v>1847.49</v>
      </c>
      <c r="Q1130" s="827">
        <v>0.5</v>
      </c>
      <c r="R1130" s="822">
        <v>1</v>
      </c>
      <c r="S1130" s="827">
        <v>0.5</v>
      </c>
      <c r="T1130" s="826">
        <v>1</v>
      </c>
      <c r="U1130" s="828">
        <v>0.5</v>
      </c>
    </row>
    <row r="1131" spans="1:21" ht="14.45" customHeight="1" x14ac:dyDescent="0.2">
      <c r="A1131" s="821">
        <v>11</v>
      </c>
      <c r="B1131" s="822" t="s">
        <v>2300</v>
      </c>
      <c r="C1131" s="822" t="s">
        <v>2306</v>
      </c>
      <c r="D1131" s="823" t="s">
        <v>4268</v>
      </c>
      <c r="E1131" s="824" t="s">
        <v>2344</v>
      </c>
      <c r="F1131" s="822" t="s">
        <v>2301</v>
      </c>
      <c r="G1131" s="822" t="s">
        <v>2408</v>
      </c>
      <c r="H1131" s="822" t="s">
        <v>329</v>
      </c>
      <c r="I1131" s="822" t="s">
        <v>2409</v>
      </c>
      <c r="J1131" s="822" t="s">
        <v>681</v>
      </c>
      <c r="K1131" s="822" t="s">
        <v>1168</v>
      </c>
      <c r="L1131" s="825">
        <v>35.25</v>
      </c>
      <c r="M1131" s="825">
        <v>846</v>
      </c>
      <c r="N1131" s="822">
        <v>24</v>
      </c>
      <c r="O1131" s="826">
        <v>16</v>
      </c>
      <c r="P1131" s="825">
        <v>105.75</v>
      </c>
      <c r="Q1131" s="827">
        <v>0.125</v>
      </c>
      <c r="R1131" s="822">
        <v>3</v>
      </c>
      <c r="S1131" s="827">
        <v>0.125</v>
      </c>
      <c r="T1131" s="826">
        <v>2</v>
      </c>
      <c r="U1131" s="828">
        <v>0.125</v>
      </c>
    </row>
    <row r="1132" spans="1:21" ht="14.45" customHeight="1" x14ac:dyDescent="0.2">
      <c r="A1132" s="821">
        <v>11</v>
      </c>
      <c r="B1132" s="822" t="s">
        <v>2300</v>
      </c>
      <c r="C1132" s="822" t="s">
        <v>2306</v>
      </c>
      <c r="D1132" s="823" t="s">
        <v>4268</v>
      </c>
      <c r="E1132" s="824" t="s">
        <v>2344</v>
      </c>
      <c r="F1132" s="822" t="s">
        <v>2301</v>
      </c>
      <c r="G1132" s="822" t="s">
        <v>2408</v>
      </c>
      <c r="H1132" s="822" t="s">
        <v>329</v>
      </c>
      <c r="I1132" s="822" t="s">
        <v>2589</v>
      </c>
      <c r="J1132" s="822" t="s">
        <v>681</v>
      </c>
      <c r="K1132" s="822" t="s">
        <v>2590</v>
      </c>
      <c r="L1132" s="825">
        <v>35.25</v>
      </c>
      <c r="M1132" s="825">
        <v>141</v>
      </c>
      <c r="N1132" s="822">
        <v>4</v>
      </c>
      <c r="O1132" s="826">
        <v>3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11</v>
      </c>
      <c r="B1133" s="822" t="s">
        <v>2300</v>
      </c>
      <c r="C1133" s="822" t="s">
        <v>2306</v>
      </c>
      <c r="D1133" s="823" t="s">
        <v>4268</v>
      </c>
      <c r="E1133" s="824" t="s">
        <v>2344</v>
      </c>
      <c r="F1133" s="822" t="s">
        <v>2301</v>
      </c>
      <c r="G1133" s="822" t="s">
        <v>2408</v>
      </c>
      <c r="H1133" s="822" t="s">
        <v>329</v>
      </c>
      <c r="I1133" s="822" t="s">
        <v>2591</v>
      </c>
      <c r="J1133" s="822" t="s">
        <v>925</v>
      </c>
      <c r="K1133" s="822" t="s">
        <v>2592</v>
      </c>
      <c r="L1133" s="825">
        <v>35.25</v>
      </c>
      <c r="M1133" s="825">
        <v>141</v>
      </c>
      <c r="N1133" s="822">
        <v>4</v>
      </c>
      <c r="O1133" s="826">
        <v>3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11</v>
      </c>
      <c r="B1134" s="822" t="s">
        <v>2300</v>
      </c>
      <c r="C1134" s="822" t="s">
        <v>2306</v>
      </c>
      <c r="D1134" s="823" t="s">
        <v>4268</v>
      </c>
      <c r="E1134" s="824" t="s">
        <v>2344</v>
      </c>
      <c r="F1134" s="822" t="s">
        <v>2301</v>
      </c>
      <c r="G1134" s="822" t="s">
        <v>2408</v>
      </c>
      <c r="H1134" s="822" t="s">
        <v>329</v>
      </c>
      <c r="I1134" s="822" t="s">
        <v>2799</v>
      </c>
      <c r="J1134" s="822" t="s">
        <v>681</v>
      </c>
      <c r="K1134" s="822" t="s">
        <v>2592</v>
      </c>
      <c r="L1134" s="825">
        <v>35.25</v>
      </c>
      <c r="M1134" s="825">
        <v>70.5</v>
      </c>
      <c r="N1134" s="822">
        <v>2</v>
      </c>
      <c r="O1134" s="826">
        <v>2</v>
      </c>
      <c r="P1134" s="825">
        <v>35.25</v>
      </c>
      <c r="Q1134" s="827">
        <v>0.5</v>
      </c>
      <c r="R1134" s="822">
        <v>1</v>
      </c>
      <c r="S1134" s="827">
        <v>0.5</v>
      </c>
      <c r="T1134" s="826">
        <v>1</v>
      </c>
      <c r="U1134" s="828">
        <v>0.5</v>
      </c>
    </row>
    <row r="1135" spans="1:21" ht="14.45" customHeight="1" x14ac:dyDescent="0.2">
      <c r="A1135" s="821">
        <v>11</v>
      </c>
      <c r="B1135" s="822" t="s">
        <v>2300</v>
      </c>
      <c r="C1135" s="822" t="s">
        <v>2306</v>
      </c>
      <c r="D1135" s="823" t="s">
        <v>4268</v>
      </c>
      <c r="E1135" s="824" t="s">
        <v>2344</v>
      </c>
      <c r="F1135" s="822" t="s">
        <v>2301</v>
      </c>
      <c r="G1135" s="822" t="s">
        <v>2491</v>
      </c>
      <c r="H1135" s="822" t="s">
        <v>329</v>
      </c>
      <c r="I1135" s="822" t="s">
        <v>2492</v>
      </c>
      <c r="J1135" s="822" t="s">
        <v>2493</v>
      </c>
      <c r="K1135" s="822" t="s">
        <v>2494</v>
      </c>
      <c r="L1135" s="825">
        <v>57.64</v>
      </c>
      <c r="M1135" s="825">
        <v>57.64</v>
      </c>
      <c r="N1135" s="822">
        <v>1</v>
      </c>
      <c r="O1135" s="826">
        <v>1</v>
      </c>
      <c r="P1135" s="825">
        <v>57.64</v>
      </c>
      <c r="Q1135" s="827">
        <v>1</v>
      </c>
      <c r="R1135" s="822">
        <v>1</v>
      </c>
      <c r="S1135" s="827">
        <v>1</v>
      </c>
      <c r="T1135" s="826">
        <v>1</v>
      </c>
      <c r="U1135" s="828">
        <v>1</v>
      </c>
    </row>
    <row r="1136" spans="1:21" ht="14.45" customHeight="1" x14ac:dyDescent="0.2">
      <c r="A1136" s="821">
        <v>11</v>
      </c>
      <c r="B1136" s="822" t="s">
        <v>2300</v>
      </c>
      <c r="C1136" s="822" t="s">
        <v>2306</v>
      </c>
      <c r="D1136" s="823" t="s">
        <v>4268</v>
      </c>
      <c r="E1136" s="824" t="s">
        <v>2344</v>
      </c>
      <c r="F1136" s="822" t="s">
        <v>2301</v>
      </c>
      <c r="G1136" s="822" t="s">
        <v>2483</v>
      </c>
      <c r="H1136" s="822" t="s">
        <v>663</v>
      </c>
      <c r="I1136" s="822" t="s">
        <v>3583</v>
      </c>
      <c r="J1136" s="822" t="s">
        <v>1872</v>
      </c>
      <c r="K1136" s="822" t="s">
        <v>3584</v>
      </c>
      <c r="L1136" s="825">
        <v>236.36</v>
      </c>
      <c r="M1136" s="825">
        <v>236.36</v>
      </c>
      <c r="N1136" s="822">
        <v>1</v>
      </c>
      <c r="O1136" s="826">
        <v>1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11</v>
      </c>
      <c r="B1137" s="822" t="s">
        <v>2300</v>
      </c>
      <c r="C1137" s="822" t="s">
        <v>2306</v>
      </c>
      <c r="D1137" s="823" t="s">
        <v>4268</v>
      </c>
      <c r="E1137" s="824" t="s">
        <v>2344</v>
      </c>
      <c r="F1137" s="822" t="s">
        <v>2301</v>
      </c>
      <c r="G1137" s="822" t="s">
        <v>2497</v>
      </c>
      <c r="H1137" s="822" t="s">
        <v>329</v>
      </c>
      <c r="I1137" s="822" t="s">
        <v>2498</v>
      </c>
      <c r="J1137" s="822" t="s">
        <v>659</v>
      </c>
      <c r="K1137" s="822" t="s">
        <v>2499</v>
      </c>
      <c r="L1137" s="825">
        <v>127.91</v>
      </c>
      <c r="M1137" s="825">
        <v>255.82</v>
      </c>
      <c r="N1137" s="822">
        <v>2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11</v>
      </c>
      <c r="B1138" s="822" t="s">
        <v>2300</v>
      </c>
      <c r="C1138" s="822" t="s">
        <v>2306</v>
      </c>
      <c r="D1138" s="823" t="s">
        <v>4268</v>
      </c>
      <c r="E1138" s="824" t="s">
        <v>2344</v>
      </c>
      <c r="F1138" s="822" t="s">
        <v>2301</v>
      </c>
      <c r="G1138" s="822" t="s">
        <v>2997</v>
      </c>
      <c r="H1138" s="822" t="s">
        <v>329</v>
      </c>
      <c r="I1138" s="822" t="s">
        <v>2998</v>
      </c>
      <c r="J1138" s="822" t="s">
        <v>2999</v>
      </c>
      <c r="K1138" s="822" t="s">
        <v>2079</v>
      </c>
      <c r="L1138" s="825">
        <v>500.74</v>
      </c>
      <c r="M1138" s="825">
        <v>500.74</v>
      </c>
      <c r="N1138" s="822">
        <v>1</v>
      </c>
      <c r="O1138" s="826">
        <v>1</v>
      </c>
      <c r="P1138" s="825">
        <v>500.74</v>
      </c>
      <c r="Q1138" s="827">
        <v>1</v>
      </c>
      <c r="R1138" s="822">
        <v>1</v>
      </c>
      <c r="S1138" s="827">
        <v>1</v>
      </c>
      <c r="T1138" s="826">
        <v>1</v>
      </c>
      <c r="U1138" s="828">
        <v>1</v>
      </c>
    </row>
    <row r="1139" spans="1:21" ht="14.45" customHeight="1" x14ac:dyDescent="0.2">
      <c r="A1139" s="821">
        <v>11</v>
      </c>
      <c r="B1139" s="822" t="s">
        <v>2300</v>
      </c>
      <c r="C1139" s="822" t="s">
        <v>2306</v>
      </c>
      <c r="D1139" s="823" t="s">
        <v>4268</v>
      </c>
      <c r="E1139" s="824" t="s">
        <v>2344</v>
      </c>
      <c r="F1139" s="822" t="s">
        <v>2301</v>
      </c>
      <c r="G1139" s="822" t="s">
        <v>2410</v>
      </c>
      <c r="H1139" s="822" t="s">
        <v>329</v>
      </c>
      <c r="I1139" s="822" t="s">
        <v>3585</v>
      </c>
      <c r="J1139" s="822" t="s">
        <v>2412</v>
      </c>
      <c r="K1139" s="822" t="s">
        <v>3586</v>
      </c>
      <c r="L1139" s="825">
        <v>1653.72</v>
      </c>
      <c r="M1139" s="825">
        <v>3307.44</v>
      </c>
      <c r="N1139" s="822">
        <v>2</v>
      </c>
      <c r="O1139" s="826">
        <v>2</v>
      </c>
      <c r="P1139" s="825">
        <v>3307.44</v>
      </c>
      <c r="Q1139" s="827">
        <v>1</v>
      </c>
      <c r="R1139" s="822">
        <v>2</v>
      </c>
      <c r="S1139" s="827">
        <v>1</v>
      </c>
      <c r="T1139" s="826">
        <v>2</v>
      </c>
      <c r="U1139" s="828">
        <v>1</v>
      </c>
    </row>
    <row r="1140" spans="1:21" ht="14.45" customHeight="1" x14ac:dyDescent="0.2">
      <c r="A1140" s="821">
        <v>11</v>
      </c>
      <c r="B1140" s="822" t="s">
        <v>2300</v>
      </c>
      <c r="C1140" s="822" t="s">
        <v>2306</v>
      </c>
      <c r="D1140" s="823" t="s">
        <v>4268</v>
      </c>
      <c r="E1140" s="824" t="s">
        <v>2344</v>
      </c>
      <c r="F1140" s="822" t="s">
        <v>2301</v>
      </c>
      <c r="G1140" s="822" t="s">
        <v>2410</v>
      </c>
      <c r="H1140" s="822" t="s">
        <v>329</v>
      </c>
      <c r="I1140" s="822" t="s">
        <v>3587</v>
      </c>
      <c r="J1140" s="822" t="s">
        <v>2412</v>
      </c>
      <c r="K1140" s="822" t="s">
        <v>3588</v>
      </c>
      <c r="L1140" s="825">
        <v>6177.8</v>
      </c>
      <c r="M1140" s="825">
        <v>6177.8</v>
      </c>
      <c r="N1140" s="822">
        <v>1</v>
      </c>
      <c r="O1140" s="826">
        <v>1</v>
      </c>
      <c r="P1140" s="825">
        <v>6177.8</v>
      </c>
      <c r="Q1140" s="827">
        <v>1</v>
      </c>
      <c r="R1140" s="822">
        <v>1</v>
      </c>
      <c r="S1140" s="827">
        <v>1</v>
      </c>
      <c r="T1140" s="826">
        <v>1</v>
      </c>
      <c r="U1140" s="828">
        <v>1</v>
      </c>
    </row>
    <row r="1141" spans="1:21" ht="14.45" customHeight="1" x14ac:dyDescent="0.2">
      <c r="A1141" s="821">
        <v>11</v>
      </c>
      <c r="B1141" s="822" t="s">
        <v>2300</v>
      </c>
      <c r="C1141" s="822" t="s">
        <v>2306</v>
      </c>
      <c r="D1141" s="823" t="s">
        <v>4268</v>
      </c>
      <c r="E1141" s="824" t="s">
        <v>2344</v>
      </c>
      <c r="F1141" s="822" t="s">
        <v>2301</v>
      </c>
      <c r="G1141" s="822" t="s">
        <v>2808</v>
      </c>
      <c r="H1141" s="822" t="s">
        <v>329</v>
      </c>
      <c r="I1141" s="822" t="s">
        <v>3589</v>
      </c>
      <c r="J1141" s="822" t="s">
        <v>2810</v>
      </c>
      <c r="K1141" s="822" t="s">
        <v>3590</v>
      </c>
      <c r="L1141" s="825">
        <v>477.84</v>
      </c>
      <c r="M1141" s="825">
        <v>477.84</v>
      </c>
      <c r="N1141" s="822">
        <v>1</v>
      </c>
      <c r="O1141" s="826">
        <v>1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11</v>
      </c>
      <c r="B1142" s="822" t="s">
        <v>2300</v>
      </c>
      <c r="C1142" s="822" t="s">
        <v>2306</v>
      </c>
      <c r="D1142" s="823" t="s">
        <v>4268</v>
      </c>
      <c r="E1142" s="824" t="s">
        <v>2344</v>
      </c>
      <c r="F1142" s="822" t="s">
        <v>2301</v>
      </c>
      <c r="G1142" s="822" t="s">
        <v>3498</v>
      </c>
      <c r="H1142" s="822" t="s">
        <v>663</v>
      </c>
      <c r="I1142" s="822" t="s">
        <v>2099</v>
      </c>
      <c r="J1142" s="822" t="s">
        <v>1036</v>
      </c>
      <c r="K1142" s="822" t="s">
        <v>1037</v>
      </c>
      <c r="L1142" s="825">
        <v>63.75</v>
      </c>
      <c r="M1142" s="825">
        <v>63.75</v>
      </c>
      <c r="N1142" s="822">
        <v>1</v>
      </c>
      <c r="O1142" s="826">
        <v>0.5</v>
      </c>
      <c r="P1142" s="825">
        <v>63.75</v>
      </c>
      <c r="Q1142" s="827">
        <v>1</v>
      </c>
      <c r="R1142" s="822">
        <v>1</v>
      </c>
      <c r="S1142" s="827">
        <v>1</v>
      </c>
      <c r="T1142" s="826">
        <v>0.5</v>
      </c>
      <c r="U1142" s="828">
        <v>1</v>
      </c>
    </row>
    <row r="1143" spans="1:21" ht="14.45" customHeight="1" x14ac:dyDescent="0.2">
      <c r="A1143" s="821">
        <v>11</v>
      </c>
      <c r="B1143" s="822" t="s">
        <v>2300</v>
      </c>
      <c r="C1143" s="822" t="s">
        <v>2306</v>
      </c>
      <c r="D1143" s="823" t="s">
        <v>4268</v>
      </c>
      <c r="E1143" s="824" t="s">
        <v>2344</v>
      </c>
      <c r="F1143" s="822" t="s">
        <v>2301</v>
      </c>
      <c r="G1143" s="822" t="s">
        <v>3591</v>
      </c>
      <c r="H1143" s="822" t="s">
        <v>329</v>
      </c>
      <c r="I1143" s="822" t="s">
        <v>3592</v>
      </c>
      <c r="J1143" s="822" t="s">
        <v>3593</v>
      </c>
      <c r="K1143" s="822" t="s">
        <v>3594</v>
      </c>
      <c r="L1143" s="825">
        <v>108.88</v>
      </c>
      <c r="M1143" s="825">
        <v>217.76</v>
      </c>
      <c r="N1143" s="822">
        <v>2</v>
      </c>
      <c r="O1143" s="826">
        <v>0.5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11</v>
      </c>
      <c r="B1144" s="822" t="s">
        <v>2300</v>
      </c>
      <c r="C1144" s="822" t="s">
        <v>2306</v>
      </c>
      <c r="D1144" s="823" t="s">
        <v>4268</v>
      </c>
      <c r="E1144" s="824" t="s">
        <v>2344</v>
      </c>
      <c r="F1144" s="822" t="s">
        <v>2301</v>
      </c>
      <c r="G1144" s="822" t="s">
        <v>2354</v>
      </c>
      <c r="H1144" s="822" t="s">
        <v>663</v>
      </c>
      <c r="I1144" s="822" t="s">
        <v>1970</v>
      </c>
      <c r="J1144" s="822" t="s">
        <v>929</v>
      </c>
      <c r="K1144" s="822" t="s">
        <v>930</v>
      </c>
      <c r="L1144" s="825">
        <v>0</v>
      </c>
      <c r="M1144" s="825">
        <v>0</v>
      </c>
      <c r="N1144" s="822">
        <v>48</v>
      </c>
      <c r="O1144" s="826">
        <v>24</v>
      </c>
      <c r="P1144" s="825">
        <v>0</v>
      </c>
      <c r="Q1144" s="827"/>
      <c r="R1144" s="822">
        <v>27</v>
      </c>
      <c r="S1144" s="827">
        <v>0.5625</v>
      </c>
      <c r="T1144" s="826">
        <v>12.5</v>
      </c>
      <c r="U1144" s="828">
        <v>0.52083333333333337</v>
      </c>
    </row>
    <row r="1145" spans="1:21" ht="14.45" customHeight="1" x14ac:dyDescent="0.2">
      <c r="A1145" s="821">
        <v>11</v>
      </c>
      <c r="B1145" s="822" t="s">
        <v>2300</v>
      </c>
      <c r="C1145" s="822" t="s">
        <v>2306</v>
      </c>
      <c r="D1145" s="823" t="s">
        <v>4268</v>
      </c>
      <c r="E1145" s="824" t="s">
        <v>2344</v>
      </c>
      <c r="F1145" s="822" t="s">
        <v>2301</v>
      </c>
      <c r="G1145" s="822" t="s">
        <v>2354</v>
      </c>
      <c r="H1145" s="822" t="s">
        <v>663</v>
      </c>
      <c r="I1145" s="822" t="s">
        <v>2232</v>
      </c>
      <c r="J1145" s="822" t="s">
        <v>929</v>
      </c>
      <c r="K1145" s="822" t="s">
        <v>2233</v>
      </c>
      <c r="L1145" s="825">
        <v>61.49</v>
      </c>
      <c r="M1145" s="825">
        <v>122.98</v>
      </c>
      <c r="N1145" s="822">
        <v>2</v>
      </c>
      <c r="O1145" s="826">
        <v>1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11</v>
      </c>
      <c r="B1146" s="822" t="s">
        <v>2300</v>
      </c>
      <c r="C1146" s="822" t="s">
        <v>2306</v>
      </c>
      <c r="D1146" s="823" t="s">
        <v>4268</v>
      </c>
      <c r="E1146" s="824" t="s">
        <v>2344</v>
      </c>
      <c r="F1146" s="822" t="s">
        <v>2301</v>
      </c>
      <c r="G1146" s="822" t="s">
        <v>2823</v>
      </c>
      <c r="H1146" s="822" t="s">
        <v>329</v>
      </c>
      <c r="I1146" s="822" t="s">
        <v>2824</v>
      </c>
      <c r="J1146" s="822" t="s">
        <v>2825</v>
      </c>
      <c r="K1146" s="822" t="s">
        <v>1821</v>
      </c>
      <c r="L1146" s="825">
        <v>38.56</v>
      </c>
      <c r="M1146" s="825">
        <v>38.56</v>
      </c>
      <c r="N1146" s="822">
        <v>1</v>
      </c>
      <c r="O1146" s="826">
        <v>0.5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11</v>
      </c>
      <c r="B1147" s="822" t="s">
        <v>2300</v>
      </c>
      <c r="C1147" s="822" t="s">
        <v>2306</v>
      </c>
      <c r="D1147" s="823" t="s">
        <v>4268</v>
      </c>
      <c r="E1147" s="824" t="s">
        <v>2344</v>
      </c>
      <c r="F1147" s="822" t="s">
        <v>2301</v>
      </c>
      <c r="G1147" s="822" t="s">
        <v>2823</v>
      </c>
      <c r="H1147" s="822" t="s">
        <v>329</v>
      </c>
      <c r="I1147" s="822" t="s">
        <v>3379</v>
      </c>
      <c r="J1147" s="822" t="s">
        <v>2825</v>
      </c>
      <c r="K1147" s="822" t="s">
        <v>953</v>
      </c>
      <c r="L1147" s="825">
        <v>77.13</v>
      </c>
      <c r="M1147" s="825">
        <v>77.13</v>
      </c>
      <c r="N1147" s="822">
        <v>1</v>
      </c>
      <c r="O1147" s="826">
        <v>0.5</v>
      </c>
      <c r="P1147" s="825">
        <v>77.13</v>
      </c>
      <c r="Q1147" s="827">
        <v>1</v>
      </c>
      <c r="R1147" s="822">
        <v>1</v>
      </c>
      <c r="S1147" s="827">
        <v>1</v>
      </c>
      <c r="T1147" s="826">
        <v>0.5</v>
      </c>
      <c r="U1147" s="828">
        <v>1</v>
      </c>
    </row>
    <row r="1148" spans="1:21" ht="14.45" customHeight="1" x14ac:dyDescent="0.2">
      <c r="A1148" s="821">
        <v>11</v>
      </c>
      <c r="B1148" s="822" t="s">
        <v>2300</v>
      </c>
      <c r="C1148" s="822" t="s">
        <v>2306</v>
      </c>
      <c r="D1148" s="823" t="s">
        <v>4268</v>
      </c>
      <c r="E1148" s="824" t="s">
        <v>2344</v>
      </c>
      <c r="F1148" s="822" t="s">
        <v>2301</v>
      </c>
      <c r="G1148" s="822" t="s">
        <v>2612</v>
      </c>
      <c r="H1148" s="822" t="s">
        <v>329</v>
      </c>
      <c r="I1148" s="822" t="s">
        <v>2613</v>
      </c>
      <c r="J1148" s="822" t="s">
        <v>2614</v>
      </c>
      <c r="K1148" s="822" t="s">
        <v>2615</v>
      </c>
      <c r="L1148" s="825">
        <v>100.17</v>
      </c>
      <c r="M1148" s="825">
        <v>801.36</v>
      </c>
      <c r="N1148" s="822">
        <v>8</v>
      </c>
      <c r="O1148" s="826">
        <v>4.5</v>
      </c>
      <c r="P1148" s="825">
        <v>701.19</v>
      </c>
      <c r="Q1148" s="827">
        <v>0.875</v>
      </c>
      <c r="R1148" s="822">
        <v>7</v>
      </c>
      <c r="S1148" s="827">
        <v>0.875</v>
      </c>
      <c r="T1148" s="826">
        <v>3.5</v>
      </c>
      <c r="U1148" s="828">
        <v>0.77777777777777779</v>
      </c>
    </row>
    <row r="1149" spans="1:21" ht="14.45" customHeight="1" x14ac:dyDescent="0.2">
      <c r="A1149" s="821">
        <v>11</v>
      </c>
      <c r="B1149" s="822" t="s">
        <v>2300</v>
      </c>
      <c r="C1149" s="822" t="s">
        <v>2306</v>
      </c>
      <c r="D1149" s="823" t="s">
        <v>4268</v>
      </c>
      <c r="E1149" s="824" t="s">
        <v>2344</v>
      </c>
      <c r="F1149" s="822" t="s">
        <v>2301</v>
      </c>
      <c r="G1149" s="822" t="s">
        <v>2612</v>
      </c>
      <c r="H1149" s="822" t="s">
        <v>329</v>
      </c>
      <c r="I1149" s="822" t="s">
        <v>3595</v>
      </c>
      <c r="J1149" s="822" t="s">
        <v>3101</v>
      </c>
      <c r="K1149" s="822" t="s">
        <v>3596</v>
      </c>
      <c r="L1149" s="825">
        <v>33.4</v>
      </c>
      <c r="M1149" s="825">
        <v>66.8</v>
      </c>
      <c r="N1149" s="822">
        <v>2</v>
      </c>
      <c r="O1149" s="826">
        <v>1</v>
      </c>
      <c r="P1149" s="825">
        <v>33.4</v>
      </c>
      <c r="Q1149" s="827">
        <v>0.5</v>
      </c>
      <c r="R1149" s="822">
        <v>1</v>
      </c>
      <c r="S1149" s="827">
        <v>0.5</v>
      </c>
      <c r="T1149" s="826">
        <v>0.5</v>
      </c>
      <c r="U1149" s="828">
        <v>0.5</v>
      </c>
    </row>
    <row r="1150" spans="1:21" ht="14.45" customHeight="1" x14ac:dyDescent="0.2">
      <c r="A1150" s="821">
        <v>11</v>
      </c>
      <c r="B1150" s="822" t="s">
        <v>2300</v>
      </c>
      <c r="C1150" s="822" t="s">
        <v>2306</v>
      </c>
      <c r="D1150" s="823" t="s">
        <v>4268</v>
      </c>
      <c r="E1150" s="824" t="s">
        <v>2344</v>
      </c>
      <c r="F1150" s="822" t="s">
        <v>2301</v>
      </c>
      <c r="G1150" s="822" t="s">
        <v>2612</v>
      </c>
      <c r="H1150" s="822" t="s">
        <v>329</v>
      </c>
      <c r="I1150" s="822" t="s">
        <v>3452</v>
      </c>
      <c r="J1150" s="822" t="s">
        <v>2614</v>
      </c>
      <c r="K1150" s="822" t="s">
        <v>3453</v>
      </c>
      <c r="L1150" s="825">
        <v>150.26</v>
      </c>
      <c r="M1150" s="825">
        <v>150.26</v>
      </c>
      <c r="N1150" s="822">
        <v>1</v>
      </c>
      <c r="O1150" s="826">
        <v>0.5</v>
      </c>
      <c r="P1150" s="825">
        <v>150.26</v>
      </c>
      <c r="Q1150" s="827">
        <v>1</v>
      </c>
      <c r="R1150" s="822">
        <v>1</v>
      </c>
      <c r="S1150" s="827">
        <v>1</v>
      </c>
      <c r="T1150" s="826">
        <v>0.5</v>
      </c>
      <c r="U1150" s="828">
        <v>1</v>
      </c>
    </row>
    <row r="1151" spans="1:21" ht="14.45" customHeight="1" x14ac:dyDescent="0.2">
      <c r="A1151" s="821">
        <v>11</v>
      </c>
      <c r="B1151" s="822" t="s">
        <v>2300</v>
      </c>
      <c r="C1151" s="822" t="s">
        <v>2306</v>
      </c>
      <c r="D1151" s="823" t="s">
        <v>4268</v>
      </c>
      <c r="E1151" s="824" t="s">
        <v>2344</v>
      </c>
      <c r="F1151" s="822" t="s">
        <v>2301</v>
      </c>
      <c r="G1151" s="822" t="s">
        <v>2612</v>
      </c>
      <c r="H1151" s="822" t="s">
        <v>329</v>
      </c>
      <c r="I1151" s="822" t="s">
        <v>3454</v>
      </c>
      <c r="J1151" s="822" t="s">
        <v>2614</v>
      </c>
      <c r="K1151" s="822" t="s">
        <v>3455</v>
      </c>
      <c r="L1151" s="825">
        <v>150.26</v>
      </c>
      <c r="M1151" s="825">
        <v>300.52</v>
      </c>
      <c r="N1151" s="822">
        <v>2</v>
      </c>
      <c r="O1151" s="826">
        <v>1</v>
      </c>
      <c r="P1151" s="825">
        <v>300.52</v>
      </c>
      <c r="Q1151" s="827">
        <v>1</v>
      </c>
      <c r="R1151" s="822">
        <v>2</v>
      </c>
      <c r="S1151" s="827">
        <v>1</v>
      </c>
      <c r="T1151" s="826">
        <v>1</v>
      </c>
      <c r="U1151" s="828">
        <v>1</v>
      </c>
    </row>
    <row r="1152" spans="1:21" ht="14.45" customHeight="1" x14ac:dyDescent="0.2">
      <c r="A1152" s="821">
        <v>11</v>
      </c>
      <c r="B1152" s="822" t="s">
        <v>2300</v>
      </c>
      <c r="C1152" s="822" t="s">
        <v>2306</v>
      </c>
      <c r="D1152" s="823" t="s">
        <v>4268</v>
      </c>
      <c r="E1152" s="824" t="s">
        <v>2344</v>
      </c>
      <c r="F1152" s="822" t="s">
        <v>2301</v>
      </c>
      <c r="G1152" s="822" t="s">
        <v>2612</v>
      </c>
      <c r="H1152" s="822" t="s">
        <v>329</v>
      </c>
      <c r="I1152" s="822" t="s">
        <v>3597</v>
      </c>
      <c r="J1152" s="822" t="s">
        <v>3598</v>
      </c>
      <c r="K1152" s="822" t="s">
        <v>2973</v>
      </c>
      <c r="L1152" s="825">
        <v>166.96</v>
      </c>
      <c r="M1152" s="825">
        <v>166.96</v>
      </c>
      <c r="N1152" s="822">
        <v>1</v>
      </c>
      <c r="O1152" s="826">
        <v>1</v>
      </c>
      <c r="P1152" s="825">
        <v>166.96</v>
      </c>
      <c r="Q1152" s="827">
        <v>1</v>
      </c>
      <c r="R1152" s="822">
        <v>1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11</v>
      </c>
      <c r="B1153" s="822" t="s">
        <v>2300</v>
      </c>
      <c r="C1153" s="822" t="s">
        <v>2306</v>
      </c>
      <c r="D1153" s="823" t="s">
        <v>4268</v>
      </c>
      <c r="E1153" s="824" t="s">
        <v>2344</v>
      </c>
      <c r="F1153" s="822" t="s">
        <v>2301</v>
      </c>
      <c r="G1153" s="822" t="s">
        <v>2620</v>
      </c>
      <c r="H1153" s="822" t="s">
        <v>329</v>
      </c>
      <c r="I1153" s="822" t="s">
        <v>3599</v>
      </c>
      <c r="J1153" s="822" t="s">
        <v>3600</v>
      </c>
      <c r="K1153" s="822" t="s">
        <v>3601</v>
      </c>
      <c r="L1153" s="825">
        <v>0</v>
      </c>
      <c r="M1153" s="825">
        <v>0</v>
      </c>
      <c r="N1153" s="822">
        <v>2</v>
      </c>
      <c r="O1153" s="826">
        <v>0.5</v>
      </c>
      <c r="P1153" s="825"/>
      <c r="Q1153" s="827"/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11</v>
      </c>
      <c r="B1154" s="822" t="s">
        <v>2300</v>
      </c>
      <c r="C1154" s="822" t="s">
        <v>2306</v>
      </c>
      <c r="D1154" s="823" t="s">
        <v>4268</v>
      </c>
      <c r="E1154" s="824" t="s">
        <v>2344</v>
      </c>
      <c r="F1154" s="822" t="s">
        <v>2301</v>
      </c>
      <c r="G1154" s="822" t="s">
        <v>2629</v>
      </c>
      <c r="H1154" s="822" t="s">
        <v>329</v>
      </c>
      <c r="I1154" s="822" t="s">
        <v>2832</v>
      </c>
      <c r="J1154" s="822" t="s">
        <v>2833</v>
      </c>
      <c r="K1154" s="822" t="s">
        <v>2811</v>
      </c>
      <c r="L1154" s="825">
        <v>0</v>
      </c>
      <c r="M1154" s="825">
        <v>0</v>
      </c>
      <c r="N1154" s="822">
        <v>2</v>
      </c>
      <c r="O1154" s="826">
        <v>2</v>
      </c>
      <c r="P1154" s="825">
        <v>0</v>
      </c>
      <c r="Q1154" s="827"/>
      <c r="R1154" s="822">
        <v>2</v>
      </c>
      <c r="S1154" s="827">
        <v>1</v>
      </c>
      <c r="T1154" s="826">
        <v>2</v>
      </c>
      <c r="U1154" s="828">
        <v>1</v>
      </c>
    </row>
    <row r="1155" spans="1:21" ht="14.45" customHeight="1" x14ac:dyDescent="0.2">
      <c r="A1155" s="821">
        <v>11</v>
      </c>
      <c r="B1155" s="822" t="s">
        <v>2300</v>
      </c>
      <c r="C1155" s="822" t="s">
        <v>2306</v>
      </c>
      <c r="D1155" s="823" t="s">
        <v>4268</v>
      </c>
      <c r="E1155" s="824" t="s">
        <v>2344</v>
      </c>
      <c r="F1155" s="822" t="s">
        <v>2301</v>
      </c>
      <c r="G1155" s="822" t="s">
        <v>2503</v>
      </c>
      <c r="H1155" s="822" t="s">
        <v>663</v>
      </c>
      <c r="I1155" s="822" t="s">
        <v>3408</v>
      </c>
      <c r="J1155" s="822" t="s">
        <v>2631</v>
      </c>
      <c r="K1155" s="822" t="s">
        <v>3409</v>
      </c>
      <c r="L1155" s="825">
        <v>33.549999999999997</v>
      </c>
      <c r="M1155" s="825">
        <v>33.549999999999997</v>
      </c>
      <c r="N1155" s="822">
        <v>1</v>
      </c>
      <c r="O1155" s="826">
        <v>1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11</v>
      </c>
      <c r="B1156" s="822" t="s">
        <v>2300</v>
      </c>
      <c r="C1156" s="822" t="s">
        <v>2306</v>
      </c>
      <c r="D1156" s="823" t="s">
        <v>4268</v>
      </c>
      <c r="E1156" s="824" t="s">
        <v>2344</v>
      </c>
      <c r="F1156" s="822" t="s">
        <v>2301</v>
      </c>
      <c r="G1156" s="822" t="s">
        <v>2503</v>
      </c>
      <c r="H1156" s="822" t="s">
        <v>329</v>
      </c>
      <c r="I1156" s="822" t="s">
        <v>2504</v>
      </c>
      <c r="J1156" s="822" t="s">
        <v>1058</v>
      </c>
      <c r="K1156" s="822" t="s">
        <v>2505</v>
      </c>
      <c r="L1156" s="825">
        <v>50.32</v>
      </c>
      <c r="M1156" s="825">
        <v>50.32</v>
      </c>
      <c r="N1156" s="822">
        <v>1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11</v>
      </c>
      <c r="B1157" s="822" t="s">
        <v>2300</v>
      </c>
      <c r="C1157" s="822" t="s">
        <v>2306</v>
      </c>
      <c r="D1157" s="823" t="s">
        <v>4268</v>
      </c>
      <c r="E1157" s="824" t="s">
        <v>2344</v>
      </c>
      <c r="F1157" s="822" t="s">
        <v>2301</v>
      </c>
      <c r="G1157" s="822" t="s">
        <v>2404</v>
      </c>
      <c r="H1157" s="822" t="s">
        <v>663</v>
      </c>
      <c r="I1157" s="822" t="s">
        <v>1907</v>
      </c>
      <c r="J1157" s="822" t="s">
        <v>1078</v>
      </c>
      <c r="K1157" s="822" t="s">
        <v>1908</v>
      </c>
      <c r="L1157" s="825">
        <v>154.36000000000001</v>
      </c>
      <c r="M1157" s="825">
        <v>4939.5200000000004</v>
      </c>
      <c r="N1157" s="822">
        <v>32</v>
      </c>
      <c r="O1157" s="826">
        <v>15</v>
      </c>
      <c r="P1157" s="825">
        <v>4476.4400000000005</v>
      </c>
      <c r="Q1157" s="827">
        <v>0.90625</v>
      </c>
      <c r="R1157" s="822">
        <v>29</v>
      </c>
      <c r="S1157" s="827">
        <v>0.90625</v>
      </c>
      <c r="T1157" s="826">
        <v>13</v>
      </c>
      <c r="U1157" s="828">
        <v>0.8666666666666667</v>
      </c>
    </row>
    <row r="1158" spans="1:21" ht="14.45" customHeight="1" x14ac:dyDescent="0.2">
      <c r="A1158" s="821">
        <v>11</v>
      </c>
      <c r="B1158" s="822" t="s">
        <v>2300</v>
      </c>
      <c r="C1158" s="822" t="s">
        <v>2306</v>
      </c>
      <c r="D1158" s="823" t="s">
        <v>4268</v>
      </c>
      <c r="E1158" s="824" t="s">
        <v>2344</v>
      </c>
      <c r="F1158" s="822" t="s">
        <v>2301</v>
      </c>
      <c r="G1158" s="822" t="s">
        <v>2404</v>
      </c>
      <c r="H1158" s="822" t="s">
        <v>329</v>
      </c>
      <c r="I1158" s="822" t="s">
        <v>3015</v>
      </c>
      <c r="J1158" s="822" t="s">
        <v>1078</v>
      </c>
      <c r="K1158" s="822" t="s">
        <v>3016</v>
      </c>
      <c r="L1158" s="825">
        <v>225.06</v>
      </c>
      <c r="M1158" s="825">
        <v>1350.3600000000001</v>
      </c>
      <c r="N1158" s="822">
        <v>6</v>
      </c>
      <c r="O1158" s="826">
        <v>0.5</v>
      </c>
      <c r="P1158" s="825">
        <v>1350.3600000000001</v>
      </c>
      <c r="Q1158" s="827">
        <v>1</v>
      </c>
      <c r="R1158" s="822">
        <v>6</v>
      </c>
      <c r="S1158" s="827">
        <v>1</v>
      </c>
      <c r="T1158" s="826">
        <v>0.5</v>
      </c>
      <c r="U1158" s="828">
        <v>1</v>
      </c>
    </row>
    <row r="1159" spans="1:21" ht="14.45" customHeight="1" x14ac:dyDescent="0.2">
      <c r="A1159" s="821">
        <v>11</v>
      </c>
      <c r="B1159" s="822" t="s">
        <v>2300</v>
      </c>
      <c r="C1159" s="822" t="s">
        <v>2306</v>
      </c>
      <c r="D1159" s="823" t="s">
        <v>4268</v>
      </c>
      <c r="E1159" s="824" t="s">
        <v>2344</v>
      </c>
      <c r="F1159" s="822" t="s">
        <v>2301</v>
      </c>
      <c r="G1159" s="822" t="s">
        <v>3602</v>
      </c>
      <c r="H1159" s="822" t="s">
        <v>329</v>
      </c>
      <c r="I1159" s="822" t="s">
        <v>3603</v>
      </c>
      <c r="J1159" s="822" t="s">
        <v>3604</v>
      </c>
      <c r="K1159" s="822" t="s">
        <v>3605</v>
      </c>
      <c r="L1159" s="825">
        <v>0</v>
      </c>
      <c r="M1159" s="825">
        <v>0</v>
      </c>
      <c r="N1159" s="822">
        <v>1</v>
      </c>
      <c r="O1159" s="826">
        <v>1</v>
      </c>
      <c r="P1159" s="825"/>
      <c r="Q1159" s="827"/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11</v>
      </c>
      <c r="B1160" s="822" t="s">
        <v>2300</v>
      </c>
      <c r="C1160" s="822" t="s">
        <v>2306</v>
      </c>
      <c r="D1160" s="823" t="s">
        <v>4268</v>
      </c>
      <c r="E1160" s="824" t="s">
        <v>2344</v>
      </c>
      <c r="F1160" s="822" t="s">
        <v>2303</v>
      </c>
      <c r="G1160" s="822" t="s">
        <v>2359</v>
      </c>
      <c r="H1160" s="822" t="s">
        <v>329</v>
      </c>
      <c r="I1160" s="822" t="s">
        <v>3271</v>
      </c>
      <c r="J1160" s="822" t="s">
        <v>3272</v>
      </c>
      <c r="K1160" s="822" t="s">
        <v>2863</v>
      </c>
      <c r="L1160" s="825">
        <v>0</v>
      </c>
      <c r="M1160" s="825">
        <v>0</v>
      </c>
      <c r="N1160" s="822">
        <v>1</v>
      </c>
      <c r="O1160" s="826">
        <v>1</v>
      </c>
      <c r="P1160" s="825"/>
      <c r="Q1160" s="827"/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11</v>
      </c>
      <c r="B1161" s="822" t="s">
        <v>2300</v>
      </c>
      <c r="C1161" s="822" t="s">
        <v>2306</v>
      </c>
      <c r="D1161" s="823" t="s">
        <v>4268</v>
      </c>
      <c r="E1161" s="824" t="s">
        <v>2344</v>
      </c>
      <c r="F1161" s="822" t="s">
        <v>2303</v>
      </c>
      <c r="G1161" s="822" t="s">
        <v>2359</v>
      </c>
      <c r="H1161" s="822" t="s">
        <v>329</v>
      </c>
      <c r="I1161" s="822" t="s">
        <v>2861</v>
      </c>
      <c r="J1161" s="822" t="s">
        <v>2862</v>
      </c>
      <c r="K1161" s="822" t="s">
        <v>2863</v>
      </c>
      <c r="L1161" s="825">
        <v>0</v>
      </c>
      <c r="M1161" s="825">
        <v>0</v>
      </c>
      <c r="N1161" s="822">
        <v>2</v>
      </c>
      <c r="O1161" s="826">
        <v>2</v>
      </c>
      <c r="P1161" s="825"/>
      <c r="Q1161" s="827"/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11</v>
      </c>
      <c r="B1162" s="822" t="s">
        <v>2300</v>
      </c>
      <c r="C1162" s="822" t="s">
        <v>2306</v>
      </c>
      <c r="D1162" s="823" t="s">
        <v>4268</v>
      </c>
      <c r="E1162" s="824" t="s">
        <v>2344</v>
      </c>
      <c r="F1162" s="822" t="s">
        <v>2303</v>
      </c>
      <c r="G1162" s="822" t="s">
        <v>2359</v>
      </c>
      <c r="H1162" s="822" t="s">
        <v>329</v>
      </c>
      <c r="I1162" s="822" t="s">
        <v>3386</v>
      </c>
      <c r="J1162" s="822" t="s">
        <v>3387</v>
      </c>
      <c r="K1162" s="822" t="s">
        <v>2863</v>
      </c>
      <c r="L1162" s="825">
        <v>0</v>
      </c>
      <c r="M1162" s="825">
        <v>0</v>
      </c>
      <c r="N1162" s="822">
        <v>3</v>
      </c>
      <c r="O1162" s="826">
        <v>2</v>
      </c>
      <c r="P1162" s="825"/>
      <c r="Q1162" s="827"/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11</v>
      </c>
      <c r="B1163" s="822" t="s">
        <v>2300</v>
      </c>
      <c r="C1163" s="822" t="s">
        <v>2306</v>
      </c>
      <c r="D1163" s="823" t="s">
        <v>4268</v>
      </c>
      <c r="E1163" s="824" t="s">
        <v>2344</v>
      </c>
      <c r="F1163" s="822" t="s">
        <v>2303</v>
      </c>
      <c r="G1163" s="822" t="s">
        <v>2359</v>
      </c>
      <c r="H1163" s="822" t="s">
        <v>329</v>
      </c>
      <c r="I1163" s="822" t="s">
        <v>2646</v>
      </c>
      <c r="J1163" s="822" t="s">
        <v>2647</v>
      </c>
      <c r="K1163" s="822" t="s">
        <v>2648</v>
      </c>
      <c r="L1163" s="825">
        <v>0</v>
      </c>
      <c r="M1163" s="825">
        <v>0</v>
      </c>
      <c r="N1163" s="822">
        <v>14</v>
      </c>
      <c r="O1163" s="826">
        <v>14</v>
      </c>
      <c r="P1163" s="825"/>
      <c r="Q1163" s="827"/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11</v>
      </c>
      <c r="B1164" s="822" t="s">
        <v>2300</v>
      </c>
      <c r="C1164" s="822" t="s">
        <v>2306</v>
      </c>
      <c r="D1164" s="823" t="s">
        <v>4268</v>
      </c>
      <c r="E1164" s="824" t="s">
        <v>2344</v>
      </c>
      <c r="F1164" s="822" t="s">
        <v>2303</v>
      </c>
      <c r="G1164" s="822" t="s">
        <v>2359</v>
      </c>
      <c r="H1164" s="822" t="s">
        <v>329</v>
      </c>
      <c r="I1164" s="822" t="s">
        <v>3606</v>
      </c>
      <c r="J1164" s="822" t="s">
        <v>3204</v>
      </c>
      <c r="K1164" s="822" t="s">
        <v>3607</v>
      </c>
      <c r="L1164" s="825">
        <v>0</v>
      </c>
      <c r="M1164" s="825">
        <v>0</v>
      </c>
      <c r="N1164" s="822">
        <v>1</v>
      </c>
      <c r="O1164" s="826">
        <v>1</v>
      </c>
      <c r="P1164" s="825"/>
      <c r="Q1164" s="827"/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11</v>
      </c>
      <c r="B1165" s="822" t="s">
        <v>2300</v>
      </c>
      <c r="C1165" s="822" t="s">
        <v>2306</v>
      </c>
      <c r="D1165" s="823" t="s">
        <v>4268</v>
      </c>
      <c r="E1165" s="824" t="s">
        <v>2344</v>
      </c>
      <c r="F1165" s="822" t="s">
        <v>2303</v>
      </c>
      <c r="G1165" s="822" t="s">
        <v>2359</v>
      </c>
      <c r="H1165" s="822" t="s">
        <v>329</v>
      </c>
      <c r="I1165" s="822" t="s">
        <v>2649</v>
      </c>
      <c r="J1165" s="822" t="s">
        <v>2650</v>
      </c>
      <c r="K1165" s="822" t="s">
        <v>2651</v>
      </c>
      <c r="L1165" s="825">
        <v>1549.49</v>
      </c>
      <c r="M1165" s="825">
        <v>127058.18000000008</v>
      </c>
      <c r="N1165" s="822">
        <v>82</v>
      </c>
      <c r="O1165" s="826">
        <v>66</v>
      </c>
      <c r="P1165" s="825">
        <v>122409.71000000008</v>
      </c>
      <c r="Q1165" s="827">
        <v>0.96341463414634143</v>
      </c>
      <c r="R1165" s="822">
        <v>79</v>
      </c>
      <c r="S1165" s="827">
        <v>0.96341463414634143</v>
      </c>
      <c r="T1165" s="826">
        <v>63</v>
      </c>
      <c r="U1165" s="828">
        <v>0.95454545454545459</v>
      </c>
    </row>
    <row r="1166" spans="1:21" ht="14.45" customHeight="1" x14ac:dyDescent="0.2">
      <c r="A1166" s="821">
        <v>11</v>
      </c>
      <c r="B1166" s="822" t="s">
        <v>2300</v>
      </c>
      <c r="C1166" s="822" t="s">
        <v>2306</v>
      </c>
      <c r="D1166" s="823" t="s">
        <v>4268</v>
      </c>
      <c r="E1166" s="824" t="s">
        <v>2344</v>
      </c>
      <c r="F1166" s="822" t="s">
        <v>2303</v>
      </c>
      <c r="G1166" s="822" t="s">
        <v>2359</v>
      </c>
      <c r="H1166" s="822" t="s">
        <v>329</v>
      </c>
      <c r="I1166" s="822" t="s">
        <v>3608</v>
      </c>
      <c r="J1166" s="822" t="s">
        <v>3609</v>
      </c>
      <c r="K1166" s="822" t="s">
        <v>3610</v>
      </c>
      <c r="L1166" s="825">
        <v>1000.5</v>
      </c>
      <c r="M1166" s="825">
        <v>1000.5</v>
      </c>
      <c r="N1166" s="822">
        <v>1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11</v>
      </c>
      <c r="B1167" s="822" t="s">
        <v>2300</v>
      </c>
      <c r="C1167" s="822" t="s">
        <v>2306</v>
      </c>
      <c r="D1167" s="823" t="s">
        <v>4268</v>
      </c>
      <c r="E1167" s="824" t="s">
        <v>2344</v>
      </c>
      <c r="F1167" s="822" t="s">
        <v>2303</v>
      </c>
      <c r="G1167" s="822" t="s">
        <v>2359</v>
      </c>
      <c r="H1167" s="822" t="s">
        <v>329</v>
      </c>
      <c r="I1167" s="822" t="s">
        <v>2360</v>
      </c>
      <c r="J1167" s="822" t="s">
        <v>2361</v>
      </c>
      <c r="K1167" s="822" t="s">
        <v>2362</v>
      </c>
      <c r="L1167" s="825">
        <v>562.03</v>
      </c>
      <c r="M1167" s="825">
        <v>562.03</v>
      </c>
      <c r="N1167" s="822">
        <v>1</v>
      </c>
      <c r="O1167" s="826">
        <v>1</v>
      </c>
      <c r="P1167" s="825">
        <v>562.03</v>
      </c>
      <c r="Q1167" s="827">
        <v>1</v>
      </c>
      <c r="R1167" s="822">
        <v>1</v>
      </c>
      <c r="S1167" s="827">
        <v>1</v>
      </c>
      <c r="T1167" s="826">
        <v>1</v>
      </c>
      <c r="U1167" s="828">
        <v>1</v>
      </c>
    </row>
    <row r="1168" spans="1:21" ht="14.45" customHeight="1" x14ac:dyDescent="0.2">
      <c r="A1168" s="821">
        <v>11</v>
      </c>
      <c r="B1168" s="822" t="s">
        <v>2300</v>
      </c>
      <c r="C1168" s="822" t="s">
        <v>2306</v>
      </c>
      <c r="D1168" s="823" t="s">
        <v>4268</v>
      </c>
      <c r="E1168" s="824" t="s">
        <v>2344</v>
      </c>
      <c r="F1168" s="822" t="s">
        <v>2303</v>
      </c>
      <c r="G1168" s="822" t="s">
        <v>2359</v>
      </c>
      <c r="H1168" s="822" t="s">
        <v>329</v>
      </c>
      <c r="I1168" s="822" t="s">
        <v>2389</v>
      </c>
      <c r="J1168" s="822" t="s">
        <v>2390</v>
      </c>
      <c r="K1168" s="822" t="s">
        <v>2391</v>
      </c>
      <c r="L1168" s="825">
        <v>1000.5</v>
      </c>
      <c r="M1168" s="825">
        <v>1000.5</v>
      </c>
      <c r="N1168" s="822">
        <v>1</v>
      </c>
      <c r="O1168" s="826">
        <v>1</v>
      </c>
      <c r="P1168" s="825">
        <v>1000.5</v>
      </c>
      <c r="Q1168" s="827">
        <v>1</v>
      </c>
      <c r="R1168" s="822">
        <v>1</v>
      </c>
      <c r="S1168" s="827">
        <v>1</v>
      </c>
      <c r="T1168" s="826">
        <v>1</v>
      </c>
      <c r="U1168" s="828">
        <v>1</v>
      </c>
    </row>
    <row r="1169" spans="1:21" ht="14.45" customHeight="1" x14ac:dyDescent="0.2">
      <c r="A1169" s="821">
        <v>11</v>
      </c>
      <c r="B1169" s="822" t="s">
        <v>2300</v>
      </c>
      <c r="C1169" s="822" t="s">
        <v>2306</v>
      </c>
      <c r="D1169" s="823" t="s">
        <v>4268</v>
      </c>
      <c r="E1169" s="824" t="s">
        <v>2344</v>
      </c>
      <c r="F1169" s="822" t="s">
        <v>2303</v>
      </c>
      <c r="G1169" s="822" t="s">
        <v>2359</v>
      </c>
      <c r="H1169" s="822" t="s">
        <v>329</v>
      </c>
      <c r="I1169" s="822" t="s">
        <v>2363</v>
      </c>
      <c r="J1169" s="822" t="s">
        <v>2364</v>
      </c>
      <c r="K1169" s="822" t="s">
        <v>2365</v>
      </c>
      <c r="L1169" s="825">
        <v>249.55</v>
      </c>
      <c r="M1169" s="825">
        <v>8235.1500000000015</v>
      </c>
      <c r="N1169" s="822">
        <v>33</v>
      </c>
      <c r="O1169" s="826">
        <v>17</v>
      </c>
      <c r="P1169" s="825">
        <v>7236.9500000000016</v>
      </c>
      <c r="Q1169" s="827">
        <v>0.87878787878787878</v>
      </c>
      <c r="R1169" s="822">
        <v>29</v>
      </c>
      <c r="S1169" s="827">
        <v>0.87878787878787878</v>
      </c>
      <c r="T1169" s="826">
        <v>15</v>
      </c>
      <c r="U1169" s="828">
        <v>0.88235294117647056</v>
      </c>
    </row>
    <row r="1170" spans="1:21" ht="14.45" customHeight="1" x14ac:dyDescent="0.2">
      <c r="A1170" s="821">
        <v>11</v>
      </c>
      <c r="B1170" s="822" t="s">
        <v>2300</v>
      </c>
      <c r="C1170" s="822" t="s">
        <v>2306</v>
      </c>
      <c r="D1170" s="823" t="s">
        <v>4268</v>
      </c>
      <c r="E1170" s="824" t="s">
        <v>2344</v>
      </c>
      <c r="F1170" s="822" t="s">
        <v>2303</v>
      </c>
      <c r="G1170" s="822" t="s">
        <v>2359</v>
      </c>
      <c r="H1170" s="822" t="s">
        <v>329</v>
      </c>
      <c r="I1170" s="822" t="s">
        <v>2366</v>
      </c>
      <c r="J1170" s="822" t="s">
        <v>2367</v>
      </c>
      <c r="K1170" s="822" t="s">
        <v>2368</v>
      </c>
      <c r="L1170" s="825">
        <v>400.2</v>
      </c>
      <c r="M1170" s="825">
        <v>4402.1999999999989</v>
      </c>
      <c r="N1170" s="822">
        <v>11</v>
      </c>
      <c r="O1170" s="826">
        <v>10</v>
      </c>
      <c r="P1170" s="825">
        <v>3201.5999999999995</v>
      </c>
      <c r="Q1170" s="827">
        <v>0.72727272727272729</v>
      </c>
      <c r="R1170" s="822">
        <v>8</v>
      </c>
      <c r="S1170" s="827">
        <v>0.72727272727272729</v>
      </c>
      <c r="T1170" s="826">
        <v>7</v>
      </c>
      <c r="U1170" s="828">
        <v>0.7</v>
      </c>
    </row>
    <row r="1171" spans="1:21" ht="14.45" customHeight="1" x14ac:dyDescent="0.2">
      <c r="A1171" s="821">
        <v>11</v>
      </c>
      <c r="B1171" s="822" t="s">
        <v>2300</v>
      </c>
      <c r="C1171" s="822" t="s">
        <v>2306</v>
      </c>
      <c r="D1171" s="823" t="s">
        <v>4268</v>
      </c>
      <c r="E1171" s="824" t="s">
        <v>2344</v>
      </c>
      <c r="F1171" s="822" t="s">
        <v>2303</v>
      </c>
      <c r="G1171" s="822" t="s">
        <v>2359</v>
      </c>
      <c r="H1171" s="822" t="s">
        <v>329</v>
      </c>
      <c r="I1171" s="822" t="s">
        <v>2369</v>
      </c>
      <c r="J1171" s="822" t="s">
        <v>2370</v>
      </c>
      <c r="K1171" s="822" t="s">
        <v>2371</v>
      </c>
      <c r="L1171" s="825">
        <v>971.25</v>
      </c>
      <c r="M1171" s="825">
        <v>2913.75</v>
      </c>
      <c r="N1171" s="822">
        <v>3</v>
      </c>
      <c r="O1171" s="826">
        <v>3</v>
      </c>
      <c r="P1171" s="825">
        <v>1942.5</v>
      </c>
      <c r="Q1171" s="827">
        <v>0.66666666666666663</v>
      </c>
      <c r="R1171" s="822">
        <v>2</v>
      </c>
      <c r="S1171" s="827">
        <v>0.66666666666666663</v>
      </c>
      <c r="T1171" s="826">
        <v>2</v>
      </c>
      <c r="U1171" s="828">
        <v>0.66666666666666663</v>
      </c>
    </row>
    <row r="1172" spans="1:21" ht="14.45" customHeight="1" x14ac:dyDescent="0.2">
      <c r="A1172" s="821">
        <v>11</v>
      </c>
      <c r="B1172" s="822" t="s">
        <v>2300</v>
      </c>
      <c r="C1172" s="822" t="s">
        <v>2306</v>
      </c>
      <c r="D1172" s="823" t="s">
        <v>4268</v>
      </c>
      <c r="E1172" s="824" t="s">
        <v>2344</v>
      </c>
      <c r="F1172" s="822" t="s">
        <v>2303</v>
      </c>
      <c r="G1172" s="822" t="s">
        <v>2359</v>
      </c>
      <c r="H1172" s="822" t="s">
        <v>329</v>
      </c>
      <c r="I1172" s="822" t="s">
        <v>2372</v>
      </c>
      <c r="J1172" s="822" t="s">
        <v>2373</v>
      </c>
      <c r="K1172" s="822" t="s">
        <v>2374</v>
      </c>
      <c r="L1172" s="825">
        <v>748.12</v>
      </c>
      <c r="M1172" s="825">
        <v>2244.36</v>
      </c>
      <c r="N1172" s="822">
        <v>3</v>
      </c>
      <c r="O1172" s="826">
        <v>3</v>
      </c>
      <c r="P1172" s="825">
        <v>2244.36</v>
      </c>
      <c r="Q1172" s="827">
        <v>1</v>
      </c>
      <c r="R1172" s="822">
        <v>3</v>
      </c>
      <c r="S1172" s="827">
        <v>1</v>
      </c>
      <c r="T1172" s="826">
        <v>3</v>
      </c>
      <c r="U1172" s="828">
        <v>1</v>
      </c>
    </row>
    <row r="1173" spans="1:21" ht="14.45" customHeight="1" x14ac:dyDescent="0.2">
      <c r="A1173" s="821">
        <v>11</v>
      </c>
      <c r="B1173" s="822" t="s">
        <v>2300</v>
      </c>
      <c r="C1173" s="822" t="s">
        <v>2306</v>
      </c>
      <c r="D1173" s="823" t="s">
        <v>4268</v>
      </c>
      <c r="E1173" s="824" t="s">
        <v>2344</v>
      </c>
      <c r="F1173" s="822" t="s">
        <v>2303</v>
      </c>
      <c r="G1173" s="822" t="s">
        <v>2359</v>
      </c>
      <c r="H1173" s="822" t="s">
        <v>329</v>
      </c>
      <c r="I1173" s="822" t="s">
        <v>2395</v>
      </c>
      <c r="J1173" s="822" t="s">
        <v>2396</v>
      </c>
      <c r="K1173" s="822" t="s">
        <v>2397</v>
      </c>
      <c r="L1173" s="825">
        <v>1000.5</v>
      </c>
      <c r="M1173" s="825">
        <v>2001</v>
      </c>
      <c r="N1173" s="822">
        <v>2</v>
      </c>
      <c r="O1173" s="826">
        <v>2</v>
      </c>
      <c r="P1173" s="825">
        <v>2001</v>
      </c>
      <c r="Q1173" s="827">
        <v>1</v>
      </c>
      <c r="R1173" s="822">
        <v>2</v>
      </c>
      <c r="S1173" s="827">
        <v>1</v>
      </c>
      <c r="T1173" s="826">
        <v>2</v>
      </c>
      <c r="U1173" s="828">
        <v>1</v>
      </c>
    </row>
    <row r="1174" spans="1:21" ht="14.45" customHeight="1" x14ac:dyDescent="0.2">
      <c r="A1174" s="821">
        <v>11</v>
      </c>
      <c r="B1174" s="822" t="s">
        <v>2300</v>
      </c>
      <c r="C1174" s="822" t="s">
        <v>2306</v>
      </c>
      <c r="D1174" s="823" t="s">
        <v>4268</v>
      </c>
      <c r="E1174" s="824" t="s">
        <v>2344</v>
      </c>
      <c r="F1174" s="822" t="s">
        <v>2303</v>
      </c>
      <c r="G1174" s="822" t="s">
        <v>2359</v>
      </c>
      <c r="H1174" s="822" t="s">
        <v>329</v>
      </c>
      <c r="I1174" s="822" t="s">
        <v>2652</v>
      </c>
      <c r="J1174" s="822" t="s">
        <v>2653</v>
      </c>
      <c r="K1174" s="822" t="s">
        <v>2654</v>
      </c>
      <c r="L1174" s="825">
        <v>600.29999999999995</v>
      </c>
      <c r="M1174" s="825">
        <v>1800.8999999999999</v>
      </c>
      <c r="N1174" s="822">
        <v>3</v>
      </c>
      <c r="O1174" s="826">
        <v>3</v>
      </c>
      <c r="P1174" s="825">
        <v>600.29999999999995</v>
      </c>
      <c r="Q1174" s="827">
        <v>0.33333333333333331</v>
      </c>
      <c r="R1174" s="822">
        <v>1</v>
      </c>
      <c r="S1174" s="827">
        <v>0.33333333333333331</v>
      </c>
      <c r="T1174" s="826">
        <v>1</v>
      </c>
      <c r="U1174" s="828">
        <v>0.33333333333333331</v>
      </c>
    </row>
    <row r="1175" spans="1:21" ht="14.45" customHeight="1" x14ac:dyDescent="0.2">
      <c r="A1175" s="821">
        <v>11</v>
      </c>
      <c r="B1175" s="822" t="s">
        <v>2300</v>
      </c>
      <c r="C1175" s="822" t="s">
        <v>2306</v>
      </c>
      <c r="D1175" s="823" t="s">
        <v>4268</v>
      </c>
      <c r="E1175" s="824" t="s">
        <v>2344</v>
      </c>
      <c r="F1175" s="822" t="s">
        <v>2303</v>
      </c>
      <c r="G1175" s="822" t="s">
        <v>2359</v>
      </c>
      <c r="H1175" s="822" t="s">
        <v>329</v>
      </c>
      <c r="I1175" s="822" t="s">
        <v>3388</v>
      </c>
      <c r="J1175" s="822" t="s">
        <v>3389</v>
      </c>
      <c r="K1175" s="822" t="s">
        <v>3390</v>
      </c>
      <c r="L1175" s="825">
        <v>749.8</v>
      </c>
      <c r="M1175" s="825">
        <v>749.8</v>
      </c>
      <c r="N1175" s="822">
        <v>1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11</v>
      </c>
      <c r="B1176" s="822" t="s">
        <v>2300</v>
      </c>
      <c r="C1176" s="822" t="s">
        <v>2306</v>
      </c>
      <c r="D1176" s="823" t="s">
        <v>4268</v>
      </c>
      <c r="E1176" s="824" t="s">
        <v>2344</v>
      </c>
      <c r="F1176" s="822" t="s">
        <v>2303</v>
      </c>
      <c r="G1176" s="822" t="s">
        <v>2359</v>
      </c>
      <c r="H1176" s="822" t="s">
        <v>329</v>
      </c>
      <c r="I1176" s="822" t="s">
        <v>2655</v>
      </c>
      <c r="J1176" s="822" t="s">
        <v>2656</v>
      </c>
      <c r="K1176" s="822" t="s">
        <v>2657</v>
      </c>
      <c r="L1176" s="825">
        <v>600.29999999999995</v>
      </c>
      <c r="M1176" s="825">
        <v>600.29999999999995</v>
      </c>
      <c r="N1176" s="822">
        <v>1</v>
      </c>
      <c r="O1176" s="826">
        <v>1</v>
      </c>
      <c r="P1176" s="825">
        <v>600.29999999999995</v>
      </c>
      <c r="Q1176" s="827">
        <v>1</v>
      </c>
      <c r="R1176" s="822">
        <v>1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11</v>
      </c>
      <c r="B1177" s="822" t="s">
        <v>2300</v>
      </c>
      <c r="C1177" s="822" t="s">
        <v>2306</v>
      </c>
      <c r="D1177" s="823" t="s">
        <v>4268</v>
      </c>
      <c r="E1177" s="824" t="s">
        <v>2344</v>
      </c>
      <c r="F1177" s="822" t="s">
        <v>2303</v>
      </c>
      <c r="G1177" s="822" t="s">
        <v>2359</v>
      </c>
      <c r="H1177" s="822" t="s">
        <v>329</v>
      </c>
      <c r="I1177" s="822" t="s">
        <v>2661</v>
      </c>
      <c r="J1177" s="822" t="s">
        <v>2662</v>
      </c>
      <c r="K1177" s="822" t="s">
        <v>2663</v>
      </c>
      <c r="L1177" s="825">
        <v>249.55</v>
      </c>
      <c r="M1177" s="825">
        <v>249.55</v>
      </c>
      <c r="N1177" s="822">
        <v>1</v>
      </c>
      <c r="O1177" s="826">
        <v>1</v>
      </c>
      <c r="P1177" s="825">
        <v>249.55</v>
      </c>
      <c r="Q1177" s="827">
        <v>1</v>
      </c>
      <c r="R1177" s="822">
        <v>1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11</v>
      </c>
      <c r="B1178" s="822" t="s">
        <v>2300</v>
      </c>
      <c r="C1178" s="822" t="s">
        <v>2306</v>
      </c>
      <c r="D1178" s="823" t="s">
        <v>4268</v>
      </c>
      <c r="E1178" s="824" t="s">
        <v>2344</v>
      </c>
      <c r="F1178" s="822" t="s">
        <v>2303</v>
      </c>
      <c r="G1178" s="822" t="s">
        <v>2359</v>
      </c>
      <c r="H1178" s="822" t="s">
        <v>329</v>
      </c>
      <c r="I1178" s="822" t="s">
        <v>2664</v>
      </c>
      <c r="J1178" s="822" t="s">
        <v>2665</v>
      </c>
      <c r="K1178" s="822"/>
      <c r="L1178" s="825">
        <v>180.55</v>
      </c>
      <c r="M1178" s="825">
        <v>541.65000000000009</v>
      </c>
      <c r="N1178" s="822">
        <v>3</v>
      </c>
      <c r="O1178" s="826">
        <v>3</v>
      </c>
      <c r="P1178" s="825">
        <v>541.65000000000009</v>
      </c>
      <c r="Q1178" s="827">
        <v>1</v>
      </c>
      <c r="R1178" s="822">
        <v>3</v>
      </c>
      <c r="S1178" s="827">
        <v>1</v>
      </c>
      <c r="T1178" s="826">
        <v>3</v>
      </c>
      <c r="U1178" s="828">
        <v>1</v>
      </c>
    </row>
    <row r="1179" spans="1:21" ht="14.45" customHeight="1" x14ac:dyDescent="0.2">
      <c r="A1179" s="821">
        <v>11</v>
      </c>
      <c r="B1179" s="822" t="s">
        <v>2300</v>
      </c>
      <c r="C1179" s="822" t="s">
        <v>2306</v>
      </c>
      <c r="D1179" s="823" t="s">
        <v>4268</v>
      </c>
      <c r="E1179" s="824" t="s">
        <v>2344</v>
      </c>
      <c r="F1179" s="822" t="s">
        <v>2303</v>
      </c>
      <c r="G1179" s="822" t="s">
        <v>2359</v>
      </c>
      <c r="H1179" s="822" t="s">
        <v>329</v>
      </c>
      <c r="I1179" s="822" t="s">
        <v>2375</v>
      </c>
      <c r="J1179" s="822" t="s">
        <v>2376</v>
      </c>
      <c r="K1179" s="822" t="s">
        <v>2377</v>
      </c>
      <c r="L1179" s="825">
        <v>245.42</v>
      </c>
      <c r="M1179" s="825">
        <v>245.42</v>
      </c>
      <c r="N1179" s="822">
        <v>1</v>
      </c>
      <c r="O1179" s="826">
        <v>1</v>
      </c>
      <c r="P1179" s="825">
        <v>245.42</v>
      </c>
      <c r="Q1179" s="827">
        <v>1</v>
      </c>
      <c r="R1179" s="822">
        <v>1</v>
      </c>
      <c r="S1179" s="827">
        <v>1</v>
      </c>
      <c r="T1179" s="826">
        <v>1</v>
      </c>
      <c r="U1179" s="828">
        <v>1</v>
      </c>
    </row>
    <row r="1180" spans="1:21" ht="14.45" customHeight="1" x14ac:dyDescent="0.2">
      <c r="A1180" s="821">
        <v>11</v>
      </c>
      <c r="B1180" s="822" t="s">
        <v>2300</v>
      </c>
      <c r="C1180" s="822" t="s">
        <v>2306</v>
      </c>
      <c r="D1180" s="823" t="s">
        <v>4268</v>
      </c>
      <c r="E1180" s="824" t="s">
        <v>2344</v>
      </c>
      <c r="F1180" s="822" t="s">
        <v>2303</v>
      </c>
      <c r="G1180" s="822" t="s">
        <v>2359</v>
      </c>
      <c r="H1180" s="822" t="s">
        <v>329</v>
      </c>
      <c r="I1180" s="822" t="s">
        <v>3611</v>
      </c>
      <c r="J1180" s="822" t="s">
        <v>3612</v>
      </c>
      <c r="K1180" s="822" t="s">
        <v>3613</v>
      </c>
      <c r="L1180" s="825">
        <v>19570</v>
      </c>
      <c r="M1180" s="825">
        <v>19570</v>
      </c>
      <c r="N1180" s="822">
        <v>1</v>
      </c>
      <c r="O1180" s="826">
        <v>1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11</v>
      </c>
      <c r="B1181" s="822" t="s">
        <v>2300</v>
      </c>
      <c r="C1181" s="822" t="s">
        <v>2306</v>
      </c>
      <c r="D1181" s="823" t="s">
        <v>4268</v>
      </c>
      <c r="E1181" s="824" t="s">
        <v>2344</v>
      </c>
      <c r="F1181" s="822" t="s">
        <v>2303</v>
      </c>
      <c r="G1181" s="822" t="s">
        <v>2359</v>
      </c>
      <c r="H1181" s="822" t="s">
        <v>329</v>
      </c>
      <c r="I1181" s="822" t="s">
        <v>3179</v>
      </c>
      <c r="J1181" s="822" t="s">
        <v>3180</v>
      </c>
      <c r="K1181" s="822" t="s">
        <v>3181</v>
      </c>
      <c r="L1181" s="825">
        <v>180.55</v>
      </c>
      <c r="M1181" s="825">
        <v>361.1</v>
      </c>
      <c r="N1181" s="822">
        <v>2</v>
      </c>
      <c r="O1181" s="826">
        <v>2</v>
      </c>
      <c r="P1181" s="825">
        <v>361.1</v>
      </c>
      <c r="Q1181" s="827">
        <v>1</v>
      </c>
      <c r="R1181" s="822">
        <v>2</v>
      </c>
      <c r="S1181" s="827">
        <v>1</v>
      </c>
      <c r="T1181" s="826">
        <v>2</v>
      </c>
      <c r="U1181" s="828">
        <v>1</v>
      </c>
    </row>
    <row r="1182" spans="1:21" ht="14.45" customHeight="1" x14ac:dyDescent="0.2">
      <c r="A1182" s="821">
        <v>11</v>
      </c>
      <c r="B1182" s="822" t="s">
        <v>2300</v>
      </c>
      <c r="C1182" s="822" t="s">
        <v>2306</v>
      </c>
      <c r="D1182" s="823" t="s">
        <v>4268</v>
      </c>
      <c r="E1182" s="824" t="s">
        <v>2344</v>
      </c>
      <c r="F1182" s="822" t="s">
        <v>2303</v>
      </c>
      <c r="G1182" s="822" t="s">
        <v>2359</v>
      </c>
      <c r="H1182" s="822" t="s">
        <v>329</v>
      </c>
      <c r="I1182" s="822" t="s">
        <v>3133</v>
      </c>
      <c r="J1182" s="822" t="s">
        <v>3134</v>
      </c>
      <c r="K1182" s="822" t="s">
        <v>3135</v>
      </c>
      <c r="L1182" s="825">
        <v>457.03</v>
      </c>
      <c r="M1182" s="825">
        <v>1371.09</v>
      </c>
      <c r="N1182" s="822">
        <v>3</v>
      </c>
      <c r="O1182" s="826">
        <v>1</v>
      </c>
      <c r="P1182" s="825">
        <v>1371.09</v>
      </c>
      <c r="Q1182" s="827">
        <v>1</v>
      </c>
      <c r="R1182" s="822">
        <v>3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11</v>
      </c>
      <c r="B1183" s="822" t="s">
        <v>2300</v>
      </c>
      <c r="C1183" s="822" t="s">
        <v>2306</v>
      </c>
      <c r="D1183" s="823" t="s">
        <v>4268</v>
      </c>
      <c r="E1183" s="824" t="s">
        <v>2344</v>
      </c>
      <c r="F1183" s="822" t="s">
        <v>2303</v>
      </c>
      <c r="G1183" s="822" t="s">
        <v>2359</v>
      </c>
      <c r="H1183" s="822" t="s">
        <v>329</v>
      </c>
      <c r="I1183" s="822" t="s">
        <v>3614</v>
      </c>
      <c r="J1183" s="822" t="s">
        <v>3615</v>
      </c>
      <c r="K1183" s="822" t="s">
        <v>3616</v>
      </c>
      <c r="L1183" s="825">
        <v>349.6</v>
      </c>
      <c r="M1183" s="825">
        <v>699.2</v>
      </c>
      <c r="N1183" s="822">
        <v>2</v>
      </c>
      <c r="O1183" s="826">
        <v>2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11</v>
      </c>
      <c r="B1184" s="822" t="s">
        <v>2300</v>
      </c>
      <c r="C1184" s="822" t="s">
        <v>2306</v>
      </c>
      <c r="D1184" s="823" t="s">
        <v>4268</v>
      </c>
      <c r="E1184" s="824" t="s">
        <v>2344</v>
      </c>
      <c r="F1184" s="822" t="s">
        <v>2303</v>
      </c>
      <c r="G1184" s="822" t="s">
        <v>2359</v>
      </c>
      <c r="H1184" s="822" t="s">
        <v>329</v>
      </c>
      <c r="I1184" s="822" t="s">
        <v>3617</v>
      </c>
      <c r="J1184" s="822" t="s">
        <v>3618</v>
      </c>
      <c r="K1184" s="822" t="s">
        <v>3619</v>
      </c>
      <c r="L1184" s="825">
        <v>249.55</v>
      </c>
      <c r="M1184" s="825">
        <v>499.1</v>
      </c>
      <c r="N1184" s="822">
        <v>2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11</v>
      </c>
      <c r="B1185" s="822" t="s">
        <v>2300</v>
      </c>
      <c r="C1185" s="822" t="s">
        <v>2306</v>
      </c>
      <c r="D1185" s="823" t="s">
        <v>4268</v>
      </c>
      <c r="E1185" s="824" t="s">
        <v>2344</v>
      </c>
      <c r="F1185" s="822" t="s">
        <v>2303</v>
      </c>
      <c r="G1185" s="822" t="s">
        <v>2359</v>
      </c>
      <c r="H1185" s="822" t="s">
        <v>329</v>
      </c>
      <c r="I1185" s="822" t="s">
        <v>2891</v>
      </c>
      <c r="J1185" s="822" t="s">
        <v>2892</v>
      </c>
      <c r="K1185" s="822" t="s">
        <v>2893</v>
      </c>
      <c r="L1185" s="825">
        <v>249.36</v>
      </c>
      <c r="M1185" s="825">
        <v>498.72</v>
      </c>
      <c r="N1185" s="822">
        <v>2</v>
      </c>
      <c r="O1185" s="826">
        <v>2</v>
      </c>
      <c r="P1185" s="825">
        <v>498.72</v>
      </c>
      <c r="Q1185" s="827">
        <v>1</v>
      </c>
      <c r="R1185" s="822">
        <v>2</v>
      </c>
      <c r="S1185" s="827">
        <v>1</v>
      </c>
      <c r="T1185" s="826">
        <v>2</v>
      </c>
      <c r="U1185" s="828">
        <v>1</v>
      </c>
    </row>
    <row r="1186" spans="1:21" ht="14.45" customHeight="1" x14ac:dyDescent="0.2">
      <c r="A1186" s="821">
        <v>11</v>
      </c>
      <c r="B1186" s="822" t="s">
        <v>2300</v>
      </c>
      <c r="C1186" s="822" t="s">
        <v>2306</v>
      </c>
      <c r="D1186" s="823" t="s">
        <v>4268</v>
      </c>
      <c r="E1186" s="824" t="s">
        <v>2344</v>
      </c>
      <c r="F1186" s="822" t="s">
        <v>2303</v>
      </c>
      <c r="G1186" s="822" t="s">
        <v>2359</v>
      </c>
      <c r="H1186" s="822" t="s">
        <v>329</v>
      </c>
      <c r="I1186" s="822" t="s">
        <v>3620</v>
      </c>
      <c r="J1186" s="822" t="s">
        <v>3621</v>
      </c>
      <c r="K1186" s="822" t="s">
        <v>3622</v>
      </c>
      <c r="L1186" s="825">
        <v>3000.35</v>
      </c>
      <c r="M1186" s="825">
        <v>3000.35</v>
      </c>
      <c r="N1186" s="822">
        <v>1</v>
      </c>
      <c r="O1186" s="826">
        <v>1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11</v>
      </c>
      <c r="B1187" s="822" t="s">
        <v>2300</v>
      </c>
      <c r="C1187" s="822" t="s">
        <v>2306</v>
      </c>
      <c r="D1187" s="823" t="s">
        <v>4268</v>
      </c>
      <c r="E1187" s="824" t="s">
        <v>2344</v>
      </c>
      <c r="F1187" s="822" t="s">
        <v>2303</v>
      </c>
      <c r="G1187" s="822" t="s">
        <v>2359</v>
      </c>
      <c r="H1187" s="822" t="s">
        <v>329</v>
      </c>
      <c r="I1187" s="822" t="s">
        <v>2696</v>
      </c>
      <c r="J1187" s="822" t="s">
        <v>2697</v>
      </c>
      <c r="K1187" s="822" t="s">
        <v>2698</v>
      </c>
      <c r="L1187" s="825">
        <v>600.29999999999995</v>
      </c>
      <c r="M1187" s="825">
        <v>600.29999999999995</v>
      </c>
      <c r="N1187" s="822">
        <v>1</v>
      </c>
      <c r="O1187" s="826">
        <v>1</v>
      </c>
      <c r="P1187" s="825">
        <v>600.29999999999995</v>
      </c>
      <c r="Q1187" s="827">
        <v>1</v>
      </c>
      <c r="R1187" s="822">
        <v>1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11</v>
      </c>
      <c r="B1188" s="822" t="s">
        <v>2300</v>
      </c>
      <c r="C1188" s="822" t="s">
        <v>2306</v>
      </c>
      <c r="D1188" s="823" t="s">
        <v>4268</v>
      </c>
      <c r="E1188" s="824" t="s">
        <v>2344</v>
      </c>
      <c r="F1188" s="822" t="s">
        <v>2303</v>
      </c>
      <c r="G1188" s="822" t="s">
        <v>2359</v>
      </c>
      <c r="H1188" s="822" t="s">
        <v>329</v>
      </c>
      <c r="I1188" s="822" t="s">
        <v>3623</v>
      </c>
      <c r="J1188" s="822" t="s">
        <v>3624</v>
      </c>
      <c r="K1188" s="822" t="s">
        <v>3625</v>
      </c>
      <c r="L1188" s="825">
        <v>180.55</v>
      </c>
      <c r="M1188" s="825">
        <v>180.55</v>
      </c>
      <c r="N1188" s="822">
        <v>1</v>
      </c>
      <c r="O1188" s="826">
        <v>1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11</v>
      </c>
      <c r="B1189" s="822" t="s">
        <v>2300</v>
      </c>
      <c r="C1189" s="822" t="s">
        <v>2306</v>
      </c>
      <c r="D1189" s="823" t="s">
        <v>4268</v>
      </c>
      <c r="E1189" s="824" t="s">
        <v>2344</v>
      </c>
      <c r="F1189" s="822" t="s">
        <v>2303</v>
      </c>
      <c r="G1189" s="822" t="s">
        <v>2359</v>
      </c>
      <c r="H1189" s="822" t="s">
        <v>329</v>
      </c>
      <c r="I1189" s="822" t="s">
        <v>3626</v>
      </c>
      <c r="J1189" s="822" t="s">
        <v>3627</v>
      </c>
      <c r="K1189" s="822"/>
      <c r="L1189" s="825">
        <v>0</v>
      </c>
      <c r="M1189" s="825">
        <v>0</v>
      </c>
      <c r="N1189" s="822">
        <v>1</v>
      </c>
      <c r="O1189" s="826">
        <v>1</v>
      </c>
      <c r="P1189" s="825"/>
      <c r="Q1189" s="827"/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11</v>
      </c>
      <c r="B1190" s="822" t="s">
        <v>2300</v>
      </c>
      <c r="C1190" s="822" t="s">
        <v>2306</v>
      </c>
      <c r="D1190" s="823" t="s">
        <v>4268</v>
      </c>
      <c r="E1190" s="824" t="s">
        <v>2344</v>
      </c>
      <c r="F1190" s="822" t="s">
        <v>2303</v>
      </c>
      <c r="G1190" s="822" t="s">
        <v>2359</v>
      </c>
      <c r="H1190" s="822" t="s">
        <v>329</v>
      </c>
      <c r="I1190" s="822" t="s">
        <v>3628</v>
      </c>
      <c r="J1190" s="822" t="s">
        <v>3629</v>
      </c>
      <c r="K1190" s="822" t="s">
        <v>3630</v>
      </c>
      <c r="L1190" s="825">
        <v>3000.35</v>
      </c>
      <c r="M1190" s="825">
        <v>3000.35</v>
      </c>
      <c r="N1190" s="822">
        <v>1</v>
      </c>
      <c r="O1190" s="826">
        <v>1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11</v>
      </c>
      <c r="B1191" s="822" t="s">
        <v>2300</v>
      </c>
      <c r="C1191" s="822" t="s">
        <v>2306</v>
      </c>
      <c r="D1191" s="823" t="s">
        <v>4268</v>
      </c>
      <c r="E1191" s="824" t="s">
        <v>2344</v>
      </c>
      <c r="F1191" s="822" t="s">
        <v>2303</v>
      </c>
      <c r="G1191" s="822" t="s">
        <v>2359</v>
      </c>
      <c r="H1191" s="822" t="s">
        <v>329</v>
      </c>
      <c r="I1191" s="822" t="s">
        <v>3631</v>
      </c>
      <c r="J1191" s="822" t="s">
        <v>3632</v>
      </c>
      <c r="K1191" s="822" t="s">
        <v>3633</v>
      </c>
      <c r="L1191" s="825">
        <v>1499.6</v>
      </c>
      <c r="M1191" s="825">
        <v>1499.6</v>
      </c>
      <c r="N1191" s="822">
        <v>1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11</v>
      </c>
      <c r="B1192" s="822" t="s">
        <v>2300</v>
      </c>
      <c r="C1192" s="822" t="s">
        <v>2306</v>
      </c>
      <c r="D1192" s="823" t="s">
        <v>4268</v>
      </c>
      <c r="E1192" s="824" t="s">
        <v>2344</v>
      </c>
      <c r="F1192" s="822" t="s">
        <v>2303</v>
      </c>
      <c r="G1192" s="822" t="s">
        <v>2359</v>
      </c>
      <c r="H1192" s="822" t="s">
        <v>329</v>
      </c>
      <c r="I1192" s="822" t="s">
        <v>3634</v>
      </c>
      <c r="J1192" s="822" t="s">
        <v>3635</v>
      </c>
      <c r="K1192" s="822" t="s">
        <v>3636</v>
      </c>
      <c r="L1192" s="825">
        <v>1407</v>
      </c>
      <c r="M1192" s="825">
        <v>8442</v>
      </c>
      <c r="N1192" s="822">
        <v>6</v>
      </c>
      <c r="O1192" s="826">
        <v>1</v>
      </c>
      <c r="P1192" s="825">
        <v>8442</v>
      </c>
      <c r="Q1192" s="827">
        <v>1</v>
      </c>
      <c r="R1192" s="822">
        <v>6</v>
      </c>
      <c r="S1192" s="827">
        <v>1</v>
      </c>
      <c r="T1192" s="826">
        <v>1</v>
      </c>
      <c r="U1192" s="828">
        <v>1</v>
      </c>
    </row>
    <row r="1193" spans="1:21" ht="14.45" customHeight="1" x14ac:dyDescent="0.2">
      <c r="A1193" s="821">
        <v>11</v>
      </c>
      <c r="B1193" s="822" t="s">
        <v>2300</v>
      </c>
      <c r="C1193" s="822" t="s">
        <v>2306</v>
      </c>
      <c r="D1193" s="823" t="s">
        <v>4268</v>
      </c>
      <c r="E1193" s="824" t="s">
        <v>2344</v>
      </c>
      <c r="F1193" s="822" t="s">
        <v>2303</v>
      </c>
      <c r="G1193" s="822" t="s">
        <v>2359</v>
      </c>
      <c r="H1193" s="822" t="s">
        <v>329</v>
      </c>
      <c r="I1193" s="822" t="s">
        <v>2912</v>
      </c>
      <c r="J1193" s="822" t="s">
        <v>2913</v>
      </c>
      <c r="K1193" s="822" t="s">
        <v>2914</v>
      </c>
      <c r="L1193" s="825">
        <v>0</v>
      </c>
      <c r="M1193" s="825">
        <v>0</v>
      </c>
      <c r="N1193" s="822">
        <v>1</v>
      </c>
      <c r="O1193" s="826">
        <v>1</v>
      </c>
      <c r="P1193" s="825"/>
      <c r="Q1193" s="827"/>
      <c r="R1193" s="822"/>
      <c r="S1193" s="827">
        <v>0</v>
      </c>
      <c r="T1193" s="826"/>
      <c r="U1193" s="828">
        <v>0</v>
      </c>
    </row>
    <row r="1194" spans="1:21" ht="14.45" customHeight="1" x14ac:dyDescent="0.2">
      <c r="A1194" s="821">
        <v>11</v>
      </c>
      <c r="B1194" s="822" t="s">
        <v>2300</v>
      </c>
      <c r="C1194" s="822" t="s">
        <v>2306</v>
      </c>
      <c r="D1194" s="823" t="s">
        <v>4268</v>
      </c>
      <c r="E1194" s="824" t="s">
        <v>2344</v>
      </c>
      <c r="F1194" s="822" t="s">
        <v>2303</v>
      </c>
      <c r="G1194" s="822" t="s">
        <v>2359</v>
      </c>
      <c r="H1194" s="822" t="s">
        <v>329</v>
      </c>
      <c r="I1194" s="822" t="s">
        <v>3637</v>
      </c>
      <c r="J1194" s="822" t="s">
        <v>3638</v>
      </c>
      <c r="K1194" s="822" t="s">
        <v>3639</v>
      </c>
      <c r="L1194" s="825">
        <v>13850</v>
      </c>
      <c r="M1194" s="825">
        <v>13850</v>
      </c>
      <c r="N1194" s="822">
        <v>1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11</v>
      </c>
      <c r="B1195" s="822" t="s">
        <v>2300</v>
      </c>
      <c r="C1195" s="822" t="s">
        <v>2306</v>
      </c>
      <c r="D1195" s="823" t="s">
        <v>4268</v>
      </c>
      <c r="E1195" s="824" t="s">
        <v>2344</v>
      </c>
      <c r="F1195" s="822" t="s">
        <v>2303</v>
      </c>
      <c r="G1195" s="822" t="s">
        <v>2359</v>
      </c>
      <c r="H1195" s="822" t="s">
        <v>329</v>
      </c>
      <c r="I1195" s="822" t="s">
        <v>3640</v>
      </c>
      <c r="J1195" s="822" t="s">
        <v>3641</v>
      </c>
      <c r="K1195" s="822" t="s">
        <v>3642</v>
      </c>
      <c r="L1195" s="825">
        <v>26999.7</v>
      </c>
      <c r="M1195" s="825">
        <v>26999.7</v>
      </c>
      <c r="N1195" s="822">
        <v>1</v>
      </c>
      <c r="O1195" s="826">
        <v>1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11</v>
      </c>
      <c r="B1196" s="822" t="s">
        <v>2300</v>
      </c>
      <c r="C1196" s="822" t="s">
        <v>2306</v>
      </c>
      <c r="D1196" s="823" t="s">
        <v>4268</v>
      </c>
      <c r="E1196" s="824" t="s">
        <v>2344</v>
      </c>
      <c r="F1196" s="822" t="s">
        <v>2303</v>
      </c>
      <c r="G1196" s="822" t="s">
        <v>2359</v>
      </c>
      <c r="H1196" s="822" t="s">
        <v>329</v>
      </c>
      <c r="I1196" s="822" t="s">
        <v>3643</v>
      </c>
      <c r="J1196" s="822" t="s">
        <v>3644</v>
      </c>
      <c r="K1196" s="822" t="s">
        <v>3645</v>
      </c>
      <c r="L1196" s="825">
        <v>400.2</v>
      </c>
      <c r="M1196" s="825">
        <v>1200.5999999999999</v>
      </c>
      <c r="N1196" s="822">
        <v>3</v>
      </c>
      <c r="O1196" s="826">
        <v>2</v>
      </c>
      <c r="P1196" s="825">
        <v>1200.5999999999999</v>
      </c>
      <c r="Q1196" s="827">
        <v>1</v>
      </c>
      <c r="R1196" s="822">
        <v>3</v>
      </c>
      <c r="S1196" s="827">
        <v>1</v>
      </c>
      <c r="T1196" s="826">
        <v>2</v>
      </c>
      <c r="U1196" s="828">
        <v>1</v>
      </c>
    </row>
    <row r="1197" spans="1:21" ht="14.45" customHeight="1" x14ac:dyDescent="0.2">
      <c r="A1197" s="821">
        <v>11</v>
      </c>
      <c r="B1197" s="822" t="s">
        <v>2300</v>
      </c>
      <c r="C1197" s="822" t="s">
        <v>2306</v>
      </c>
      <c r="D1197" s="823" t="s">
        <v>4268</v>
      </c>
      <c r="E1197" s="824" t="s">
        <v>2344</v>
      </c>
      <c r="F1197" s="822" t="s">
        <v>2303</v>
      </c>
      <c r="G1197" s="822" t="s">
        <v>2359</v>
      </c>
      <c r="H1197" s="822" t="s">
        <v>329</v>
      </c>
      <c r="I1197" s="822" t="s">
        <v>3646</v>
      </c>
      <c r="J1197" s="822" t="s">
        <v>3647</v>
      </c>
      <c r="K1197" s="822" t="s">
        <v>3648</v>
      </c>
      <c r="L1197" s="825">
        <v>180.55</v>
      </c>
      <c r="M1197" s="825">
        <v>361.1</v>
      </c>
      <c r="N1197" s="822">
        <v>2</v>
      </c>
      <c r="O1197" s="826">
        <v>1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11</v>
      </c>
      <c r="B1198" s="822" t="s">
        <v>2300</v>
      </c>
      <c r="C1198" s="822" t="s">
        <v>2306</v>
      </c>
      <c r="D1198" s="823" t="s">
        <v>4268</v>
      </c>
      <c r="E1198" s="824" t="s">
        <v>2344</v>
      </c>
      <c r="F1198" s="822" t="s">
        <v>2303</v>
      </c>
      <c r="G1198" s="822" t="s">
        <v>2359</v>
      </c>
      <c r="H1198" s="822" t="s">
        <v>329</v>
      </c>
      <c r="I1198" s="822" t="s">
        <v>3649</v>
      </c>
      <c r="J1198" s="822" t="s">
        <v>3650</v>
      </c>
      <c r="K1198" s="822" t="s">
        <v>3651</v>
      </c>
      <c r="L1198" s="825">
        <v>949.9</v>
      </c>
      <c r="M1198" s="825">
        <v>949.9</v>
      </c>
      <c r="N1198" s="822">
        <v>1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11</v>
      </c>
      <c r="B1199" s="822" t="s">
        <v>2300</v>
      </c>
      <c r="C1199" s="822" t="s">
        <v>2306</v>
      </c>
      <c r="D1199" s="823" t="s">
        <v>4268</v>
      </c>
      <c r="E1199" s="824" t="s">
        <v>2347</v>
      </c>
      <c r="F1199" s="822" t="s">
        <v>2301</v>
      </c>
      <c r="G1199" s="822" t="s">
        <v>2506</v>
      </c>
      <c r="H1199" s="822" t="s">
        <v>329</v>
      </c>
      <c r="I1199" s="822" t="s">
        <v>2507</v>
      </c>
      <c r="J1199" s="822" t="s">
        <v>2508</v>
      </c>
      <c r="K1199" s="822" t="s">
        <v>2083</v>
      </c>
      <c r="L1199" s="825">
        <v>70.48</v>
      </c>
      <c r="M1199" s="825">
        <v>70.48</v>
      </c>
      <c r="N1199" s="822">
        <v>1</v>
      </c>
      <c r="O1199" s="826">
        <v>0.5</v>
      </c>
      <c r="P1199" s="825">
        <v>70.48</v>
      </c>
      <c r="Q1199" s="827">
        <v>1</v>
      </c>
      <c r="R1199" s="822">
        <v>1</v>
      </c>
      <c r="S1199" s="827">
        <v>1</v>
      </c>
      <c r="T1199" s="826">
        <v>0.5</v>
      </c>
      <c r="U1199" s="828">
        <v>1</v>
      </c>
    </row>
    <row r="1200" spans="1:21" ht="14.45" customHeight="1" x14ac:dyDescent="0.2">
      <c r="A1200" s="821">
        <v>11</v>
      </c>
      <c r="B1200" s="822" t="s">
        <v>2300</v>
      </c>
      <c r="C1200" s="822" t="s">
        <v>2306</v>
      </c>
      <c r="D1200" s="823" t="s">
        <v>4268</v>
      </c>
      <c r="E1200" s="824" t="s">
        <v>2347</v>
      </c>
      <c r="F1200" s="822" t="s">
        <v>2301</v>
      </c>
      <c r="G1200" s="822" t="s">
        <v>2514</v>
      </c>
      <c r="H1200" s="822" t="s">
        <v>329</v>
      </c>
      <c r="I1200" s="822" t="s">
        <v>2515</v>
      </c>
      <c r="J1200" s="822" t="s">
        <v>2516</v>
      </c>
      <c r="K1200" s="822" t="s">
        <v>2517</v>
      </c>
      <c r="L1200" s="825">
        <v>159.71</v>
      </c>
      <c r="M1200" s="825">
        <v>15332.160000000002</v>
      </c>
      <c r="N1200" s="822">
        <v>96</v>
      </c>
      <c r="O1200" s="826">
        <v>29</v>
      </c>
      <c r="P1200" s="825">
        <v>8145.2100000000009</v>
      </c>
      <c r="Q1200" s="827">
        <v>0.53125</v>
      </c>
      <c r="R1200" s="822">
        <v>51</v>
      </c>
      <c r="S1200" s="827">
        <v>0.53125</v>
      </c>
      <c r="T1200" s="826">
        <v>15.5</v>
      </c>
      <c r="U1200" s="828">
        <v>0.53448275862068961</v>
      </c>
    </row>
    <row r="1201" spans="1:21" ht="14.45" customHeight="1" x14ac:dyDescent="0.2">
      <c r="A1201" s="821">
        <v>11</v>
      </c>
      <c r="B1201" s="822" t="s">
        <v>2300</v>
      </c>
      <c r="C1201" s="822" t="s">
        <v>2306</v>
      </c>
      <c r="D1201" s="823" t="s">
        <v>4268</v>
      </c>
      <c r="E1201" s="824" t="s">
        <v>2347</v>
      </c>
      <c r="F1201" s="822" t="s">
        <v>2301</v>
      </c>
      <c r="G1201" s="822" t="s">
        <v>2383</v>
      </c>
      <c r="H1201" s="822" t="s">
        <v>329</v>
      </c>
      <c r="I1201" s="822" t="s">
        <v>2520</v>
      </c>
      <c r="J1201" s="822" t="s">
        <v>1055</v>
      </c>
      <c r="K1201" s="822" t="s">
        <v>1056</v>
      </c>
      <c r="L1201" s="825">
        <v>134.44999999999999</v>
      </c>
      <c r="M1201" s="825">
        <v>672.25</v>
      </c>
      <c r="N1201" s="822">
        <v>5</v>
      </c>
      <c r="O1201" s="826">
        <v>2</v>
      </c>
      <c r="P1201" s="825">
        <v>672.25</v>
      </c>
      <c r="Q1201" s="827">
        <v>1</v>
      </c>
      <c r="R1201" s="822">
        <v>5</v>
      </c>
      <c r="S1201" s="827">
        <v>1</v>
      </c>
      <c r="T1201" s="826">
        <v>2</v>
      </c>
      <c r="U1201" s="828">
        <v>1</v>
      </c>
    </row>
    <row r="1202" spans="1:21" ht="14.45" customHeight="1" x14ac:dyDescent="0.2">
      <c r="A1202" s="821">
        <v>11</v>
      </c>
      <c r="B1202" s="822" t="s">
        <v>2300</v>
      </c>
      <c r="C1202" s="822" t="s">
        <v>2306</v>
      </c>
      <c r="D1202" s="823" t="s">
        <v>4268</v>
      </c>
      <c r="E1202" s="824" t="s">
        <v>2347</v>
      </c>
      <c r="F1202" s="822" t="s">
        <v>2301</v>
      </c>
      <c r="G1202" s="822" t="s">
        <v>3240</v>
      </c>
      <c r="H1202" s="822" t="s">
        <v>329</v>
      </c>
      <c r="I1202" s="822" t="s">
        <v>3652</v>
      </c>
      <c r="J1202" s="822" t="s">
        <v>3242</v>
      </c>
      <c r="K1202" s="822" t="s">
        <v>3653</v>
      </c>
      <c r="L1202" s="825">
        <v>97.96</v>
      </c>
      <c r="M1202" s="825">
        <v>195.92</v>
      </c>
      <c r="N1202" s="822">
        <v>2</v>
      </c>
      <c r="O1202" s="826">
        <v>1.5</v>
      </c>
      <c r="P1202" s="825">
        <v>97.96</v>
      </c>
      <c r="Q1202" s="827">
        <v>0.5</v>
      </c>
      <c r="R1202" s="822">
        <v>1</v>
      </c>
      <c r="S1202" s="827">
        <v>0.5</v>
      </c>
      <c r="T1202" s="826">
        <v>0.5</v>
      </c>
      <c r="U1202" s="828">
        <v>0.33333333333333331</v>
      </c>
    </row>
    <row r="1203" spans="1:21" ht="14.45" customHeight="1" x14ac:dyDescent="0.2">
      <c r="A1203" s="821">
        <v>11</v>
      </c>
      <c r="B1203" s="822" t="s">
        <v>2300</v>
      </c>
      <c r="C1203" s="822" t="s">
        <v>2306</v>
      </c>
      <c r="D1203" s="823" t="s">
        <v>4268</v>
      </c>
      <c r="E1203" s="824" t="s">
        <v>2347</v>
      </c>
      <c r="F1203" s="822" t="s">
        <v>2301</v>
      </c>
      <c r="G1203" s="822" t="s">
        <v>3240</v>
      </c>
      <c r="H1203" s="822" t="s">
        <v>663</v>
      </c>
      <c r="I1203" s="822" t="s">
        <v>3654</v>
      </c>
      <c r="J1203" s="822" t="s">
        <v>3655</v>
      </c>
      <c r="K1203" s="822" t="s">
        <v>3656</v>
      </c>
      <c r="L1203" s="825">
        <v>58.77</v>
      </c>
      <c r="M1203" s="825">
        <v>58.77</v>
      </c>
      <c r="N1203" s="822">
        <v>1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11</v>
      </c>
      <c r="B1204" s="822" t="s">
        <v>2300</v>
      </c>
      <c r="C1204" s="822" t="s">
        <v>2306</v>
      </c>
      <c r="D1204" s="823" t="s">
        <v>4268</v>
      </c>
      <c r="E1204" s="824" t="s">
        <v>2347</v>
      </c>
      <c r="F1204" s="822" t="s">
        <v>2301</v>
      </c>
      <c r="G1204" s="822" t="s">
        <v>3460</v>
      </c>
      <c r="H1204" s="822" t="s">
        <v>329</v>
      </c>
      <c r="I1204" s="822" t="s">
        <v>3464</v>
      </c>
      <c r="J1204" s="822" t="s">
        <v>3462</v>
      </c>
      <c r="K1204" s="822" t="s">
        <v>3465</v>
      </c>
      <c r="L1204" s="825">
        <v>0</v>
      </c>
      <c r="M1204" s="825">
        <v>0</v>
      </c>
      <c r="N1204" s="822">
        <v>3</v>
      </c>
      <c r="O1204" s="826">
        <v>1.5</v>
      </c>
      <c r="P1204" s="825">
        <v>0</v>
      </c>
      <c r="Q1204" s="827"/>
      <c r="R1204" s="822">
        <v>1</v>
      </c>
      <c r="S1204" s="827">
        <v>0.33333333333333331</v>
      </c>
      <c r="T1204" s="826">
        <v>1</v>
      </c>
      <c r="U1204" s="828">
        <v>0.66666666666666663</v>
      </c>
    </row>
    <row r="1205" spans="1:21" ht="14.45" customHeight="1" x14ac:dyDescent="0.2">
      <c r="A1205" s="821">
        <v>11</v>
      </c>
      <c r="B1205" s="822" t="s">
        <v>2300</v>
      </c>
      <c r="C1205" s="822" t="s">
        <v>2306</v>
      </c>
      <c r="D1205" s="823" t="s">
        <v>4268</v>
      </c>
      <c r="E1205" s="824" t="s">
        <v>2347</v>
      </c>
      <c r="F1205" s="822" t="s">
        <v>2301</v>
      </c>
      <c r="G1205" s="822" t="s">
        <v>3151</v>
      </c>
      <c r="H1205" s="822" t="s">
        <v>329</v>
      </c>
      <c r="I1205" s="822" t="s">
        <v>3466</v>
      </c>
      <c r="J1205" s="822" t="s">
        <v>3153</v>
      </c>
      <c r="K1205" s="822" t="s">
        <v>3467</v>
      </c>
      <c r="L1205" s="825">
        <v>150.26</v>
      </c>
      <c r="M1205" s="825">
        <v>300.52</v>
      </c>
      <c r="N1205" s="822">
        <v>2</v>
      </c>
      <c r="O1205" s="826">
        <v>2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11</v>
      </c>
      <c r="B1206" s="822" t="s">
        <v>2300</v>
      </c>
      <c r="C1206" s="822" t="s">
        <v>2306</v>
      </c>
      <c r="D1206" s="823" t="s">
        <v>4268</v>
      </c>
      <c r="E1206" s="824" t="s">
        <v>2347</v>
      </c>
      <c r="F1206" s="822" t="s">
        <v>2301</v>
      </c>
      <c r="G1206" s="822" t="s">
        <v>2434</v>
      </c>
      <c r="H1206" s="822" t="s">
        <v>329</v>
      </c>
      <c r="I1206" s="822" t="s">
        <v>2435</v>
      </c>
      <c r="J1206" s="822" t="s">
        <v>2436</v>
      </c>
      <c r="K1206" s="822" t="s">
        <v>2437</v>
      </c>
      <c r="L1206" s="825">
        <v>52.87</v>
      </c>
      <c r="M1206" s="825">
        <v>370.09</v>
      </c>
      <c r="N1206" s="822">
        <v>7</v>
      </c>
      <c r="O1206" s="826">
        <v>4</v>
      </c>
      <c r="P1206" s="825">
        <v>211.48</v>
      </c>
      <c r="Q1206" s="827">
        <v>0.5714285714285714</v>
      </c>
      <c r="R1206" s="822">
        <v>4</v>
      </c>
      <c r="S1206" s="827">
        <v>0.5714285714285714</v>
      </c>
      <c r="T1206" s="826">
        <v>2</v>
      </c>
      <c r="U1206" s="828">
        <v>0.5</v>
      </c>
    </row>
    <row r="1207" spans="1:21" ht="14.45" customHeight="1" x14ac:dyDescent="0.2">
      <c r="A1207" s="821">
        <v>11</v>
      </c>
      <c r="B1207" s="822" t="s">
        <v>2300</v>
      </c>
      <c r="C1207" s="822" t="s">
        <v>2306</v>
      </c>
      <c r="D1207" s="823" t="s">
        <v>4268</v>
      </c>
      <c r="E1207" s="824" t="s">
        <v>2347</v>
      </c>
      <c r="F1207" s="822" t="s">
        <v>2301</v>
      </c>
      <c r="G1207" s="822" t="s">
        <v>2434</v>
      </c>
      <c r="H1207" s="822" t="s">
        <v>329</v>
      </c>
      <c r="I1207" s="822" t="s">
        <v>3657</v>
      </c>
      <c r="J1207" s="822" t="s">
        <v>3658</v>
      </c>
      <c r="K1207" s="822" t="s">
        <v>3373</v>
      </c>
      <c r="L1207" s="825">
        <v>0</v>
      </c>
      <c r="M1207" s="825">
        <v>0</v>
      </c>
      <c r="N1207" s="822">
        <v>3</v>
      </c>
      <c r="O1207" s="826">
        <v>1.5</v>
      </c>
      <c r="P1207" s="825">
        <v>0</v>
      </c>
      <c r="Q1207" s="827"/>
      <c r="R1207" s="822">
        <v>2</v>
      </c>
      <c r="S1207" s="827">
        <v>0.66666666666666663</v>
      </c>
      <c r="T1207" s="826">
        <v>1</v>
      </c>
      <c r="U1207" s="828">
        <v>0.66666666666666663</v>
      </c>
    </row>
    <row r="1208" spans="1:21" ht="14.45" customHeight="1" x14ac:dyDescent="0.2">
      <c r="A1208" s="821">
        <v>11</v>
      </c>
      <c r="B1208" s="822" t="s">
        <v>2300</v>
      </c>
      <c r="C1208" s="822" t="s">
        <v>2306</v>
      </c>
      <c r="D1208" s="823" t="s">
        <v>4268</v>
      </c>
      <c r="E1208" s="824" t="s">
        <v>2347</v>
      </c>
      <c r="F1208" s="822" t="s">
        <v>2301</v>
      </c>
      <c r="G1208" s="822" t="s">
        <v>2434</v>
      </c>
      <c r="H1208" s="822" t="s">
        <v>329</v>
      </c>
      <c r="I1208" s="822" t="s">
        <v>3369</v>
      </c>
      <c r="J1208" s="822" t="s">
        <v>3296</v>
      </c>
      <c r="K1208" s="822" t="s">
        <v>3370</v>
      </c>
      <c r="L1208" s="825">
        <v>0</v>
      </c>
      <c r="M1208" s="825">
        <v>0</v>
      </c>
      <c r="N1208" s="822">
        <v>2</v>
      </c>
      <c r="O1208" s="826">
        <v>1</v>
      </c>
      <c r="P1208" s="825">
        <v>0</v>
      </c>
      <c r="Q1208" s="827"/>
      <c r="R1208" s="822">
        <v>1</v>
      </c>
      <c r="S1208" s="827">
        <v>0.5</v>
      </c>
      <c r="T1208" s="826">
        <v>0.5</v>
      </c>
      <c r="U1208" s="828">
        <v>0.5</v>
      </c>
    </row>
    <row r="1209" spans="1:21" ht="14.45" customHeight="1" x14ac:dyDescent="0.2">
      <c r="A1209" s="821">
        <v>11</v>
      </c>
      <c r="B1209" s="822" t="s">
        <v>2300</v>
      </c>
      <c r="C1209" s="822" t="s">
        <v>2306</v>
      </c>
      <c r="D1209" s="823" t="s">
        <v>4268</v>
      </c>
      <c r="E1209" s="824" t="s">
        <v>2347</v>
      </c>
      <c r="F1209" s="822" t="s">
        <v>2301</v>
      </c>
      <c r="G1209" s="822" t="s">
        <v>2434</v>
      </c>
      <c r="H1209" s="822" t="s">
        <v>329</v>
      </c>
      <c r="I1209" s="822" t="s">
        <v>3659</v>
      </c>
      <c r="J1209" s="822" t="s">
        <v>3660</v>
      </c>
      <c r="K1209" s="822" t="s">
        <v>2534</v>
      </c>
      <c r="L1209" s="825">
        <v>70.48</v>
      </c>
      <c r="M1209" s="825">
        <v>70.48</v>
      </c>
      <c r="N1209" s="822">
        <v>1</v>
      </c>
      <c r="O1209" s="826">
        <v>1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11</v>
      </c>
      <c r="B1210" s="822" t="s">
        <v>2300</v>
      </c>
      <c r="C1210" s="822" t="s">
        <v>2306</v>
      </c>
      <c r="D1210" s="823" t="s">
        <v>4268</v>
      </c>
      <c r="E1210" s="824" t="s">
        <v>2347</v>
      </c>
      <c r="F1210" s="822" t="s">
        <v>2301</v>
      </c>
      <c r="G1210" s="822" t="s">
        <v>2434</v>
      </c>
      <c r="H1210" s="822" t="s">
        <v>329</v>
      </c>
      <c r="I1210" s="822" t="s">
        <v>2972</v>
      </c>
      <c r="J1210" s="822" t="s">
        <v>2729</v>
      </c>
      <c r="K1210" s="822" t="s">
        <v>2973</v>
      </c>
      <c r="L1210" s="825">
        <v>117.47</v>
      </c>
      <c r="M1210" s="825">
        <v>117.47</v>
      </c>
      <c r="N1210" s="822">
        <v>1</v>
      </c>
      <c r="O1210" s="826">
        <v>1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11</v>
      </c>
      <c r="B1211" s="822" t="s">
        <v>2300</v>
      </c>
      <c r="C1211" s="822" t="s">
        <v>2306</v>
      </c>
      <c r="D1211" s="823" t="s">
        <v>4268</v>
      </c>
      <c r="E1211" s="824" t="s">
        <v>2347</v>
      </c>
      <c r="F1211" s="822" t="s">
        <v>2301</v>
      </c>
      <c r="G1211" s="822" t="s">
        <v>3155</v>
      </c>
      <c r="H1211" s="822" t="s">
        <v>329</v>
      </c>
      <c r="I1211" s="822" t="s">
        <v>2020</v>
      </c>
      <c r="J1211" s="822" t="s">
        <v>715</v>
      </c>
      <c r="K1211" s="822" t="s">
        <v>2021</v>
      </c>
      <c r="L1211" s="825">
        <v>923.74</v>
      </c>
      <c r="M1211" s="825">
        <v>3694.96</v>
      </c>
      <c r="N1211" s="822">
        <v>4</v>
      </c>
      <c r="O1211" s="826">
        <v>1</v>
      </c>
      <c r="P1211" s="825">
        <v>3694.96</v>
      </c>
      <c r="Q1211" s="827">
        <v>1</v>
      </c>
      <c r="R1211" s="822">
        <v>4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11</v>
      </c>
      <c r="B1212" s="822" t="s">
        <v>2300</v>
      </c>
      <c r="C1212" s="822" t="s">
        <v>2306</v>
      </c>
      <c r="D1212" s="823" t="s">
        <v>4268</v>
      </c>
      <c r="E1212" s="824" t="s">
        <v>2347</v>
      </c>
      <c r="F1212" s="822" t="s">
        <v>2301</v>
      </c>
      <c r="G1212" s="822" t="s">
        <v>2738</v>
      </c>
      <c r="H1212" s="822" t="s">
        <v>329</v>
      </c>
      <c r="I1212" s="822" t="s">
        <v>2934</v>
      </c>
      <c r="J1212" s="822" t="s">
        <v>2935</v>
      </c>
      <c r="K1212" s="822" t="s">
        <v>2936</v>
      </c>
      <c r="L1212" s="825">
        <v>106.47</v>
      </c>
      <c r="M1212" s="825">
        <v>7665.8399999999983</v>
      </c>
      <c r="N1212" s="822">
        <v>72</v>
      </c>
      <c r="O1212" s="826">
        <v>14.5</v>
      </c>
      <c r="P1212" s="825">
        <v>4152.329999999999</v>
      </c>
      <c r="Q1212" s="827">
        <v>0.54166666666666663</v>
      </c>
      <c r="R1212" s="822">
        <v>39</v>
      </c>
      <c r="S1212" s="827">
        <v>0.54166666666666663</v>
      </c>
      <c r="T1212" s="826">
        <v>8</v>
      </c>
      <c r="U1212" s="828">
        <v>0.55172413793103448</v>
      </c>
    </row>
    <row r="1213" spans="1:21" ht="14.45" customHeight="1" x14ac:dyDescent="0.2">
      <c r="A1213" s="821">
        <v>11</v>
      </c>
      <c r="B1213" s="822" t="s">
        <v>2300</v>
      </c>
      <c r="C1213" s="822" t="s">
        <v>2306</v>
      </c>
      <c r="D1213" s="823" t="s">
        <v>4268</v>
      </c>
      <c r="E1213" s="824" t="s">
        <v>2347</v>
      </c>
      <c r="F1213" s="822" t="s">
        <v>2301</v>
      </c>
      <c r="G1213" s="822" t="s">
        <v>2738</v>
      </c>
      <c r="H1213" s="822" t="s">
        <v>329</v>
      </c>
      <c r="I1213" s="822" t="s">
        <v>3661</v>
      </c>
      <c r="J1213" s="822" t="s">
        <v>2935</v>
      </c>
      <c r="K1213" s="822" t="s">
        <v>2936</v>
      </c>
      <c r="L1213" s="825">
        <v>106.47</v>
      </c>
      <c r="M1213" s="825">
        <v>9262.8899999999976</v>
      </c>
      <c r="N1213" s="822">
        <v>87</v>
      </c>
      <c r="O1213" s="826">
        <v>18</v>
      </c>
      <c r="P1213" s="825">
        <v>4471.7399999999989</v>
      </c>
      <c r="Q1213" s="827">
        <v>0.48275862068965519</v>
      </c>
      <c r="R1213" s="822">
        <v>42</v>
      </c>
      <c r="S1213" s="827">
        <v>0.48275862068965519</v>
      </c>
      <c r="T1213" s="826">
        <v>8</v>
      </c>
      <c r="U1213" s="828">
        <v>0.44444444444444442</v>
      </c>
    </row>
    <row r="1214" spans="1:21" ht="14.45" customHeight="1" x14ac:dyDescent="0.2">
      <c r="A1214" s="821">
        <v>11</v>
      </c>
      <c r="B1214" s="822" t="s">
        <v>2300</v>
      </c>
      <c r="C1214" s="822" t="s">
        <v>2306</v>
      </c>
      <c r="D1214" s="823" t="s">
        <v>4268</v>
      </c>
      <c r="E1214" s="824" t="s">
        <v>2347</v>
      </c>
      <c r="F1214" s="822" t="s">
        <v>2301</v>
      </c>
      <c r="G1214" s="822" t="s">
        <v>2738</v>
      </c>
      <c r="H1214" s="822" t="s">
        <v>329</v>
      </c>
      <c r="I1214" s="822" t="s">
        <v>3662</v>
      </c>
      <c r="J1214" s="822" t="s">
        <v>2935</v>
      </c>
      <c r="K1214" s="822" t="s">
        <v>3663</v>
      </c>
      <c r="L1214" s="825">
        <v>159.71</v>
      </c>
      <c r="M1214" s="825">
        <v>3833.04</v>
      </c>
      <c r="N1214" s="822">
        <v>24</v>
      </c>
      <c r="O1214" s="826">
        <v>6.5</v>
      </c>
      <c r="P1214" s="825">
        <v>2874.78</v>
      </c>
      <c r="Q1214" s="827">
        <v>0.75000000000000011</v>
      </c>
      <c r="R1214" s="822">
        <v>18</v>
      </c>
      <c r="S1214" s="827">
        <v>0.75</v>
      </c>
      <c r="T1214" s="826">
        <v>5.5</v>
      </c>
      <c r="U1214" s="828">
        <v>0.84615384615384615</v>
      </c>
    </row>
    <row r="1215" spans="1:21" ht="14.45" customHeight="1" x14ac:dyDescent="0.2">
      <c r="A1215" s="821">
        <v>11</v>
      </c>
      <c r="B1215" s="822" t="s">
        <v>2300</v>
      </c>
      <c r="C1215" s="822" t="s">
        <v>2306</v>
      </c>
      <c r="D1215" s="823" t="s">
        <v>4268</v>
      </c>
      <c r="E1215" s="824" t="s">
        <v>2347</v>
      </c>
      <c r="F1215" s="822" t="s">
        <v>2301</v>
      </c>
      <c r="G1215" s="822" t="s">
        <v>2555</v>
      </c>
      <c r="H1215" s="822" t="s">
        <v>329</v>
      </c>
      <c r="I1215" s="822" t="s">
        <v>2556</v>
      </c>
      <c r="J1215" s="822" t="s">
        <v>2557</v>
      </c>
      <c r="K1215" s="822" t="s">
        <v>2558</v>
      </c>
      <c r="L1215" s="825">
        <v>0</v>
      </c>
      <c r="M1215" s="825">
        <v>0</v>
      </c>
      <c r="N1215" s="822">
        <v>1</v>
      </c>
      <c r="O1215" s="826">
        <v>0.5</v>
      </c>
      <c r="P1215" s="825">
        <v>0</v>
      </c>
      <c r="Q1215" s="827"/>
      <c r="R1215" s="822">
        <v>1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11</v>
      </c>
      <c r="B1216" s="822" t="s">
        <v>2300</v>
      </c>
      <c r="C1216" s="822" t="s">
        <v>2306</v>
      </c>
      <c r="D1216" s="823" t="s">
        <v>4268</v>
      </c>
      <c r="E1216" s="824" t="s">
        <v>2347</v>
      </c>
      <c r="F1216" s="822" t="s">
        <v>2301</v>
      </c>
      <c r="G1216" s="822" t="s">
        <v>2744</v>
      </c>
      <c r="H1216" s="822" t="s">
        <v>329</v>
      </c>
      <c r="I1216" s="822" t="s">
        <v>3664</v>
      </c>
      <c r="J1216" s="822" t="s">
        <v>1042</v>
      </c>
      <c r="K1216" s="822" t="s">
        <v>3665</v>
      </c>
      <c r="L1216" s="825">
        <v>0</v>
      </c>
      <c r="M1216" s="825">
        <v>0</v>
      </c>
      <c r="N1216" s="822">
        <v>2</v>
      </c>
      <c r="O1216" s="826">
        <v>0.5</v>
      </c>
      <c r="P1216" s="825"/>
      <c r="Q1216" s="827"/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11</v>
      </c>
      <c r="B1217" s="822" t="s">
        <v>2300</v>
      </c>
      <c r="C1217" s="822" t="s">
        <v>2306</v>
      </c>
      <c r="D1217" s="823" t="s">
        <v>4268</v>
      </c>
      <c r="E1217" s="824" t="s">
        <v>2347</v>
      </c>
      <c r="F1217" s="822" t="s">
        <v>2301</v>
      </c>
      <c r="G1217" s="822" t="s">
        <v>2744</v>
      </c>
      <c r="H1217" s="822" t="s">
        <v>329</v>
      </c>
      <c r="I1217" s="822" t="s">
        <v>3666</v>
      </c>
      <c r="J1217" s="822" t="s">
        <v>1042</v>
      </c>
      <c r="K1217" s="822" t="s">
        <v>3667</v>
      </c>
      <c r="L1217" s="825">
        <v>0</v>
      </c>
      <c r="M1217" s="825">
        <v>0</v>
      </c>
      <c r="N1217" s="822">
        <v>7</v>
      </c>
      <c r="O1217" s="826">
        <v>5</v>
      </c>
      <c r="P1217" s="825">
        <v>0</v>
      </c>
      <c r="Q1217" s="827"/>
      <c r="R1217" s="822">
        <v>6</v>
      </c>
      <c r="S1217" s="827">
        <v>0.8571428571428571</v>
      </c>
      <c r="T1217" s="826">
        <v>4</v>
      </c>
      <c r="U1217" s="828">
        <v>0.8</v>
      </c>
    </row>
    <row r="1218" spans="1:21" ht="14.45" customHeight="1" x14ac:dyDescent="0.2">
      <c r="A1218" s="821">
        <v>11</v>
      </c>
      <c r="B1218" s="822" t="s">
        <v>2300</v>
      </c>
      <c r="C1218" s="822" t="s">
        <v>2306</v>
      </c>
      <c r="D1218" s="823" t="s">
        <v>4268</v>
      </c>
      <c r="E1218" s="824" t="s">
        <v>2347</v>
      </c>
      <c r="F1218" s="822" t="s">
        <v>2301</v>
      </c>
      <c r="G1218" s="822" t="s">
        <v>2559</v>
      </c>
      <c r="H1218" s="822" t="s">
        <v>329</v>
      </c>
      <c r="I1218" s="822" t="s">
        <v>2560</v>
      </c>
      <c r="J1218" s="822" t="s">
        <v>2561</v>
      </c>
      <c r="K1218" s="822" t="s">
        <v>2562</v>
      </c>
      <c r="L1218" s="825">
        <v>159.71</v>
      </c>
      <c r="M1218" s="825">
        <v>10061.730000000001</v>
      </c>
      <c r="N1218" s="822">
        <v>63</v>
      </c>
      <c r="O1218" s="826">
        <v>20</v>
      </c>
      <c r="P1218" s="825">
        <v>3833.0400000000004</v>
      </c>
      <c r="Q1218" s="827">
        <v>0.38095238095238093</v>
      </c>
      <c r="R1218" s="822">
        <v>24</v>
      </c>
      <c r="S1218" s="827">
        <v>0.38095238095238093</v>
      </c>
      <c r="T1218" s="826">
        <v>8</v>
      </c>
      <c r="U1218" s="828">
        <v>0.4</v>
      </c>
    </row>
    <row r="1219" spans="1:21" ht="14.45" customHeight="1" x14ac:dyDescent="0.2">
      <c r="A1219" s="821">
        <v>11</v>
      </c>
      <c r="B1219" s="822" t="s">
        <v>2300</v>
      </c>
      <c r="C1219" s="822" t="s">
        <v>2306</v>
      </c>
      <c r="D1219" s="823" t="s">
        <v>4268</v>
      </c>
      <c r="E1219" s="824" t="s">
        <v>2347</v>
      </c>
      <c r="F1219" s="822" t="s">
        <v>2301</v>
      </c>
      <c r="G1219" s="822" t="s">
        <v>2559</v>
      </c>
      <c r="H1219" s="822" t="s">
        <v>329</v>
      </c>
      <c r="I1219" s="822" t="s">
        <v>2563</v>
      </c>
      <c r="J1219" s="822" t="s">
        <v>2561</v>
      </c>
      <c r="K1219" s="822" t="s">
        <v>2564</v>
      </c>
      <c r="L1219" s="825">
        <v>159.71</v>
      </c>
      <c r="M1219" s="825">
        <v>958.26</v>
      </c>
      <c r="N1219" s="822">
        <v>6</v>
      </c>
      <c r="O1219" s="826">
        <v>2</v>
      </c>
      <c r="P1219" s="825">
        <v>479.13</v>
      </c>
      <c r="Q1219" s="827">
        <v>0.5</v>
      </c>
      <c r="R1219" s="822">
        <v>3</v>
      </c>
      <c r="S1219" s="827">
        <v>0.5</v>
      </c>
      <c r="T1219" s="826">
        <v>1</v>
      </c>
      <c r="U1219" s="828">
        <v>0.5</v>
      </c>
    </row>
    <row r="1220" spans="1:21" ht="14.45" customHeight="1" x14ac:dyDescent="0.2">
      <c r="A1220" s="821">
        <v>11</v>
      </c>
      <c r="B1220" s="822" t="s">
        <v>2300</v>
      </c>
      <c r="C1220" s="822" t="s">
        <v>2306</v>
      </c>
      <c r="D1220" s="823" t="s">
        <v>4268</v>
      </c>
      <c r="E1220" s="824" t="s">
        <v>2347</v>
      </c>
      <c r="F1220" s="822" t="s">
        <v>2301</v>
      </c>
      <c r="G1220" s="822" t="s">
        <v>3668</v>
      </c>
      <c r="H1220" s="822" t="s">
        <v>329</v>
      </c>
      <c r="I1220" s="822" t="s">
        <v>3669</v>
      </c>
      <c r="J1220" s="822" t="s">
        <v>3670</v>
      </c>
      <c r="K1220" s="822" t="s">
        <v>3671</v>
      </c>
      <c r="L1220" s="825">
        <v>347.84</v>
      </c>
      <c r="M1220" s="825">
        <v>695.68</v>
      </c>
      <c r="N1220" s="822">
        <v>2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11</v>
      </c>
      <c r="B1221" s="822" t="s">
        <v>2300</v>
      </c>
      <c r="C1221" s="822" t="s">
        <v>2306</v>
      </c>
      <c r="D1221" s="823" t="s">
        <v>4268</v>
      </c>
      <c r="E1221" s="824" t="s">
        <v>2347</v>
      </c>
      <c r="F1221" s="822" t="s">
        <v>2301</v>
      </c>
      <c r="G1221" s="822" t="s">
        <v>2452</v>
      </c>
      <c r="H1221" s="822" t="s">
        <v>329</v>
      </c>
      <c r="I1221" s="822" t="s">
        <v>2453</v>
      </c>
      <c r="J1221" s="822" t="s">
        <v>2454</v>
      </c>
      <c r="K1221" s="822" t="s">
        <v>2455</v>
      </c>
      <c r="L1221" s="825">
        <v>132.97999999999999</v>
      </c>
      <c r="M1221" s="825">
        <v>132.97999999999999</v>
      </c>
      <c r="N1221" s="822">
        <v>1</v>
      </c>
      <c r="O1221" s="826">
        <v>1</v>
      </c>
      <c r="P1221" s="825">
        <v>132.97999999999999</v>
      </c>
      <c r="Q1221" s="827">
        <v>1</v>
      </c>
      <c r="R1221" s="822">
        <v>1</v>
      </c>
      <c r="S1221" s="827">
        <v>1</v>
      </c>
      <c r="T1221" s="826">
        <v>1</v>
      </c>
      <c r="U1221" s="828">
        <v>1</v>
      </c>
    </row>
    <row r="1222" spans="1:21" ht="14.45" customHeight="1" x14ac:dyDescent="0.2">
      <c r="A1222" s="821">
        <v>11</v>
      </c>
      <c r="B1222" s="822" t="s">
        <v>2300</v>
      </c>
      <c r="C1222" s="822" t="s">
        <v>2306</v>
      </c>
      <c r="D1222" s="823" t="s">
        <v>4268</v>
      </c>
      <c r="E1222" s="824" t="s">
        <v>2347</v>
      </c>
      <c r="F1222" s="822" t="s">
        <v>2301</v>
      </c>
      <c r="G1222" s="822" t="s">
        <v>2577</v>
      </c>
      <c r="H1222" s="822" t="s">
        <v>329</v>
      </c>
      <c r="I1222" s="822" t="s">
        <v>2578</v>
      </c>
      <c r="J1222" s="822" t="s">
        <v>2579</v>
      </c>
      <c r="K1222" s="822" t="s">
        <v>2580</v>
      </c>
      <c r="L1222" s="825">
        <v>482.19</v>
      </c>
      <c r="M1222" s="825">
        <v>5304.09</v>
      </c>
      <c r="N1222" s="822">
        <v>11</v>
      </c>
      <c r="O1222" s="826">
        <v>6.5</v>
      </c>
      <c r="P1222" s="825">
        <v>2410.9499999999998</v>
      </c>
      <c r="Q1222" s="827">
        <v>0.45454545454545447</v>
      </c>
      <c r="R1222" s="822">
        <v>5</v>
      </c>
      <c r="S1222" s="827">
        <v>0.45454545454545453</v>
      </c>
      <c r="T1222" s="826">
        <v>3</v>
      </c>
      <c r="U1222" s="828">
        <v>0.46153846153846156</v>
      </c>
    </row>
    <row r="1223" spans="1:21" ht="14.45" customHeight="1" x14ac:dyDescent="0.2">
      <c r="A1223" s="821">
        <v>11</v>
      </c>
      <c r="B1223" s="822" t="s">
        <v>2300</v>
      </c>
      <c r="C1223" s="822" t="s">
        <v>2306</v>
      </c>
      <c r="D1223" s="823" t="s">
        <v>4268</v>
      </c>
      <c r="E1223" s="824" t="s">
        <v>2347</v>
      </c>
      <c r="F1223" s="822" t="s">
        <v>2301</v>
      </c>
      <c r="G1223" s="822" t="s">
        <v>2577</v>
      </c>
      <c r="H1223" s="822" t="s">
        <v>329</v>
      </c>
      <c r="I1223" s="822" t="s">
        <v>2774</v>
      </c>
      <c r="J1223" s="822" t="s">
        <v>2579</v>
      </c>
      <c r="K1223" s="822" t="s">
        <v>2580</v>
      </c>
      <c r="L1223" s="825">
        <v>482.19</v>
      </c>
      <c r="M1223" s="825">
        <v>9161.61</v>
      </c>
      <c r="N1223" s="822">
        <v>19</v>
      </c>
      <c r="O1223" s="826">
        <v>13</v>
      </c>
      <c r="P1223" s="825">
        <v>4339.71</v>
      </c>
      <c r="Q1223" s="827">
        <v>0.47368421052631576</v>
      </c>
      <c r="R1223" s="822">
        <v>9</v>
      </c>
      <c r="S1223" s="827">
        <v>0.47368421052631576</v>
      </c>
      <c r="T1223" s="826">
        <v>5.5</v>
      </c>
      <c r="U1223" s="828">
        <v>0.42307692307692307</v>
      </c>
    </row>
    <row r="1224" spans="1:21" ht="14.45" customHeight="1" x14ac:dyDescent="0.2">
      <c r="A1224" s="821">
        <v>11</v>
      </c>
      <c r="B1224" s="822" t="s">
        <v>2300</v>
      </c>
      <c r="C1224" s="822" t="s">
        <v>2306</v>
      </c>
      <c r="D1224" s="823" t="s">
        <v>4268</v>
      </c>
      <c r="E1224" s="824" t="s">
        <v>2347</v>
      </c>
      <c r="F1224" s="822" t="s">
        <v>2301</v>
      </c>
      <c r="G1224" s="822" t="s">
        <v>2588</v>
      </c>
      <c r="H1224" s="822" t="s">
        <v>663</v>
      </c>
      <c r="I1224" s="822" t="s">
        <v>2069</v>
      </c>
      <c r="J1224" s="822" t="s">
        <v>1965</v>
      </c>
      <c r="K1224" s="822" t="s">
        <v>2070</v>
      </c>
      <c r="L1224" s="825">
        <v>70.48</v>
      </c>
      <c r="M1224" s="825">
        <v>140.96</v>
      </c>
      <c r="N1224" s="822">
        <v>2</v>
      </c>
      <c r="O1224" s="826">
        <v>1</v>
      </c>
      <c r="P1224" s="825">
        <v>140.96</v>
      </c>
      <c r="Q1224" s="827">
        <v>1</v>
      </c>
      <c r="R1224" s="822">
        <v>2</v>
      </c>
      <c r="S1224" s="827">
        <v>1</v>
      </c>
      <c r="T1224" s="826">
        <v>1</v>
      </c>
      <c r="U1224" s="828">
        <v>1</v>
      </c>
    </row>
    <row r="1225" spans="1:21" ht="14.45" customHeight="1" x14ac:dyDescent="0.2">
      <c r="A1225" s="821">
        <v>11</v>
      </c>
      <c r="B1225" s="822" t="s">
        <v>2300</v>
      </c>
      <c r="C1225" s="822" t="s">
        <v>2306</v>
      </c>
      <c r="D1225" s="823" t="s">
        <v>4268</v>
      </c>
      <c r="E1225" s="824" t="s">
        <v>2347</v>
      </c>
      <c r="F1225" s="822" t="s">
        <v>2301</v>
      </c>
      <c r="G1225" s="822" t="s">
        <v>2992</v>
      </c>
      <c r="H1225" s="822" t="s">
        <v>663</v>
      </c>
      <c r="I1225" s="822" t="s">
        <v>2183</v>
      </c>
      <c r="J1225" s="822" t="s">
        <v>2184</v>
      </c>
      <c r="K1225" s="822" t="s">
        <v>2185</v>
      </c>
      <c r="L1225" s="825">
        <v>141.25</v>
      </c>
      <c r="M1225" s="825">
        <v>282.5</v>
      </c>
      <c r="N1225" s="822">
        <v>2</v>
      </c>
      <c r="O1225" s="826">
        <v>1</v>
      </c>
      <c r="P1225" s="825">
        <v>141.25</v>
      </c>
      <c r="Q1225" s="827">
        <v>0.5</v>
      </c>
      <c r="R1225" s="822">
        <v>1</v>
      </c>
      <c r="S1225" s="827">
        <v>0.5</v>
      </c>
      <c r="T1225" s="826">
        <v>0.5</v>
      </c>
      <c r="U1225" s="828">
        <v>0.5</v>
      </c>
    </row>
    <row r="1226" spans="1:21" ht="14.45" customHeight="1" x14ac:dyDescent="0.2">
      <c r="A1226" s="821">
        <v>11</v>
      </c>
      <c r="B1226" s="822" t="s">
        <v>2300</v>
      </c>
      <c r="C1226" s="822" t="s">
        <v>2306</v>
      </c>
      <c r="D1226" s="823" t="s">
        <v>4268</v>
      </c>
      <c r="E1226" s="824" t="s">
        <v>2347</v>
      </c>
      <c r="F1226" s="822" t="s">
        <v>2301</v>
      </c>
      <c r="G1226" s="822" t="s">
        <v>2992</v>
      </c>
      <c r="H1226" s="822" t="s">
        <v>329</v>
      </c>
      <c r="I1226" s="822" t="s">
        <v>3672</v>
      </c>
      <c r="J1226" s="822" t="s">
        <v>760</v>
      </c>
      <c r="K1226" s="822" t="s">
        <v>3673</v>
      </c>
      <c r="L1226" s="825">
        <v>92.04</v>
      </c>
      <c r="M1226" s="825">
        <v>92.04</v>
      </c>
      <c r="N1226" s="822">
        <v>1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11</v>
      </c>
      <c r="B1227" s="822" t="s">
        <v>2300</v>
      </c>
      <c r="C1227" s="822" t="s">
        <v>2306</v>
      </c>
      <c r="D1227" s="823" t="s">
        <v>4268</v>
      </c>
      <c r="E1227" s="824" t="s">
        <v>2347</v>
      </c>
      <c r="F1227" s="822" t="s">
        <v>2301</v>
      </c>
      <c r="G1227" s="822" t="s">
        <v>2353</v>
      </c>
      <c r="H1227" s="822" t="s">
        <v>663</v>
      </c>
      <c r="I1227" s="822" t="s">
        <v>1834</v>
      </c>
      <c r="J1227" s="822" t="s">
        <v>788</v>
      </c>
      <c r="K1227" s="822" t="s">
        <v>1835</v>
      </c>
      <c r="L1227" s="825">
        <v>736.33</v>
      </c>
      <c r="M1227" s="825">
        <v>27980.540000000005</v>
      </c>
      <c r="N1227" s="822">
        <v>38</v>
      </c>
      <c r="O1227" s="826">
        <v>13</v>
      </c>
      <c r="P1227" s="825">
        <v>21353.570000000003</v>
      </c>
      <c r="Q1227" s="827">
        <v>0.76315789473684215</v>
      </c>
      <c r="R1227" s="822">
        <v>29</v>
      </c>
      <c r="S1227" s="827">
        <v>0.76315789473684215</v>
      </c>
      <c r="T1227" s="826">
        <v>9</v>
      </c>
      <c r="U1227" s="828">
        <v>0.69230769230769229</v>
      </c>
    </row>
    <row r="1228" spans="1:21" ht="14.45" customHeight="1" x14ac:dyDescent="0.2">
      <c r="A1228" s="821">
        <v>11</v>
      </c>
      <c r="B1228" s="822" t="s">
        <v>2300</v>
      </c>
      <c r="C1228" s="822" t="s">
        <v>2306</v>
      </c>
      <c r="D1228" s="823" t="s">
        <v>4268</v>
      </c>
      <c r="E1228" s="824" t="s">
        <v>2347</v>
      </c>
      <c r="F1228" s="822" t="s">
        <v>2301</v>
      </c>
      <c r="G1228" s="822" t="s">
        <v>2353</v>
      </c>
      <c r="H1228" s="822" t="s">
        <v>663</v>
      </c>
      <c r="I1228" s="822" t="s">
        <v>1836</v>
      </c>
      <c r="J1228" s="822" t="s">
        <v>788</v>
      </c>
      <c r="K1228" s="822" t="s">
        <v>1837</v>
      </c>
      <c r="L1228" s="825">
        <v>490.89</v>
      </c>
      <c r="M1228" s="825">
        <v>6872.46</v>
      </c>
      <c r="N1228" s="822">
        <v>14</v>
      </c>
      <c r="O1228" s="826">
        <v>5.5</v>
      </c>
      <c r="P1228" s="825">
        <v>5890.68</v>
      </c>
      <c r="Q1228" s="827">
        <v>0.85714285714285721</v>
      </c>
      <c r="R1228" s="822">
        <v>12</v>
      </c>
      <c r="S1228" s="827">
        <v>0.8571428571428571</v>
      </c>
      <c r="T1228" s="826">
        <v>5</v>
      </c>
      <c r="U1228" s="828">
        <v>0.90909090909090906</v>
      </c>
    </row>
    <row r="1229" spans="1:21" ht="14.45" customHeight="1" x14ac:dyDescent="0.2">
      <c r="A1229" s="821">
        <v>11</v>
      </c>
      <c r="B1229" s="822" t="s">
        <v>2300</v>
      </c>
      <c r="C1229" s="822" t="s">
        <v>2306</v>
      </c>
      <c r="D1229" s="823" t="s">
        <v>4268</v>
      </c>
      <c r="E1229" s="824" t="s">
        <v>2347</v>
      </c>
      <c r="F1229" s="822" t="s">
        <v>2301</v>
      </c>
      <c r="G1229" s="822" t="s">
        <v>2353</v>
      </c>
      <c r="H1229" s="822" t="s">
        <v>663</v>
      </c>
      <c r="I1229" s="822" t="s">
        <v>2118</v>
      </c>
      <c r="J1229" s="822" t="s">
        <v>788</v>
      </c>
      <c r="K1229" s="822" t="s">
        <v>2119</v>
      </c>
      <c r="L1229" s="825">
        <v>1154.68</v>
      </c>
      <c r="M1229" s="825">
        <v>3464.04</v>
      </c>
      <c r="N1229" s="822">
        <v>3</v>
      </c>
      <c r="O1229" s="826">
        <v>1</v>
      </c>
      <c r="P1229" s="825">
        <v>3464.04</v>
      </c>
      <c r="Q1229" s="827">
        <v>1</v>
      </c>
      <c r="R1229" s="822">
        <v>3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11</v>
      </c>
      <c r="B1230" s="822" t="s">
        <v>2300</v>
      </c>
      <c r="C1230" s="822" t="s">
        <v>2306</v>
      </c>
      <c r="D1230" s="823" t="s">
        <v>4268</v>
      </c>
      <c r="E1230" s="824" t="s">
        <v>2347</v>
      </c>
      <c r="F1230" s="822" t="s">
        <v>2301</v>
      </c>
      <c r="G1230" s="822" t="s">
        <v>2353</v>
      </c>
      <c r="H1230" s="822" t="s">
        <v>663</v>
      </c>
      <c r="I1230" s="822" t="s">
        <v>1830</v>
      </c>
      <c r="J1230" s="822" t="s">
        <v>788</v>
      </c>
      <c r="K1230" s="822" t="s">
        <v>1831</v>
      </c>
      <c r="L1230" s="825">
        <v>923.74</v>
      </c>
      <c r="M1230" s="825">
        <v>3694.96</v>
      </c>
      <c r="N1230" s="822">
        <v>4</v>
      </c>
      <c r="O1230" s="826">
        <v>1.5</v>
      </c>
      <c r="P1230" s="825">
        <v>3694.96</v>
      </c>
      <c r="Q1230" s="827">
        <v>1</v>
      </c>
      <c r="R1230" s="822">
        <v>4</v>
      </c>
      <c r="S1230" s="827">
        <v>1</v>
      </c>
      <c r="T1230" s="826">
        <v>1.5</v>
      </c>
      <c r="U1230" s="828">
        <v>1</v>
      </c>
    </row>
    <row r="1231" spans="1:21" ht="14.45" customHeight="1" x14ac:dyDescent="0.2">
      <c r="A1231" s="821">
        <v>11</v>
      </c>
      <c r="B1231" s="822" t="s">
        <v>2300</v>
      </c>
      <c r="C1231" s="822" t="s">
        <v>2306</v>
      </c>
      <c r="D1231" s="823" t="s">
        <v>4268</v>
      </c>
      <c r="E1231" s="824" t="s">
        <v>2347</v>
      </c>
      <c r="F1231" s="822" t="s">
        <v>2301</v>
      </c>
      <c r="G1231" s="822" t="s">
        <v>2408</v>
      </c>
      <c r="H1231" s="822" t="s">
        <v>329</v>
      </c>
      <c r="I1231" s="822" t="s">
        <v>2409</v>
      </c>
      <c r="J1231" s="822" t="s">
        <v>681</v>
      </c>
      <c r="K1231" s="822" t="s">
        <v>1168</v>
      </c>
      <c r="L1231" s="825">
        <v>35.25</v>
      </c>
      <c r="M1231" s="825">
        <v>317.25</v>
      </c>
      <c r="N1231" s="822">
        <v>9</v>
      </c>
      <c r="O1231" s="826">
        <v>6.5</v>
      </c>
      <c r="P1231" s="825">
        <v>141</v>
      </c>
      <c r="Q1231" s="827">
        <v>0.44444444444444442</v>
      </c>
      <c r="R1231" s="822">
        <v>4</v>
      </c>
      <c r="S1231" s="827">
        <v>0.44444444444444442</v>
      </c>
      <c r="T1231" s="826">
        <v>3</v>
      </c>
      <c r="U1231" s="828">
        <v>0.46153846153846156</v>
      </c>
    </row>
    <row r="1232" spans="1:21" ht="14.45" customHeight="1" x14ac:dyDescent="0.2">
      <c r="A1232" s="821">
        <v>11</v>
      </c>
      <c r="B1232" s="822" t="s">
        <v>2300</v>
      </c>
      <c r="C1232" s="822" t="s">
        <v>2306</v>
      </c>
      <c r="D1232" s="823" t="s">
        <v>4268</v>
      </c>
      <c r="E1232" s="824" t="s">
        <v>2347</v>
      </c>
      <c r="F1232" s="822" t="s">
        <v>2301</v>
      </c>
      <c r="G1232" s="822" t="s">
        <v>2408</v>
      </c>
      <c r="H1232" s="822" t="s">
        <v>329</v>
      </c>
      <c r="I1232" s="822" t="s">
        <v>2589</v>
      </c>
      <c r="J1232" s="822" t="s">
        <v>681</v>
      </c>
      <c r="K1232" s="822" t="s">
        <v>2590</v>
      </c>
      <c r="L1232" s="825">
        <v>35.25</v>
      </c>
      <c r="M1232" s="825">
        <v>70.5</v>
      </c>
      <c r="N1232" s="822">
        <v>2</v>
      </c>
      <c r="O1232" s="826">
        <v>2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11</v>
      </c>
      <c r="B1233" s="822" t="s">
        <v>2300</v>
      </c>
      <c r="C1233" s="822" t="s">
        <v>2306</v>
      </c>
      <c r="D1233" s="823" t="s">
        <v>4268</v>
      </c>
      <c r="E1233" s="824" t="s">
        <v>2347</v>
      </c>
      <c r="F1233" s="822" t="s">
        <v>2301</v>
      </c>
      <c r="G1233" s="822" t="s">
        <v>2408</v>
      </c>
      <c r="H1233" s="822" t="s">
        <v>329</v>
      </c>
      <c r="I1233" s="822" t="s">
        <v>2591</v>
      </c>
      <c r="J1233" s="822" t="s">
        <v>925</v>
      </c>
      <c r="K1233" s="822" t="s">
        <v>2592</v>
      </c>
      <c r="L1233" s="825">
        <v>35.25</v>
      </c>
      <c r="M1233" s="825">
        <v>141</v>
      </c>
      <c r="N1233" s="822">
        <v>4</v>
      </c>
      <c r="O1233" s="826">
        <v>4</v>
      </c>
      <c r="P1233" s="825">
        <v>105.75</v>
      </c>
      <c r="Q1233" s="827">
        <v>0.75</v>
      </c>
      <c r="R1233" s="822">
        <v>3</v>
      </c>
      <c r="S1233" s="827">
        <v>0.75</v>
      </c>
      <c r="T1233" s="826">
        <v>3</v>
      </c>
      <c r="U1233" s="828">
        <v>0.75</v>
      </c>
    </row>
    <row r="1234" spans="1:21" ht="14.45" customHeight="1" x14ac:dyDescent="0.2">
      <c r="A1234" s="821">
        <v>11</v>
      </c>
      <c r="B1234" s="822" t="s">
        <v>2300</v>
      </c>
      <c r="C1234" s="822" t="s">
        <v>2306</v>
      </c>
      <c r="D1234" s="823" t="s">
        <v>4268</v>
      </c>
      <c r="E1234" s="824" t="s">
        <v>2347</v>
      </c>
      <c r="F1234" s="822" t="s">
        <v>2301</v>
      </c>
      <c r="G1234" s="822" t="s">
        <v>2410</v>
      </c>
      <c r="H1234" s="822" t="s">
        <v>329</v>
      </c>
      <c r="I1234" s="822" t="s">
        <v>3376</v>
      </c>
      <c r="J1234" s="822" t="s">
        <v>2412</v>
      </c>
      <c r="K1234" s="822" t="s">
        <v>3377</v>
      </c>
      <c r="L1234" s="825">
        <v>515</v>
      </c>
      <c r="M1234" s="825">
        <v>1030</v>
      </c>
      <c r="N1234" s="822">
        <v>2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11</v>
      </c>
      <c r="B1235" s="822" t="s">
        <v>2300</v>
      </c>
      <c r="C1235" s="822" t="s">
        <v>2306</v>
      </c>
      <c r="D1235" s="823" t="s">
        <v>4268</v>
      </c>
      <c r="E1235" s="824" t="s">
        <v>2347</v>
      </c>
      <c r="F1235" s="822" t="s">
        <v>2301</v>
      </c>
      <c r="G1235" s="822" t="s">
        <v>2354</v>
      </c>
      <c r="H1235" s="822" t="s">
        <v>663</v>
      </c>
      <c r="I1235" s="822" t="s">
        <v>1970</v>
      </c>
      <c r="J1235" s="822" t="s">
        <v>929</v>
      </c>
      <c r="K1235" s="822" t="s">
        <v>930</v>
      </c>
      <c r="L1235" s="825">
        <v>0</v>
      </c>
      <c r="M1235" s="825">
        <v>0</v>
      </c>
      <c r="N1235" s="822">
        <v>54</v>
      </c>
      <c r="O1235" s="826">
        <v>23.5</v>
      </c>
      <c r="P1235" s="825">
        <v>0</v>
      </c>
      <c r="Q1235" s="827"/>
      <c r="R1235" s="822">
        <v>25</v>
      </c>
      <c r="S1235" s="827">
        <v>0.46296296296296297</v>
      </c>
      <c r="T1235" s="826">
        <v>11</v>
      </c>
      <c r="U1235" s="828">
        <v>0.46808510638297873</v>
      </c>
    </row>
    <row r="1236" spans="1:21" ht="14.45" customHeight="1" x14ac:dyDescent="0.2">
      <c r="A1236" s="821">
        <v>11</v>
      </c>
      <c r="B1236" s="822" t="s">
        <v>2300</v>
      </c>
      <c r="C1236" s="822" t="s">
        <v>2306</v>
      </c>
      <c r="D1236" s="823" t="s">
        <v>4268</v>
      </c>
      <c r="E1236" s="824" t="s">
        <v>2347</v>
      </c>
      <c r="F1236" s="822" t="s">
        <v>2301</v>
      </c>
      <c r="G1236" s="822" t="s">
        <v>2600</v>
      </c>
      <c r="H1236" s="822" t="s">
        <v>329</v>
      </c>
      <c r="I1236" s="822" t="s">
        <v>3674</v>
      </c>
      <c r="J1236" s="822" t="s">
        <v>3675</v>
      </c>
      <c r="K1236" s="822" t="s">
        <v>3676</v>
      </c>
      <c r="L1236" s="825">
        <v>60.39</v>
      </c>
      <c r="M1236" s="825">
        <v>60.39</v>
      </c>
      <c r="N1236" s="822">
        <v>1</v>
      </c>
      <c r="O1236" s="826">
        <v>0.5</v>
      </c>
      <c r="P1236" s="825">
        <v>60.39</v>
      </c>
      <c r="Q1236" s="827">
        <v>1</v>
      </c>
      <c r="R1236" s="822">
        <v>1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11</v>
      </c>
      <c r="B1237" s="822" t="s">
        <v>2300</v>
      </c>
      <c r="C1237" s="822" t="s">
        <v>2306</v>
      </c>
      <c r="D1237" s="823" t="s">
        <v>4268</v>
      </c>
      <c r="E1237" s="824" t="s">
        <v>2347</v>
      </c>
      <c r="F1237" s="822" t="s">
        <v>2301</v>
      </c>
      <c r="G1237" s="822" t="s">
        <v>2600</v>
      </c>
      <c r="H1237" s="822" t="s">
        <v>329</v>
      </c>
      <c r="I1237" s="822" t="s">
        <v>2601</v>
      </c>
      <c r="J1237" s="822" t="s">
        <v>2602</v>
      </c>
      <c r="K1237" s="822" t="s">
        <v>2603</v>
      </c>
      <c r="L1237" s="825">
        <v>60.39</v>
      </c>
      <c r="M1237" s="825">
        <v>120.78</v>
      </c>
      <c r="N1237" s="822">
        <v>2</v>
      </c>
      <c r="O1237" s="826">
        <v>1</v>
      </c>
      <c r="P1237" s="825">
        <v>120.78</v>
      </c>
      <c r="Q1237" s="827">
        <v>1</v>
      </c>
      <c r="R1237" s="822">
        <v>2</v>
      </c>
      <c r="S1237" s="827">
        <v>1</v>
      </c>
      <c r="T1237" s="826">
        <v>1</v>
      </c>
      <c r="U1237" s="828">
        <v>1</v>
      </c>
    </row>
    <row r="1238" spans="1:21" ht="14.45" customHeight="1" x14ac:dyDescent="0.2">
      <c r="A1238" s="821">
        <v>11</v>
      </c>
      <c r="B1238" s="822" t="s">
        <v>2300</v>
      </c>
      <c r="C1238" s="822" t="s">
        <v>2306</v>
      </c>
      <c r="D1238" s="823" t="s">
        <v>4268</v>
      </c>
      <c r="E1238" s="824" t="s">
        <v>2347</v>
      </c>
      <c r="F1238" s="822" t="s">
        <v>2301</v>
      </c>
      <c r="G1238" s="822" t="s">
        <v>2620</v>
      </c>
      <c r="H1238" s="822" t="s">
        <v>329</v>
      </c>
      <c r="I1238" s="822" t="s">
        <v>2621</v>
      </c>
      <c r="J1238" s="822" t="s">
        <v>2622</v>
      </c>
      <c r="K1238" s="822" t="s">
        <v>2623</v>
      </c>
      <c r="L1238" s="825">
        <v>311.02</v>
      </c>
      <c r="M1238" s="825">
        <v>2177.14</v>
      </c>
      <c r="N1238" s="822">
        <v>7</v>
      </c>
      <c r="O1238" s="826">
        <v>5.5</v>
      </c>
      <c r="P1238" s="825">
        <v>311.02</v>
      </c>
      <c r="Q1238" s="827">
        <v>0.14285714285714285</v>
      </c>
      <c r="R1238" s="822">
        <v>1</v>
      </c>
      <c r="S1238" s="827">
        <v>0.14285714285714285</v>
      </c>
      <c r="T1238" s="826">
        <v>1</v>
      </c>
      <c r="U1238" s="828">
        <v>0.18181818181818182</v>
      </c>
    </row>
    <row r="1239" spans="1:21" ht="14.45" customHeight="1" x14ac:dyDescent="0.2">
      <c r="A1239" s="821">
        <v>11</v>
      </c>
      <c r="B1239" s="822" t="s">
        <v>2300</v>
      </c>
      <c r="C1239" s="822" t="s">
        <v>2306</v>
      </c>
      <c r="D1239" s="823" t="s">
        <v>4268</v>
      </c>
      <c r="E1239" s="824" t="s">
        <v>2347</v>
      </c>
      <c r="F1239" s="822" t="s">
        <v>2301</v>
      </c>
      <c r="G1239" s="822" t="s">
        <v>2620</v>
      </c>
      <c r="H1239" s="822" t="s">
        <v>329</v>
      </c>
      <c r="I1239" s="822" t="s">
        <v>2624</v>
      </c>
      <c r="J1239" s="822" t="s">
        <v>2625</v>
      </c>
      <c r="K1239" s="822" t="s">
        <v>2626</v>
      </c>
      <c r="L1239" s="825">
        <v>177.92</v>
      </c>
      <c r="M1239" s="825">
        <v>177.92</v>
      </c>
      <c r="N1239" s="822">
        <v>1</v>
      </c>
      <c r="O1239" s="826">
        <v>0.5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11</v>
      </c>
      <c r="B1240" s="822" t="s">
        <v>2300</v>
      </c>
      <c r="C1240" s="822" t="s">
        <v>2306</v>
      </c>
      <c r="D1240" s="823" t="s">
        <v>4268</v>
      </c>
      <c r="E1240" s="824" t="s">
        <v>2347</v>
      </c>
      <c r="F1240" s="822" t="s">
        <v>2301</v>
      </c>
      <c r="G1240" s="822" t="s">
        <v>2620</v>
      </c>
      <c r="H1240" s="822" t="s">
        <v>329</v>
      </c>
      <c r="I1240" s="822" t="s">
        <v>3599</v>
      </c>
      <c r="J1240" s="822" t="s">
        <v>3600</v>
      </c>
      <c r="K1240" s="822" t="s">
        <v>3601</v>
      </c>
      <c r="L1240" s="825">
        <v>0</v>
      </c>
      <c r="M1240" s="825">
        <v>0</v>
      </c>
      <c r="N1240" s="822">
        <v>10</v>
      </c>
      <c r="O1240" s="826">
        <v>5</v>
      </c>
      <c r="P1240" s="825">
        <v>0</v>
      </c>
      <c r="Q1240" s="827"/>
      <c r="R1240" s="822">
        <v>6</v>
      </c>
      <c r="S1240" s="827">
        <v>0.6</v>
      </c>
      <c r="T1240" s="826">
        <v>2.5</v>
      </c>
      <c r="U1240" s="828">
        <v>0.5</v>
      </c>
    </row>
    <row r="1241" spans="1:21" ht="14.45" customHeight="1" x14ac:dyDescent="0.2">
      <c r="A1241" s="821">
        <v>11</v>
      </c>
      <c r="B1241" s="822" t="s">
        <v>2300</v>
      </c>
      <c r="C1241" s="822" t="s">
        <v>2306</v>
      </c>
      <c r="D1241" s="823" t="s">
        <v>4268</v>
      </c>
      <c r="E1241" s="824" t="s">
        <v>2347</v>
      </c>
      <c r="F1241" s="822" t="s">
        <v>2301</v>
      </c>
      <c r="G1241" s="822" t="s">
        <v>2620</v>
      </c>
      <c r="H1241" s="822" t="s">
        <v>329</v>
      </c>
      <c r="I1241" s="822" t="s">
        <v>3002</v>
      </c>
      <c r="J1241" s="822" t="s">
        <v>3001</v>
      </c>
      <c r="K1241" s="822" t="s">
        <v>3003</v>
      </c>
      <c r="L1241" s="825">
        <v>0</v>
      </c>
      <c r="M1241" s="825">
        <v>0</v>
      </c>
      <c r="N1241" s="822">
        <v>3</v>
      </c>
      <c r="O1241" s="826">
        <v>2</v>
      </c>
      <c r="P1241" s="825">
        <v>0</v>
      </c>
      <c r="Q1241" s="827"/>
      <c r="R1241" s="822">
        <v>2</v>
      </c>
      <c r="S1241" s="827">
        <v>0.66666666666666663</v>
      </c>
      <c r="T1241" s="826">
        <v>1.5</v>
      </c>
      <c r="U1241" s="828">
        <v>0.75</v>
      </c>
    </row>
    <row r="1242" spans="1:21" ht="14.45" customHeight="1" x14ac:dyDescent="0.2">
      <c r="A1242" s="821">
        <v>11</v>
      </c>
      <c r="B1242" s="822" t="s">
        <v>2300</v>
      </c>
      <c r="C1242" s="822" t="s">
        <v>2306</v>
      </c>
      <c r="D1242" s="823" t="s">
        <v>4268</v>
      </c>
      <c r="E1242" s="824" t="s">
        <v>2347</v>
      </c>
      <c r="F1242" s="822" t="s">
        <v>2301</v>
      </c>
      <c r="G1242" s="822" t="s">
        <v>2620</v>
      </c>
      <c r="H1242" s="822" t="s">
        <v>329</v>
      </c>
      <c r="I1242" s="822" t="s">
        <v>2627</v>
      </c>
      <c r="J1242" s="822" t="s">
        <v>2625</v>
      </c>
      <c r="K1242" s="822" t="s">
        <v>2628</v>
      </c>
      <c r="L1242" s="825">
        <v>387.73</v>
      </c>
      <c r="M1242" s="825">
        <v>1938.65</v>
      </c>
      <c r="N1242" s="822">
        <v>5</v>
      </c>
      <c r="O1242" s="826">
        <v>3</v>
      </c>
      <c r="P1242" s="825">
        <v>1163.19</v>
      </c>
      <c r="Q1242" s="827">
        <v>0.6</v>
      </c>
      <c r="R1242" s="822">
        <v>3</v>
      </c>
      <c r="S1242" s="827">
        <v>0.6</v>
      </c>
      <c r="T1242" s="826">
        <v>1.5</v>
      </c>
      <c r="U1242" s="828">
        <v>0.5</v>
      </c>
    </row>
    <row r="1243" spans="1:21" ht="14.45" customHeight="1" x14ac:dyDescent="0.2">
      <c r="A1243" s="821">
        <v>11</v>
      </c>
      <c r="B1243" s="822" t="s">
        <v>2300</v>
      </c>
      <c r="C1243" s="822" t="s">
        <v>2306</v>
      </c>
      <c r="D1243" s="823" t="s">
        <v>4268</v>
      </c>
      <c r="E1243" s="824" t="s">
        <v>2347</v>
      </c>
      <c r="F1243" s="822" t="s">
        <v>2301</v>
      </c>
      <c r="G1243" s="822" t="s">
        <v>2620</v>
      </c>
      <c r="H1243" s="822" t="s">
        <v>329</v>
      </c>
      <c r="I1243" s="822" t="s">
        <v>3677</v>
      </c>
      <c r="J1243" s="822" t="s">
        <v>3600</v>
      </c>
      <c r="K1243" s="822" t="s">
        <v>3678</v>
      </c>
      <c r="L1243" s="825">
        <v>0</v>
      </c>
      <c r="M1243" s="825">
        <v>0</v>
      </c>
      <c r="N1243" s="822">
        <v>3</v>
      </c>
      <c r="O1243" s="826">
        <v>0.5</v>
      </c>
      <c r="P1243" s="825"/>
      <c r="Q1243" s="827"/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11</v>
      </c>
      <c r="B1244" s="822" t="s">
        <v>2300</v>
      </c>
      <c r="C1244" s="822" t="s">
        <v>2306</v>
      </c>
      <c r="D1244" s="823" t="s">
        <v>4268</v>
      </c>
      <c r="E1244" s="824" t="s">
        <v>2347</v>
      </c>
      <c r="F1244" s="822" t="s">
        <v>2301</v>
      </c>
      <c r="G1244" s="822" t="s">
        <v>2620</v>
      </c>
      <c r="H1244" s="822" t="s">
        <v>329</v>
      </c>
      <c r="I1244" s="822" t="s">
        <v>3679</v>
      </c>
      <c r="J1244" s="822" t="s">
        <v>3680</v>
      </c>
      <c r="K1244" s="822" t="s">
        <v>3681</v>
      </c>
      <c r="L1244" s="825">
        <v>317.8</v>
      </c>
      <c r="M1244" s="825">
        <v>953.40000000000009</v>
      </c>
      <c r="N1244" s="822">
        <v>3</v>
      </c>
      <c r="O1244" s="826">
        <v>2.5</v>
      </c>
      <c r="P1244" s="825">
        <v>953.40000000000009</v>
      </c>
      <c r="Q1244" s="827">
        <v>1</v>
      </c>
      <c r="R1244" s="822">
        <v>3</v>
      </c>
      <c r="S1244" s="827">
        <v>1</v>
      </c>
      <c r="T1244" s="826">
        <v>2.5</v>
      </c>
      <c r="U1244" s="828">
        <v>1</v>
      </c>
    </row>
    <row r="1245" spans="1:21" ht="14.45" customHeight="1" x14ac:dyDescent="0.2">
      <c r="A1245" s="821">
        <v>11</v>
      </c>
      <c r="B1245" s="822" t="s">
        <v>2300</v>
      </c>
      <c r="C1245" s="822" t="s">
        <v>2306</v>
      </c>
      <c r="D1245" s="823" t="s">
        <v>4268</v>
      </c>
      <c r="E1245" s="824" t="s">
        <v>2347</v>
      </c>
      <c r="F1245" s="822" t="s">
        <v>2301</v>
      </c>
      <c r="G1245" s="822" t="s">
        <v>3682</v>
      </c>
      <c r="H1245" s="822" t="s">
        <v>329</v>
      </c>
      <c r="I1245" s="822" t="s">
        <v>3683</v>
      </c>
      <c r="J1245" s="822" t="s">
        <v>3684</v>
      </c>
      <c r="K1245" s="822" t="s">
        <v>3685</v>
      </c>
      <c r="L1245" s="825">
        <v>36.51</v>
      </c>
      <c r="M1245" s="825">
        <v>36.51</v>
      </c>
      <c r="N1245" s="822">
        <v>1</v>
      </c>
      <c r="O1245" s="826">
        <v>0.5</v>
      </c>
      <c r="P1245" s="825">
        <v>36.51</v>
      </c>
      <c r="Q1245" s="827">
        <v>1</v>
      </c>
      <c r="R1245" s="822">
        <v>1</v>
      </c>
      <c r="S1245" s="827">
        <v>1</v>
      </c>
      <c r="T1245" s="826">
        <v>0.5</v>
      </c>
      <c r="U1245" s="828">
        <v>1</v>
      </c>
    </row>
    <row r="1246" spans="1:21" ht="14.45" customHeight="1" x14ac:dyDescent="0.2">
      <c r="A1246" s="821">
        <v>11</v>
      </c>
      <c r="B1246" s="822" t="s">
        <v>2300</v>
      </c>
      <c r="C1246" s="822" t="s">
        <v>2306</v>
      </c>
      <c r="D1246" s="823" t="s">
        <v>4268</v>
      </c>
      <c r="E1246" s="824" t="s">
        <v>2347</v>
      </c>
      <c r="F1246" s="822" t="s">
        <v>2301</v>
      </c>
      <c r="G1246" s="822" t="s">
        <v>2503</v>
      </c>
      <c r="H1246" s="822" t="s">
        <v>329</v>
      </c>
      <c r="I1246" s="822" t="s">
        <v>2630</v>
      </c>
      <c r="J1246" s="822" t="s">
        <v>2631</v>
      </c>
      <c r="K1246" s="822" t="s">
        <v>2632</v>
      </c>
      <c r="L1246" s="825">
        <v>99.94</v>
      </c>
      <c r="M1246" s="825">
        <v>99.94</v>
      </c>
      <c r="N1246" s="822">
        <v>1</v>
      </c>
      <c r="O1246" s="826">
        <v>0.5</v>
      </c>
      <c r="P1246" s="825">
        <v>99.94</v>
      </c>
      <c r="Q1246" s="827">
        <v>1</v>
      </c>
      <c r="R1246" s="822">
        <v>1</v>
      </c>
      <c r="S1246" s="827">
        <v>1</v>
      </c>
      <c r="T1246" s="826">
        <v>0.5</v>
      </c>
      <c r="U1246" s="828">
        <v>1</v>
      </c>
    </row>
    <row r="1247" spans="1:21" ht="14.45" customHeight="1" x14ac:dyDescent="0.2">
      <c r="A1247" s="821">
        <v>11</v>
      </c>
      <c r="B1247" s="822" t="s">
        <v>2300</v>
      </c>
      <c r="C1247" s="822" t="s">
        <v>2306</v>
      </c>
      <c r="D1247" s="823" t="s">
        <v>4268</v>
      </c>
      <c r="E1247" s="824" t="s">
        <v>2347</v>
      </c>
      <c r="F1247" s="822" t="s">
        <v>2301</v>
      </c>
      <c r="G1247" s="822" t="s">
        <v>2503</v>
      </c>
      <c r="H1247" s="822" t="s">
        <v>329</v>
      </c>
      <c r="I1247" s="822" t="s">
        <v>2633</v>
      </c>
      <c r="J1247" s="822" t="s">
        <v>2631</v>
      </c>
      <c r="K1247" s="822" t="s">
        <v>2634</v>
      </c>
      <c r="L1247" s="825">
        <v>299.83999999999997</v>
      </c>
      <c r="M1247" s="825">
        <v>299.83999999999997</v>
      </c>
      <c r="N1247" s="822">
        <v>1</v>
      </c>
      <c r="O1247" s="826">
        <v>1</v>
      </c>
      <c r="P1247" s="825">
        <v>299.83999999999997</v>
      </c>
      <c r="Q1247" s="827">
        <v>1</v>
      </c>
      <c r="R1247" s="822">
        <v>1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11</v>
      </c>
      <c r="B1248" s="822" t="s">
        <v>2300</v>
      </c>
      <c r="C1248" s="822" t="s">
        <v>2306</v>
      </c>
      <c r="D1248" s="823" t="s">
        <v>4268</v>
      </c>
      <c r="E1248" s="824" t="s">
        <v>2347</v>
      </c>
      <c r="F1248" s="822" t="s">
        <v>2301</v>
      </c>
      <c r="G1248" s="822" t="s">
        <v>2503</v>
      </c>
      <c r="H1248" s="822" t="s">
        <v>329</v>
      </c>
      <c r="I1248" s="822" t="s">
        <v>2504</v>
      </c>
      <c r="J1248" s="822" t="s">
        <v>1058</v>
      </c>
      <c r="K1248" s="822" t="s">
        <v>2505</v>
      </c>
      <c r="L1248" s="825">
        <v>50.32</v>
      </c>
      <c r="M1248" s="825">
        <v>251.6</v>
      </c>
      <c r="N1248" s="822">
        <v>5</v>
      </c>
      <c r="O1248" s="826">
        <v>4</v>
      </c>
      <c r="P1248" s="825">
        <v>201.28</v>
      </c>
      <c r="Q1248" s="827">
        <v>0.8</v>
      </c>
      <c r="R1248" s="822">
        <v>4</v>
      </c>
      <c r="S1248" s="827">
        <v>0.8</v>
      </c>
      <c r="T1248" s="826">
        <v>3</v>
      </c>
      <c r="U1248" s="828">
        <v>0.75</v>
      </c>
    </row>
    <row r="1249" spans="1:21" ht="14.45" customHeight="1" x14ac:dyDescent="0.2">
      <c r="A1249" s="821">
        <v>11</v>
      </c>
      <c r="B1249" s="822" t="s">
        <v>2300</v>
      </c>
      <c r="C1249" s="822" t="s">
        <v>2306</v>
      </c>
      <c r="D1249" s="823" t="s">
        <v>4268</v>
      </c>
      <c r="E1249" s="824" t="s">
        <v>2347</v>
      </c>
      <c r="F1249" s="822" t="s">
        <v>2301</v>
      </c>
      <c r="G1249" s="822" t="s">
        <v>2404</v>
      </c>
      <c r="H1249" s="822" t="s">
        <v>663</v>
      </c>
      <c r="I1249" s="822" t="s">
        <v>1907</v>
      </c>
      <c r="J1249" s="822" t="s">
        <v>1078</v>
      </c>
      <c r="K1249" s="822" t="s">
        <v>1908</v>
      </c>
      <c r="L1249" s="825">
        <v>154.36000000000001</v>
      </c>
      <c r="M1249" s="825">
        <v>1697.96</v>
      </c>
      <c r="N1249" s="822">
        <v>11</v>
      </c>
      <c r="O1249" s="826">
        <v>9</v>
      </c>
      <c r="P1249" s="825">
        <v>926.16000000000008</v>
      </c>
      <c r="Q1249" s="827">
        <v>0.54545454545454553</v>
      </c>
      <c r="R1249" s="822">
        <v>6</v>
      </c>
      <c r="S1249" s="827">
        <v>0.54545454545454541</v>
      </c>
      <c r="T1249" s="826">
        <v>5</v>
      </c>
      <c r="U1249" s="828">
        <v>0.55555555555555558</v>
      </c>
    </row>
    <row r="1250" spans="1:21" ht="14.45" customHeight="1" x14ac:dyDescent="0.2">
      <c r="A1250" s="821">
        <v>11</v>
      </c>
      <c r="B1250" s="822" t="s">
        <v>2300</v>
      </c>
      <c r="C1250" s="822" t="s">
        <v>2306</v>
      </c>
      <c r="D1250" s="823" t="s">
        <v>4268</v>
      </c>
      <c r="E1250" s="824" t="s">
        <v>2347</v>
      </c>
      <c r="F1250" s="822" t="s">
        <v>2301</v>
      </c>
      <c r="G1250" s="822" t="s">
        <v>2404</v>
      </c>
      <c r="H1250" s="822" t="s">
        <v>329</v>
      </c>
      <c r="I1250" s="822" t="s">
        <v>3015</v>
      </c>
      <c r="J1250" s="822" t="s">
        <v>1078</v>
      </c>
      <c r="K1250" s="822" t="s">
        <v>3016</v>
      </c>
      <c r="L1250" s="825">
        <v>225.06</v>
      </c>
      <c r="M1250" s="825">
        <v>450.12</v>
      </c>
      <c r="N1250" s="822">
        <v>2</v>
      </c>
      <c r="O1250" s="826">
        <v>2</v>
      </c>
      <c r="P1250" s="825">
        <v>450.12</v>
      </c>
      <c r="Q1250" s="827">
        <v>1</v>
      </c>
      <c r="R1250" s="822">
        <v>2</v>
      </c>
      <c r="S1250" s="827">
        <v>1</v>
      </c>
      <c r="T1250" s="826">
        <v>2</v>
      </c>
      <c r="U1250" s="828">
        <v>1</v>
      </c>
    </row>
    <row r="1251" spans="1:21" ht="14.45" customHeight="1" x14ac:dyDescent="0.2">
      <c r="A1251" s="821">
        <v>11</v>
      </c>
      <c r="B1251" s="822" t="s">
        <v>2300</v>
      </c>
      <c r="C1251" s="822" t="s">
        <v>2306</v>
      </c>
      <c r="D1251" s="823" t="s">
        <v>4268</v>
      </c>
      <c r="E1251" s="824" t="s">
        <v>2347</v>
      </c>
      <c r="F1251" s="822" t="s">
        <v>2301</v>
      </c>
      <c r="G1251" s="822" t="s">
        <v>2355</v>
      </c>
      <c r="H1251" s="822" t="s">
        <v>329</v>
      </c>
      <c r="I1251" s="822" t="s">
        <v>2642</v>
      </c>
      <c r="J1251" s="822" t="s">
        <v>2357</v>
      </c>
      <c r="K1251" s="822" t="s">
        <v>2643</v>
      </c>
      <c r="L1251" s="825">
        <v>0</v>
      </c>
      <c r="M1251" s="825">
        <v>0</v>
      </c>
      <c r="N1251" s="822">
        <v>2</v>
      </c>
      <c r="O1251" s="826">
        <v>1.5</v>
      </c>
      <c r="P1251" s="825">
        <v>0</v>
      </c>
      <c r="Q1251" s="827"/>
      <c r="R1251" s="822">
        <v>2</v>
      </c>
      <c r="S1251" s="827">
        <v>1</v>
      </c>
      <c r="T1251" s="826">
        <v>1.5</v>
      </c>
      <c r="U1251" s="828">
        <v>1</v>
      </c>
    </row>
    <row r="1252" spans="1:21" ht="14.45" customHeight="1" x14ac:dyDescent="0.2">
      <c r="A1252" s="821">
        <v>11</v>
      </c>
      <c r="B1252" s="822" t="s">
        <v>2300</v>
      </c>
      <c r="C1252" s="822" t="s">
        <v>2306</v>
      </c>
      <c r="D1252" s="823" t="s">
        <v>4268</v>
      </c>
      <c r="E1252" s="824" t="s">
        <v>2347</v>
      </c>
      <c r="F1252" s="822" t="s">
        <v>2301</v>
      </c>
      <c r="G1252" s="822" t="s">
        <v>2355</v>
      </c>
      <c r="H1252" s="822" t="s">
        <v>329</v>
      </c>
      <c r="I1252" s="822" t="s">
        <v>2356</v>
      </c>
      <c r="J1252" s="822" t="s">
        <v>2357</v>
      </c>
      <c r="K1252" s="822" t="s">
        <v>2358</v>
      </c>
      <c r="L1252" s="825">
        <v>0</v>
      </c>
      <c r="M1252" s="825">
        <v>0</v>
      </c>
      <c r="N1252" s="822">
        <v>2</v>
      </c>
      <c r="O1252" s="826">
        <v>1.5</v>
      </c>
      <c r="P1252" s="825">
        <v>0</v>
      </c>
      <c r="Q1252" s="827"/>
      <c r="R1252" s="822">
        <v>1</v>
      </c>
      <c r="S1252" s="827">
        <v>0.5</v>
      </c>
      <c r="T1252" s="826">
        <v>0.5</v>
      </c>
      <c r="U1252" s="828">
        <v>0.33333333333333331</v>
      </c>
    </row>
    <row r="1253" spans="1:21" ht="14.45" customHeight="1" x14ac:dyDescent="0.2">
      <c r="A1253" s="821">
        <v>11</v>
      </c>
      <c r="B1253" s="822" t="s">
        <v>2300</v>
      </c>
      <c r="C1253" s="822" t="s">
        <v>2306</v>
      </c>
      <c r="D1253" s="823" t="s">
        <v>4268</v>
      </c>
      <c r="E1253" s="824" t="s">
        <v>2347</v>
      </c>
      <c r="F1253" s="822" t="s">
        <v>2301</v>
      </c>
      <c r="G1253" s="822" t="s">
        <v>2644</v>
      </c>
      <c r="H1253" s="822" t="s">
        <v>329</v>
      </c>
      <c r="I1253" s="822" t="s">
        <v>3017</v>
      </c>
      <c r="J1253" s="822" t="s">
        <v>899</v>
      </c>
      <c r="K1253" s="822" t="s">
        <v>900</v>
      </c>
      <c r="L1253" s="825">
        <v>121.92</v>
      </c>
      <c r="M1253" s="825">
        <v>365.76</v>
      </c>
      <c r="N1253" s="822">
        <v>3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11</v>
      </c>
      <c r="B1254" s="822" t="s">
        <v>2300</v>
      </c>
      <c r="C1254" s="822" t="s">
        <v>2306</v>
      </c>
      <c r="D1254" s="823" t="s">
        <v>4268</v>
      </c>
      <c r="E1254" s="824" t="s">
        <v>2347</v>
      </c>
      <c r="F1254" s="822" t="s">
        <v>2303</v>
      </c>
      <c r="G1254" s="822" t="s">
        <v>2359</v>
      </c>
      <c r="H1254" s="822" t="s">
        <v>329</v>
      </c>
      <c r="I1254" s="822" t="s">
        <v>2861</v>
      </c>
      <c r="J1254" s="822" t="s">
        <v>2862</v>
      </c>
      <c r="K1254" s="822" t="s">
        <v>2863</v>
      </c>
      <c r="L1254" s="825">
        <v>0</v>
      </c>
      <c r="M1254" s="825">
        <v>0</v>
      </c>
      <c r="N1254" s="822">
        <v>1</v>
      </c>
      <c r="O1254" s="826">
        <v>1</v>
      </c>
      <c r="P1254" s="825"/>
      <c r="Q1254" s="827"/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11</v>
      </c>
      <c r="B1255" s="822" t="s">
        <v>2300</v>
      </c>
      <c r="C1255" s="822" t="s">
        <v>2306</v>
      </c>
      <c r="D1255" s="823" t="s">
        <v>4268</v>
      </c>
      <c r="E1255" s="824" t="s">
        <v>2347</v>
      </c>
      <c r="F1255" s="822" t="s">
        <v>2303</v>
      </c>
      <c r="G1255" s="822" t="s">
        <v>2359</v>
      </c>
      <c r="H1255" s="822" t="s">
        <v>329</v>
      </c>
      <c r="I1255" s="822" t="s">
        <v>2646</v>
      </c>
      <c r="J1255" s="822" t="s">
        <v>2647</v>
      </c>
      <c r="K1255" s="822" t="s">
        <v>2648</v>
      </c>
      <c r="L1255" s="825">
        <v>0</v>
      </c>
      <c r="M1255" s="825">
        <v>0</v>
      </c>
      <c r="N1255" s="822">
        <v>11</v>
      </c>
      <c r="O1255" s="826">
        <v>8</v>
      </c>
      <c r="P1255" s="825"/>
      <c r="Q1255" s="827"/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11</v>
      </c>
      <c r="B1256" s="822" t="s">
        <v>2300</v>
      </c>
      <c r="C1256" s="822" t="s">
        <v>2306</v>
      </c>
      <c r="D1256" s="823" t="s">
        <v>4268</v>
      </c>
      <c r="E1256" s="824" t="s">
        <v>2347</v>
      </c>
      <c r="F1256" s="822" t="s">
        <v>2303</v>
      </c>
      <c r="G1256" s="822" t="s">
        <v>2359</v>
      </c>
      <c r="H1256" s="822" t="s">
        <v>329</v>
      </c>
      <c r="I1256" s="822" t="s">
        <v>2649</v>
      </c>
      <c r="J1256" s="822" t="s">
        <v>2650</v>
      </c>
      <c r="K1256" s="822" t="s">
        <v>2651</v>
      </c>
      <c r="L1256" s="825">
        <v>1549.49</v>
      </c>
      <c r="M1256" s="825">
        <v>3098.98</v>
      </c>
      <c r="N1256" s="822">
        <v>2</v>
      </c>
      <c r="O1256" s="826">
        <v>1</v>
      </c>
      <c r="P1256" s="825">
        <v>3098.98</v>
      </c>
      <c r="Q1256" s="827">
        <v>1</v>
      </c>
      <c r="R1256" s="822">
        <v>2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11</v>
      </c>
      <c r="B1257" s="822" t="s">
        <v>2300</v>
      </c>
      <c r="C1257" s="822" t="s">
        <v>2306</v>
      </c>
      <c r="D1257" s="823" t="s">
        <v>4268</v>
      </c>
      <c r="E1257" s="824" t="s">
        <v>2347</v>
      </c>
      <c r="F1257" s="822" t="s">
        <v>2303</v>
      </c>
      <c r="G1257" s="822" t="s">
        <v>2359</v>
      </c>
      <c r="H1257" s="822" t="s">
        <v>329</v>
      </c>
      <c r="I1257" s="822" t="s">
        <v>2389</v>
      </c>
      <c r="J1257" s="822" t="s">
        <v>2390</v>
      </c>
      <c r="K1257" s="822" t="s">
        <v>2391</v>
      </c>
      <c r="L1257" s="825">
        <v>1000.5</v>
      </c>
      <c r="M1257" s="825">
        <v>1000.5</v>
      </c>
      <c r="N1257" s="822">
        <v>1</v>
      </c>
      <c r="O1257" s="826">
        <v>1</v>
      </c>
      <c r="P1257" s="825">
        <v>1000.5</v>
      </c>
      <c r="Q1257" s="827">
        <v>1</v>
      </c>
      <c r="R1257" s="822">
        <v>1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11</v>
      </c>
      <c r="B1258" s="822" t="s">
        <v>2300</v>
      </c>
      <c r="C1258" s="822" t="s">
        <v>2306</v>
      </c>
      <c r="D1258" s="823" t="s">
        <v>4268</v>
      </c>
      <c r="E1258" s="824" t="s">
        <v>2347</v>
      </c>
      <c r="F1258" s="822" t="s">
        <v>2303</v>
      </c>
      <c r="G1258" s="822" t="s">
        <v>2359</v>
      </c>
      <c r="H1258" s="822" t="s">
        <v>329</v>
      </c>
      <c r="I1258" s="822" t="s">
        <v>2363</v>
      </c>
      <c r="J1258" s="822" t="s">
        <v>2364</v>
      </c>
      <c r="K1258" s="822" t="s">
        <v>2365</v>
      </c>
      <c r="L1258" s="825">
        <v>249.55</v>
      </c>
      <c r="M1258" s="825">
        <v>7236.9500000000016</v>
      </c>
      <c r="N1258" s="822">
        <v>29</v>
      </c>
      <c r="O1258" s="826">
        <v>15</v>
      </c>
      <c r="P1258" s="825">
        <v>5739.6500000000015</v>
      </c>
      <c r="Q1258" s="827">
        <v>0.7931034482758621</v>
      </c>
      <c r="R1258" s="822">
        <v>23</v>
      </c>
      <c r="S1258" s="827">
        <v>0.7931034482758621</v>
      </c>
      <c r="T1258" s="826">
        <v>12</v>
      </c>
      <c r="U1258" s="828">
        <v>0.8</v>
      </c>
    </row>
    <row r="1259" spans="1:21" ht="14.45" customHeight="1" x14ac:dyDescent="0.2">
      <c r="A1259" s="821">
        <v>11</v>
      </c>
      <c r="B1259" s="822" t="s">
        <v>2300</v>
      </c>
      <c r="C1259" s="822" t="s">
        <v>2306</v>
      </c>
      <c r="D1259" s="823" t="s">
        <v>4268</v>
      </c>
      <c r="E1259" s="824" t="s">
        <v>2347</v>
      </c>
      <c r="F1259" s="822" t="s">
        <v>2303</v>
      </c>
      <c r="G1259" s="822" t="s">
        <v>2359</v>
      </c>
      <c r="H1259" s="822" t="s">
        <v>329</v>
      </c>
      <c r="I1259" s="822" t="s">
        <v>2392</v>
      </c>
      <c r="J1259" s="822" t="s">
        <v>2393</v>
      </c>
      <c r="K1259" s="822" t="s">
        <v>2394</v>
      </c>
      <c r="L1259" s="825">
        <v>492.19</v>
      </c>
      <c r="M1259" s="825">
        <v>492.19</v>
      </c>
      <c r="N1259" s="822">
        <v>1</v>
      </c>
      <c r="O1259" s="826">
        <v>1</v>
      </c>
      <c r="P1259" s="825">
        <v>492.19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11</v>
      </c>
      <c r="B1260" s="822" t="s">
        <v>2300</v>
      </c>
      <c r="C1260" s="822" t="s">
        <v>2306</v>
      </c>
      <c r="D1260" s="823" t="s">
        <v>4268</v>
      </c>
      <c r="E1260" s="824" t="s">
        <v>2347</v>
      </c>
      <c r="F1260" s="822" t="s">
        <v>2303</v>
      </c>
      <c r="G1260" s="822" t="s">
        <v>2359</v>
      </c>
      <c r="H1260" s="822" t="s">
        <v>329</v>
      </c>
      <c r="I1260" s="822" t="s">
        <v>2366</v>
      </c>
      <c r="J1260" s="822" t="s">
        <v>2367</v>
      </c>
      <c r="K1260" s="822" t="s">
        <v>2368</v>
      </c>
      <c r="L1260" s="825">
        <v>400.2</v>
      </c>
      <c r="M1260" s="825">
        <v>14407.2</v>
      </c>
      <c r="N1260" s="822">
        <v>36</v>
      </c>
      <c r="O1260" s="826">
        <v>31</v>
      </c>
      <c r="P1260" s="825">
        <v>10005</v>
      </c>
      <c r="Q1260" s="827">
        <v>0.69444444444444442</v>
      </c>
      <c r="R1260" s="822">
        <v>25</v>
      </c>
      <c r="S1260" s="827">
        <v>0.69444444444444442</v>
      </c>
      <c r="T1260" s="826">
        <v>25</v>
      </c>
      <c r="U1260" s="828">
        <v>0.80645161290322576</v>
      </c>
    </row>
    <row r="1261" spans="1:21" ht="14.45" customHeight="1" x14ac:dyDescent="0.2">
      <c r="A1261" s="821">
        <v>11</v>
      </c>
      <c r="B1261" s="822" t="s">
        <v>2300</v>
      </c>
      <c r="C1261" s="822" t="s">
        <v>2306</v>
      </c>
      <c r="D1261" s="823" t="s">
        <v>4268</v>
      </c>
      <c r="E1261" s="824" t="s">
        <v>2347</v>
      </c>
      <c r="F1261" s="822" t="s">
        <v>2303</v>
      </c>
      <c r="G1261" s="822" t="s">
        <v>2359</v>
      </c>
      <c r="H1261" s="822" t="s">
        <v>329</v>
      </c>
      <c r="I1261" s="822" t="s">
        <v>2369</v>
      </c>
      <c r="J1261" s="822" t="s">
        <v>2370</v>
      </c>
      <c r="K1261" s="822" t="s">
        <v>2371</v>
      </c>
      <c r="L1261" s="825">
        <v>971.25</v>
      </c>
      <c r="M1261" s="825">
        <v>2913.75</v>
      </c>
      <c r="N1261" s="822">
        <v>3</v>
      </c>
      <c r="O1261" s="826">
        <v>3</v>
      </c>
      <c r="P1261" s="825">
        <v>2913.75</v>
      </c>
      <c r="Q1261" s="827">
        <v>1</v>
      </c>
      <c r="R1261" s="822">
        <v>3</v>
      </c>
      <c r="S1261" s="827">
        <v>1</v>
      </c>
      <c r="T1261" s="826">
        <v>3</v>
      </c>
      <c r="U1261" s="828">
        <v>1</v>
      </c>
    </row>
    <row r="1262" spans="1:21" ht="14.45" customHeight="1" x14ac:dyDescent="0.2">
      <c r="A1262" s="821">
        <v>11</v>
      </c>
      <c r="B1262" s="822" t="s">
        <v>2300</v>
      </c>
      <c r="C1262" s="822" t="s">
        <v>2306</v>
      </c>
      <c r="D1262" s="823" t="s">
        <v>4268</v>
      </c>
      <c r="E1262" s="824" t="s">
        <v>2347</v>
      </c>
      <c r="F1262" s="822" t="s">
        <v>2303</v>
      </c>
      <c r="G1262" s="822" t="s">
        <v>2359</v>
      </c>
      <c r="H1262" s="822" t="s">
        <v>329</v>
      </c>
      <c r="I1262" s="822" t="s">
        <v>2372</v>
      </c>
      <c r="J1262" s="822" t="s">
        <v>2373</v>
      </c>
      <c r="K1262" s="822" t="s">
        <v>2374</v>
      </c>
      <c r="L1262" s="825">
        <v>748.12</v>
      </c>
      <c r="M1262" s="825">
        <v>1496.24</v>
      </c>
      <c r="N1262" s="822">
        <v>2</v>
      </c>
      <c r="O1262" s="826">
        <v>2</v>
      </c>
      <c r="P1262" s="825">
        <v>1496.24</v>
      </c>
      <c r="Q1262" s="827">
        <v>1</v>
      </c>
      <c r="R1262" s="822">
        <v>2</v>
      </c>
      <c r="S1262" s="827">
        <v>1</v>
      </c>
      <c r="T1262" s="826">
        <v>2</v>
      </c>
      <c r="U1262" s="828">
        <v>1</v>
      </c>
    </row>
    <row r="1263" spans="1:21" ht="14.45" customHeight="1" x14ac:dyDescent="0.2">
      <c r="A1263" s="821">
        <v>11</v>
      </c>
      <c r="B1263" s="822" t="s">
        <v>2300</v>
      </c>
      <c r="C1263" s="822" t="s">
        <v>2306</v>
      </c>
      <c r="D1263" s="823" t="s">
        <v>4268</v>
      </c>
      <c r="E1263" s="824" t="s">
        <v>2347</v>
      </c>
      <c r="F1263" s="822" t="s">
        <v>2303</v>
      </c>
      <c r="G1263" s="822" t="s">
        <v>2359</v>
      </c>
      <c r="H1263" s="822" t="s">
        <v>329</v>
      </c>
      <c r="I1263" s="822" t="s">
        <v>2395</v>
      </c>
      <c r="J1263" s="822" t="s">
        <v>2396</v>
      </c>
      <c r="K1263" s="822" t="s">
        <v>2397</v>
      </c>
      <c r="L1263" s="825">
        <v>1000.5</v>
      </c>
      <c r="M1263" s="825">
        <v>2001</v>
      </c>
      <c r="N1263" s="822">
        <v>2</v>
      </c>
      <c r="O1263" s="826">
        <v>2</v>
      </c>
      <c r="P1263" s="825">
        <v>1000.5</v>
      </c>
      <c r="Q1263" s="827">
        <v>0.5</v>
      </c>
      <c r="R1263" s="822">
        <v>1</v>
      </c>
      <c r="S1263" s="827">
        <v>0.5</v>
      </c>
      <c r="T1263" s="826">
        <v>1</v>
      </c>
      <c r="U1263" s="828">
        <v>0.5</v>
      </c>
    </row>
    <row r="1264" spans="1:21" ht="14.45" customHeight="1" x14ac:dyDescent="0.2">
      <c r="A1264" s="821">
        <v>11</v>
      </c>
      <c r="B1264" s="822" t="s">
        <v>2300</v>
      </c>
      <c r="C1264" s="822" t="s">
        <v>2306</v>
      </c>
      <c r="D1264" s="823" t="s">
        <v>4268</v>
      </c>
      <c r="E1264" s="824" t="s">
        <v>2347</v>
      </c>
      <c r="F1264" s="822" t="s">
        <v>2303</v>
      </c>
      <c r="G1264" s="822" t="s">
        <v>2359</v>
      </c>
      <c r="H1264" s="822" t="s">
        <v>329</v>
      </c>
      <c r="I1264" s="822" t="s">
        <v>2398</v>
      </c>
      <c r="J1264" s="822" t="s">
        <v>2399</v>
      </c>
      <c r="K1264" s="822" t="s">
        <v>2400</v>
      </c>
      <c r="L1264" s="825">
        <v>349.6</v>
      </c>
      <c r="M1264" s="825">
        <v>699.2</v>
      </c>
      <c r="N1264" s="822">
        <v>2</v>
      </c>
      <c r="O1264" s="826">
        <v>2</v>
      </c>
      <c r="P1264" s="825">
        <v>699.2</v>
      </c>
      <c r="Q1264" s="827">
        <v>1</v>
      </c>
      <c r="R1264" s="822">
        <v>2</v>
      </c>
      <c r="S1264" s="827">
        <v>1</v>
      </c>
      <c r="T1264" s="826">
        <v>2</v>
      </c>
      <c r="U1264" s="828">
        <v>1</v>
      </c>
    </row>
    <row r="1265" spans="1:21" ht="14.45" customHeight="1" x14ac:dyDescent="0.2">
      <c r="A1265" s="821">
        <v>11</v>
      </c>
      <c r="B1265" s="822" t="s">
        <v>2300</v>
      </c>
      <c r="C1265" s="822" t="s">
        <v>2306</v>
      </c>
      <c r="D1265" s="823" t="s">
        <v>4268</v>
      </c>
      <c r="E1265" s="824" t="s">
        <v>2347</v>
      </c>
      <c r="F1265" s="822" t="s">
        <v>2303</v>
      </c>
      <c r="G1265" s="822" t="s">
        <v>2359</v>
      </c>
      <c r="H1265" s="822" t="s">
        <v>329</v>
      </c>
      <c r="I1265" s="822" t="s">
        <v>2442</v>
      </c>
      <c r="J1265" s="822" t="s">
        <v>2443</v>
      </c>
      <c r="K1265" s="822" t="s">
        <v>2444</v>
      </c>
      <c r="L1265" s="825">
        <v>349.6</v>
      </c>
      <c r="M1265" s="825">
        <v>349.6</v>
      </c>
      <c r="N1265" s="822">
        <v>1</v>
      </c>
      <c r="O1265" s="826">
        <v>1</v>
      </c>
      <c r="P1265" s="825">
        <v>349.6</v>
      </c>
      <c r="Q1265" s="827">
        <v>1</v>
      </c>
      <c r="R1265" s="822">
        <v>1</v>
      </c>
      <c r="S1265" s="827">
        <v>1</v>
      </c>
      <c r="T1265" s="826">
        <v>1</v>
      </c>
      <c r="U1265" s="828">
        <v>1</v>
      </c>
    </row>
    <row r="1266" spans="1:21" ht="14.45" customHeight="1" x14ac:dyDescent="0.2">
      <c r="A1266" s="821">
        <v>11</v>
      </c>
      <c r="B1266" s="822" t="s">
        <v>2300</v>
      </c>
      <c r="C1266" s="822" t="s">
        <v>2306</v>
      </c>
      <c r="D1266" s="823" t="s">
        <v>4268</v>
      </c>
      <c r="E1266" s="824" t="s">
        <v>2347</v>
      </c>
      <c r="F1266" s="822" t="s">
        <v>2303</v>
      </c>
      <c r="G1266" s="822" t="s">
        <v>2359</v>
      </c>
      <c r="H1266" s="822" t="s">
        <v>329</v>
      </c>
      <c r="I1266" s="822" t="s">
        <v>2867</v>
      </c>
      <c r="J1266" s="822" t="s">
        <v>2868</v>
      </c>
      <c r="K1266" s="822" t="s">
        <v>2866</v>
      </c>
      <c r="L1266" s="825">
        <v>1599.65</v>
      </c>
      <c r="M1266" s="825">
        <v>1599.65</v>
      </c>
      <c r="N1266" s="822">
        <v>1</v>
      </c>
      <c r="O1266" s="826">
        <v>1</v>
      </c>
      <c r="P1266" s="825">
        <v>1599.65</v>
      </c>
      <c r="Q1266" s="827">
        <v>1</v>
      </c>
      <c r="R1266" s="822">
        <v>1</v>
      </c>
      <c r="S1266" s="827">
        <v>1</v>
      </c>
      <c r="T1266" s="826">
        <v>1</v>
      </c>
      <c r="U1266" s="828">
        <v>1</v>
      </c>
    </row>
    <row r="1267" spans="1:21" ht="14.45" customHeight="1" x14ac:dyDescent="0.2">
      <c r="A1267" s="821">
        <v>11</v>
      </c>
      <c r="B1267" s="822" t="s">
        <v>2300</v>
      </c>
      <c r="C1267" s="822" t="s">
        <v>2306</v>
      </c>
      <c r="D1267" s="823" t="s">
        <v>4268</v>
      </c>
      <c r="E1267" s="824" t="s">
        <v>2347</v>
      </c>
      <c r="F1267" s="822" t="s">
        <v>2303</v>
      </c>
      <c r="G1267" s="822" t="s">
        <v>2359</v>
      </c>
      <c r="H1267" s="822" t="s">
        <v>329</v>
      </c>
      <c r="I1267" s="822" t="s">
        <v>2652</v>
      </c>
      <c r="J1267" s="822" t="s">
        <v>2653</v>
      </c>
      <c r="K1267" s="822" t="s">
        <v>2654</v>
      </c>
      <c r="L1267" s="825">
        <v>600.29999999999995</v>
      </c>
      <c r="M1267" s="825">
        <v>600.29999999999995</v>
      </c>
      <c r="N1267" s="822">
        <v>1</v>
      </c>
      <c r="O1267" s="826">
        <v>1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11</v>
      </c>
      <c r="B1268" s="822" t="s">
        <v>2300</v>
      </c>
      <c r="C1268" s="822" t="s">
        <v>2306</v>
      </c>
      <c r="D1268" s="823" t="s">
        <v>4268</v>
      </c>
      <c r="E1268" s="824" t="s">
        <v>2347</v>
      </c>
      <c r="F1268" s="822" t="s">
        <v>2303</v>
      </c>
      <c r="G1268" s="822" t="s">
        <v>2359</v>
      </c>
      <c r="H1268" s="822" t="s">
        <v>329</v>
      </c>
      <c r="I1268" s="822" t="s">
        <v>2655</v>
      </c>
      <c r="J1268" s="822" t="s">
        <v>2656</v>
      </c>
      <c r="K1268" s="822" t="s">
        <v>2657</v>
      </c>
      <c r="L1268" s="825">
        <v>600.29999999999995</v>
      </c>
      <c r="M1268" s="825">
        <v>3001.5</v>
      </c>
      <c r="N1268" s="822">
        <v>5</v>
      </c>
      <c r="O1268" s="826">
        <v>5</v>
      </c>
      <c r="P1268" s="825">
        <v>3001.5</v>
      </c>
      <c r="Q1268" s="827">
        <v>1</v>
      </c>
      <c r="R1268" s="822">
        <v>5</v>
      </c>
      <c r="S1268" s="827">
        <v>1</v>
      </c>
      <c r="T1268" s="826">
        <v>5</v>
      </c>
      <c r="U1268" s="828">
        <v>1</v>
      </c>
    </row>
    <row r="1269" spans="1:21" ht="14.45" customHeight="1" x14ac:dyDescent="0.2">
      <c r="A1269" s="821">
        <v>11</v>
      </c>
      <c r="B1269" s="822" t="s">
        <v>2300</v>
      </c>
      <c r="C1269" s="822" t="s">
        <v>2306</v>
      </c>
      <c r="D1269" s="823" t="s">
        <v>4268</v>
      </c>
      <c r="E1269" s="824" t="s">
        <v>2347</v>
      </c>
      <c r="F1269" s="822" t="s">
        <v>2303</v>
      </c>
      <c r="G1269" s="822" t="s">
        <v>2359</v>
      </c>
      <c r="H1269" s="822" t="s">
        <v>329</v>
      </c>
      <c r="I1269" s="822" t="s">
        <v>2664</v>
      </c>
      <c r="J1269" s="822" t="s">
        <v>2665</v>
      </c>
      <c r="K1269" s="822"/>
      <c r="L1269" s="825">
        <v>180.55</v>
      </c>
      <c r="M1269" s="825">
        <v>361.1</v>
      </c>
      <c r="N1269" s="822">
        <v>2</v>
      </c>
      <c r="O1269" s="826">
        <v>2</v>
      </c>
      <c r="P1269" s="825">
        <v>361.1</v>
      </c>
      <c r="Q1269" s="827">
        <v>1</v>
      </c>
      <c r="R1269" s="822">
        <v>2</v>
      </c>
      <c r="S1269" s="827">
        <v>1</v>
      </c>
      <c r="T1269" s="826">
        <v>2</v>
      </c>
      <c r="U1269" s="828">
        <v>1</v>
      </c>
    </row>
    <row r="1270" spans="1:21" ht="14.45" customHeight="1" x14ac:dyDescent="0.2">
      <c r="A1270" s="821">
        <v>11</v>
      </c>
      <c r="B1270" s="822" t="s">
        <v>2300</v>
      </c>
      <c r="C1270" s="822" t="s">
        <v>2306</v>
      </c>
      <c r="D1270" s="823" t="s">
        <v>4268</v>
      </c>
      <c r="E1270" s="824" t="s">
        <v>2347</v>
      </c>
      <c r="F1270" s="822" t="s">
        <v>2303</v>
      </c>
      <c r="G1270" s="822" t="s">
        <v>2359</v>
      </c>
      <c r="H1270" s="822" t="s">
        <v>329</v>
      </c>
      <c r="I1270" s="822" t="s">
        <v>3127</v>
      </c>
      <c r="J1270" s="822" t="s">
        <v>3128</v>
      </c>
      <c r="K1270" s="822" t="s">
        <v>3129</v>
      </c>
      <c r="L1270" s="825">
        <v>1383</v>
      </c>
      <c r="M1270" s="825">
        <v>5532</v>
      </c>
      <c r="N1270" s="822">
        <v>4</v>
      </c>
      <c r="O1270" s="826">
        <v>4</v>
      </c>
      <c r="P1270" s="825">
        <v>2766</v>
      </c>
      <c r="Q1270" s="827">
        <v>0.5</v>
      </c>
      <c r="R1270" s="822">
        <v>2</v>
      </c>
      <c r="S1270" s="827">
        <v>0.5</v>
      </c>
      <c r="T1270" s="826">
        <v>2</v>
      </c>
      <c r="U1270" s="828">
        <v>0.5</v>
      </c>
    </row>
    <row r="1271" spans="1:21" ht="14.45" customHeight="1" x14ac:dyDescent="0.2">
      <c r="A1271" s="821">
        <v>11</v>
      </c>
      <c r="B1271" s="822" t="s">
        <v>2300</v>
      </c>
      <c r="C1271" s="822" t="s">
        <v>2306</v>
      </c>
      <c r="D1271" s="823" t="s">
        <v>4268</v>
      </c>
      <c r="E1271" s="824" t="s">
        <v>2347</v>
      </c>
      <c r="F1271" s="822" t="s">
        <v>2303</v>
      </c>
      <c r="G1271" s="822" t="s">
        <v>2359</v>
      </c>
      <c r="H1271" s="822" t="s">
        <v>329</v>
      </c>
      <c r="I1271" s="822" t="s">
        <v>3174</v>
      </c>
      <c r="J1271" s="822" t="s">
        <v>3175</v>
      </c>
      <c r="K1271" s="822" t="s">
        <v>3176</v>
      </c>
      <c r="L1271" s="825">
        <v>1535.8</v>
      </c>
      <c r="M1271" s="825">
        <v>224226.8</v>
      </c>
      <c r="N1271" s="822">
        <v>146</v>
      </c>
      <c r="O1271" s="826">
        <v>112</v>
      </c>
      <c r="P1271" s="825">
        <v>190439.19999999998</v>
      </c>
      <c r="Q1271" s="827">
        <v>0.84931506849315064</v>
      </c>
      <c r="R1271" s="822">
        <v>124</v>
      </c>
      <c r="S1271" s="827">
        <v>0.84931506849315064</v>
      </c>
      <c r="T1271" s="826">
        <v>92</v>
      </c>
      <c r="U1271" s="828">
        <v>0.8214285714285714</v>
      </c>
    </row>
    <row r="1272" spans="1:21" ht="14.45" customHeight="1" x14ac:dyDescent="0.2">
      <c r="A1272" s="821">
        <v>11</v>
      </c>
      <c r="B1272" s="822" t="s">
        <v>2300</v>
      </c>
      <c r="C1272" s="822" t="s">
        <v>2306</v>
      </c>
      <c r="D1272" s="823" t="s">
        <v>4268</v>
      </c>
      <c r="E1272" s="824" t="s">
        <v>2347</v>
      </c>
      <c r="F1272" s="822" t="s">
        <v>2303</v>
      </c>
      <c r="G1272" s="822" t="s">
        <v>2359</v>
      </c>
      <c r="H1272" s="822" t="s">
        <v>329</v>
      </c>
      <c r="I1272" s="822" t="s">
        <v>2375</v>
      </c>
      <c r="J1272" s="822" t="s">
        <v>2376</v>
      </c>
      <c r="K1272" s="822" t="s">
        <v>2377</v>
      </c>
      <c r="L1272" s="825">
        <v>245.42</v>
      </c>
      <c r="M1272" s="825">
        <v>245.42</v>
      </c>
      <c r="N1272" s="822">
        <v>1</v>
      </c>
      <c r="O1272" s="826">
        <v>1</v>
      </c>
      <c r="P1272" s="825">
        <v>245.42</v>
      </c>
      <c r="Q1272" s="827">
        <v>1</v>
      </c>
      <c r="R1272" s="822">
        <v>1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11</v>
      </c>
      <c r="B1273" s="822" t="s">
        <v>2300</v>
      </c>
      <c r="C1273" s="822" t="s">
        <v>2306</v>
      </c>
      <c r="D1273" s="823" t="s">
        <v>4268</v>
      </c>
      <c r="E1273" s="824" t="s">
        <v>2347</v>
      </c>
      <c r="F1273" s="822" t="s">
        <v>2303</v>
      </c>
      <c r="G1273" s="822" t="s">
        <v>2359</v>
      </c>
      <c r="H1273" s="822" t="s">
        <v>329</v>
      </c>
      <c r="I1273" s="822" t="s">
        <v>3273</v>
      </c>
      <c r="J1273" s="822" t="s">
        <v>3274</v>
      </c>
      <c r="K1273" s="822" t="s">
        <v>3275</v>
      </c>
      <c r="L1273" s="825">
        <v>3200.45</v>
      </c>
      <c r="M1273" s="825">
        <v>6400.9</v>
      </c>
      <c r="N1273" s="822">
        <v>2</v>
      </c>
      <c r="O1273" s="826">
        <v>2</v>
      </c>
      <c r="P1273" s="825">
        <v>6400.9</v>
      </c>
      <c r="Q1273" s="827">
        <v>1</v>
      </c>
      <c r="R1273" s="822">
        <v>2</v>
      </c>
      <c r="S1273" s="827">
        <v>1</v>
      </c>
      <c r="T1273" s="826">
        <v>2</v>
      </c>
      <c r="U1273" s="828">
        <v>1</v>
      </c>
    </row>
    <row r="1274" spans="1:21" ht="14.45" customHeight="1" x14ac:dyDescent="0.2">
      <c r="A1274" s="821">
        <v>11</v>
      </c>
      <c r="B1274" s="822" t="s">
        <v>2300</v>
      </c>
      <c r="C1274" s="822" t="s">
        <v>2306</v>
      </c>
      <c r="D1274" s="823" t="s">
        <v>4268</v>
      </c>
      <c r="E1274" s="824" t="s">
        <v>2347</v>
      </c>
      <c r="F1274" s="822" t="s">
        <v>2303</v>
      </c>
      <c r="G1274" s="822" t="s">
        <v>2359</v>
      </c>
      <c r="H1274" s="822" t="s">
        <v>329</v>
      </c>
      <c r="I1274" s="822" t="s">
        <v>2459</v>
      </c>
      <c r="J1274" s="822" t="s">
        <v>2460</v>
      </c>
      <c r="K1274" s="822" t="s">
        <v>2461</v>
      </c>
      <c r="L1274" s="825">
        <v>575</v>
      </c>
      <c r="M1274" s="825">
        <v>575</v>
      </c>
      <c r="N1274" s="822">
        <v>1</v>
      </c>
      <c r="O1274" s="826">
        <v>1</v>
      </c>
      <c r="P1274" s="825">
        <v>575</v>
      </c>
      <c r="Q1274" s="827">
        <v>1</v>
      </c>
      <c r="R1274" s="822">
        <v>1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11</v>
      </c>
      <c r="B1275" s="822" t="s">
        <v>2300</v>
      </c>
      <c r="C1275" s="822" t="s">
        <v>2306</v>
      </c>
      <c r="D1275" s="823" t="s">
        <v>4268</v>
      </c>
      <c r="E1275" s="824" t="s">
        <v>2347</v>
      </c>
      <c r="F1275" s="822" t="s">
        <v>2303</v>
      </c>
      <c r="G1275" s="822" t="s">
        <v>2359</v>
      </c>
      <c r="H1275" s="822" t="s">
        <v>329</v>
      </c>
      <c r="I1275" s="822" t="s">
        <v>2678</v>
      </c>
      <c r="J1275" s="822" t="s">
        <v>2679</v>
      </c>
      <c r="K1275" s="822" t="s">
        <v>2680</v>
      </c>
      <c r="L1275" s="825">
        <v>978.07</v>
      </c>
      <c r="M1275" s="825">
        <v>1956.14</v>
      </c>
      <c r="N1275" s="822">
        <v>2</v>
      </c>
      <c r="O1275" s="826">
        <v>1</v>
      </c>
      <c r="P1275" s="825">
        <v>1956.14</v>
      </c>
      <c r="Q1275" s="827">
        <v>1</v>
      </c>
      <c r="R1275" s="822">
        <v>2</v>
      </c>
      <c r="S1275" s="827">
        <v>1</v>
      </c>
      <c r="T1275" s="826">
        <v>1</v>
      </c>
      <c r="U1275" s="828">
        <v>1</v>
      </c>
    </row>
    <row r="1276" spans="1:21" ht="14.45" customHeight="1" x14ac:dyDescent="0.2">
      <c r="A1276" s="821">
        <v>11</v>
      </c>
      <c r="B1276" s="822" t="s">
        <v>2300</v>
      </c>
      <c r="C1276" s="822" t="s">
        <v>2306</v>
      </c>
      <c r="D1276" s="823" t="s">
        <v>4268</v>
      </c>
      <c r="E1276" s="824" t="s">
        <v>2347</v>
      </c>
      <c r="F1276" s="822" t="s">
        <v>2303</v>
      </c>
      <c r="G1276" s="822" t="s">
        <v>2359</v>
      </c>
      <c r="H1276" s="822" t="s">
        <v>329</v>
      </c>
      <c r="I1276" s="822" t="s">
        <v>2891</v>
      </c>
      <c r="J1276" s="822" t="s">
        <v>2892</v>
      </c>
      <c r="K1276" s="822" t="s">
        <v>2893</v>
      </c>
      <c r="L1276" s="825">
        <v>249.36</v>
      </c>
      <c r="M1276" s="825">
        <v>249.36</v>
      </c>
      <c r="N1276" s="822">
        <v>1</v>
      </c>
      <c r="O1276" s="826">
        <v>1</v>
      </c>
      <c r="P1276" s="825">
        <v>249.36</v>
      </c>
      <c r="Q1276" s="827">
        <v>1</v>
      </c>
      <c r="R1276" s="822">
        <v>1</v>
      </c>
      <c r="S1276" s="827">
        <v>1</v>
      </c>
      <c r="T1276" s="826">
        <v>1</v>
      </c>
      <c r="U1276" s="828">
        <v>1</v>
      </c>
    </row>
    <row r="1277" spans="1:21" ht="14.45" customHeight="1" x14ac:dyDescent="0.2">
      <c r="A1277" s="821">
        <v>11</v>
      </c>
      <c r="B1277" s="822" t="s">
        <v>2300</v>
      </c>
      <c r="C1277" s="822" t="s">
        <v>2306</v>
      </c>
      <c r="D1277" s="823" t="s">
        <v>4268</v>
      </c>
      <c r="E1277" s="824" t="s">
        <v>2347</v>
      </c>
      <c r="F1277" s="822" t="s">
        <v>2303</v>
      </c>
      <c r="G1277" s="822" t="s">
        <v>2359</v>
      </c>
      <c r="H1277" s="822" t="s">
        <v>329</v>
      </c>
      <c r="I1277" s="822" t="s">
        <v>3182</v>
      </c>
      <c r="J1277" s="822" t="s">
        <v>3183</v>
      </c>
      <c r="K1277" s="822" t="s">
        <v>3184</v>
      </c>
      <c r="L1277" s="825">
        <v>2519.9899999999998</v>
      </c>
      <c r="M1277" s="825">
        <v>5039.9799999999996</v>
      </c>
      <c r="N1277" s="822">
        <v>2</v>
      </c>
      <c r="O1277" s="826">
        <v>2</v>
      </c>
      <c r="P1277" s="825">
        <v>2519.9899999999998</v>
      </c>
      <c r="Q1277" s="827">
        <v>0.5</v>
      </c>
      <c r="R1277" s="822">
        <v>1</v>
      </c>
      <c r="S1277" s="827">
        <v>0.5</v>
      </c>
      <c r="T1277" s="826">
        <v>1</v>
      </c>
      <c r="U1277" s="828">
        <v>0.5</v>
      </c>
    </row>
    <row r="1278" spans="1:21" ht="14.45" customHeight="1" x14ac:dyDescent="0.2">
      <c r="A1278" s="821">
        <v>11</v>
      </c>
      <c r="B1278" s="822" t="s">
        <v>2300</v>
      </c>
      <c r="C1278" s="822" t="s">
        <v>2306</v>
      </c>
      <c r="D1278" s="823" t="s">
        <v>4268</v>
      </c>
      <c r="E1278" s="824" t="s">
        <v>2347</v>
      </c>
      <c r="F1278" s="822" t="s">
        <v>2303</v>
      </c>
      <c r="G1278" s="822" t="s">
        <v>2359</v>
      </c>
      <c r="H1278" s="822" t="s">
        <v>329</v>
      </c>
      <c r="I1278" s="822" t="s">
        <v>3686</v>
      </c>
      <c r="J1278" s="822" t="s">
        <v>3687</v>
      </c>
      <c r="K1278" s="822" t="s">
        <v>3688</v>
      </c>
      <c r="L1278" s="825">
        <v>1599.65</v>
      </c>
      <c r="M1278" s="825">
        <v>4798.9500000000007</v>
      </c>
      <c r="N1278" s="822">
        <v>3</v>
      </c>
      <c r="O1278" s="826">
        <v>3</v>
      </c>
      <c r="P1278" s="825">
        <v>1599.65</v>
      </c>
      <c r="Q1278" s="827">
        <v>0.33333333333333331</v>
      </c>
      <c r="R1278" s="822">
        <v>1</v>
      </c>
      <c r="S1278" s="827">
        <v>0.33333333333333331</v>
      </c>
      <c r="T1278" s="826">
        <v>1</v>
      </c>
      <c r="U1278" s="828">
        <v>0.33333333333333331</v>
      </c>
    </row>
    <row r="1279" spans="1:21" ht="14.45" customHeight="1" x14ac:dyDescent="0.2">
      <c r="A1279" s="821">
        <v>11</v>
      </c>
      <c r="B1279" s="822" t="s">
        <v>2300</v>
      </c>
      <c r="C1279" s="822" t="s">
        <v>2306</v>
      </c>
      <c r="D1279" s="823" t="s">
        <v>4268</v>
      </c>
      <c r="E1279" s="824" t="s">
        <v>2347</v>
      </c>
      <c r="F1279" s="822" t="s">
        <v>2303</v>
      </c>
      <c r="G1279" s="822" t="s">
        <v>2359</v>
      </c>
      <c r="H1279" s="822" t="s">
        <v>329</v>
      </c>
      <c r="I1279" s="822" t="s">
        <v>3689</v>
      </c>
      <c r="J1279" s="822" t="s">
        <v>3690</v>
      </c>
      <c r="K1279" s="822" t="s">
        <v>3691</v>
      </c>
      <c r="L1279" s="825">
        <v>3200.45</v>
      </c>
      <c r="M1279" s="825">
        <v>3200.45</v>
      </c>
      <c r="N1279" s="822">
        <v>1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11</v>
      </c>
      <c r="B1280" s="822" t="s">
        <v>2300</v>
      </c>
      <c r="C1280" s="822" t="s">
        <v>2306</v>
      </c>
      <c r="D1280" s="823" t="s">
        <v>4268</v>
      </c>
      <c r="E1280" s="824" t="s">
        <v>2347</v>
      </c>
      <c r="F1280" s="822" t="s">
        <v>2303</v>
      </c>
      <c r="G1280" s="822" t="s">
        <v>2359</v>
      </c>
      <c r="H1280" s="822" t="s">
        <v>329</v>
      </c>
      <c r="I1280" s="822" t="s">
        <v>3692</v>
      </c>
      <c r="J1280" s="822" t="s">
        <v>3693</v>
      </c>
      <c r="K1280" s="822" t="s">
        <v>3694</v>
      </c>
      <c r="L1280" s="825">
        <v>949.9</v>
      </c>
      <c r="M1280" s="825">
        <v>949.9</v>
      </c>
      <c r="N1280" s="822">
        <v>1</v>
      </c>
      <c r="O1280" s="826">
        <v>1</v>
      </c>
      <c r="P1280" s="825">
        <v>949.9</v>
      </c>
      <c r="Q1280" s="827">
        <v>1</v>
      </c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11</v>
      </c>
      <c r="B1281" s="822" t="s">
        <v>2300</v>
      </c>
      <c r="C1281" s="822" t="s">
        <v>2306</v>
      </c>
      <c r="D1281" s="823" t="s">
        <v>4268</v>
      </c>
      <c r="E1281" s="824" t="s">
        <v>2347</v>
      </c>
      <c r="F1281" s="822" t="s">
        <v>2303</v>
      </c>
      <c r="G1281" s="822" t="s">
        <v>2359</v>
      </c>
      <c r="H1281" s="822" t="s">
        <v>329</v>
      </c>
      <c r="I1281" s="822" t="s">
        <v>3695</v>
      </c>
      <c r="J1281" s="822" t="s">
        <v>3696</v>
      </c>
      <c r="K1281" s="822" t="s">
        <v>3697</v>
      </c>
      <c r="L1281" s="825">
        <v>945</v>
      </c>
      <c r="M1281" s="825">
        <v>945</v>
      </c>
      <c r="N1281" s="822">
        <v>1</v>
      </c>
      <c r="O1281" s="826">
        <v>1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11</v>
      </c>
      <c r="B1282" s="822" t="s">
        <v>2300</v>
      </c>
      <c r="C1282" s="822" t="s">
        <v>2306</v>
      </c>
      <c r="D1282" s="823" t="s">
        <v>4268</v>
      </c>
      <c r="E1282" s="824" t="s">
        <v>2349</v>
      </c>
      <c r="F1282" s="822" t="s">
        <v>2301</v>
      </c>
      <c r="G1282" s="822" t="s">
        <v>2522</v>
      </c>
      <c r="H1282" s="822" t="s">
        <v>329</v>
      </c>
      <c r="I1282" s="822" t="s">
        <v>2523</v>
      </c>
      <c r="J1282" s="822" t="s">
        <v>2524</v>
      </c>
      <c r="K1282" s="822" t="s">
        <v>708</v>
      </c>
      <c r="L1282" s="825">
        <v>78.33</v>
      </c>
      <c r="M1282" s="825">
        <v>156.66</v>
      </c>
      <c r="N1282" s="822">
        <v>2</v>
      </c>
      <c r="O1282" s="826">
        <v>1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11</v>
      </c>
      <c r="B1283" s="822" t="s">
        <v>2300</v>
      </c>
      <c r="C1283" s="822" t="s">
        <v>2306</v>
      </c>
      <c r="D1283" s="823" t="s">
        <v>4268</v>
      </c>
      <c r="E1283" s="824" t="s">
        <v>2349</v>
      </c>
      <c r="F1283" s="822" t="s">
        <v>2301</v>
      </c>
      <c r="G1283" s="822" t="s">
        <v>2434</v>
      </c>
      <c r="H1283" s="822" t="s">
        <v>329</v>
      </c>
      <c r="I1283" s="822" t="s">
        <v>2435</v>
      </c>
      <c r="J1283" s="822" t="s">
        <v>2436</v>
      </c>
      <c r="K1283" s="822" t="s">
        <v>2437</v>
      </c>
      <c r="L1283" s="825">
        <v>52.87</v>
      </c>
      <c r="M1283" s="825">
        <v>370.09</v>
      </c>
      <c r="N1283" s="822">
        <v>7</v>
      </c>
      <c r="O1283" s="826">
        <v>3</v>
      </c>
      <c r="P1283" s="825">
        <v>370.09</v>
      </c>
      <c r="Q1283" s="827">
        <v>1</v>
      </c>
      <c r="R1283" s="822">
        <v>7</v>
      </c>
      <c r="S1283" s="827">
        <v>1</v>
      </c>
      <c r="T1283" s="826">
        <v>3</v>
      </c>
      <c r="U1283" s="828">
        <v>1</v>
      </c>
    </row>
    <row r="1284" spans="1:21" ht="14.45" customHeight="1" x14ac:dyDescent="0.2">
      <c r="A1284" s="821">
        <v>11</v>
      </c>
      <c r="B1284" s="822" t="s">
        <v>2300</v>
      </c>
      <c r="C1284" s="822" t="s">
        <v>2306</v>
      </c>
      <c r="D1284" s="823" t="s">
        <v>4268</v>
      </c>
      <c r="E1284" s="824" t="s">
        <v>2349</v>
      </c>
      <c r="F1284" s="822" t="s">
        <v>2301</v>
      </c>
      <c r="G1284" s="822" t="s">
        <v>2434</v>
      </c>
      <c r="H1284" s="822" t="s">
        <v>329</v>
      </c>
      <c r="I1284" s="822" t="s">
        <v>2543</v>
      </c>
      <c r="J1284" s="822" t="s">
        <v>2436</v>
      </c>
      <c r="K1284" s="822" t="s">
        <v>2437</v>
      </c>
      <c r="L1284" s="825">
        <v>52.87</v>
      </c>
      <c r="M1284" s="825">
        <v>105.74</v>
      </c>
      <c r="N1284" s="822">
        <v>2</v>
      </c>
      <c r="O1284" s="826">
        <v>1</v>
      </c>
      <c r="P1284" s="825">
        <v>105.74</v>
      </c>
      <c r="Q1284" s="827">
        <v>1</v>
      </c>
      <c r="R1284" s="822">
        <v>2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11</v>
      </c>
      <c r="B1285" s="822" t="s">
        <v>2300</v>
      </c>
      <c r="C1285" s="822" t="s">
        <v>2306</v>
      </c>
      <c r="D1285" s="823" t="s">
        <v>4268</v>
      </c>
      <c r="E1285" s="824" t="s">
        <v>2349</v>
      </c>
      <c r="F1285" s="822" t="s">
        <v>2301</v>
      </c>
      <c r="G1285" s="822" t="s">
        <v>2559</v>
      </c>
      <c r="H1285" s="822" t="s">
        <v>329</v>
      </c>
      <c r="I1285" s="822" t="s">
        <v>2560</v>
      </c>
      <c r="J1285" s="822" t="s">
        <v>2561</v>
      </c>
      <c r="K1285" s="822" t="s">
        <v>2562</v>
      </c>
      <c r="L1285" s="825">
        <v>159.71</v>
      </c>
      <c r="M1285" s="825">
        <v>2235.94</v>
      </c>
      <c r="N1285" s="822">
        <v>14</v>
      </c>
      <c r="O1285" s="826">
        <v>5</v>
      </c>
      <c r="P1285" s="825">
        <v>319.42</v>
      </c>
      <c r="Q1285" s="827">
        <v>0.14285714285714285</v>
      </c>
      <c r="R1285" s="822">
        <v>2</v>
      </c>
      <c r="S1285" s="827">
        <v>0.14285714285714285</v>
      </c>
      <c r="T1285" s="826">
        <v>1</v>
      </c>
      <c r="U1285" s="828">
        <v>0.2</v>
      </c>
    </row>
    <row r="1286" spans="1:21" ht="14.45" customHeight="1" x14ac:dyDescent="0.2">
      <c r="A1286" s="821">
        <v>11</v>
      </c>
      <c r="B1286" s="822" t="s">
        <v>2300</v>
      </c>
      <c r="C1286" s="822" t="s">
        <v>2306</v>
      </c>
      <c r="D1286" s="823" t="s">
        <v>4268</v>
      </c>
      <c r="E1286" s="824" t="s">
        <v>2349</v>
      </c>
      <c r="F1286" s="822" t="s">
        <v>2301</v>
      </c>
      <c r="G1286" s="822" t="s">
        <v>2438</v>
      </c>
      <c r="H1286" s="822" t="s">
        <v>329</v>
      </c>
      <c r="I1286" s="822" t="s">
        <v>2439</v>
      </c>
      <c r="J1286" s="822" t="s">
        <v>2440</v>
      </c>
      <c r="K1286" s="822" t="s">
        <v>2441</v>
      </c>
      <c r="L1286" s="825">
        <v>91.78</v>
      </c>
      <c r="M1286" s="825">
        <v>183.56</v>
      </c>
      <c r="N1286" s="822">
        <v>2</v>
      </c>
      <c r="O1286" s="826">
        <v>1</v>
      </c>
      <c r="P1286" s="825">
        <v>183.56</v>
      </c>
      <c r="Q1286" s="827">
        <v>1</v>
      </c>
      <c r="R1286" s="822">
        <v>2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11</v>
      </c>
      <c r="B1287" s="822" t="s">
        <v>2300</v>
      </c>
      <c r="C1287" s="822" t="s">
        <v>2306</v>
      </c>
      <c r="D1287" s="823" t="s">
        <v>4268</v>
      </c>
      <c r="E1287" s="824" t="s">
        <v>2349</v>
      </c>
      <c r="F1287" s="822" t="s">
        <v>2301</v>
      </c>
      <c r="G1287" s="822" t="s">
        <v>2577</v>
      </c>
      <c r="H1287" s="822" t="s">
        <v>329</v>
      </c>
      <c r="I1287" s="822" t="s">
        <v>2774</v>
      </c>
      <c r="J1287" s="822" t="s">
        <v>2579</v>
      </c>
      <c r="K1287" s="822" t="s">
        <v>2580</v>
      </c>
      <c r="L1287" s="825">
        <v>482.19</v>
      </c>
      <c r="M1287" s="825">
        <v>11572.559999999998</v>
      </c>
      <c r="N1287" s="822">
        <v>24</v>
      </c>
      <c r="O1287" s="826">
        <v>24</v>
      </c>
      <c r="P1287" s="825">
        <v>7715.0399999999972</v>
      </c>
      <c r="Q1287" s="827">
        <v>0.66666666666666652</v>
      </c>
      <c r="R1287" s="822">
        <v>16</v>
      </c>
      <c r="S1287" s="827">
        <v>0.66666666666666663</v>
      </c>
      <c r="T1287" s="826">
        <v>16</v>
      </c>
      <c r="U1287" s="828">
        <v>0.66666666666666663</v>
      </c>
    </row>
    <row r="1288" spans="1:21" ht="14.45" customHeight="1" x14ac:dyDescent="0.2">
      <c r="A1288" s="821">
        <v>11</v>
      </c>
      <c r="B1288" s="822" t="s">
        <v>2300</v>
      </c>
      <c r="C1288" s="822" t="s">
        <v>2306</v>
      </c>
      <c r="D1288" s="823" t="s">
        <v>4268</v>
      </c>
      <c r="E1288" s="824" t="s">
        <v>2349</v>
      </c>
      <c r="F1288" s="822" t="s">
        <v>2301</v>
      </c>
      <c r="G1288" s="822" t="s">
        <v>2353</v>
      </c>
      <c r="H1288" s="822" t="s">
        <v>663</v>
      </c>
      <c r="I1288" s="822" t="s">
        <v>1832</v>
      </c>
      <c r="J1288" s="822" t="s">
        <v>788</v>
      </c>
      <c r="K1288" s="822" t="s">
        <v>1833</v>
      </c>
      <c r="L1288" s="825">
        <v>368.16</v>
      </c>
      <c r="M1288" s="825">
        <v>368.16</v>
      </c>
      <c r="N1288" s="822">
        <v>1</v>
      </c>
      <c r="O1288" s="826">
        <v>1</v>
      </c>
      <c r="P1288" s="825">
        <v>368.16</v>
      </c>
      <c r="Q1288" s="827">
        <v>1</v>
      </c>
      <c r="R1288" s="822">
        <v>1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11</v>
      </c>
      <c r="B1289" s="822" t="s">
        <v>2300</v>
      </c>
      <c r="C1289" s="822" t="s">
        <v>2306</v>
      </c>
      <c r="D1289" s="823" t="s">
        <v>4268</v>
      </c>
      <c r="E1289" s="824" t="s">
        <v>2349</v>
      </c>
      <c r="F1289" s="822" t="s">
        <v>2301</v>
      </c>
      <c r="G1289" s="822" t="s">
        <v>2353</v>
      </c>
      <c r="H1289" s="822" t="s">
        <v>663</v>
      </c>
      <c r="I1289" s="822" t="s">
        <v>2191</v>
      </c>
      <c r="J1289" s="822" t="s">
        <v>1203</v>
      </c>
      <c r="K1289" s="822" t="s">
        <v>2192</v>
      </c>
      <c r="L1289" s="825">
        <v>1385.62</v>
      </c>
      <c r="M1289" s="825">
        <v>11084.96</v>
      </c>
      <c r="N1289" s="822">
        <v>8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11</v>
      </c>
      <c r="B1290" s="822" t="s">
        <v>2300</v>
      </c>
      <c r="C1290" s="822" t="s">
        <v>2306</v>
      </c>
      <c r="D1290" s="823" t="s">
        <v>4268</v>
      </c>
      <c r="E1290" s="824" t="s">
        <v>2349</v>
      </c>
      <c r="F1290" s="822" t="s">
        <v>2301</v>
      </c>
      <c r="G1290" s="822" t="s">
        <v>2353</v>
      </c>
      <c r="H1290" s="822" t="s">
        <v>663</v>
      </c>
      <c r="I1290" s="822" t="s">
        <v>1834</v>
      </c>
      <c r="J1290" s="822" t="s">
        <v>788</v>
      </c>
      <c r="K1290" s="822" t="s">
        <v>1835</v>
      </c>
      <c r="L1290" s="825">
        <v>736.33</v>
      </c>
      <c r="M1290" s="825">
        <v>42707.140000000014</v>
      </c>
      <c r="N1290" s="822">
        <v>58</v>
      </c>
      <c r="O1290" s="826">
        <v>19</v>
      </c>
      <c r="P1290" s="825">
        <v>36816.500000000015</v>
      </c>
      <c r="Q1290" s="827">
        <v>0.86206896551724144</v>
      </c>
      <c r="R1290" s="822">
        <v>50</v>
      </c>
      <c r="S1290" s="827">
        <v>0.86206896551724133</v>
      </c>
      <c r="T1290" s="826">
        <v>16</v>
      </c>
      <c r="U1290" s="828">
        <v>0.84210526315789469</v>
      </c>
    </row>
    <row r="1291" spans="1:21" ht="14.45" customHeight="1" x14ac:dyDescent="0.2">
      <c r="A1291" s="821">
        <v>11</v>
      </c>
      <c r="B1291" s="822" t="s">
        <v>2300</v>
      </c>
      <c r="C1291" s="822" t="s">
        <v>2306</v>
      </c>
      <c r="D1291" s="823" t="s">
        <v>4268</v>
      </c>
      <c r="E1291" s="824" t="s">
        <v>2349</v>
      </c>
      <c r="F1291" s="822" t="s">
        <v>2301</v>
      </c>
      <c r="G1291" s="822" t="s">
        <v>2353</v>
      </c>
      <c r="H1291" s="822" t="s">
        <v>663</v>
      </c>
      <c r="I1291" s="822" t="s">
        <v>1836</v>
      </c>
      <c r="J1291" s="822" t="s">
        <v>788</v>
      </c>
      <c r="K1291" s="822" t="s">
        <v>1837</v>
      </c>
      <c r="L1291" s="825">
        <v>490.89</v>
      </c>
      <c r="M1291" s="825">
        <v>981.78</v>
      </c>
      <c r="N1291" s="822">
        <v>2</v>
      </c>
      <c r="O1291" s="826">
        <v>1</v>
      </c>
      <c r="P1291" s="825">
        <v>981.78</v>
      </c>
      <c r="Q1291" s="827">
        <v>1</v>
      </c>
      <c r="R1291" s="822">
        <v>2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11</v>
      </c>
      <c r="B1292" s="822" t="s">
        <v>2300</v>
      </c>
      <c r="C1292" s="822" t="s">
        <v>2306</v>
      </c>
      <c r="D1292" s="823" t="s">
        <v>4268</v>
      </c>
      <c r="E1292" s="824" t="s">
        <v>2349</v>
      </c>
      <c r="F1292" s="822" t="s">
        <v>2301</v>
      </c>
      <c r="G1292" s="822" t="s">
        <v>2353</v>
      </c>
      <c r="H1292" s="822" t="s">
        <v>663</v>
      </c>
      <c r="I1292" s="822" t="s">
        <v>1830</v>
      </c>
      <c r="J1292" s="822" t="s">
        <v>788</v>
      </c>
      <c r="K1292" s="822" t="s">
        <v>1831</v>
      </c>
      <c r="L1292" s="825">
        <v>923.74</v>
      </c>
      <c r="M1292" s="825">
        <v>4618.7000000000007</v>
      </c>
      <c r="N1292" s="822">
        <v>5</v>
      </c>
      <c r="O1292" s="826">
        <v>2</v>
      </c>
      <c r="P1292" s="825">
        <v>2771.2200000000003</v>
      </c>
      <c r="Q1292" s="827">
        <v>0.6</v>
      </c>
      <c r="R1292" s="822">
        <v>3</v>
      </c>
      <c r="S1292" s="827">
        <v>0.6</v>
      </c>
      <c r="T1292" s="826">
        <v>1</v>
      </c>
      <c r="U1292" s="828">
        <v>0.5</v>
      </c>
    </row>
    <row r="1293" spans="1:21" ht="14.45" customHeight="1" x14ac:dyDescent="0.2">
      <c r="A1293" s="821">
        <v>11</v>
      </c>
      <c r="B1293" s="822" t="s">
        <v>2300</v>
      </c>
      <c r="C1293" s="822" t="s">
        <v>2306</v>
      </c>
      <c r="D1293" s="823" t="s">
        <v>4268</v>
      </c>
      <c r="E1293" s="824" t="s">
        <v>2349</v>
      </c>
      <c r="F1293" s="822" t="s">
        <v>2301</v>
      </c>
      <c r="G1293" s="822" t="s">
        <v>2408</v>
      </c>
      <c r="H1293" s="822" t="s">
        <v>329</v>
      </c>
      <c r="I1293" s="822" t="s">
        <v>2409</v>
      </c>
      <c r="J1293" s="822" t="s">
        <v>681</v>
      </c>
      <c r="K1293" s="822" t="s">
        <v>1168</v>
      </c>
      <c r="L1293" s="825">
        <v>35.25</v>
      </c>
      <c r="M1293" s="825">
        <v>775.5</v>
      </c>
      <c r="N1293" s="822">
        <v>22</v>
      </c>
      <c r="O1293" s="826">
        <v>11.5</v>
      </c>
      <c r="P1293" s="825">
        <v>634.5</v>
      </c>
      <c r="Q1293" s="827">
        <v>0.81818181818181823</v>
      </c>
      <c r="R1293" s="822">
        <v>18</v>
      </c>
      <c r="S1293" s="827">
        <v>0.81818181818181823</v>
      </c>
      <c r="T1293" s="826">
        <v>9.5</v>
      </c>
      <c r="U1293" s="828">
        <v>0.82608695652173914</v>
      </c>
    </row>
    <row r="1294" spans="1:21" ht="14.45" customHeight="1" x14ac:dyDescent="0.2">
      <c r="A1294" s="821">
        <v>11</v>
      </c>
      <c r="B1294" s="822" t="s">
        <v>2300</v>
      </c>
      <c r="C1294" s="822" t="s">
        <v>2306</v>
      </c>
      <c r="D1294" s="823" t="s">
        <v>4268</v>
      </c>
      <c r="E1294" s="824" t="s">
        <v>2349</v>
      </c>
      <c r="F1294" s="822" t="s">
        <v>2301</v>
      </c>
      <c r="G1294" s="822" t="s">
        <v>2408</v>
      </c>
      <c r="H1294" s="822" t="s">
        <v>329</v>
      </c>
      <c r="I1294" s="822" t="s">
        <v>2589</v>
      </c>
      <c r="J1294" s="822" t="s">
        <v>681</v>
      </c>
      <c r="K1294" s="822" t="s">
        <v>2590</v>
      </c>
      <c r="L1294" s="825">
        <v>35.25</v>
      </c>
      <c r="M1294" s="825">
        <v>70.5</v>
      </c>
      <c r="N1294" s="822">
        <v>2</v>
      </c>
      <c r="O1294" s="826">
        <v>1</v>
      </c>
      <c r="P1294" s="825">
        <v>70.5</v>
      </c>
      <c r="Q1294" s="827">
        <v>1</v>
      </c>
      <c r="R1294" s="822">
        <v>2</v>
      </c>
      <c r="S1294" s="827">
        <v>1</v>
      </c>
      <c r="T1294" s="826">
        <v>1</v>
      </c>
      <c r="U1294" s="828">
        <v>1</v>
      </c>
    </row>
    <row r="1295" spans="1:21" ht="14.45" customHeight="1" x14ac:dyDescent="0.2">
      <c r="A1295" s="821">
        <v>11</v>
      </c>
      <c r="B1295" s="822" t="s">
        <v>2300</v>
      </c>
      <c r="C1295" s="822" t="s">
        <v>2306</v>
      </c>
      <c r="D1295" s="823" t="s">
        <v>4268</v>
      </c>
      <c r="E1295" s="824" t="s">
        <v>2349</v>
      </c>
      <c r="F1295" s="822" t="s">
        <v>2301</v>
      </c>
      <c r="G1295" s="822" t="s">
        <v>2497</v>
      </c>
      <c r="H1295" s="822" t="s">
        <v>329</v>
      </c>
      <c r="I1295" s="822" t="s">
        <v>2498</v>
      </c>
      <c r="J1295" s="822" t="s">
        <v>659</v>
      </c>
      <c r="K1295" s="822" t="s">
        <v>2499</v>
      </c>
      <c r="L1295" s="825">
        <v>127.91</v>
      </c>
      <c r="M1295" s="825">
        <v>127.91</v>
      </c>
      <c r="N1295" s="822">
        <v>1</v>
      </c>
      <c r="O1295" s="826">
        <v>1</v>
      </c>
      <c r="P1295" s="825">
        <v>127.91</v>
      </c>
      <c r="Q1295" s="827">
        <v>1</v>
      </c>
      <c r="R1295" s="822">
        <v>1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11</v>
      </c>
      <c r="B1296" s="822" t="s">
        <v>2300</v>
      </c>
      <c r="C1296" s="822" t="s">
        <v>2306</v>
      </c>
      <c r="D1296" s="823" t="s">
        <v>4268</v>
      </c>
      <c r="E1296" s="824" t="s">
        <v>2349</v>
      </c>
      <c r="F1296" s="822" t="s">
        <v>2301</v>
      </c>
      <c r="G1296" s="822" t="s">
        <v>2354</v>
      </c>
      <c r="H1296" s="822" t="s">
        <v>663</v>
      </c>
      <c r="I1296" s="822" t="s">
        <v>1970</v>
      </c>
      <c r="J1296" s="822" t="s">
        <v>929</v>
      </c>
      <c r="K1296" s="822" t="s">
        <v>930</v>
      </c>
      <c r="L1296" s="825">
        <v>0</v>
      </c>
      <c r="M1296" s="825">
        <v>0</v>
      </c>
      <c r="N1296" s="822">
        <v>10</v>
      </c>
      <c r="O1296" s="826">
        <v>6</v>
      </c>
      <c r="P1296" s="825">
        <v>0</v>
      </c>
      <c r="Q1296" s="827"/>
      <c r="R1296" s="822">
        <v>8</v>
      </c>
      <c r="S1296" s="827">
        <v>0.8</v>
      </c>
      <c r="T1296" s="826">
        <v>4</v>
      </c>
      <c r="U1296" s="828">
        <v>0.66666666666666663</v>
      </c>
    </row>
    <row r="1297" spans="1:21" ht="14.45" customHeight="1" x14ac:dyDescent="0.2">
      <c r="A1297" s="821">
        <v>11</v>
      </c>
      <c r="B1297" s="822" t="s">
        <v>2300</v>
      </c>
      <c r="C1297" s="822" t="s">
        <v>2306</v>
      </c>
      <c r="D1297" s="823" t="s">
        <v>4268</v>
      </c>
      <c r="E1297" s="824" t="s">
        <v>2349</v>
      </c>
      <c r="F1297" s="822" t="s">
        <v>2301</v>
      </c>
      <c r="G1297" s="822" t="s">
        <v>2612</v>
      </c>
      <c r="H1297" s="822" t="s">
        <v>329</v>
      </c>
      <c r="I1297" s="822" t="s">
        <v>2613</v>
      </c>
      <c r="J1297" s="822" t="s">
        <v>2614</v>
      </c>
      <c r="K1297" s="822" t="s">
        <v>2615</v>
      </c>
      <c r="L1297" s="825">
        <v>100.17</v>
      </c>
      <c r="M1297" s="825">
        <v>500.85</v>
      </c>
      <c r="N1297" s="822">
        <v>5</v>
      </c>
      <c r="O1297" s="826">
        <v>2</v>
      </c>
      <c r="P1297" s="825">
        <v>500.85</v>
      </c>
      <c r="Q1297" s="827">
        <v>1</v>
      </c>
      <c r="R1297" s="822">
        <v>5</v>
      </c>
      <c r="S1297" s="827">
        <v>1</v>
      </c>
      <c r="T1297" s="826">
        <v>2</v>
      </c>
      <c r="U1297" s="828">
        <v>1</v>
      </c>
    </row>
    <row r="1298" spans="1:21" ht="14.45" customHeight="1" x14ac:dyDescent="0.2">
      <c r="A1298" s="821">
        <v>11</v>
      </c>
      <c r="B1298" s="822" t="s">
        <v>2300</v>
      </c>
      <c r="C1298" s="822" t="s">
        <v>2306</v>
      </c>
      <c r="D1298" s="823" t="s">
        <v>4268</v>
      </c>
      <c r="E1298" s="824" t="s">
        <v>2349</v>
      </c>
      <c r="F1298" s="822" t="s">
        <v>2301</v>
      </c>
      <c r="G1298" s="822" t="s">
        <v>2503</v>
      </c>
      <c r="H1298" s="822" t="s">
        <v>329</v>
      </c>
      <c r="I1298" s="822" t="s">
        <v>2504</v>
      </c>
      <c r="J1298" s="822" t="s">
        <v>1058</v>
      </c>
      <c r="K1298" s="822" t="s">
        <v>2505</v>
      </c>
      <c r="L1298" s="825">
        <v>50.32</v>
      </c>
      <c r="M1298" s="825">
        <v>100.64</v>
      </c>
      <c r="N1298" s="822">
        <v>2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11</v>
      </c>
      <c r="B1299" s="822" t="s">
        <v>2300</v>
      </c>
      <c r="C1299" s="822" t="s">
        <v>2306</v>
      </c>
      <c r="D1299" s="823" t="s">
        <v>4268</v>
      </c>
      <c r="E1299" s="824" t="s">
        <v>2349</v>
      </c>
      <c r="F1299" s="822" t="s">
        <v>2301</v>
      </c>
      <c r="G1299" s="822" t="s">
        <v>2404</v>
      </c>
      <c r="H1299" s="822" t="s">
        <v>663</v>
      </c>
      <c r="I1299" s="822" t="s">
        <v>1907</v>
      </c>
      <c r="J1299" s="822" t="s">
        <v>1078</v>
      </c>
      <c r="K1299" s="822" t="s">
        <v>1908</v>
      </c>
      <c r="L1299" s="825">
        <v>154.36000000000001</v>
      </c>
      <c r="M1299" s="825">
        <v>154.36000000000001</v>
      </c>
      <c r="N1299" s="822">
        <v>1</v>
      </c>
      <c r="O1299" s="826">
        <v>0.5</v>
      </c>
      <c r="P1299" s="825">
        <v>154.36000000000001</v>
      </c>
      <c r="Q1299" s="827">
        <v>1</v>
      </c>
      <c r="R1299" s="822">
        <v>1</v>
      </c>
      <c r="S1299" s="827">
        <v>1</v>
      </c>
      <c r="T1299" s="826">
        <v>0.5</v>
      </c>
      <c r="U1299" s="828">
        <v>1</v>
      </c>
    </row>
    <row r="1300" spans="1:21" ht="14.45" customHeight="1" x14ac:dyDescent="0.2">
      <c r="A1300" s="821">
        <v>11</v>
      </c>
      <c r="B1300" s="822" t="s">
        <v>2300</v>
      </c>
      <c r="C1300" s="822" t="s">
        <v>2306</v>
      </c>
      <c r="D1300" s="823" t="s">
        <v>4268</v>
      </c>
      <c r="E1300" s="824" t="s">
        <v>2349</v>
      </c>
      <c r="F1300" s="822" t="s">
        <v>2301</v>
      </c>
      <c r="G1300" s="822" t="s">
        <v>2644</v>
      </c>
      <c r="H1300" s="822" t="s">
        <v>329</v>
      </c>
      <c r="I1300" s="822" t="s">
        <v>2645</v>
      </c>
      <c r="J1300" s="822" t="s">
        <v>899</v>
      </c>
      <c r="K1300" s="822" t="s">
        <v>900</v>
      </c>
      <c r="L1300" s="825">
        <v>121.92</v>
      </c>
      <c r="M1300" s="825">
        <v>365.76</v>
      </c>
      <c r="N1300" s="822">
        <v>3</v>
      </c>
      <c r="O1300" s="826">
        <v>1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11</v>
      </c>
      <c r="B1301" s="822" t="s">
        <v>2300</v>
      </c>
      <c r="C1301" s="822" t="s">
        <v>2306</v>
      </c>
      <c r="D1301" s="823" t="s">
        <v>4268</v>
      </c>
      <c r="E1301" s="824" t="s">
        <v>2349</v>
      </c>
      <c r="F1301" s="822" t="s">
        <v>2303</v>
      </c>
      <c r="G1301" s="822" t="s">
        <v>2359</v>
      </c>
      <c r="H1301" s="822" t="s">
        <v>329</v>
      </c>
      <c r="I1301" s="822" t="s">
        <v>2861</v>
      </c>
      <c r="J1301" s="822" t="s">
        <v>2862</v>
      </c>
      <c r="K1301" s="822" t="s">
        <v>2863</v>
      </c>
      <c r="L1301" s="825">
        <v>0</v>
      </c>
      <c r="M1301" s="825">
        <v>0</v>
      </c>
      <c r="N1301" s="822">
        <v>2</v>
      </c>
      <c r="O1301" s="826">
        <v>2</v>
      </c>
      <c r="P1301" s="825">
        <v>0</v>
      </c>
      <c r="Q1301" s="827"/>
      <c r="R1301" s="822">
        <v>1</v>
      </c>
      <c r="S1301" s="827">
        <v>0.5</v>
      </c>
      <c r="T1301" s="826">
        <v>1</v>
      </c>
      <c r="U1301" s="828">
        <v>0.5</v>
      </c>
    </row>
    <row r="1302" spans="1:21" ht="14.45" customHeight="1" x14ac:dyDescent="0.2">
      <c r="A1302" s="821">
        <v>11</v>
      </c>
      <c r="B1302" s="822" t="s">
        <v>2300</v>
      </c>
      <c r="C1302" s="822" t="s">
        <v>2306</v>
      </c>
      <c r="D1302" s="823" t="s">
        <v>4268</v>
      </c>
      <c r="E1302" s="824" t="s">
        <v>2349</v>
      </c>
      <c r="F1302" s="822" t="s">
        <v>2303</v>
      </c>
      <c r="G1302" s="822" t="s">
        <v>2359</v>
      </c>
      <c r="H1302" s="822" t="s">
        <v>329</v>
      </c>
      <c r="I1302" s="822" t="s">
        <v>2646</v>
      </c>
      <c r="J1302" s="822" t="s">
        <v>2647</v>
      </c>
      <c r="K1302" s="822" t="s">
        <v>2648</v>
      </c>
      <c r="L1302" s="825">
        <v>0</v>
      </c>
      <c r="M1302" s="825">
        <v>0</v>
      </c>
      <c r="N1302" s="822">
        <v>382</v>
      </c>
      <c r="O1302" s="826">
        <v>255</v>
      </c>
      <c r="P1302" s="825">
        <v>0</v>
      </c>
      <c r="Q1302" s="827"/>
      <c r="R1302" s="822">
        <v>5</v>
      </c>
      <c r="S1302" s="827">
        <v>1.3089005235602094E-2</v>
      </c>
      <c r="T1302" s="826">
        <v>3</v>
      </c>
      <c r="U1302" s="828">
        <v>1.1764705882352941E-2</v>
      </c>
    </row>
    <row r="1303" spans="1:21" ht="14.45" customHeight="1" x14ac:dyDescent="0.2">
      <c r="A1303" s="821">
        <v>11</v>
      </c>
      <c r="B1303" s="822" t="s">
        <v>2300</v>
      </c>
      <c r="C1303" s="822" t="s">
        <v>2306</v>
      </c>
      <c r="D1303" s="823" t="s">
        <v>4268</v>
      </c>
      <c r="E1303" s="824" t="s">
        <v>2349</v>
      </c>
      <c r="F1303" s="822" t="s">
        <v>2303</v>
      </c>
      <c r="G1303" s="822" t="s">
        <v>2359</v>
      </c>
      <c r="H1303" s="822" t="s">
        <v>329</v>
      </c>
      <c r="I1303" s="822" t="s">
        <v>3168</v>
      </c>
      <c r="J1303" s="822" t="s">
        <v>3169</v>
      </c>
      <c r="K1303" s="822" t="s">
        <v>3170</v>
      </c>
      <c r="L1303" s="825">
        <v>400.2</v>
      </c>
      <c r="M1303" s="825">
        <v>800.4</v>
      </c>
      <c r="N1303" s="822">
        <v>2</v>
      </c>
      <c r="O1303" s="826">
        <v>2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11</v>
      </c>
      <c r="B1304" s="822" t="s">
        <v>2300</v>
      </c>
      <c r="C1304" s="822" t="s">
        <v>2306</v>
      </c>
      <c r="D1304" s="823" t="s">
        <v>4268</v>
      </c>
      <c r="E1304" s="824" t="s">
        <v>2349</v>
      </c>
      <c r="F1304" s="822" t="s">
        <v>2303</v>
      </c>
      <c r="G1304" s="822" t="s">
        <v>2359</v>
      </c>
      <c r="H1304" s="822" t="s">
        <v>329</v>
      </c>
      <c r="I1304" s="822" t="s">
        <v>3698</v>
      </c>
      <c r="J1304" s="822" t="s">
        <v>3699</v>
      </c>
      <c r="K1304" s="822" t="s">
        <v>2914</v>
      </c>
      <c r="L1304" s="825">
        <v>0</v>
      </c>
      <c r="M1304" s="825">
        <v>0</v>
      </c>
      <c r="N1304" s="822">
        <v>1</v>
      </c>
      <c r="O1304" s="826">
        <v>1</v>
      </c>
      <c r="P1304" s="825"/>
      <c r="Q1304" s="827"/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11</v>
      </c>
      <c r="B1305" s="822" t="s">
        <v>2300</v>
      </c>
      <c r="C1305" s="822" t="s">
        <v>2306</v>
      </c>
      <c r="D1305" s="823" t="s">
        <v>4268</v>
      </c>
      <c r="E1305" s="824" t="s">
        <v>2349</v>
      </c>
      <c r="F1305" s="822" t="s">
        <v>2303</v>
      </c>
      <c r="G1305" s="822" t="s">
        <v>2359</v>
      </c>
      <c r="H1305" s="822" t="s">
        <v>329</v>
      </c>
      <c r="I1305" s="822" t="s">
        <v>2425</v>
      </c>
      <c r="J1305" s="822" t="s">
        <v>2426</v>
      </c>
      <c r="K1305" s="822"/>
      <c r="L1305" s="825">
        <v>500.25</v>
      </c>
      <c r="M1305" s="825">
        <v>500.25</v>
      </c>
      <c r="N1305" s="822">
        <v>1</v>
      </c>
      <c r="O1305" s="826">
        <v>1</v>
      </c>
      <c r="P1305" s="825">
        <v>500.25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11</v>
      </c>
      <c r="B1306" s="822" t="s">
        <v>2300</v>
      </c>
      <c r="C1306" s="822" t="s">
        <v>2306</v>
      </c>
      <c r="D1306" s="823" t="s">
        <v>4268</v>
      </c>
      <c r="E1306" s="824" t="s">
        <v>2349</v>
      </c>
      <c r="F1306" s="822" t="s">
        <v>2303</v>
      </c>
      <c r="G1306" s="822" t="s">
        <v>2359</v>
      </c>
      <c r="H1306" s="822" t="s">
        <v>329</v>
      </c>
      <c r="I1306" s="822" t="s">
        <v>2649</v>
      </c>
      <c r="J1306" s="822" t="s">
        <v>2650</v>
      </c>
      <c r="K1306" s="822" t="s">
        <v>2651</v>
      </c>
      <c r="L1306" s="825">
        <v>1549.49</v>
      </c>
      <c r="M1306" s="825">
        <v>40286.740000000005</v>
      </c>
      <c r="N1306" s="822">
        <v>26</v>
      </c>
      <c r="O1306" s="826">
        <v>22</v>
      </c>
      <c r="P1306" s="825">
        <v>40286.740000000005</v>
      </c>
      <c r="Q1306" s="827">
        <v>1</v>
      </c>
      <c r="R1306" s="822">
        <v>26</v>
      </c>
      <c r="S1306" s="827">
        <v>1</v>
      </c>
      <c r="T1306" s="826">
        <v>22</v>
      </c>
      <c r="U1306" s="828">
        <v>1</v>
      </c>
    </row>
    <row r="1307" spans="1:21" ht="14.45" customHeight="1" x14ac:dyDescent="0.2">
      <c r="A1307" s="821">
        <v>11</v>
      </c>
      <c r="B1307" s="822" t="s">
        <v>2300</v>
      </c>
      <c r="C1307" s="822" t="s">
        <v>2306</v>
      </c>
      <c r="D1307" s="823" t="s">
        <v>4268</v>
      </c>
      <c r="E1307" s="824" t="s">
        <v>2349</v>
      </c>
      <c r="F1307" s="822" t="s">
        <v>2303</v>
      </c>
      <c r="G1307" s="822" t="s">
        <v>2359</v>
      </c>
      <c r="H1307" s="822" t="s">
        <v>329</v>
      </c>
      <c r="I1307" s="822" t="s">
        <v>2363</v>
      </c>
      <c r="J1307" s="822" t="s">
        <v>2364</v>
      </c>
      <c r="K1307" s="822" t="s">
        <v>2365</v>
      </c>
      <c r="L1307" s="825">
        <v>249.55</v>
      </c>
      <c r="M1307" s="825">
        <v>13974.800000000005</v>
      </c>
      <c r="N1307" s="822">
        <v>56</v>
      </c>
      <c r="O1307" s="826">
        <v>28</v>
      </c>
      <c r="P1307" s="825">
        <v>11978.400000000005</v>
      </c>
      <c r="Q1307" s="827">
        <v>0.85714285714285721</v>
      </c>
      <c r="R1307" s="822">
        <v>48</v>
      </c>
      <c r="S1307" s="827">
        <v>0.8571428571428571</v>
      </c>
      <c r="T1307" s="826">
        <v>24</v>
      </c>
      <c r="U1307" s="828">
        <v>0.8571428571428571</v>
      </c>
    </row>
    <row r="1308" spans="1:21" ht="14.45" customHeight="1" x14ac:dyDescent="0.2">
      <c r="A1308" s="821">
        <v>11</v>
      </c>
      <c r="B1308" s="822" t="s">
        <v>2300</v>
      </c>
      <c r="C1308" s="822" t="s">
        <v>2306</v>
      </c>
      <c r="D1308" s="823" t="s">
        <v>4268</v>
      </c>
      <c r="E1308" s="824" t="s">
        <v>2349</v>
      </c>
      <c r="F1308" s="822" t="s">
        <v>2303</v>
      </c>
      <c r="G1308" s="822" t="s">
        <v>2359</v>
      </c>
      <c r="H1308" s="822" t="s">
        <v>329</v>
      </c>
      <c r="I1308" s="822" t="s">
        <v>2366</v>
      </c>
      <c r="J1308" s="822" t="s">
        <v>2367</v>
      </c>
      <c r="K1308" s="822" t="s">
        <v>2368</v>
      </c>
      <c r="L1308" s="825">
        <v>400.2</v>
      </c>
      <c r="M1308" s="825">
        <v>6403.1999999999989</v>
      </c>
      <c r="N1308" s="822">
        <v>16</v>
      </c>
      <c r="O1308" s="826">
        <v>16</v>
      </c>
      <c r="P1308" s="825">
        <v>3201.5999999999995</v>
      </c>
      <c r="Q1308" s="827">
        <v>0.5</v>
      </c>
      <c r="R1308" s="822">
        <v>8</v>
      </c>
      <c r="S1308" s="827">
        <v>0.5</v>
      </c>
      <c r="T1308" s="826">
        <v>8</v>
      </c>
      <c r="U1308" s="828">
        <v>0.5</v>
      </c>
    </row>
    <row r="1309" spans="1:21" ht="14.45" customHeight="1" x14ac:dyDescent="0.2">
      <c r="A1309" s="821">
        <v>11</v>
      </c>
      <c r="B1309" s="822" t="s">
        <v>2300</v>
      </c>
      <c r="C1309" s="822" t="s">
        <v>2306</v>
      </c>
      <c r="D1309" s="823" t="s">
        <v>4268</v>
      </c>
      <c r="E1309" s="824" t="s">
        <v>2349</v>
      </c>
      <c r="F1309" s="822" t="s">
        <v>2303</v>
      </c>
      <c r="G1309" s="822" t="s">
        <v>2359</v>
      </c>
      <c r="H1309" s="822" t="s">
        <v>329</v>
      </c>
      <c r="I1309" s="822" t="s">
        <v>2369</v>
      </c>
      <c r="J1309" s="822" t="s">
        <v>2370</v>
      </c>
      <c r="K1309" s="822" t="s">
        <v>2371</v>
      </c>
      <c r="L1309" s="825">
        <v>971.25</v>
      </c>
      <c r="M1309" s="825">
        <v>971.25</v>
      </c>
      <c r="N1309" s="822">
        <v>1</v>
      </c>
      <c r="O1309" s="826">
        <v>1</v>
      </c>
      <c r="P1309" s="825">
        <v>971.25</v>
      </c>
      <c r="Q1309" s="827">
        <v>1</v>
      </c>
      <c r="R1309" s="822">
        <v>1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11</v>
      </c>
      <c r="B1310" s="822" t="s">
        <v>2300</v>
      </c>
      <c r="C1310" s="822" t="s">
        <v>2306</v>
      </c>
      <c r="D1310" s="823" t="s">
        <v>4268</v>
      </c>
      <c r="E1310" s="824" t="s">
        <v>2349</v>
      </c>
      <c r="F1310" s="822" t="s">
        <v>2303</v>
      </c>
      <c r="G1310" s="822" t="s">
        <v>2359</v>
      </c>
      <c r="H1310" s="822" t="s">
        <v>329</v>
      </c>
      <c r="I1310" s="822" t="s">
        <v>2864</v>
      </c>
      <c r="J1310" s="822" t="s">
        <v>2865</v>
      </c>
      <c r="K1310" s="822" t="s">
        <v>2866</v>
      </c>
      <c r="L1310" s="825">
        <v>1599.65</v>
      </c>
      <c r="M1310" s="825">
        <v>1599.65</v>
      </c>
      <c r="N1310" s="822">
        <v>1</v>
      </c>
      <c r="O1310" s="826">
        <v>1</v>
      </c>
      <c r="P1310" s="825">
        <v>1599.65</v>
      </c>
      <c r="Q1310" s="827">
        <v>1</v>
      </c>
      <c r="R1310" s="822">
        <v>1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11</v>
      </c>
      <c r="B1311" s="822" t="s">
        <v>2300</v>
      </c>
      <c r="C1311" s="822" t="s">
        <v>2306</v>
      </c>
      <c r="D1311" s="823" t="s">
        <v>4268</v>
      </c>
      <c r="E1311" s="824" t="s">
        <v>2349</v>
      </c>
      <c r="F1311" s="822" t="s">
        <v>2303</v>
      </c>
      <c r="G1311" s="822" t="s">
        <v>2359</v>
      </c>
      <c r="H1311" s="822" t="s">
        <v>329</v>
      </c>
      <c r="I1311" s="822" t="s">
        <v>3124</v>
      </c>
      <c r="J1311" s="822" t="s">
        <v>3125</v>
      </c>
      <c r="K1311" s="822" t="s">
        <v>3126</v>
      </c>
      <c r="L1311" s="825">
        <v>249.55</v>
      </c>
      <c r="M1311" s="825">
        <v>499.1</v>
      </c>
      <c r="N1311" s="822">
        <v>2</v>
      </c>
      <c r="O1311" s="826">
        <v>1</v>
      </c>
      <c r="P1311" s="825">
        <v>499.1</v>
      </c>
      <c r="Q1311" s="827">
        <v>1</v>
      </c>
      <c r="R1311" s="822">
        <v>2</v>
      </c>
      <c r="S1311" s="827">
        <v>1</v>
      </c>
      <c r="T1311" s="826">
        <v>1</v>
      </c>
      <c r="U1311" s="828">
        <v>1</v>
      </c>
    </row>
    <row r="1312" spans="1:21" ht="14.45" customHeight="1" x14ac:dyDescent="0.2">
      <c r="A1312" s="821">
        <v>11</v>
      </c>
      <c r="B1312" s="822" t="s">
        <v>2300</v>
      </c>
      <c r="C1312" s="822" t="s">
        <v>2306</v>
      </c>
      <c r="D1312" s="823" t="s">
        <v>4268</v>
      </c>
      <c r="E1312" s="824" t="s">
        <v>2349</v>
      </c>
      <c r="F1312" s="822" t="s">
        <v>2303</v>
      </c>
      <c r="G1312" s="822" t="s">
        <v>2359</v>
      </c>
      <c r="H1312" s="822" t="s">
        <v>329</v>
      </c>
      <c r="I1312" s="822" t="s">
        <v>3414</v>
      </c>
      <c r="J1312" s="822" t="s">
        <v>3415</v>
      </c>
      <c r="K1312" s="822" t="s">
        <v>3416</v>
      </c>
      <c r="L1312" s="825">
        <v>249.55</v>
      </c>
      <c r="M1312" s="825">
        <v>499.1</v>
      </c>
      <c r="N1312" s="822">
        <v>2</v>
      </c>
      <c r="O1312" s="826">
        <v>1</v>
      </c>
      <c r="P1312" s="825">
        <v>499.1</v>
      </c>
      <c r="Q1312" s="827">
        <v>1</v>
      </c>
      <c r="R1312" s="822">
        <v>2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11</v>
      </c>
      <c r="B1313" s="822" t="s">
        <v>2300</v>
      </c>
      <c r="C1313" s="822" t="s">
        <v>2306</v>
      </c>
      <c r="D1313" s="823" t="s">
        <v>4268</v>
      </c>
      <c r="E1313" s="824" t="s">
        <v>2349</v>
      </c>
      <c r="F1313" s="822" t="s">
        <v>2303</v>
      </c>
      <c r="G1313" s="822" t="s">
        <v>2359</v>
      </c>
      <c r="H1313" s="822" t="s">
        <v>329</v>
      </c>
      <c r="I1313" s="822" t="s">
        <v>3700</v>
      </c>
      <c r="J1313" s="822" t="s">
        <v>3701</v>
      </c>
      <c r="K1313" s="822" t="s">
        <v>3702</v>
      </c>
      <c r="L1313" s="825">
        <v>500</v>
      </c>
      <c r="M1313" s="825">
        <v>500</v>
      </c>
      <c r="N1313" s="822">
        <v>1</v>
      </c>
      <c r="O1313" s="826">
        <v>1</v>
      </c>
      <c r="P1313" s="825">
        <v>500</v>
      </c>
      <c r="Q1313" s="827">
        <v>1</v>
      </c>
      <c r="R1313" s="822">
        <v>1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11</v>
      </c>
      <c r="B1314" s="822" t="s">
        <v>2300</v>
      </c>
      <c r="C1314" s="822" t="s">
        <v>2306</v>
      </c>
      <c r="D1314" s="823" t="s">
        <v>4268</v>
      </c>
      <c r="E1314" s="824" t="s">
        <v>2349</v>
      </c>
      <c r="F1314" s="822" t="s">
        <v>2303</v>
      </c>
      <c r="G1314" s="822" t="s">
        <v>2359</v>
      </c>
      <c r="H1314" s="822" t="s">
        <v>329</v>
      </c>
      <c r="I1314" s="822" t="s">
        <v>2951</v>
      </c>
      <c r="J1314" s="822" t="s">
        <v>2952</v>
      </c>
      <c r="K1314" s="822" t="s">
        <v>2953</v>
      </c>
      <c r="L1314" s="825">
        <v>1000.5</v>
      </c>
      <c r="M1314" s="825">
        <v>1000.5</v>
      </c>
      <c r="N1314" s="822">
        <v>1</v>
      </c>
      <c r="O1314" s="826">
        <v>1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11</v>
      </c>
      <c r="B1315" s="822" t="s">
        <v>2300</v>
      </c>
      <c r="C1315" s="822" t="s">
        <v>2306</v>
      </c>
      <c r="D1315" s="823" t="s">
        <v>4268</v>
      </c>
      <c r="E1315" s="824" t="s">
        <v>2349</v>
      </c>
      <c r="F1315" s="822" t="s">
        <v>2303</v>
      </c>
      <c r="G1315" s="822" t="s">
        <v>2359</v>
      </c>
      <c r="H1315" s="822" t="s">
        <v>329</v>
      </c>
      <c r="I1315" s="822" t="s">
        <v>3703</v>
      </c>
      <c r="J1315" s="822" t="s">
        <v>3704</v>
      </c>
      <c r="K1315" s="822" t="s">
        <v>3705</v>
      </c>
      <c r="L1315" s="825">
        <v>1271.58</v>
      </c>
      <c r="M1315" s="825">
        <v>3814.74</v>
      </c>
      <c r="N1315" s="822">
        <v>3</v>
      </c>
      <c r="O1315" s="826">
        <v>2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11</v>
      </c>
      <c r="B1316" s="822" t="s">
        <v>2300</v>
      </c>
      <c r="C1316" s="822" t="s">
        <v>2306</v>
      </c>
      <c r="D1316" s="823" t="s">
        <v>4268</v>
      </c>
      <c r="E1316" s="824" t="s">
        <v>2349</v>
      </c>
      <c r="F1316" s="822" t="s">
        <v>2303</v>
      </c>
      <c r="G1316" s="822" t="s">
        <v>2359</v>
      </c>
      <c r="H1316" s="822" t="s">
        <v>329</v>
      </c>
      <c r="I1316" s="822" t="s">
        <v>3706</v>
      </c>
      <c r="J1316" s="822" t="s">
        <v>3707</v>
      </c>
      <c r="K1316" s="822" t="s">
        <v>3708</v>
      </c>
      <c r="L1316" s="825">
        <v>500.06</v>
      </c>
      <c r="M1316" s="825">
        <v>500.06</v>
      </c>
      <c r="N1316" s="822">
        <v>1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11</v>
      </c>
      <c r="B1317" s="822" t="s">
        <v>2300</v>
      </c>
      <c r="C1317" s="822" t="s">
        <v>2306</v>
      </c>
      <c r="D1317" s="823" t="s">
        <v>4268</v>
      </c>
      <c r="E1317" s="824" t="s">
        <v>2349</v>
      </c>
      <c r="F1317" s="822" t="s">
        <v>2303</v>
      </c>
      <c r="G1317" s="822" t="s">
        <v>2359</v>
      </c>
      <c r="H1317" s="822" t="s">
        <v>329</v>
      </c>
      <c r="I1317" s="822" t="s">
        <v>3709</v>
      </c>
      <c r="J1317" s="822" t="s">
        <v>3710</v>
      </c>
      <c r="K1317" s="822" t="s">
        <v>3711</v>
      </c>
      <c r="L1317" s="825">
        <v>200.1</v>
      </c>
      <c r="M1317" s="825">
        <v>200.1</v>
      </c>
      <c r="N1317" s="822">
        <v>1</v>
      </c>
      <c r="O1317" s="826">
        <v>1</v>
      </c>
      <c r="P1317" s="825">
        <v>200.1</v>
      </c>
      <c r="Q1317" s="827">
        <v>1</v>
      </c>
      <c r="R1317" s="822">
        <v>1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11</v>
      </c>
      <c r="B1318" s="822" t="s">
        <v>2300</v>
      </c>
      <c r="C1318" s="822" t="s">
        <v>2306</v>
      </c>
      <c r="D1318" s="823" t="s">
        <v>4268</v>
      </c>
      <c r="E1318" s="824" t="s">
        <v>2349</v>
      </c>
      <c r="F1318" s="822" t="s">
        <v>2303</v>
      </c>
      <c r="G1318" s="822" t="s">
        <v>2359</v>
      </c>
      <c r="H1318" s="822" t="s">
        <v>329</v>
      </c>
      <c r="I1318" s="822" t="s">
        <v>3712</v>
      </c>
      <c r="J1318" s="822" t="s">
        <v>3713</v>
      </c>
      <c r="K1318" s="822" t="s">
        <v>3714</v>
      </c>
      <c r="L1318" s="825">
        <v>600.29999999999995</v>
      </c>
      <c r="M1318" s="825">
        <v>600.29999999999995</v>
      </c>
      <c r="N1318" s="822">
        <v>1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11</v>
      </c>
      <c r="B1319" s="822" t="s">
        <v>2300</v>
      </c>
      <c r="C1319" s="822" t="s">
        <v>2306</v>
      </c>
      <c r="D1319" s="823" t="s">
        <v>4268</v>
      </c>
      <c r="E1319" s="824" t="s">
        <v>2349</v>
      </c>
      <c r="F1319" s="822" t="s">
        <v>2303</v>
      </c>
      <c r="G1319" s="822" t="s">
        <v>2359</v>
      </c>
      <c r="H1319" s="822" t="s">
        <v>329</v>
      </c>
      <c r="I1319" s="822" t="s">
        <v>3715</v>
      </c>
      <c r="J1319" s="822" t="s">
        <v>3716</v>
      </c>
      <c r="K1319" s="822" t="s">
        <v>3717</v>
      </c>
      <c r="L1319" s="825">
        <v>500.25</v>
      </c>
      <c r="M1319" s="825">
        <v>500.25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11</v>
      </c>
      <c r="B1320" s="822" t="s">
        <v>2300</v>
      </c>
      <c r="C1320" s="822" t="s">
        <v>2306</v>
      </c>
      <c r="D1320" s="823" t="s">
        <v>4268</v>
      </c>
      <c r="E1320" s="824" t="s">
        <v>2350</v>
      </c>
      <c r="F1320" s="822" t="s">
        <v>2301</v>
      </c>
      <c r="G1320" s="822" t="s">
        <v>2506</v>
      </c>
      <c r="H1320" s="822" t="s">
        <v>329</v>
      </c>
      <c r="I1320" s="822" t="s">
        <v>2507</v>
      </c>
      <c r="J1320" s="822" t="s">
        <v>2508</v>
      </c>
      <c r="K1320" s="822" t="s">
        <v>2083</v>
      </c>
      <c r="L1320" s="825">
        <v>70.48</v>
      </c>
      <c r="M1320" s="825">
        <v>70.48</v>
      </c>
      <c r="N1320" s="822">
        <v>1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11</v>
      </c>
      <c r="B1321" s="822" t="s">
        <v>2300</v>
      </c>
      <c r="C1321" s="822" t="s">
        <v>2306</v>
      </c>
      <c r="D1321" s="823" t="s">
        <v>4268</v>
      </c>
      <c r="E1321" s="824" t="s">
        <v>2350</v>
      </c>
      <c r="F1321" s="822" t="s">
        <v>2301</v>
      </c>
      <c r="G1321" s="822" t="s">
        <v>3718</v>
      </c>
      <c r="H1321" s="822" t="s">
        <v>663</v>
      </c>
      <c r="I1321" s="822" t="s">
        <v>2033</v>
      </c>
      <c r="J1321" s="822" t="s">
        <v>2034</v>
      </c>
      <c r="K1321" s="822" t="s">
        <v>2035</v>
      </c>
      <c r="L1321" s="825">
        <v>93.27</v>
      </c>
      <c r="M1321" s="825">
        <v>186.54</v>
      </c>
      <c r="N1321" s="822">
        <v>2</v>
      </c>
      <c r="O1321" s="826">
        <v>2</v>
      </c>
      <c r="P1321" s="825">
        <v>93.27</v>
      </c>
      <c r="Q1321" s="827">
        <v>0.5</v>
      </c>
      <c r="R1321" s="822">
        <v>1</v>
      </c>
      <c r="S1321" s="827">
        <v>0.5</v>
      </c>
      <c r="T1321" s="826">
        <v>1</v>
      </c>
      <c r="U1321" s="828">
        <v>0.5</v>
      </c>
    </row>
    <row r="1322" spans="1:21" ht="14.45" customHeight="1" x14ac:dyDescent="0.2">
      <c r="A1322" s="821">
        <v>11</v>
      </c>
      <c r="B1322" s="822" t="s">
        <v>2300</v>
      </c>
      <c r="C1322" s="822" t="s">
        <v>2306</v>
      </c>
      <c r="D1322" s="823" t="s">
        <v>4268</v>
      </c>
      <c r="E1322" s="824" t="s">
        <v>2350</v>
      </c>
      <c r="F1322" s="822" t="s">
        <v>2301</v>
      </c>
      <c r="G1322" s="822" t="s">
        <v>3718</v>
      </c>
      <c r="H1322" s="822" t="s">
        <v>663</v>
      </c>
      <c r="I1322" s="822" t="s">
        <v>3719</v>
      </c>
      <c r="J1322" s="822" t="s">
        <v>2034</v>
      </c>
      <c r="K1322" s="822" t="s">
        <v>3720</v>
      </c>
      <c r="L1322" s="825">
        <v>186.55</v>
      </c>
      <c r="M1322" s="825">
        <v>186.55</v>
      </c>
      <c r="N1322" s="822">
        <v>1</v>
      </c>
      <c r="O1322" s="826">
        <v>1</v>
      </c>
      <c r="P1322" s="825">
        <v>186.55</v>
      </c>
      <c r="Q1322" s="827">
        <v>1</v>
      </c>
      <c r="R1322" s="822">
        <v>1</v>
      </c>
      <c r="S1322" s="827">
        <v>1</v>
      </c>
      <c r="T1322" s="826">
        <v>1</v>
      </c>
      <c r="U1322" s="828">
        <v>1</v>
      </c>
    </row>
    <row r="1323" spans="1:21" ht="14.45" customHeight="1" x14ac:dyDescent="0.2">
      <c r="A1323" s="821">
        <v>11</v>
      </c>
      <c r="B1323" s="822" t="s">
        <v>2300</v>
      </c>
      <c r="C1323" s="822" t="s">
        <v>2306</v>
      </c>
      <c r="D1323" s="823" t="s">
        <v>4268</v>
      </c>
      <c r="E1323" s="824" t="s">
        <v>2350</v>
      </c>
      <c r="F1323" s="822" t="s">
        <v>2301</v>
      </c>
      <c r="G1323" s="822" t="s">
        <v>2383</v>
      </c>
      <c r="H1323" s="822" t="s">
        <v>663</v>
      </c>
      <c r="I1323" s="822" t="s">
        <v>1914</v>
      </c>
      <c r="J1323" s="822" t="s">
        <v>1055</v>
      </c>
      <c r="K1323" s="822" t="s">
        <v>708</v>
      </c>
      <c r="L1323" s="825">
        <v>96.04</v>
      </c>
      <c r="M1323" s="825">
        <v>96.04</v>
      </c>
      <c r="N1323" s="822">
        <v>1</v>
      </c>
      <c r="O1323" s="826">
        <v>1</v>
      </c>
      <c r="P1323" s="825">
        <v>96.04</v>
      </c>
      <c r="Q1323" s="827">
        <v>1</v>
      </c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11</v>
      </c>
      <c r="B1324" s="822" t="s">
        <v>2300</v>
      </c>
      <c r="C1324" s="822" t="s">
        <v>2306</v>
      </c>
      <c r="D1324" s="823" t="s">
        <v>4268</v>
      </c>
      <c r="E1324" s="824" t="s">
        <v>2350</v>
      </c>
      <c r="F1324" s="822" t="s">
        <v>2301</v>
      </c>
      <c r="G1324" s="822" t="s">
        <v>2383</v>
      </c>
      <c r="H1324" s="822" t="s">
        <v>329</v>
      </c>
      <c r="I1324" s="822" t="s">
        <v>2520</v>
      </c>
      <c r="J1324" s="822" t="s">
        <v>1055</v>
      </c>
      <c r="K1324" s="822" t="s">
        <v>1056</v>
      </c>
      <c r="L1324" s="825">
        <v>134.44999999999999</v>
      </c>
      <c r="M1324" s="825">
        <v>134.44999999999999</v>
      </c>
      <c r="N1324" s="822">
        <v>1</v>
      </c>
      <c r="O1324" s="826">
        <v>0.5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11</v>
      </c>
      <c r="B1325" s="822" t="s">
        <v>2300</v>
      </c>
      <c r="C1325" s="822" t="s">
        <v>2306</v>
      </c>
      <c r="D1325" s="823" t="s">
        <v>4268</v>
      </c>
      <c r="E1325" s="824" t="s">
        <v>2350</v>
      </c>
      <c r="F1325" s="822" t="s">
        <v>2301</v>
      </c>
      <c r="G1325" s="822" t="s">
        <v>2522</v>
      </c>
      <c r="H1325" s="822" t="s">
        <v>329</v>
      </c>
      <c r="I1325" s="822" t="s">
        <v>2523</v>
      </c>
      <c r="J1325" s="822" t="s">
        <v>2524</v>
      </c>
      <c r="K1325" s="822" t="s">
        <v>708</v>
      </c>
      <c r="L1325" s="825">
        <v>78.33</v>
      </c>
      <c r="M1325" s="825">
        <v>78.33</v>
      </c>
      <c r="N1325" s="822">
        <v>1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11</v>
      </c>
      <c r="B1326" s="822" t="s">
        <v>2300</v>
      </c>
      <c r="C1326" s="822" t="s">
        <v>2306</v>
      </c>
      <c r="D1326" s="823" t="s">
        <v>4268</v>
      </c>
      <c r="E1326" s="824" t="s">
        <v>2350</v>
      </c>
      <c r="F1326" s="822" t="s">
        <v>2301</v>
      </c>
      <c r="G1326" s="822" t="s">
        <v>2434</v>
      </c>
      <c r="H1326" s="822" t="s">
        <v>329</v>
      </c>
      <c r="I1326" s="822" t="s">
        <v>2435</v>
      </c>
      <c r="J1326" s="822" t="s">
        <v>2436</v>
      </c>
      <c r="K1326" s="822" t="s">
        <v>2437</v>
      </c>
      <c r="L1326" s="825">
        <v>52.87</v>
      </c>
      <c r="M1326" s="825">
        <v>528.69999999999993</v>
      </c>
      <c r="N1326" s="822">
        <v>10</v>
      </c>
      <c r="O1326" s="826">
        <v>4.5</v>
      </c>
      <c r="P1326" s="825">
        <v>528.69999999999993</v>
      </c>
      <c r="Q1326" s="827">
        <v>1</v>
      </c>
      <c r="R1326" s="822">
        <v>10</v>
      </c>
      <c r="S1326" s="827">
        <v>1</v>
      </c>
      <c r="T1326" s="826">
        <v>4.5</v>
      </c>
      <c r="U1326" s="828">
        <v>1</v>
      </c>
    </row>
    <row r="1327" spans="1:21" ht="14.45" customHeight="1" x14ac:dyDescent="0.2">
      <c r="A1327" s="821">
        <v>11</v>
      </c>
      <c r="B1327" s="822" t="s">
        <v>2300</v>
      </c>
      <c r="C1327" s="822" t="s">
        <v>2306</v>
      </c>
      <c r="D1327" s="823" t="s">
        <v>4268</v>
      </c>
      <c r="E1327" s="824" t="s">
        <v>2350</v>
      </c>
      <c r="F1327" s="822" t="s">
        <v>2301</v>
      </c>
      <c r="G1327" s="822" t="s">
        <v>2434</v>
      </c>
      <c r="H1327" s="822" t="s">
        <v>329</v>
      </c>
      <c r="I1327" s="822" t="s">
        <v>2728</v>
      </c>
      <c r="J1327" s="822" t="s">
        <v>2729</v>
      </c>
      <c r="K1327" s="822" t="s">
        <v>1463</v>
      </c>
      <c r="L1327" s="825">
        <v>234.94</v>
      </c>
      <c r="M1327" s="825">
        <v>469.88</v>
      </c>
      <c r="N1327" s="822">
        <v>2</v>
      </c>
      <c r="O1327" s="826">
        <v>2</v>
      </c>
      <c r="P1327" s="825">
        <v>234.94</v>
      </c>
      <c r="Q1327" s="827">
        <v>0.5</v>
      </c>
      <c r="R1327" s="822">
        <v>1</v>
      </c>
      <c r="S1327" s="827">
        <v>0.5</v>
      </c>
      <c r="T1327" s="826">
        <v>1</v>
      </c>
      <c r="U1327" s="828">
        <v>0.5</v>
      </c>
    </row>
    <row r="1328" spans="1:21" ht="14.45" customHeight="1" x14ac:dyDescent="0.2">
      <c r="A1328" s="821">
        <v>11</v>
      </c>
      <c r="B1328" s="822" t="s">
        <v>2300</v>
      </c>
      <c r="C1328" s="822" t="s">
        <v>2306</v>
      </c>
      <c r="D1328" s="823" t="s">
        <v>4268</v>
      </c>
      <c r="E1328" s="824" t="s">
        <v>2350</v>
      </c>
      <c r="F1328" s="822" t="s">
        <v>2301</v>
      </c>
      <c r="G1328" s="822" t="s">
        <v>2434</v>
      </c>
      <c r="H1328" s="822" t="s">
        <v>329</v>
      </c>
      <c r="I1328" s="822" t="s">
        <v>3721</v>
      </c>
      <c r="J1328" s="822" t="s">
        <v>3722</v>
      </c>
      <c r="K1328" s="822" t="s">
        <v>3723</v>
      </c>
      <c r="L1328" s="825">
        <v>70.48</v>
      </c>
      <c r="M1328" s="825">
        <v>70.48</v>
      </c>
      <c r="N1328" s="822">
        <v>1</v>
      </c>
      <c r="O1328" s="826">
        <v>1</v>
      </c>
      <c r="P1328" s="825">
        <v>70.48</v>
      </c>
      <c r="Q1328" s="827">
        <v>1</v>
      </c>
      <c r="R1328" s="822">
        <v>1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11</v>
      </c>
      <c r="B1329" s="822" t="s">
        <v>2300</v>
      </c>
      <c r="C1329" s="822" t="s">
        <v>2306</v>
      </c>
      <c r="D1329" s="823" t="s">
        <v>4268</v>
      </c>
      <c r="E1329" s="824" t="s">
        <v>2350</v>
      </c>
      <c r="F1329" s="822" t="s">
        <v>2301</v>
      </c>
      <c r="G1329" s="822" t="s">
        <v>2548</v>
      </c>
      <c r="H1329" s="822" t="s">
        <v>329</v>
      </c>
      <c r="I1329" s="822" t="s">
        <v>3567</v>
      </c>
      <c r="J1329" s="822" t="s">
        <v>3051</v>
      </c>
      <c r="K1329" s="822" t="s">
        <v>3568</v>
      </c>
      <c r="L1329" s="825">
        <v>186.99</v>
      </c>
      <c r="M1329" s="825">
        <v>373.98</v>
      </c>
      <c r="N1329" s="822">
        <v>2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11</v>
      </c>
      <c r="B1330" s="822" t="s">
        <v>2300</v>
      </c>
      <c r="C1330" s="822" t="s">
        <v>2306</v>
      </c>
      <c r="D1330" s="823" t="s">
        <v>4268</v>
      </c>
      <c r="E1330" s="824" t="s">
        <v>2350</v>
      </c>
      <c r="F1330" s="822" t="s">
        <v>2301</v>
      </c>
      <c r="G1330" s="822" t="s">
        <v>2744</v>
      </c>
      <c r="H1330" s="822" t="s">
        <v>329</v>
      </c>
      <c r="I1330" s="822" t="s">
        <v>3405</v>
      </c>
      <c r="J1330" s="822" t="s">
        <v>1400</v>
      </c>
      <c r="K1330" s="822" t="s">
        <v>1401</v>
      </c>
      <c r="L1330" s="825">
        <v>49.04</v>
      </c>
      <c r="M1330" s="825">
        <v>294.24</v>
      </c>
      <c r="N1330" s="822">
        <v>6</v>
      </c>
      <c r="O1330" s="826">
        <v>5.5</v>
      </c>
      <c r="P1330" s="825">
        <v>147.12</v>
      </c>
      <c r="Q1330" s="827">
        <v>0.5</v>
      </c>
      <c r="R1330" s="822">
        <v>3</v>
      </c>
      <c r="S1330" s="827">
        <v>0.5</v>
      </c>
      <c r="T1330" s="826">
        <v>2.5</v>
      </c>
      <c r="U1330" s="828">
        <v>0.45454545454545453</v>
      </c>
    </row>
    <row r="1331" spans="1:21" ht="14.45" customHeight="1" x14ac:dyDescent="0.2">
      <c r="A1331" s="821">
        <v>11</v>
      </c>
      <c r="B1331" s="822" t="s">
        <v>2300</v>
      </c>
      <c r="C1331" s="822" t="s">
        <v>2306</v>
      </c>
      <c r="D1331" s="823" t="s">
        <v>4268</v>
      </c>
      <c r="E1331" s="824" t="s">
        <v>2350</v>
      </c>
      <c r="F1331" s="822" t="s">
        <v>2301</v>
      </c>
      <c r="G1331" s="822" t="s">
        <v>2559</v>
      </c>
      <c r="H1331" s="822" t="s">
        <v>329</v>
      </c>
      <c r="I1331" s="822" t="s">
        <v>2560</v>
      </c>
      <c r="J1331" s="822" t="s">
        <v>2561</v>
      </c>
      <c r="K1331" s="822" t="s">
        <v>2562</v>
      </c>
      <c r="L1331" s="825">
        <v>159.71</v>
      </c>
      <c r="M1331" s="825">
        <v>2076.23</v>
      </c>
      <c r="N1331" s="822">
        <v>13</v>
      </c>
      <c r="O1331" s="826">
        <v>6</v>
      </c>
      <c r="P1331" s="825">
        <v>1117.97</v>
      </c>
      <c r="Q1331" s="827">
        <v>0.53846153846153844</v>
      </c>
      <c r="R1331" s="822">
        <v>7</v>
      </c>
      <c r="S1331" s="827">
        <v>0.53846153846153844</v>
      </c>
      <c r="T1331" s="826">
        <v>3</v>
      </c>
      <c r="U1331" s="828">
        <v>0.5</v>
      </c>
    </row>
    <row r="1332" spans="1:21" ht="14.45" customHeight="1" x14ac:dyDescent="0.2">
      <c r="A1332" s="821">
        <v>11</v>
      </c>
      <c r="B1332" s="822" t="s">
        <v>2300</v>
      </c>
      <c r="C1332" s="822" t="s">
        <v>2306</v>
      </c>
      <c r="D1332" s="823" t="s">
        <v>4268</v>
      </c>
      <c r="E1332" s="824" t="s">
        <v>2350</v>
      </c>
      <c r="F1332" s="822" t="s">
        <v>2301</v>
      </c>
      <c r="G1332" s="822" t="s">
        <v>3724</v>
      </c>
      <c r="H1332" s="822" t="s">
        <v>329</v>
      </c>
      <c r="I1332" s="822" t="s">
        <v>3725</v>
      </c>
      <c r="J1332" s="822" t="s">
        <v>1352</v>
      </c>
      <c r="K1332" s="822" t="s">
        <v>3726</v>
      </c>
      <c r="L1332" s="825">
        <v>49.2</v>
      </c>
      <c r="M1332" s="825">
        <v>49.2</v>
      </c>
      <c r="N1332" s="822">
        <v>1</v>
      </c>
      <c r="O1332" s="826">
        <v>1</v>
      </c>
      <c r="P1332" s="825">
        <v>49.2</v>
      </c>
      <c r="Q1332" s="827">
        <v>1</v>
      </c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11</v>
      </c>
      <c r="B1333" s="822" t="s">
        <v>2300</v>
      </c>
      <c r="C1333" s="822" t="s">
        <v>2306</v>
      </c>
      <c r="D1333" s="823" t="s">
        <v>4268</v>
      </c>
      <c r="E1333" s="824" t="s">
        <v>2350</v>
      </c>
      <c r="F1333" s="822" t="s">
        <v>2301</v>
      </c>
      <c r="G1333" s="822" t="s">
        <v>3727</v>
      </c>
      <c r="H1333" s="822" t="s">
        <v>329</v>
      </c>
      <c r="I1333" s="822" t="s">
        <v>3728</v>
      </c>
      <c r="J1333" s="822" t="s">
        <v>686</v>
      </c>
      <c r="K1333" s="822" t="s">
        <v>3729</v>
      </c>
      <c r="L1333" s="825">
        <v>0</v>
      </c>
      <c r="M1333" s="825">
        <v>0</v>
      </c>
      <c r="N1333" s="822">
        <v>2</v>
      </c>
      <c r="O1333" s="826">
        <v>2</v>
      </c>
      <c r="P1333" s="825">
        <v>0</v>
      </c>
      <c r="Q1333" s="827"/>
      <c r="R1333" s="822">
        <v>1</v>
      </c>
      <c r="S1333" s="827">
        <v>0.5</v>
      </c>
      <c r="T1333" s="826">
        <v>1</v>
      </c>
      <c r="U1333" s="828">
        <v>0.5</v>
      </c>
    </row>
    <row r="1334" spans="1:21" ht="14.45" customHeight="1" x14ac:dyDescent="0.2">
      <c r="A1334" s="821">
        <v>11</v>
      </c>
      <c r="B1334" s="822" t="s">
        <v>2300</v>
      </c>
      <c r="C1334" s="822" t="s">
        <v>2306</v>
      </c>
      <c r="D1334" s="823" t="s">
        <v>4268</v>
      </c>
      <c r="E1334" s="824" t="s">
        <v>2350</v>
      </c>
      <c r="F1334" s="822" t="s">
        <v>2301</v>
      </c>
      <c r="G1334" s="822" t="s">
        <v>2452</v>
      </c>
      <c r="H1334" s="822" t="s">
        <v>329</v>
      </c>
      <c r="I1334" s="822" t="s">
        <v>2453</v>
      </c>
      <c r="J1334" s="822" t="s">
        <v>2454</v>
      </c>
      <c r="K1334" s="822" t="s">
        <v>2455</v>
      </c>
      <c r="L1334" s="825">
        <v>132.97999999999999</v>
      </c>
      <c r="M1334" s="825">
        <v>797.87999999999988</v>
      </c>
      <c r="N1334" s="822">
        <v>6</v>
      </c>
      <c r="O1334" s="826">
        <v>2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11</v>
      </c>
      <c r="B1335" s="822" t="s">
        <v>2300</v>
      </c>
      <c r="C1335" s="822" t="s">
        <v>2306</v>
      </c>
      <c r="D1335" s="823" t="s">
        <v>4268</v>
      </c>
      <c r="E1335" s="824" t="s">
        <v>2350</v>
      </c>
      <c r="F1335" s="822" t="s">
        <v>2301</v>
      </c>
      <c r="G1335" s="822" t="s">
        <v>2567</v>
      </c>
      <c r="H1335" s="822" t="s">
        <v>329</v>
      </c>
      <c r="I1335" s="822" t="s">
        <v>3730</v>
      </c>
      <c r="J1335" s="822" t="s">
        <v>2575</v>
      </c>
      <c r="K1335" s="822" t="s">
        <v>3731</v>
      </c>
      <c r="L1335" s="825">
        <v>31.65</v>
      </c>
      <c r="M1335" s="825">
        <v>31.65</v>
      </c>
      <c r="N1335" s="822">
        <v>1</v>
      </c>
      <c r="O1335" s="826">
        <v>1</v>
      </c>
      <c r="P1335" s="825">
        <v>31.65</v>
      </c>
      <c r="Q1335" s="827">
        <v>1</v>
      </c>
      <c r="R1335" s="822">
        <v>1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11</v>
      </c>
      <c r="B1336" s="822" t="s">
        <v>2300</v>
      </c>
      <c r="C1336" s="822" t="s">
        <v>2306</v>
      </c>
      <c r="D1336" s="823" t="s">
        <v>4268</v>
      </c>
      <c r="E1336" s="824" t="s">
        <v>2350</v>
      </c>
      <c r="F1336" s="822" t="s">
        <v>2301</v>
      </c>
      <c r="G1336" s="822" t="s">
        <v>2577</v>
      </c>
      <c r="H1336" s="822" t="s">
        <v>329</v>
      </c>
      <c r="I1336" s="822" t="s">
        <v>2578</v>
      </c>
      <c r="J1336" s="822" t="s">
        <v>2579</v>
      </c>
      <c r="K1336" s="822" t="s">
        <v>2580</v>
      </c>
      <c r="L1336" s="825">
        <v>482.19</v>
      </c>
      <c r="M1336" s="825">
        <v>1928.76</v>
      </c>
      <c r="N1336" s="822">
        <v>4</v>
      </c>
      <c r="O1336" s="826">
        <v>3</v>
      </c>
      <c r="P1336" s="825">
        <v>1928.76</v>
      </c>
      <c r="Q1336" s="827">
        <v>1</v>
      </c>
      <c r="R1336" s="822">
        <v>4</v>
      </c>
      <c r="S1336" s="827">
        <v>1</v>
      </c>
      <c r="T1336" s="826">
        <v>3</v>
      </c>
      <c r="U1336" s="828">
        <v>1</v>
      </c>
    </row>
    <row r="1337" spans="1:21" ht="14.45" customHeight="1" x14ac:dyDescent="0.2">
      <c r="A1337" s="821">
        <v>11</v>
      </c>
      <c r="B1337" s="822" t="s">
        <v>2300</v>
      </c>
      <c r="C1337" s="822" t="s">
        <v>2306</v>
      </c>
      <c r="D1337" s="823" t="s">
        <v>4268</v>
      </c>
      <c r="E1337" s="824" t="s">
        <v>2350</v>
      </c>
      <c r="F1337" s="822" t="s">
        <v>2301</v>
      </c>
      <c r="G1337" s="822" t="s">
        <v>2588</v>
      </c>
      <c r="H1337" s="822" t="s">
        <v>663</v>
      </c>
      <c r="I1337" s="822" t="s">
        <v>1964</v>
      </c>
      <c r="J1337" s="822" t="s">
        <v>1965</v>
      </c>
      <c r="K1337" s="822" t="s">
        <v>1966</v>
      </c>
      <c r="L1337" s="825">
        <v>140.96</v>
      </c>
      <c r="M1337" s="825">
        <v>140.96</v>
      </c>
      <c r="N1337" s="822">
        <v>1</v>
      </c>
      <c r="O1337" s="826">
        <v>1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11</v>
      </c>
      <c r="B1338" s="822" t="s">
        <v>2300</v>
      </c>
      <c r="C1338" s="822" t="s">
        <v>2306</v>
      </c>
      <c r="D1338" s="823" t="s">
        <v>4268</v>
      </c>
      <c r="E1338" s="824" t="s">
        <v>2350</v>
      </c>
      <c r="F1338" s="822" t="s">
        <v>2301</v>
      </c>
      <c r="G1338" s="822" t="s">
        <v>2353</v>
      </c>
      <c r="H1338" s="822" t="s">
        <v>663</v>
      </c>
      <c r="I1338" s="822" t="s">
        <v>2191</v>
      </c>
      <c r="J1338" s="822" t="s">
        <v>1203</v>
      </c>
      <c r="K1338" s="822" t="s">
        <v>2192</v>
      </c>
      <c r="L1338" s="825">
        <v>1385.62</v>
      </c>
      <c r="M1338" s="825">
        <v>1385.62</v>
      </c>
      <c r="N1338" s="822">
        <v>1</v>
      </c>
      <c r="O1338" s="826">
        <v>0.5</v>
      </c>
      <c r="P1338" s="825">
        <v>1385.62</v>
      </c>
      <c r="Q1338" s="827">
        <v>1</v>
      </c>
      <c r="R1338" s="822">
        <v>1</v>
      </c>
      <c r="S1338" s="827">
        <v>1</v>
      </c>
      <c r="T1338" s="826">
        <v>0.5</v>
      </c>
      <c r="U1338" s="828">
        <v>1</v>
      </c>
    </row>
    <row r="1339" spans="1:21" ht="14.45" customHeight="1" x14ac:dyDescent="0.2">
      <c r="A1339" s="821">
        <v>11</v>
      </c>
      <c r="B1339" s="822" t="s">
        <v>2300</v>
      </c>
      <c r="C1339" s="822" t="s">
        <v>2306</v>
      </c>
      <c r="D1339" s="823" t="s">
        <v>4268</v>
      </c>
      <c r="E1339" s="824" t="s">
        <v>2350</v>
      </c>
      <c r="F1339" s="822" t="s">
        <v>2301</v>
      </c>
      <c r="G1339" s="822" t="s">
        <v>2353</v>
      </c>
      <c r="H1339" s="822" t="s">
        <v>663</v>
      </c>
      <c r="I1339" s="822" t="s">
        <v>1834</v>
      </c>
      <c r="J1339" s="822" t="s">
        <v>788</v>
      </c>
      <c r="K1339" s="822" t="s">
        <v>1835</v>
      </c>
      <c r="L1339" s="825">
        <v>736.33</v>
      </c>
      <c r="M1339" s="825">
        <v>7363.3000000000011</v>
      </c>
      <c r="N1339" s="822">
        <v>10</v>
      </c>
      <c r="O1339" s="826">
        <v>9</v>
      </c>
      <c r="P1339" s="825">
        <v>2945.32</v>
      </c>
      <c r="Q1339" s="827">
        <v>0.39999999999999997</v>
      </c>
      <c r="R1339" s="822">
        <v>4</v>
      </c>
      <c r="S1339" s="827">
        <v>0.4</v>
      </c>
      <c r="T1339" s="826">
        <v>3.5</v>
      </c>
      <c r="U1339" s="828">
        <v>0.3888888888888889</v>
      </c>
    </row>
    <row r="1340" spans="1:21" ht="14.45" customHeight="1" x14ac:dyDescent="0.2">
      <c r="A1340" s="821">
        <v>11</v>
      </c>
      <c r="B1340" s="822" t="s">
        <v>2300</v>
      </c>
      <c r="C1340" s="822" t="s">
        <v>2306</v>
      </c>
      <c r="D1340" s="823" t="s">
        <v>4268</v>
      </c>
      <c r="E1340" s="824" t="s">
        <v>2350</v>
      </c>
      <c r="F1340" s="822" t="s">
        <v>2301</v>
      </c>
      <c r="G1340" s="822" t="s">
        <v>2353</v>
      </c>
      <c r="H1340" s="822" t="s">
        <v>663</v>
      </c>
      <c r="I1340" s="822" t="s">
        <v>2118</v>
      </c>
      <c r="J1340" s="822" t="s">
        <v>788</v>
      </c>
      <c r="K1340" s="822" t="s">
        <v>2119</v>
      </c>
      <c r="L1340" s="825">
        <v>1154.68</v>
      </c>
      <c r="M1340" s="825">
        <v>1154.68</v>
      </c>
      <c r="N1340" s="822">
        <v>1</v>
      </c>
      <c r="O1340" s="826">
        <v>1</v>
      </c>
      <c r="P1340" s="825">
        <v>1154.68</v>
      </c>
      <c r="Q1340" s="827">
        <v>1</v>
      </c>
      <c r="R1340" s="822">
        <v>1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11</v>
      </c>
      <c r="B1341" s="822" t="s">
        <v>2300</v>
      </c>
      <c r="C1341" s="822" t="s">
        <v>2306</v>
      </c>
      <c r="D1341" s="823" t="s">
        <v>4268</v>
      </c>
      <c r="E1341" s="824" t="s">
        <v>2350</v>
      </c>
      <c r="F1341" s="822" t="s">
        <v>2301</v>
      </c>
      <c r="G1341" s="822" t="s">
        <v>2353</v>
      </c>
      <c r="H1341" s="822" t="s">
        <v>663</v>
      </c>
      <c r="I1341" s="822" t="s">
        <v>1830</v>
      </c>
      <c r="J1341" s="822" t="s">
        <v>788</v>
      </c>
      <c r="K1341" s="822" t="s">
        <v>1831</v>
      </c>
      <c r="L1341" s="825">
        <v>923.74</v>
      </c>
      <c r="M1341" s="825">
        <v>923.74</v>
      </c>
      <c r="N1341" s="822">
        <v>1</v>
      </c>
      <c r="O1341" s="826">
        <v>1</v>
      </c>
      <c r="P1341" s="825">
        <v>923.74</v>
      </c>
      <c r="Q1341" s="827">
        <v>1</v>
      </c>
      <c r="R1341" s="822">
        <v>1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11</v>
      </c>
      <c r="B1342" s="822" t="s">
        <v>2300</v>
      </c>
      <c r="C1342" s="822" t="s">
        <v>2306</v>
      </c>
      <c r="D1342" s="823" t="s">
        <v>4268</v>
      </c>
      <c r="E1342" s="824" t="s">
        <v>2350</v>
      </c>
      <c r="F1342" s="822" t="s">
        <v>2301</v>
      </c>
      <c r="G1342" s="822" t="s">
        <v>2408</v>
      </c>
      <c r="H1342" s="822" t="s">
        <v>329</v>
      </c>
      <c r="I1342" s="822" t="s">
        <v>2409</v>
      </c>
      <c r="J1342" s="822" t="s">
        <v>681</v>
      </c>
      <c r="K1342" s="822" t="s">
        <v>1168</v>
      </c>
      <c r="L1342" s="825">
        <v>35.25</v>
      </c>
      <c r="M1342" s="825">
        <v>282</v>
      </c>
      <c r="N1342" s="822">
        <v>8</v>
      </c>
      <c r="O1342" s="826">
        <v>5.5</v>
      </c>
      <c r="P1342" s="825">
        <v>105.75</v>
      </c>
      <c r="Q1342" s="827">
        <v>0.375</v>
      </c>
      <c r="R1342" s="822">
        <v>3</v>
      </c>
      <c r="S1342" s="827">
        <v>0.375</v>
      </c>
      <c r="T1342" s="826">
        <v>2.5</v>
      </c>
      <c r="U1342" s="828">
        <v>0.45454545454545453</v>
      </c>
    </row>
    <row r="1343" spans="1:21" ht="14.45" customHeight="1" x14ac:dyDescent="0.2">
      <c r="A1343" s="821">
        <v>11</v>
      </c>
      <c r="B1343" s="822" t="s">
        <v>2300</v>
      </c>
      <c r="C1343" s="822" t="s">
        <v>2306</v>
      </c>
      <c r="D1343" s="823" t="s">
        <v>4268</v>
      </c>
      <c r="E1343" s="824" t="s">
        <v>2350</v>
      </c>
      <c r="F1343" s="822" t="s">
        <v>2301</v>
      </c>
      <c r="G1343" s="822" t="s">
        <v>2408</v>
      </c>
      <c r="H1343" s="822" t="s">
        <v>329</v>
      </c>
      <c r="I1343" s="822" t="s">
        <v>2589</v>
      </c>
      <c r="J1343" s="822" t="s">
        <v>681</v>
      </c>
      <c r="K1343" s="822" t="s">
        <v>2590</v>
      </c>
      <c r="L1343" s="825">
        <v>35.25</v>
      </c>
      <c r="M1343" s="825">
        <v>211.5</v>
      </c>
      <c r="N1343" s="822">
        <v>6</v>
      </c>
      <c r="O1343" s="826">
        <v>3.5</v>
      </c>
      <c r="P1343" s="825">
        <v>70.5</v>
      </c>
      <c r="Q1343" s="827">
        <v>0.33333333333333331</v>
      </c>
      <c r="R1343" s="822">
        <v>2</v>
      </c>
      <c r="S1343" s="827">
        <v>0.33333333333333331</v>
      </c>
      <c r="T1343" s="826">
        <v>0.5</v>
      </c>
      <c r="U1343" s="828">
        <v>0.14285714285714285</v>
      </c>
    </row>
    <row r="1344" spans="1:21" ht="14.45" customHeight="1" x14ac:dyDescent="0.2">
      <c r="A1344" s="821">
        <v>11</v>
      </c>
      <c r="B1344" s="822" t="s">
        <v>2300</v>
      </c>
      <c r="C1344" s="822" t="s">
        <v>2306</v>
      </c>
      <c r="D1344" s="823" t="s">
        <v>4268</v>
      </c>
      <c r="E1344" s="824" t="s">
        <v>2350</v>
      </c>
      <c r="F1344" s="822" t="s">
        <v>2301</v>
      </c>
      <c r="G1344" s="822" t="s">
        <v>3215</v>
      </c>
      <c r="H1344" s="822" t="s">
        <v>663</v>
      </c>
      <c r="I1344" s="822" t="s">
        <v>1859</v>
      </c>
      <c r="J1344" s="822" t="s">
        <v>959</v>
      </c>
      <c r="K1344" s="822" t="s">
        <v>1860</v>
      </c>
      <c r="L1344" s="825">
        <v>103.4</v>
      </c>
      <c r="M1344" s="825">
        <v>206.8</v>
      </c>
      <c r="N1344" s="822">
        <v>2</v>
      </c>
      <c r="O1344" s="826">
        <v>2</v>
      </c>
      <c r="P1344" s="825">
        <v>206.8</v>
      </c>
      <c r="Q1344" s="827">
        <v>1</v>
      </c>
      <c r="R1344" s="822">
        <v>2</v>
      </c>
      <c r="S1344" s="827">
        <v>1</v>
      </c>
      <c r="T1344" s="826">
        <v>2</v>
      </c>
      <c r="U1344" s="828">
        <v>1</v>
      </c>
    </row>
    <row r="1345" spans="1:21" ht="14.45" customHeight="1" x14ac:dyDescent="0.2">
      <c r="A1345" s="821">
        <v>11</v>
      </c>
      <c r="B1345" s="822" t="s">
        <v>2300</v>
      </c>
      <c r="C1345" s="822" t="s">
        <v>2306</v>
      </c>
      <c r="D1345" s="823" t="s">
        <v>4268</v>
      </c>
      <c r="E1345" s="824" t="s">
        <v>2350</v>
      </c>
      <c r="F1345" s="822" t="s">
        <v>2301</v>
      </c>
      <c r="G1345" s="822" t="s">
        <v>2410</v>
      </c>
      <c r="H1345" s="822" t="s">
        <v>329</v>
      </c>
      <c r="I1345" s="822" t="s">
        <v>2411</v>
      </c>
      <c r="J1345" s="822" t="s">
        <v>2412</v>
      </c>
      <c r="K1345" s="822" t="s">
        <v>2039</v>
      </c>
      <c r="L1345" s="825">
        <v>1544.99</v>
      </c>
      <c r="M1345" s="825">
        <v>1544.99</v>
      </c>
      <c r="N1345" s="822">
        <v>1</v>
      </c>
      <c r="O1345" s="826">
        <v>1</v>
      </c>
      <c r="P1345" s="825">
        <v>1544.99</v>
      </c>
      <c r="Q1345" s="827">
        <v>1</v>
      </c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11</v>
      </c>
      <c r="B1346" s="822" t="s">
        <v>2300</v>
      </c>
      <c r="C1346" s="822" t="s">
        <v>2306</v>
      </c>
      <c r="D1346" s="823" t="s">
        <v>4268</v>
      </c>
      <c r="E1346" s="824" t="s">
        <v>2350</v>
      </c>
      <c r="F1346" s="822" t="s">
        <v>2301</v>
      </c>
      <c r="G1346" s="822" t="s">
        <v>2941</v>
      </c>
      <c r="H1346" s="822" t="s">
        <v>329</v>
      </c>
      <c r="I1346" s="822" t="s">
        <v>2942</v>
      </c>
      <c r="J1346" s="822" t="s">
        <v>977</v>
      </c>
      <c r="K1346" s="822" t="s">
        <v>2943</v>
      </c>
      <c r="L1346" s="825">
        <v>128.69999999999999</v>
      </c>
      <c r="M1346" s="825">
        <v>257.39999999999998</v>
      </c>
      <c r="N1346" s="822">
        <v>2</v>
      </c>
      <c r="O1346" s="826">
        <v>1.5</v>
      </c>
      <c r="P1346" s="825">
        <v>128.69999999999999</v>
      </c>
      <c r="Q1346" s="827">
        <v>0.5</v>
      </c>
      <c r="R1346" s="822">
        <v>1</v>
      </c>
      <c r="S1346" s="827">
        <v>0.5</v>
      </c>
      <c r="T1346" s="826">
        <v>0.5</v>
      </c>
      <c r="U1346" s="828">
        <v>0.33333333333333331</v>
      </c>
    </row>
    <row r="1347" spans="1:21" ht="14.45" customHeight="1" x14ac:dyDescent="0.2">
      <c r="A1347" s="821">
        <v>11</v>
      </c>
      <c r="B1347" s="822" t="s">
        <v>2300</v>
      </c>
      <c r="C1347" s="822" t="s">
        <v>2306</v>
      </c>
      <c r="D1347" s="823" t="s">
        <v>4268</v>
      </c>
      <c r="E1347" s="824" t="s">
        <v>2350</v>
      </c>
      <c r="F1347" s="822" t="s">
        <v>2301</v>
      </c>
      <c r="G1347" s="822" t="s">
        <v>2354</v>
      </c>
      <c r="H1347" s="822" t="s">
        <v>663</v>
      </c>
      <c r="I1347" s="822" t="s">
        <v>1970</v>
      </c>
      <c r="J1347" s="822" t="s">
        <v>929</v>
      </c>
      <c r="K1347" s="822" t="s">
        <v>930</v>
      </c>
      <c r="L1347" s="825">
        <v>0</v>
      </c>
      <c r="M1347" s="825">
        <v>0</v>
      </c>
      <c r="N1347" s="822">
        <v>5</v>
      </c>
      <c r="O1347" s="826">
        <v>4</v>
      </c>
      <c r="P1347" s="825">
        <v>0</v>
      </c>
      <c r="Q1347" s="827"/>
      <c r="R1347" s="822">
        <v>1</v>
      </c>
      <c r="S1347" s="827">
        <v>0.2</v>
      </c>
      <c r="T1347" s="826">
        <v>1</v>
      </c>
      <c r="U1347" s="828">
        <v>0.25</v>
      </c>
    </row>
    <row r="1348" spans="1:21" ht="14.45" customHeight="1" x14ac:dyDescent="0.2">
      <c r="A1348" s="821">
        <v>11</v>
      </c>
      <c r="B1348" s="822" t="s">
        <v>2300</v>
      </c>
      <c r="C1348" s="822" t="s">
        <v>2306</v>
      </c>
      <c r="D1348" s="823" t="s">
        <v>4268</v>
      </c>
      <c r="E1348" s="824" t="s">
        <v>2350</v>
      </c>
      <c r="F1348" s="822" t="s">
        <v>2301</v>
      </c>
      <c r="G1348" s="822" t="s">
        <v>2354</v>
      </c>
      <c r="H1348" s="822" t="s">
        <v>663</v>
      </c>
      <c r="I1348" s="822" t="s">
        <v>2232</v>
      </c>
      <c r="J1348" s="822" t="s">
        <v>929</v>
      </c>
      <c r="K1348" s="822" t="s">
        <v>2233</v>
      </c>
      <c r="L1348" s="825">
        <v>61.49</v>
      </c>
      <c r="M1348" s="825">
        <v>61.49</v>
      </c>
      <c r="N1348" s="822">
        <v>1</v>
      </c>
      <c r="O1348" s="826">
        <v>1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11</v>
      </c>
      <c r="B1349" s="822" t="s">
        <v>2300</v>
      </c>
      <c r="C1349" s="822" t="s">
        <v>2306</v>
      </c>
      <c r="D1349" s="823" t="s">
        <v>4268</v>
      </c>
      <c r="E1349" s="824" t="s">
        <v>2350</v>
      </c>
      <c r="F1349" s="822" t="s">
        <v>2301</v>
      </c>
      <c r="G1349" s="822" t="s">
        <v>2612</v>
      </c>
      <c r="H1349" s="822" t="s">
        <v>329</v>
      </c>
      <c r="I1349" s="822" t="s">
        <v>3595</v>
      </c>
      <c r="J1349" s="822" t="s">
        <v>3101</v>
      </c>
      <c r="K1349" s="822" t="s">
        <v>3596</v>
      </c>
      <c r="L1349" s="825">
        <v>33.4</v>
      </c>
      <c r="M1349" s="825">
        <v>33.4</v>
      </c>
      <c r="N1349" s="822">
        <v>1</v>
      </c>
      <c r="O1349" s="826">
        <v>1</v>
      </c>
      <c r="P1349" s="825">
        <v>33.4</v>
      </c>
      <c r="Q1349" s="827">
        <v>1</v>
      </c>
      <c r="R1349" s="822">
        <v>1</v>
      </c>
      <c r="S1349" s="827">
        <v>1</v>
      </c>
      <c r="T1349" s="826">
        <v>1</v>
      </c>
      <c r="U1349" s="828">
        <v>1</v>
      </c>
    </row>
    <row r="1350" spans="1:21" ht="14.45" customHeight="1" x14ac:dyDescent="0.2">
      <c r="A1350" s="821">
        <v>11</v>
      </c>
      <c r="B1350" s="822" t="s">
        <v>2300</v>
      </c>
      <c r="C1350" s="822" t="s">
        <v>2306</v>
      </c>
      <c r="D1350" s="823" t="s">
        <v>4268</v>
      </c>
      <c r="E1350" s="824" t="s">
        <v>2350</v>
      </c>
      <c r="F1350" s="822" t="s">
        <v>2301</v>
      </c>
      <c r="G1350" s="822" t="s">
        <v>2612</v>
      </c>
      <c r="H1350" s="822" t="s">
        <v>329</v>
      </c>
      <c r="I1350" s="822" t="s">
        <v>3732</v>
      </c>
      <c r="J1350" s="822" t="s">
        <v>3733</v>
      </c>
      <c r="K1350" s="822" t="s">
        <v>3734</v>
      </c>
      <c r="L1350" s="825">
        <v>320.55</v>
      </c>
      <c r="M1350" s="825">
        <v>320.55</v>
      </c>
      <c r="N1350" s="822">
        <v>1</v>
      </c>
      <c r="O1350" s="826">
        <v>1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11</v>
      </c>
      <c r="B1351" s="822" t="s">
        <v>2300</v>
      </c>
      <c r="C1351" s="822" t="s">
        <v>2306</v>
      </c>
      <c r="D1351" s="823" t="s">
        <v>4268</v>
      </c>
      <c r="E1351" s="824" t="s">
        <v>2350</v>
      </c>
      <c r="F1351" s="822" t="s">
        <v>2301</v>
      </c>
      <c r="G1351" s="822" t="s">
        <v>3735</v>
      </c>
      <c r="H1351" s="822" t="s">
        <v>329</v>
      </c>
      <c r="I1351" s="822" t="s">
        <v>3736</v>
      </c>
      <c r="J1351" s="822" t="s">
        <v>3737</v>
      </c>
      <c r="K1351" s="822" t="s">
        <v>1170</v>
      </c>
      <c r="L1351" s="825">
        <v>0</v>
      </c>
      <c r="M1351" s="825">
        <v>0</v>
      </c>
      <c r="N1351" s="822">
        <v>3</v>
      </c>
      <c r="O1351" s="826">
        <v>1</v>
      </c>
      <c r="P1351" s="825"/>
      <c r="Q1351" s="827"/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11</v>
      </c>
      <c r="B1352" s="822" t="s">
        <v>2300</v>
      </c>
      <c r="C1352" s="822" t="s">
        <v>2306</v>
      </c>
      <c r="D1352" s="823" t="s">
        <v>4268</v>
      </c>
      <c r="E1352" s="824" t="s">
        <v>2350</v>
      </c>
      <c r="F1352" s="822" t="s">
        <v>2301</v>
      </c>
      <c r="G1352" s="822" t="s">
        <v>2503</v>
      </c>
      <c r="H1352" s="822" t="s">
        <v>329</v>
      </c>
      <c r="I1352" s="822" t="s">
        <v>2633</v>
      </c>
      <c r="J1352" s="822" t="s">
        <v>2631</v>
      </c>
      <c r="K1352" s="822" t="s">
        <v>2634</v>
      </c>
      <c r="L1352" s="825">
        <v>299.83999999999997</v>
      </c>
      <c r="M1352" s="825">
        <v>299.83999999999997</v>
      </c>
      <c r="N1352" s="822">
        <v>1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11</v>
      </c>
      <c r="B1353" s="822" t="s">
        <v>2300</v>
      </c>
      <c r="C1353" s="822" t="s">
        <v>2306</v>
      </c>
      <c r="D1353" s="823" t="s">
        <v>4268</v>
      </c>
      <c r="E1353" s="824" t="s">
        <v>2350</v>
      </c>
      <c r="F1353" s="822" t="s">
        <v>2301</v>
      </c>
      <c r="G1353" s="822" t="s">
        <v>2503</v>
      </c>
      <c r="H1353" s="822" t="s">
        <v>329</v>
      </c>
      <c r="I1353" s="822" t="s">
        <v>2504</v>
      </c>
      <c r="J1353" s="822" t="s">
        <v>1058</v>
      </c>
      <c r="K1353" s="822" t="s">
        <v>2505</v>
      </c>
      <c r="L1353" s="825">
        <v>50.32</v>
      </c>
      <c r="M1353" s="825">
        <v>100.64</v>
      </c>
      <c r="N1353" s="822">
        <v>2</v>
      </c>
      <c r="O1353" s="826">
        <v>1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11</v>
      </c>
      <c r="B1354" s="822" t="s">
        <v>2300</v>
      </c>
      <c r="C1354" s="822" t="s">
        <v>2306</v>
      </c>
      <c r="D1354" s="823" t="s">
        <v>4268</v>
      </c>
      <c r="E1354" s="824" t="s">
        <v>2350</v>
      </c>
      <c r="F1354" s="822" t="s">
        <v>2301</v>
      </c>
      <c r="G1354" s="822" t="s">
        <v>2404</v>
      </c>
      <c r="H1354" s="822" t="s">
        <v>663</v>
      </c>
      <c r="I1354" s="822" t="s">
        <v>1907</v>
      </c>
      <c r="J1354" s="822" t="s">
        <v>1078</v>
      </c>
      <c r="K1354" s="822" t="s">
        <v>1908</v>
      </c>
      <c r="L1354" s="825">
        <v>154.36000000000001</v>
      </c>
      <c r="M1354" s="825">
        <v>2006.6800000000003</v>
      </c>
      <c r="N1354" s="822">
        <v>13</v>
      </c>
      <c r="O1354" s="826">
        <v>11.5</v>
      </c>
      <c r="P1354" s="825">
        <v>463.08000000000004</v>
      </c>
      <c r="Q1354" s="827">
        <v>0.23076923076923075</v>
      </c>
      <c r="R1354" s="822">
        <v>3</v>
      </c>
      <c r="S1354" s="827">
        <v>0.23076923076923078</v>
      </c>
      <c r="T1354" s="826">
        <v>2.5</v>
      </c>
      <c r="U1354" s="828">
        <v>0.21739130434782608</v>
      </c>
    </row>
    <row r="1355" spans="1:21" ht="14.45" customHeight="1" x14ac:dyDescent="0.2">
      <c r="A1355" s="821">
        <v>11</v>
      </c>
      <c r="B1355" s="822" t="s">
        <v>2300</v>
      </c>
      <c r="C1355" s="822" t="s">
        <v>2306</v>
      </c>
      <c r="D1355" s="823" t="s">
        <v>4268</v>
      </c>
      <c r="E1355" s="824" t="s">
        <v>2350</v>
      </c>
      <c r="F1355" s="822" t="s">
        <v>2301</v>
      </c>
      <c r="G1355" s="822" t="s">
        <v>2404</v>
      </c>
      <c r="H1355" s="822" t="s">
        <v>329</v>
      </c>
      <c r="I1355" s="822" t="s">
        <v>3012</v>
      </c>
      <c r="J1355" s="822" t="s">
        <v>3013</v>
      </c>
      <c r="K1355" s="822" t="s">
        <v>3014</v>
      </c>
      <c r="L1355" s="825">
        <v>154.36000000000001</v>
      </c>
      <c r="M1355" s="825">
        <v>154.36000000000001</v>
      </c>
      <c r="N1355" s="822">
        <v>1</v>
      </c>
      <c r="O1355" s="826">
        <v>1</v>
      </c>
      <c r="P1355" s="825">
        <v>154.36000000000001</v>
      </c>
      <c r="Q1355" s="827">
        <v>1</v>
      </c>
      <c r="R1355" s="822">
        <v>1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11</v>
      </c>
      <c r="B1356" s="822" t="s">
        <v>2300</v>
      </c>
      <c r="C1356" s="822" t="s">
        <v>2306</v>
      </c>
      <c r="D1356" s="823" t="s">
        <v>4268</v>
      </c>
      <c r="E1356" s="824" t="s">
        <v>2350</v>
      </c>
      <c r="F1356" s="822" t="s">
        <v>2301</v>
      </c>
      <c r="G1356" s="822" t="s">
        <v>2644</v>
      </c>
      <c r="H1356" s="822" t="s">
        <v>329</v>
      </c>
      <c r="I1356" s="822" t="s">
        <v>2645</v>
      </c>
      <c r="J1356" s="822" t="s">
        <v>899</v>
      </c>
      <c r="K1356" s="822" t="s">
        <v>900</v>
      </c>
      <c r="L1356" s="825">
        <v>121.92</v>
      </c>
      <c r="M1356" s="825">
        <v>121.92</v>
      </c>
      <c r="N1356" s="822">
        <v>1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11</v>
      </c>
      <c r="B1357" s="822" t="s">
        <v>2300</v>
      </c>
      <c r="C1357" s="822" t="s">
        <v>2306</v>
      </c>
      <c r="D1357" s="823" t="s">
        <v>4268</v>
      </c>
      <c r="E1357" s="824" t="s">
        <v>2350</v>
      </c>
      <c r="F1357" s="822" t="s">
        <v>2302</v>
      </c>
      <c r="G1357" s="822" t="s">
        <v>2359</v>
      </c>
      <c r="H1357" s="822" t="s">
        <v>329</v>
      </c>
      <c r="I1357" s="822" t="s">
        <v>2560</v>
      </c>
      <c r="J1357" s="822" t="s">
        <v>2639</v>
      </c>
      <c r="K1357" s="822"/>
      <c r="L1357" s="825">
        <v>159.71</v>
      </c>
      <c r="M1357" s="825">
        <v>479.13</v>
      </c>
      <c r="N1357" s="822">
        <v>3</v>
      </c>
      <c r="O1357" s="826">
        <v>1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11</v>
      </c>
      <c r="B1358" s="822" t="s">
        <v>2300</v>
      </c>
      <c r="C1358" s="822" t="s">
        <v>2306</v>
      </c>
      <c r="D1358" s="823" t="s">
        <v>4268</v>
      </c>
      <c r="E1358" s="824" t="s">
        <v>2350</v>
      </c>
      <c r="F1358" s="822" t="s">
        <v>2303</v>
      </c>
      <c r="G1358" s="822" t="s">
        <v>2359</v>
      </c>
      <c r="H1358" s="822" t="s">
        <v>329</v>
      </c>
      <c r="I1358" s="822" t="s">
        <v>3268</v>
      </c>
      <c r="J1358" s="822" t="s">
        <v>3269</v>
      </c>
      <c r="K1358" s="822" t="s">
        <v>3270</v>
      </c>
      <c r="L1358" s="825">
        <v>38233</v>
      </c>
      <c r="M1358" s="825">
        <v>38233</v>
      </c>
      <c r="N1358" s="822">
        <v>1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11</v>
      </c>
      <c r="B1359" s="822" t="s">
        <v>2300</v>
      </c>
      <c r="C1359" s="822" t="s">
        <v>2306</v>
      </c>
      <c r="D1359" s="823" t="s">
        <v>4268</v>
      </c>
      <c r="E1359" s="824" t="s">
        <v>2350</v>
      </c>
      <c r="F1359" s="822" t="s">
        <v>2303</v>
      </c>
      <c r="G1359" s="822" t="s">
        <v>2359</v>
      </c>
      <c r="H1359" s="822" t="s">
        <v>329</v>
      </c>
      <c r="I1359" s="822" t="s">
        <v>2646</v>
      </c>
      <c r="J1359" s="822" t="s">
        <v>2647</v>
      </c>
      <c r="K1359" s="822" t="s">
        <v>2648</v>
      </c>
      <c r="L1359" s="825">
        <v>0</v>
      </c>
      <c r="M1359" s="825">
        <v>0</v>
      </c>
      <c r="N1359" s="822">
        <v>12</v>
      </c>
      <c r="O1359" s="826">
        <v>12</v>
      </c>
      <c r="P1359" s="825"/>
      <c r="Q1359" s="827"/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11</v>
      </c>
      <c r="B1360" s="822" t="s">
        <v>2300</v>
      </c>
      <c r="C1360" s="822" t="s">
        <v>2306</v>
      </c>
      <c r="D1360" s="823" t="s">
        <v>4268</v>
      </c>
      <c r="E1360" s="824" t="s">
        <v>2350</v>
      </c>
      <c r="F1360" s="822" t="s">
        <v>2303</v>
      </c>
      <c r="G1360" s="822" t="s">
        <v>2359</v>
      </c>
      <c r="H1360" s="822" t="s">
        <v>329</v>
      </c>
      <c r="I1360" s="822" t="s">
        <v>3507</v>
      </c>
      <c r="J1360" s="822" t="s">
        <v>3204</v>
      </c>
      <c r="K1360" s="822" t="s">
        <v>3508</v>
      </c>
      <c r="L1360" s="825">
        <v>0</v>
      </c>
      <c r="M1360" s="825">
        <v>0</v>
      </c>
      <c r="N1360" s="822">
        <v>1</v>
      </c>
      <c r="O1360" s="826">
        <v>1</v>
      </c>
      <c r="P1360" s="825"/>
      <c r="Q1360" s="827"/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11</v>
      </c>
      <c r="B1361" s="822" t="s">
        <v>2300</v>
      </c>
      <c r="C1361" s="822" t="s">
        <v>2306</v>
      </c>
      <c r="D1361" s="823" t="s">
        <v>4268</v>
      </c>
      <c r="E1361" s="824" t="s">
        <v>2350</v>
      </c>
      <c r="F1361" s="822" t="s">
        <v>2303</v>
      </c>
      <c r="G1361" s="822" t="s">
        <v>2359</v>
      </c>
      <c r="H1361" s="822" t="s">
        <v>329</v>
      </c>
      <c r="I1361" s="822" t="s">
        <v>2649</v>
      </c>
      <c r="J1361" s="822" t="s">
        <v>2650</v>
      </c>
      <c r="K1361" s="822" t="s">
        <v>2651</v>
      </c>
      <c r="L1361" s="825">
        <v>1549.49</v>
      </c>
      <c r="M1361" s="825">
        <v>164245.94000000006</v>
      </c>
      <c r="N1361" s="822">
        <v>106</v>
      </c>
      <c r="O1361" s="826">
        <v>90</v>
      </c>
      <c r="P1361" s="825">
        <v>151850.02000000005</v>
      </c>
      <c r="Q1361" s="827">
        <v>0.92452830188679236</v>
      </c>
      <c r="R1361" s="822">
        <v>98</v>
      </c>
      <c r="S1361" s="827">
        <v>0.92452830188679247</v>
      </c>
      <c r="T1361" s="826">
        <v>83</v>
      </c>
      <c r="U1361" s="828">
        <v>0.92222222222222228</v>
      </c>
    </row>
    <row r="1362" spans="1:21" ht="14.45" customHeight="1" x14ac:dyDescent="0.2">
      <c r="A1362" s="821">
        <v>11</v>
      </c>
      <c r="B1362" s="822" t="s">
        <v>2300</v>
      </c>
      <c r="C1362" s="822" t="s">
        <v>2306</v>
      </c>
      <c r="D1362" s="823" t="s">
        <v>4268</v>
      </c>
      <c r="E1362" s="824" t="s">
        <v>2350</v>
      </c>
      <c r="F1362" s="822" t="s">
        <v>2303</v>
      </c>
      <c r="G1362" s="822" t="s">
        <v>2359</v>
      </c>
      <c r="H1362" s="822" t="s">
        <v>329</v>
      </c>
      <c r="I1362" s="822" t="s">
        <v>2360</v>
      </c>
      <c r="J1362" s="822" t="s">
        <v>2361</v>
      </c>
      <c r="K1362" s="822" t="s">
        <v>2362</v>
      </c>
      <c r="L1362" s="825">
        <v>562.03</v>
      </c>
      <c r="M1362" s="825">
        <v>2810.1499999999996</v>
      </c>
      <c r="N1362" s="822">
        <v>5</v>
      </c>
      <c r="O1362" s="826">
        <v>5</v>
      </c>
      <c r="P1362" s="825">
        <v>2248.12</v>
      </c>
      <c r="Q1362" s="827">
        <v>0.8</v>
      </c>
      <c r="R1362" s="822">
        <v>4</v>
      </c>
      <c r="S1362" s="827">
        <v>0.8</v>
      </c>
      <c r="T1362" s="826">
        <v>4</v>
      </c>
      <c r="U1362" s="828">
        <v>0.8</v>
      </c>
    </row>
    <row r="1363" spans="1:21" ht="14.45" customHeight="1" x14ac:dyDescent="0.2">
      <c r="A1363" s="821">
        <v>11</v>
      </c>
      <c r="B1363" s="822" t="s">
        <v>2300</v>
      </c>
      <c r="C1363" s="822" t="s">
        <v>2306</v>
      </c>
      <c r="D1363" s="823" t="s">
        <v>4268</v>
      </c>
      <c r="E1363" s="824" t="s">
        <v>2350</v>
      </c>
      <c r="F1363" s="822" t="s">
        <v>2303</v>
      </c>
      <c r="G1363" s="822" t="s">
        <v>2359</v>
      </c>
      <c r="H1363" s="822" t="s">
        <v>329</v>
      </c>
      <c r="I1363" s="822" t="s">
        <v>2389</v>
      </c>
      <c r="J1363" s="822" t="s">
        <v>2390</v>
      </c>
      <c r="K1363" s="822" t="s">
        <v>2391</v>
      </c>
      <c r="L1363" s="825">
        <v>1000.5</v>
      </c>
      <c r="M1363" s="825">
        <v>1000.5</v>
      </c>
      <c r="N1363" s="822">
        <v>1</v>
      </c>
      <c r="O1363" s="826">
        <v>1</v>
      </c>
      <c r="P1363" s="825">
        <v>1000.5</v>
      </c>
      <c r="Q1363" s="827">
        <v>1</v>
      </c>
      <c r="R1363" s="822">
        <v>1</v>
      </c>
      <c r="S1363" s="827">
        <v>1</v>
      </c>
      <c r="T1363" s="826">
        <v>1</v>
      </c>
      <c r="U1363" s="828">
        <v>1</v>
      </c>
    </row>
    <row r="1364" spans="1:21" ht="14.45" customHeight="1" x14ac:dyDescent="0.2">
      <c r="A1364" s="821">
        <v>11</v>
      </c>
      <c r="B1364" s="822" t="s">
        <v>2300</v>
      </c>
      <c r="C1364" s="822" t="s">
        <v>2306</v>
      </c>
      <c r="D1364" s="823" t="s">
        <v>4268</v>
      </c>
      <c r="E1364" s="824" t="s">
        <v>2350</v>
      </c>
      <c r="F1364" s="822" t="s">
        <v>2303</v>
      </c>
      <c r="G1364" s="822" t="s">
        <v>2359</v>
      </c>
      <c r="H1364" s="822" t="s">
        <v>329</v>
      </c>
      <c r="I1364" s="822" t="s">
        <v>2363</v>
      </c>
      <c r="J1364" s="822" t="s">
        <v>2364</v>
      </c>
      <c r="K1364" s="822" t="s">
        <v>2365</v>
      </c>
      <c r="L1364" s="825">
        <v>249.55</v>
      </c>
      <c r="M1364" s="825">
        <v>5490.1</v>
      </c>
      <c r="N1364" s="822">
        <v>22</v>
      </c>
      <c r="O1364" s="826">
        <v>11</v>
      </c>
      <c r="P1364" s="825">
        <v>5490.1</v>
      </c>
      <c r="Q1364" s="827">
        <v>1</v>
      </c>
      <c r="R1364" s="822">
        <v>22</v>
      </c>
      <c r="S1364" s="827">
        <v>1</v>
      </c>
      <c r="T1364" s="826">
        <v>11</v>
      </c>
      <c r="U1364" s="828">
        <v>1</v>
      </c>
    </row>
    <row r="1365" spans="1:21" ht="14.45" customHeight="1" x14ac:dyDescent="0.2">
      <c r="A1365" s="821">
        <v>11</v>
      </c>
      <c r="B1365" s="822" t="s">
        <v>2300</v>
      </c>
      <c r="C1365" s="822" t="s">
        <v>2306</v>
      </c>
      <c r="D1365" s="823" t="s">
        <v>4268</v>
      </c>
      <c r="E1365" s="824" t="s">
        <v>2350</v>
      </c>
      <c r="F1365" s="822" t="s">
        <v>2303</v>
      </c>
      <c r="G1365" s="822" t="s">
        <v>2359</v>
      </c>
      <c r="H1365" s="822" t="s">
        <v>329</v>
      </c>
      <c r="I1365" s="822" t="s">
        <v>2366</v>
      </c>
      <c r="J1365" s="822" t="s">
        <v>2367</v>
      </c>
      <c r="K1365" s="822" t="s">
        <v>2368</v>
      </c>
      <c r="L1365" s="825">
        <v>400.2</v>
      </c>
      <c r="M1365" s="825">
        <v>11205.600000000002</v>
      </c>
      <c r="N1365" s="822">
        <v>28</v>
      </c>
      <c r="O1365" s="826">
        <v>28</v>
      </c>
      <c r="P1365" s="825">
        <v>10805.400000000001</v>
      </c>
      <c r="Q1365" s="827">
        <v>0.96428571428571419</v>
      </c>
      <c r="R1365" s="822">
        <v>27</v>
      </c>
      <c r="S1365" s="827">
        <v>0.9642857142857143</v>
      </c>
      <c r="T1365" s="826">
        <v>27</v>
      </c>
      <c r="U1365" s="828">
        <v>0.9642857142857143</v>
      </c>
    </row>
    <row r="1366" spans="1:21" ht="14.45" customHeight="1" x14ac:dyDescent="0.2">
      <c r="A1366" s="821">
        <v>11</v>
      </c>
      <c r="B1366" s="822" t="s">
        <v>2300</v>
      </c>
      <c r="C1366" s="822" t="s">
        <v>2306</v>
      </c>
      <c r="D1366" s="823" t="s">
        <v>4268</v>
      </c>
      <c r="E1366" s="824" t="s">
        <v>2350</v>
      </c>
      <c r="F1366" s="822" t="s">
        <v>2303</v>
      </c>
      <c r="G1366" s="822" t="s">
        <v>2359</v>
      </c>
      <c r="H1366" s="822" t="s">
        <v>329</v>
      </c>
      <c r="I1366" s="822" t="s">
        <v>2372</v>
      </c>
      <c r="J1366" s="822" t="s">
        <v>2373</v>
      </c>
      <c r="K1366" s="822" t="s">
        <v>2374</v>
      </c>
      <c r="L1366" s="825">
        <v>748.12</v>
      </c>
      <c r="M1366" s="825">
        <v>748.12</v>
      </c>
      <c r="N1366" s="822">
        <v>1</v>
      </c>
      <c r="O1366" s="826">
        <v>1</v>
      </c>
      <c r="P1366" s="825">
        <v>748.12</v>
      </c>
      <c r="Q1366" s="827">
        <v>1</v>
      </c>
      <c r="R1366" s="822">
        <v>1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11</v>
      </c>
      <c r="B1367" s="822" t="s">
        <v>2300</v>
      </c>
      <c r="C1367" s="822" t="s">
        <v>2306</v>
      </c>
      <c r="D1367" s="823" t="s">
        <v>4268</v>
      </c>
      <c r="E1367" s="824" t="s">
        <v>2350</v>
      </c>
      <c r="F1367" s="822" t="s">
        <v>2303</v>
      </c>
      <c r="G1367" s="822" t="s">
        <v>2359</v>
      </c>
      <c r="H1367" s="822" t="s">
        <v>329</v>
      </c>
      <c r="I1367" s="822" t="s">
        <v>2395</v>
      </c>
      <c r="J1367" s="822" t="s">
        <v>2396</v>
      </c>
      <c r="K1367" s="822" t="s">
        <v>2397</v>
      </c>
      <c r="L1367" s="825">
        <v>1000.5</v>
      </c>
      <c r="M1367" s="825">
        <v>1000.5</v>
      </c>
      <c r="N1367" s="822">
        <v>1</v>
      </c>
      <c r="O1367" s="826">
        <v>1</v>
      </c>
      <c r="P1367" s="825">
        <v>1000.5</v>
      </c>
      <c r="Q1367" s="827">
        <v>1</v>
      </c>
      <c r="R1367" s="822">
        <v>1</v>
      </c>
      <c r="S1367" s="827">
        <v>1</v>
      </c>
      <c r="T1367" s="826">
        <v>1</v>
      </c>
      <c r="U1367" s="828">
        <v>1</v>
      </c>
    </row>
    <row r="1368" spans="1:21" ht="14.45" customHeight="1" x14ac:dyDescent="0.2">
      <c r="A1368" s="821">
        <v>11</v>
      </c>
      <c r="B1368" s="822" t="s">
        <v>2300</v>
      </c>
      <c r="C1368" s="822" t="s">
        <v>2306</v>
      </c>
      <c r="D1368" s="823" t="s">
        <v>4268</v>
      </c>
      <c r="E1368" s="824" t="s">
        <v>2350</v>
      </c>
      <c r="F1368" s="822" t="s">
        <v>2303</v>
      </c>
      <c r="G1368" s="822" t="s">
        <v>2359</v>
      </c>
      <c r="H1368" s="822" t="s">
        <v>329</v>
      </c>
      <c r="I1368" s="822" t="s">
        <v>2652</v>
      </c>
      <c r="J1368" s="822" t="s">
        <v>2653</v>
      </c>
      <c r="K1368" s="822" t="s">
        <v>2654</v>
      </c>
      <c r="L1368" s="825">
        <v>600.29999999999995</v>
      </c>
      <c r="M1368" s="825">
        <v>600.29999999999995</v>
      </c>
      <c r="N1368" s="822">
        <v>1</v>
      </c>
      <c r="O1368" s="826">
        <v>1</v>
      </c>
      <c r="P1368" s="825">
        <v>600.29999999999995</v>
      </c>
      <c r="Q1368" s="827">
        <v>1</v>
      </c>
      <c r="R1368" s="822">
        <v>1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11</v>
      </c>
      <c r="B1369" s="822" t="s">
        <v>2300</v>
      </c>
      <c r="C1369" s="822" t="s">
        <v>2306</v>
      </c>
      <c r="D1369" s="823" t="s">
        <v>4268</v>
      </c>
      <c r="E1369" s="824" t="s">
        <v>2350</v>
      </c>
      <c r="F1369" s="822" t="s">
        <v>2303</v>
      </c>
      <c r="G1369" s="822" t="s">
        <v>2359</v>
      </c>
      <c r="H1369" s="822" t="s">
        <v>329</v>
      </c>
      <c r="I1369" s="822" t="s">
        <v>2658</v>
      </c>
      <c r="J1369" s="822" t="s">
        <v>2659</v>
      </c>
      <c r="K1369" s="822" t="s">
        <v>2660</v>
      </c>
      <c r="L1369" s="825">
        <v>600</v>
      </c>
      <c r="M1369" s="825">
        <v>600</v>
      </c>
      <c r="N1369" s="822">
        <v>1</v>
      </c>
      <c r="O1369" s="826">
        <v>1</v>
      </c>
      <c r="P1369" s="825">
        <v>600</v>
      </c>
      <c r="Q1369" s="827">
        <v>1</v>
      </c>
      <c r="R1369" s="822">
        <v>1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11</v>
      </c>
      <c r="B1370" s="822" t="s">
        <v>2300</v>
      </c>
      <c r="C1370" s="822" t="s">
        <v>2306</v>
      </c>
      <c r="D1370" s="823" t="s">
        <v>4268</v>
      </c>
      <c r="E1370" s="824" t="s">
        <v>2350</v>
      </c>
      <c r="F1370" s="822" t="s">
        <v>2303</v>
      </c>
      <c r="G1370" s="822" t="s">
        <v>2359</v>
      </c>
      <c r="H1370" s="822" t="s">
        <v>329</v>
      </c>
      <c r="I1370" s="822" t="s">
        <v>2664</v>
      </c>
      <c r="J1370" s="822" t="s">
        <v>2665</v>
      </c>
      <c r="K1370" s="822"/>
      <c r="L1370" s="825">
        <v>180.55</v>
      </c>
      <c r="M1370" s="825">
        <v>180.55</v>
      </c>
      <c r="N1370" s="822">
        <v>1</v>
      </c>
      <c r="O1370" s="826">
        <v>1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11</v>
      </c>
      <c r="B1371" s="822" t="s">
        <v>2300</v>
      </c>
      <c r="C1371" s="822" t="s">
        <v>2306</v>
      </c>
      <c r="D1371" s="823" t="s">
        <v>4268</v>
      </c>
      <c r="E1371" s="824" t="s">
        <v>2350</v>
      </c>
      <c r="F1371" s="822" t="s">
        <v>2303</v>
      </c>
      <c r="G1371" s="822" t="s">
        <v>2359</v>
      </c>
      <c r="H1371" s="822" t="s">
        <v>329</v>
      </c>
      <c r="I1371" s="822" t="s">
        <v>3127</v>
      </c>
      <c r="J1371" s="822" t="s">
        <v>3128</v>
      </c>
      <c r="K1371" s="822" t="s">
        <v>3129</v>
      </c>
      <c r="L1371" s="825">
        <v>1383</v>
      </c>
      <c r="M1371" s="825">
        <v>51171</v>
      </c>
      <c r="N1371" s="822">
        <v>37</v>
      </c>
      <c r="O1371" s="826">
        <v>34</v>
      </c>
      <c r="P1371" s="825">
        <v>38724</v>
      </c>
      <c r="Q1371" s="827">
        <v>0.7567567567567568</v>
      </c>
      <c r="R1371" s="822">
        <v>28</v>
      </c>
      <c r="S1371" s="827">
        <v>0.7567567567567568</v>
      </c>
      <c r="T1371" s="826">
        <v>25</v>
      </c>
      <c r="U1371" s="828">
        <v>0.73529411764705888</v>
      </c>
    </row>
    <row r="1372" spans="1:21" ht="14.45" customHeight="1" x14ac:dyDescent="0.2">
      <c r="A1372" s="821">
        <v>11</v>
      </c>
      <c r="B1372" s="822" t="s">
        <v>2300</v>
      </c>
      <c r="C1372" s="822" t="s">
        <v>2306</v>
      </c>
      <c r="D1372" s="823" t="s">
        <v>4268</v>
      </c>
      <c r="E1372" s="824" t="s">
        <v>2350</v>
      </c>
      <c r="F1372" s="822" t="s">
        <v>2303</v>
      </c>
      <c r="G1372" s="822" t="s">
        <v>2359</v>
      </c>
      <c r="H1372" s="822" t="s">
        <v>329</v>
      </c>
      <c r="I1372" s="822" t="s">
        <v>3738</v>
      </c>
      <c r="J1372" s="822" t="s">
        <v>3739</v>
      </c>
      <c r="K1372" s="822" t="s">
        <v>3740</v>
      </c>
      <c r="L1372" s="825">
        <v>3199.87</v>
      </c>
      <c r="M1372" s="825">
        <v>3199.87</v>
      </c>
      <c r="N1372" s="822">
        <v>1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11</v>
      </c>
      <c r="B1373" s="822" t="s">
        <v>2300</v>
      </c>
      <c r="C1373" s="822" t="s">
        <v>2306</v>
      </c>
      <c r="D1373" s="823" t="s">
        <v>4268</v>
      </c>
      <c r="E1373" s="824" t="s">
        <v>2350</v>
      </c>
      <c r="F1373" s="822" t="s">
        <v>2303</v>
      </c>
      <c r="G1373" s="822" t="s">
        <v>2359</v>
      </c>
      <c r="H1373" s="822" t="s">
        <v>329</v>
      </c>
      <c r="I1373" s="822" t="s">
        <v>3741</v>
      </c>
      <c r="J1373" s="822" t="s">
        <v>3553</v>
      </c>
      <c r="K1373" s="822" t="s">
        <v>3742</v>
      </c>
      <c r="L1373" s="825">
        <v>180.55</v>
      </c>
      <c r="M1373" s="825">
        <v>180.55</v>
      </c>
      <c r="N1373" s="822">
        <v>1</v>
      </c>
      <c r="O1373" s="826">
        <v>1</v>
      </c>
      <c r="P1373" s="825">
        <v>180.55</v>
      </c>
      <c r="Q1373" s="827">
        <v>1</v>
      </c>
      <c r="R1373" s="822">
        <v>1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11</v>
      </c>
      <c r="B1374" s="822" t="s">
        <v>2300</v>
      </c>
      <c r="C1374" s="822" t="s">
        <v>2306</v>
      </c>
      <c r="D1374" s="823" t="s">
        <v>4268</v>
      </c>
      <c r="E1374" s="824" t="s">
        <v>2350</v>
      </c>
      <c r="F1374" s="822" t="s">
        <v>2303</v>
      </c>
      <c r="G1374" s="822" t="s">
        <v>2359</v>
      </c>
      <c r="H1374" s="822" t="s">
        <v>329</v>
      </c>
      <c r="I1374" s="822" t="s">
        <v>3743</v>
      </c>
      <c r="J1374" s="822" t="s">
        <v>3744</v>
      </c>
      <c r="K1374" s="822" t="s">
        <v>3745</v>
      </c>
      <c r="L1374" s="825">
        <v>599.80999999999995</v>
      </c>
      <c r="M1374" s="825">
        <v>599.80999999999995</v>
      </c>
      <c r="N1374" s="822">
        <v>1</v>
      </c>
      <c r="O1374" s="826">
        <v>1</v>
      </c>
      <c r="P1374" s="825">
        <v>599.80999999999995</v>
      </c>
      <c r="Q1374" s="827">
        <v>1</v>
      </c>
      <c r="R1374" s="822">
        <v>1</v>
      </c>
      <c r="S1374" s="827">
        <v>1</v>
      </c>
      <c r="T1374" s="826">
        <v>1</v>
      </c>
      <c r="U1374" s="828">
        <v>1</v>
      </c>
    </row>
    <row r="1375" spans="1:21" ht="14.45" customHeight="1" x14ac:dyDescent="0.2">
      <c r="A1375" s="821">
        <v>11</v>
      </c>
      <c r="B1375" s="822" t="s">
        <v>2300</v>
      </c>
      <c r="C1375" s="822" t="s">
        <v>2306</v>
      </c>
      <c r="D1375" s="823" t="s">
        <v>4268</v>
      </c>
      <c r="E1375" s="824" t="s">
        <v>2350</v>
      </c>
      <c r="F1375" s="822" t="s">
        <v>2303</v>
      </c>
      <c r="G1375" s="822" t="s">
        <v>2359</v>
      </c>
      <c r="H1375" s="822" t="s">
        <v>329</v>
      </c>
      <c r="I1375" s="822" t="s">
        <v>3746</v>
      </c>
      <c r="J1375" s="822" t="s">
        <v>3747</v>
      </c>
      <c r="K1375" s="822" t="s">
        <v>3748</v>
      </c>
      <c r="L1375" s="825">
        <v>816.01</v>
      </c>
      <c r="M1375" s="825">
        <v>816.01</v>
      </c>
      <c r="N1375" s="822">
        <v>1</v>
      </c>
      <c r="O1375" s="826">
        <v>1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11</v>
      </c>
      <c r="B1376" s="822" t="s">
        <v>2300</v>
      </c>
      <c r="C1376" s="822" t="s">
        <v>2306</v>
      </c>
      <c r="D1376" s="823" t="s">
        <v>4268</v>
      </c>
      <c r="E1376" s="824" t="s">
        <v>2345</v>
      </c>
      <c r="F1376" s="822" t="s">
        <v>2301</v>
      </c>
      <c r="G1376" s="822" t="s">
        <v>2506</v>
      </c>
      <c r="H1376" s="822" t="s">
        <v>329</v>
      </c>
      <c r="I1376" s="822" t="s">
        <v>2507</v>
      </c>
      <c r="J1376" s="822" t="s">
        <v>2508</v>
      </c>
      <c r="K1376" s="822" t="s">
        <v>2083</v>
      </c>
      <c r="L1376" s="825">
        <v>70.48</v>
      </c>
      <c r="M1376" s="825">
        <v>140.96</v>
      </c>
      <c r="N1376" s="822">
        <v>2</v>
      </c>
      <c r="O1376" s="826">
        <v>2</v>
      </c>
      <c r="P1376" s="825">
        <v>70.48</v>
      </c>
      <c r="Q1376" s="827">
        <v>0.5</v>
      </c>
      <c r="R1376" s="822">
        <v>1</v>
      </c>
      <c r="S1376" s="827">
        <v>0.5</v>
      </c>
      <c r="T1376" s="826">
        <v>1</v>
      </c>
      <c r="U1376" s="828">
        <v>0.5</v>
      </c>
    </row>
    <row r="1377" spans="1:21" ht="14.45" customHeight="1" x14ac:dyDescent="0.2">
      <c r="A1377" s="821">
        <v>11</v>
      </c>
      <c r="B1377" s="822" t="s">
        <v>2300</v>
      </c>
      <c r="C1377" s="822" t="s">
        <v>2306</v>
      </c>
      <c r="D1377" s="823" t="s">
        <v>4268</v>
      </c>
      <c r="E1377" s="824" t="s">
        <v>2345</v>
      </c>
      <c r="F1377" s="822" t="s">
        <v>2301</v>
      </c>
      <c r="G1377" s="822" t="s">
        <v>2506</v>
      </c>
      <c r="H1377" s="822" t="s">
        <v>329</v>
      </c>
      <c r="I1377" s="822" t="s">
        <v>3456</v>
      </c>
      <c r="J1377" s="822" t="s">
        <v>2508</v>
      </c>
      <c r="K1377" s="822" t="s">
        <v>3457</v>
      </c>
      <c r="L1377" s="825">
        <v>0</v>
      </c>
      <c r="M1377" s="825">
        <v>0</v>
      </c>
      <c r="N1377" s="822">
        <v>1</v>
      </c>
      <c r="O1377" s="826">
        <v>1</v>
      </c>
      <c r="P1377" s="825"/>
      <c r="Q1377" s="827"/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11</v>
      </c>
      <c r="B1378" s="822" t="s">
        <v>2300</v>
      </c>
      <c r="C1378" s="822" t="s">
        <v>2306</v>
      </c>
      <c r="D1378" s="823" t="s">
        <v>4268</v>
      </c>
      <c r="E1378" s="824" t="s">
        <v>2345</v>
      </c>
      <c r="F1378" s="822" t="s">
        <v>2301</v>
      </c>
      <c r="G1378" s="822" t="s">
        <v>3749</v>
      </c>
      <c r="H1378" s="822" t="s">
        <v>329</v>
      </c>
      <c r="I1378" s="822" t="s">
        <v>3750</v>
      </c>
      <c r="J1378" s="822" t="s">
        <v>1606</v>
      </c>
      <c r="K1378" s="822" t="s">
        <v>1954</v>
      </c>
      <c r="L1378" s="825">
        <v>247.17</v>
      </c>
      <c r="M1378" s="825">
        <v>494.34</v>
      </c>
      <c r="N1378" s="822">
        <v>2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11</v>
      </c>
      <c r="B1379" s="822" t="s">
        <v>2300</v>
      </c>
      <c r="C1379" s="822" t="s">
        <v>2306</v>
      </c>
      <c r="D1379" s="823" t="s">
        <v>4268</v>
      </c>
      <c r="E1379" s="824" t="s">
        <v>2345</v>
      </c>
      <c r="F1379" s="822" t="s">
        <v>2301</v>
      </c>
      <c r="G1379" s="822" t="s">
        <v>3239</v>
      </c>
      <c r="H1379" s="822" t="s">
        <v>663</v>
      </c>
      <c r="I1379" s="822" t="s">
        <v>1978</v>
      </c>
      <c r="J1379" s="822" t="s">
        <v>1979</v>
      </c>
      <c r="K1379" s="822" t="s">
        <v>1980</v>
      </c>
      <c r="L1379" s="825">
        <v>11.71</v>
      </c>
      <c r="M1379" s="825">
        <v>23.42</v>
      </c>
      <c r="N1379" s="822">
        <v>2</v>
      </c>
      <c r="O1379" s="826">
        <v>2</v>
      </c>
      <c r="P1379" s="825">
        <v>11.71</v>
      </c>
      <c r="Q1379" s="827">
        <v>0.5</v>
      </c>
      <c r="R1379" s="822">
        <v>1</v>
      </c>
      <c r="S1379" s="827">
        <v>0.5</v>
      </c>
      <c r="T1379" s="826">
        <v>1</v>
      </c>
      <c r="U1379" s="828">
        <v>0.5</v>
      </c>
    </row>
    <row r="1380" spans="1:21" ht="14.45" customHeight="1" x14ac:dyDescent="0.2">
      <c r="A1380" s="821">
        <v>11</v>
      </c>
      <c r="B1380" s="822" t="s">
        <v>2300</v>
      </c>
      <c r="C1380" s="822" t="s">
        <v>2306</v>
      </c>
      <c r="D1380" s="823" t="s">
        <v>4268</v>
      </c>
      <c r="E1380" s="824" t="s">
        <v>2345</v>
      </c>
      <c r="F1380" s="822" t="s">
        <v>2301</v>
      </c>
      <c r="G1380" s="822" t="s">
        <v>2514</v>
      </c>
      <c r="H1380" s="822" t="s">
        <v>329</v>
      </c>
      <c r="I1380" s="822" t="s">
        <v>2515</v>
      </c>
      <c r="J1380" s="822" t="s">
        <v>2516</v>
      </c>
      <c r="K1380" s="822" t="s">
        <v>2517</v>
      </c>
      <c r="L1380" s="825">
        <v>159.71</v>
      </c>
      <c r="M1380" s="825">
        <v>30664.319999999978</v>
      </c>
      <c r="N1380" s="822">
        <v>192</v>
      </c>
      <c r="O1380" s="826">
        <v>62</v>
      </c>
      <c r="P1380" s="825">
        <v>13894.769999999991</v>
      </c>
      <c r="Q1380" s="827">
        <v>0.45312500000000006</v>
      </c>
      <c r="R1380" s="822">
        <v>87</v>
      </c>
      <c r="S1380" s="827">
        <v>0.453125</v>
      </c>
      <c r="T1380" s="826">
        <v>28.5</v>
      </c>
      <c r="U1380" s="828">
        <v>0.45967741935483869</v>
      </c>
    </row>
    <row r="1381" spans="1:21" ht="14.45" customHeight="1" x14ac:dyDescent="0.2">
      <c r="A1381" s="821">
        <v>11</v>
      </c>
      <c r="B1381" s="822" t="s">
        <v>2300</v>
      </c>
      <c r="C1381" s="822" t="s">
        <v>2306</v>
      </c>
      <c r="D1381" s="823" t="s">
        <v>4268</v>
      </c>
      <c r="E1381" s="824" t="s">
        <v>2345</v>
      </c>
      <c r="F1381" s="822" t="s">
        <v>2301</v>
      </c>
      <c r="G1381" s="822" t="s">
        <v>3751</v>
      </c>
      <c r="H1381" s="822" t="s">
        <v>329</v>
      </c>
      <c r="I1381" s="822" t="s">
        <v>3752</v>
      </c>
      <c r="J1381" s="822" t="s">
        <v>3753</v>
      </c>
      <c r="K1381" s="822" t="s">
        <v>708</v>
      </c>
      <c r="L1381" s="825">
        <v>168.41</v>
      </c>
      <c r="M1381" s="825">
        <v>168.41</v>
      </c>
      <c r="N1381" s="822">
        <v>1</v>
      </c>
      <c r="O1381" s="826">
        <v>1</v>
      </c>
      <c r="P1381" s="825">
        <v>168.41</v>
      </c>
      <c r="Q1381" s="827">
        <v>1</v>
      </c>
      <c r="R1381" s="822">
        <v>1</v>
      </c>
      <c r="S1381" s="827">
        <v>1</v>
      </c>
      <c r="T1381" s="826">
        <v>1</v>
      </c>
      <c r="U1381" s="828">
        <v>1</v>
      </c>
    </row>
    <row r="1382" spans="1:21" ht="14.45" customHeight="1" x14ac:dyDescent="0.2">
      <c r="A1382" s="821">
        <v>11</v>
      </c>
      <c r="B1382" s="822" t="s">
        <v>2300</v>
      </c>
      <c r="C1382" s="822" t="s">
        <v>2306</v>
      </c>
      <c r="D1382" s="823" t="s">
        <v>4268</v>
      </c>
      <c r="E1382" s="824" t="s">
        <v>2345</v>
      </c>
      <c r="F1382" s="822" t="s">
        <v>2301</v>
      </c>
      <c r="G1382" s="822" t="s">
        <v>2383</v>
      </c>
      <c r="H1382" s="822" t="s">
        <v>663</v>
      </c>
      <c r="I1382" s="822" t="s">
        <v>1914</v>
      </c>
      <c r="J1382" s="822" t="s">
        <v>1055</v>
      </c>
      <c r="K1382" s="822" t="s">
        <v>708</v>
      </c>
      <c r="L1382" s="825">
        <v>96.04</v>
      </c>
      <c r="M1382" s="825">
        <v>192.08</v>
      </c>
      <c r="N1382" s="822">
        <v>2</v>
      </c>
      <c r="O1382" s="826">
        <v>1</v>
      </c>
      <c r="P1382" s="825">
        <v>192.08</v>
      </c>
      <c r="Q1382" s="827">
        <v>1</v>
      </c>
      <c r="R1382" s="822">
        <v>2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11</v>
      </c>
      <c r="B1383" s="822" t="s">
        <v>2300</v>
      </c>
      <c r="C1383" s="822" t="s">
        <v>2306</v>
      </c>
      <c r="D1383" s="823" t="s">
        <v>4268</v>
      </c>
      <c r="E1383" s="824" t="s">
        <v>2345</v>
      </c>
      <c r="F1383" s="822" t="s">
        <v>2301</v>
      </c>
      <c r="G1383" s="822" t="s">
        <v>2383</v>
      </c>
      <c r="H1383" s="822" t="s">
        <v>329</v>
      </c>
      <c r="I1383" s="822" t="s">
        <v>2520</v>
      </c>
      <c r="J1383" s="822" t="s">
        <v>1055</v>
      </c>
      <c r="K1383" s="822" t="s">
        <v>1056</v>
      </c>
      <c r="L1383" s="825">
        <v>134.44999999999999</v>
      </c>
      <c r="M1383" s="825">
        <v>806.69999999999993</v>
      </c>
      <c r="N1383" s="822">
        <v>6</v>
      </c>
      <c r="O1383" s="826">
        <v>5</v>
      </c>
      <c r="P1383" s="825">
        <v>537.79999999999995</v>
      </c>
      <c r="Q1383" s="827">
        <v>0.66666666666666663</v>
      </c>
      <c r="R1383" s="822">
        <v>4</v>
      </c>
      <c r="S1383" s="827">
        <v>0.66666666666666663</v>
      </c>
      <c r="T1383" s="826">
        <v>3</v>
      </c>
      <c r="U1383" s="828">
        <v>0.6</v>
      </c>
    </row>
    <row r="1384" spans="1:21" ht="14.45" customHeight="1" x14ac:dyDescent="0.2">
      <c r="A1384" s="821">
        <v>11</v>
      </c>
      <c r="B1384" s="822" t="s">
        <v>2300</v>
      </c>
      <c r="C1384" s="822" t="s">
        <v>2306</v>
      </c>
      <c r="D1384" s="823" t="s">
        <v>4268</v>
      </c>
      <c r="E1384" s="824" t="s">
        <v>2345</v>
      </c>
      <c r="F1384" s="822" t="s">
        <v>2301</v>
      </c>
      <c r="G1384" s="822" t="s">
        <v>2383</v>
      </c>
      <c r="H1384" s="822" t="s">
        <v>329</v>
      </c>
      <c r="I1384" s="822" t="s">
        <v>2520</v>
      </c>
      <c r="J1384" s="822" t="s">
        <v>1055</v>
      </c>
      <c r="K1384" s="822" t="s">
        <v>1056</v>
      </c>
      <c r="L1384" s="825">
        <v>235.78</v>
      </c>
      <c r="M1384" s="825">
        <v>2593.58</v>
      </c>
      <c r="N1384" s="822">
        <v>11</v>
      </c>
      <c r="O1384" s="826">
        <v>6</v>
      </c>
      <c r="P1384" s="825">
        <v>943.12</v>
      </c>
      <c r="Q1384" s="827">
        <v>0.36363636363636365</v>
      </c>
      <c r="R1384" s="822">
        <v>4</v>
      </c>
      <c r="S1384" s="827">
        <v>0.36363636363636365</v>
      </c>
      <c r="T1384" s="826">
        <v>2</v>
      </c>
      <c r="U1384" s="828">
        <v>0.33333333333333331</v>
      </c>
    </row>
    <row r="1385" spans="1:21" ht="14.45" customHeight="1" x14ac:dyDescent="0.2">
      <c r="A1385" s="821">
        <v>11</v>
      </c>
      <c r="B1385" s="822" t="s">
        <v>2300</v>
      </c>
      <c r="C1385" s="822" t="s">
        <v>2306</v>
      </c>
      <c r="D1385" s="823" t="s">
        <v>4268</v>
      </c>
      <c r="E1385" s="824" t="s">
        <v>2345</v>
      </c>
      <c r="F1385" s="822" t="s">
        <v>2301</v>
      </c>
      <c r="G1385" s="822" t="s">
        <v>2721</v>
      </c>
      <c r="H1385" s="822" t="s">
        <v>329</v>
      </c>
      <c r="I1385" s="822" t="s">
        <v>2964</v>
      </c>
      <c r="J1385" s="822" t="s">
        <v>2930</v>
      </c>
      <c r="K1385" s="822" t="s">
        <v>2965</v>
      </c>
      <c r="L1385" s="825">
        <v>508.75</v>
      </c>
      <c r="M1385" s="825">
        <v>1017.5</v>
      </c>
      <c r="N1385" s="822">
        <v>2</v>
      </c>
      <c r="O1385" s="826">
        <v>1.5</v>
      </c>
      <c r="P1385" s="825">
        <v>508.75</v>
      </c>
      <c r="Q1385" s="827">
        <v>0.5</v>
      </c>
      <c r="R1385" s="822">
        <v>1</v>
      </c>
      <c r="S1385" s="827">
        <v>0.5</v>
      </c>
      <c r="T1385" s="826">
        <v>0.5</v>
      </c>
      <c r="U1385" s="828">
        <v>0.33333333333333331</v>
      </c>
    </row>
    <row r="1386" spans="1:21" ht="14.45" customHeight="1" x14ac:dyDescent="0.2">
      <c r="A1386" s="821">
        <v>11</v>
      </c>
      <c r="B1386" s="822" t="s">
        <v>2300</v>
      </c>
      <c r="C1386" s="822" t="s">
        <v>2306</v>
      </c>
      <c r="D1386" s="823" t="s">
        <v>4268</v>
      </c>
      <c r="E1386" s="824" t="s">
        <v>2345</v>
      </c>
      <c r="F1386" s="822" t="s">
        <v>2301</v>
      </c>
      <c r="G1386" s="822" t="s">
        <v>2721</v>
      </c>
      <c r="H1386" s="822" t="s">
        <v>329</v>
      </c>
      <c r="I1386" s="822" t="s">
        <v>3292</v>
      </c>
      <c r="J1386" s="822" t="s">
        <v>2723</v>
      </c>
      <c r="K1386" s="822" t="s">
        <v>3293</v>
      </c>
      <c r="L1386" s="825">
        <v>220.75</v>
      </c>
      <c r="M1386" s="825">
        <v>220.75</v>
      </c>
      <c r="N1386" s="822">
        <v>1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11</v>
      </c>
      <c r="B1387" s="822" t="s">
        <v>2300</v>
      </c>
      <c r="C1387" s="822" t="s">
        <v>2306</v>
      </c>
      <c r="D1387" s="823" t="s">
        <v>4268</v>
      </c>
      <c r="E1387" s="824" t="s">
        <v>2345</v>
      </c>
      <c r="F1387" s="822" t="s">
        <v>2301</v>
      </c>
      <c r="G1387" s="822" t="s">
        <v>2721</v>
      </c>
      <c r="H1387" s="822" t="s">
        <v>329</v>
      </c>
      <c r="I1387" s="822" t="s">
        <v>3754</v>
      </c>
      <c r="J1387" s="822" t="s">
        <v>2723</v>
      </c>
      <c r="K1387" s="822" t="s">
        <v>2724</v>
      </c>
      <c r="L1387" s="825">
        <v>1017.48</v>
      </c>
      <c r="M1387" s="825">
        <v>5087.3999999999996</v>
      </c>
      <c r="N1387" s="822">
        <v>5</v>
      </c>
      <c r="O1387" s="826">
        <v>1.5</v>
      </c>
      <c r="P1387" s="825">
        <v>3052.44</v>
      </c>
      <c r="Q1387" s="827">
        <v>0.60000000000000009</v>
      </c>
      <c r="R1387" s="822">
        <v>3</v>
      </c>
      <c r="S1387" s="827">
        <v>0.6</v>
      </c>
      <c r="T1387" s="826">
        <v>0.5</v>
      </c>
      <c r="U1387" s="828">
        <v>0.33333333333333331</v>
      </c>
    </row>
    <row r="1388" spans="1:21" ht="14.45" customHeight="1" x14ac:dyDescent="0.2">
      <c r="A1388" s="821">
        <v>11</v>
      </c>
      <c r="B1388" s="822" t="s">
        <v>2300</v>
      </c>
      <c r="C1388" s="822" t="s">
        <v>2306</v>
      </c>
      <c r="D1388" s="823" t="s">
        <v>4268</v>
      </c>
      <c r="E1388" s="824" t="s">
        <v>2345</v>
      </c>
      <c r="F1388" s="822" t="s">
        <v>2301</v>
      </c>
      <c r="G1388" s="822" t="s">
        <v>2721</v>
      </c>
      <c r="H1388" s="822" t="s">
        <v>329</v>
      </c>
      <c r="I1388" s="822" t="s">
        <v>3755</v>
      </c>
      <c r="J1388" s="822" t="s">
        <v>2723</v>
      </c>
      <c r="K1388" s="822" t="s">
        <v>3459</v>
      </c>
      <c r="L1388" s="825">
        <v>508.75</v>
      </c>
      <c r="M1388" s="825">
        <v>508.75</v>
      </c>
      <c r="N1388" s="822">
        <v>1</v>
      </c>
      <c r="O1388" s="826">
        <v>1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11</v>
      </c>
      <c r="B1389" s="822" t="s">
        <v>2300</v>
      </c>
      <c r="C1389" s="822" t="s">
        <v>2306</v>
      </c>
      <c r="D1389" s="823" t="s">
        <v>4268</v>
      </c>
      <c r="E1389" s="824" t="s">
        <v>2345</v>
      </c>
      <c r="F1389" s="822" t="s">
        <v>2301</v>
      </c>
      <c r="G1389" s="822" t="s">
        <v>2521</v>
      </c>
      <c r="H1389" s="822" t="s">
        <v>663</v>
      </c>
      <c r="I1389" s="822" t="s">
        <v>3756</v>
      </c>
      <c r="J1389" s="822" t="s">
        <v>1064</v>
      </c>
      <c r="K1389" s="822" t="s">
        <v>3757</v>
      </c>
      <c r="L1389" s="825">
        <v>0</v>
      </c>
      <c r="M1389" s="825">
        <v>0</v>
      </c>
      <c r="N1389" s="822">
        <v>1</v>
      </c>
      <c r="O1389" s="826">
        <v>1</v>
      </c>
      <c r="P1389" s="825">
        <v>0</v>
      </c>
      <c r="Q1389" s="827"/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11</v>
      </c>
      <c r="B1390" s="822" t="s">
        <v>2300</v>
      </c>
      <c r="C1390" s="822" t="s">
        <v>2306</v>
      </c>
      <c r="D1390" s="823" t="s">
        <v>4268</v>
      </c>
      <c r="E1390" s="824" t="s">
        <v>2345</v>
      </c>
      <c r="F1390" s="822" t="s">
        <v>2301</v>
      </c>
      <c r="G1390" s="822" t="s">
        <v>2522</v>
      </c>
      <c r="H1390" s="822" t="s">
        <v>329</v>
      </c>
      <c r="I1390" s="822" t="s">
        <v>2523</v>
      </c>
      <c r="J1390" s="822" t="s">
        <v>2524</v>
      </c>
      <c r="K1390" s="822" t="s">
        <v>708</v>
      </c>
      <c r="L1390" s="825">
        <v>78.33</v>
      </c>
      <c r="M1390" s="825">
        <v>469.98</v>
      </c>
      <c r="N1390" s="822">
        <v>6</v>
      </c>
      <c r="O1390" s="826">
        <v>1.5</v>
      </c>
      <c r="P1390" s="825">
        <v>156.66</v>
      </c>
      <c r="Q1390" s="827">
        <v>0.33333333333333331</v>
      </c>
      <c r="R1390" s="822">
        <v>2</v>
      </c>
      <c r="S1390" s="827">
        <v>0.33333333333333331</v>
      </c>
      <c r="T1390" s="826">
        <v>0.5</v>
      </c>
      <c r="U1390" s="828">
        <v>0.33333333333333331</v>
      </c>
    </row>
    <row r="1391" spans="1:21" ht="14.45" customHeight="1" x14ac:dyDescent="0.2">
      <c r="A1391" s="821">
        <v>11</v>
      </c>
      <c r="B1391" s="822" t="s">
        <v>2300</v>
      </c>
      <c r="C1391" s="822" t="s">
        <v>2306</v>
      </c>
      <c r="D1391" s="823" t="s">
        <v>4268</v>
      </c>
      <c r="E1391" s="824" t="s">
        <v>2345</v>
      </c>
      <c r="F1391" s="822" t="s">
        <v>2301</v>
      </c>
      <c r="G1391" s="822" t="s">
        <v>2522</v>
      </c>
      <c r="H1391" s="822" t="s">
        <v>329</v>
      </c>
      <c r="I1391" s="822" t="s">
        <v>3294</v>
      </c>
      <c r="J1391" s="822" t="s">
        <v>2524</v>
      </c>
      <c r="K1391" s="822" t="s">
        <v>708</v>
      </c>
      <c r="L1391" s="825">
        <v>78.33</v>
      </c>
      <c r="M1391" s="825">
        <v>234.99</v>
      </c>
      <c r="N1391" s="822">
        <v>3</v>
      </c>
      <c r="O1391" s="826">
        <v>2</v>
      </c>
      <c r="P1391" s="825">
        <v>234.99</v>
      </c>
      <c r="Q1391" s="827">
        <v>1</v>
      </c>
      <c r="R1391" s="822">
        <v>3</v>
      </c>
      <c r="S1391" s="827">
        <v>1</v>
      </c>
      <c r="T1391" s="826">
        <v>2</v>
      </c>
      <c r="U1391" s="828">
        <v>1</v>
      </c>
    </row>
    <row r="1392" spans="1:21" ht="14.45" customHeight="1" x14ac:dyDescent="0.2">
      <c r="A1392" s="821">
        <v>11</v>
      </c>
      <c r="B1392" s="822" t="s">
        <v>2300</v>
      </c>
      <c r="C1392" s="822" t="s">
        <v>2306</v>
      </c>
      <c r="D1392" s="823" t="s">
        <v>4268</v>
      </c>
      <c r="E1392" s="824" t="s">
        <v>2345</v>
      </c>
      <c r="F1392" s="822" t="s">
        <v>2301</v>
      </c>
      <c r="G1392" s="822" t="s">
        <v>3151</v>
      </c>
      <c r="H1392" s="822" t="s">
        <v>329</v>
      </c>
      <c r="I1392" s="822" t="s">
        <v>3758</v>
      </c>
      <c r="J1392" s="822" t="s">
        <v>3153</v>
      </c>
      <c r="K1392" s="822" t="s">
        <v>3759</v>
      </c>
      <c r="L1392" s="825">
        <v>300.51</v>
      </c>
      <c r="M1392" s="825">
        <v>300.51</v>
      </c>
      <c r="N1392" s="822">
        <v>1</v>
      </c>
      <c r="O1392" s="826">
        <v>1</v>
      </c>
      <c r="P1392" s="825">
        <v>300.51</v>
      </c>
      <c r="Q1392" s="827">
        <v>1</v>
      </c>
      <c r="R1392" s="822">
        <v>1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11</v>
      </c>
      <c r="B1393" s="822" t="s">
        <v>2300</v>
      </c>
      <c r="C1393" s="822" t="s">
        <v>2306</v>
      </c>
      <c r="D1393" s="823" t="s">
        <v>4268</v>
      </c>
      <c r="E1393" s="824" t="s">
        <v>2345</v>
      </c>
      <c r="F1393" s="822" t="s">
        <v>2301</v>
      </c>
      <c r="G1393" s="822" t="s">
        <v>2434</v>
      </c>
      <c r="H1393" s="822" t="s">
        <v>329</v>
      </c>
      <c r="I1393" s="822" t="s">
        <v>2435</v>
      </c>
      <c r="J1393" s="822" t="s">
        <v>2436</v>
      </c>
      <c r="K1393" s="822" t="s">
        <v>2437</v>
      </c>
      <c r="L1393" s="825">
        <v>52.87</v>
      </c>
      <c r="M1393" s="825">
        <v>370.09</v>
      </c>
      <c r="N1393" s="822">
        <v>7</v>
      </c>
      <c r="O1393" s="826">
        <v>7</v>
      </c>
      <c r="P1393" s="825">
        <v>158.60999999999999</v>
      </c>
      <c r="Q1393" s="827">
        <v>0.42857142857142855</v>
      </c>
      <c r="R1393" s="822">
        <v>3</v>
      </c>
      <c r="S1393" s="827">
        <v>0.42857142857142855</v>
      </c>
      <c r="T1393" s="826">
        <v>3</v>
      </c>
      <c r="U1393" s="828">
        <v>0.42857142857142855</v>
      </c>
    </row>
    <row r="1394" spans="1:21" ht="14.45" customHeight="1" x14ac:dyDescent="0.2">
      <c r="A1394" s="821">
        <v>11</v>
      </c>
      <c r="B1394" s="822" t="s">
        <v>2300</v>
      </c>
      <c r="C1394" s="822" t="s">
        <v>2306</v>
      </c>
      <c r="D1394" s="823" t="s">
        <v>4268</v>
      </c>
      <c r="E1394" s="824" t="s">
        <v>2345</v>
      </c>
      <c r="F1394" s="822" t="s">
        <v>2301</v>
      </c>
      <c r="G1394" s="822" t="s">
        <v>2434</v>
      </c>
      <c r="H1394" s="822" t="s">
        <v>329</v>
      </c>
      <c r="I1394" s="822" t="s">
        <v>2532</v>
      </c>
      <c r="J1394" s="822" t="s">
        <v>2533</v>
      </c>
      <c r="K1394" s="822" t="s">
        <v>2534</v>
      </c>
      <c r="L1394" s="825">
        <v>70.48</v>
      </c>
      <c r="M1394" s="825">
        <v>70.48</v>
      </c>
      <c r="N1394" s="822">
        <v>1</v>
      </c>
      <c r="O1394" s="826">
        <v>1</v>
      </c>
      <c r="P1394" s="825">
        <v>70.48</v>
      </c>
      <c r="Q1394" s="827">
        <v>1</v>
      </c>
      <c r="R1394" s="822">
        <v>1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11</v>
      </c>
      <c r="B1395" s="822" t="s">
        <v>2300</v>
      </c>
      <c r="C1395" s="822" t="s">
        <v>2306</v>
      </c>
      <c r="D1395" s="823" t="s">
        <v>4268</v>
      </c>
      <c r="E1395" s="824" t="s">
        <v>2345</v>
      </c>
      <c r="F1395" s="822" t="s">
        <v>2301</v>
      </c>
      <c r="G1395" s="822" t="s">
        <v>2434</v>
      </c>
      <c r="H1395" s="822" t="s">
        <v>329</v>
      </c>
      <c r="I1395" s="822" t="s">
        <v>2972</v>
      </c>
      <c r="J1395" s="822" t="s">
        <v>2729</v>
      </c>
      <c r="K1395" s="822" t="s">
        <v>2973</v>
      </c>
      <c r="L1395" s="825">
        <v>117.47</v>
      </c>
      <c r="M1395" s="825">
        <v>234.94</v>
      </c>
      <c r="N1395" s="822">
        <v>2</v>
      </c>
      <c r="O1395" s="826">
        <v>1</v>
      </c>
      <c r="P1395" s="825"/>
      <c r="Q1395" s="827">
        <v>0</v>
      </c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11</v>
      </c>
      <c r="B1396" s="822" t="s">
        <v>2300</v>
      </c>
      <c r="C1396" s="822" t="s">
        <v>2306</v>
      </c>
      <c r="D1396" s="823" t="s">
        <v>4268</v>
      </c>
      <c r="E1396" s="824" t="s">
        <v>2345</v>
      </c>
      <c r="F1396" s="822" t="s">
        <v>2301</v>
      </c>
      <c r="G1396" s="822" t="s">
        <v>2544</v>
      </c>
      <c r="H1396" s="822" t="s">
        <v>329</v>
      </c>
      <c r="I1396" s="822" t="s">
        <v>2545</v>
      </c>
      <c r="J1396" s="822" t="s">
        <v>730</v>
      </c>
      <c r="K1396" s="822" t="s">
        <v>2546</v>
      </c>
      <c r="L1396" s="825">
        <v>91.11</v>
      </c>
      <c r="M1396" s="825">
        <v>637.77</v>
      </c>
      <c r="N1396" s="822">
        <v>7</v>
      </c>
      <c r="O1396" s="826">
        <v>4.5</v>
      </c>
      <c r="P1396" s="825">
        <v>455.54999999999995</v>
      </c>
      <c r="Q1396" s="827">
        <v>0.71428571428571419</v>
      </c>
      <c r="R1396" s="822">
        <v>5</v>
      </c>
      <c r="S1396" s="827">
        <v>0.7142857142857143</v>
      </c>
      <c r="T1396" s="826">
        <v>2.5</v>
      </c>
      <c r="U1396" s="828">
        <v>0.55555555555555558</v>
      </c>
    </row>
    <row r="1397" spans="1:21" ht="14.45" customHeight="1" x14ac:dyDescent="0.2">
      <c r="A1397" s="821">
        <v>11</v>
      </c>
      <c r="B1397" s="822" t="s">
        <v>2300</v>
      </c>
      <c r="C1397" s="822" t="s">
        <v>2306</v>
      </c>
      <c r="D1397" s="823" t="s">
        <v>4268</v>
      </c>
      <c r="E1397" s="824" t="s">
        <v>2345</v>
      </c>
      <c r="F1397" s="822" t="s">
        <v>2301</v>
      </c>
      <c r="G1397" s="822" t="s">
        <v>2544</v>
      </c>
      <c r="H1397" s="822" t="s">
        <v>329</v>
      </c>
      <c r="I1397" s="822" t="s">
        <v>2932</v>
      </c>
      <c r="J1397" s="822" t="s">
        <v>730</v>
      </c>
      <c r="K1397" s="822" t="s">
        <v>2933</v>
      </c>
      <c r="L1397" s="825">
        <v>45.56</v>
      </c>
      <c r="M1397" s="825">
        <v>45.56</v>
      </c>
      <c r="N1397" s="822">
        <v>1</v>
      </c>
      <c r="O1397" s="826">
        <v>1</v>
      </c>
      <c r="P1397" s="825">
        <v>45.56</v>
      </c>
      <c r="Q1397" s="827">
        <v>1</v>
      </c>
      <c r="R1397" s="822">
        <v>1</v>
      </c>
      <c r="S1397" s="827">
        <v>1</v>
      </c>
      <c r="T1397" s="826">
        <v>1</v>
      </c>
      <c r="U1397" s="828">
        <v>1</v>
      </c>
    </row>
    <row r="1398" spans="1:21" ht="14.45" customHeight="1" x14ac:dyDescent="0.2">
      <c r="A1398" s="821">
        <v>11</v>
      </c>
      <c r="B1398" s="822" t="s">
        <v>2300</v>
      </c>
      <c r="C1398" s="822" t="s">
        <v>2306</v>
      </c>
      <c r="D1398" s="823" t="s">
        <v>4268</v>
      </c>
      <c r="E1398" s="824" t="s">
        <v>2345</v>
      </c>
      <c r="F1398" s="822" t="s">
        <v>2301</v>
      </c>
      <c r="G1398" s="822" t="s">
        <v>2544</v>
      </c>
      <c r="H1398" s="822" t="s">
        <v>329</v>
      </c>
      <c r="I1398" s="822" t="s">
        <v>3251</v>
      </c>
      <c r="J1398" s="822" t="s">
        <v>730</v>
      </c>
      <c r="K1398" s="822" t="s">
        <v>2933</v>
      </c>
      <c r="L1398" s="825">
        <v>45.56</v>
      </c>
      <c r="M1398" s="825">
        <v>45.56</v>
      </c>
      <c r="N1398" s="822">
        <v>1</v>
      </c>
      <c r="O1398" s="826">
        <v>1</v>
      </c>
      <c r="P1398" s="825">
        <v>45.56</v>
      </c>
      <c r="Q1398" s="827">
        <v>1</v>
      </c>
      <c r="R1398" s="822">
        <v>1</v>
      </c>
      <c r="S1398" s="827">
        <v>1</v>
      </c>
      <c r="T1398" s="826">
        <v>1</v>
      </c>
      <c r="U1398" s="828">
        <v>1</v>
      </c>
    </row>
    <row r="1399" spans="1:21" ht="14.45" customHeight="1" x14ac:dyDescent="0.2">
      <c r="A1399" s="821">
        <v>11</v>
      </c>
      <c r="B1399" s="822" t="s">
        <v>2300</v>
      </c>
      <c r="C1399" s="822" t="s">
        <v>2306</v>
      </c>
      <c r="D1399" s="823" t="s">
        <v>4268</v>
      </c>
      <c r="E1399" s="824" t="s">
        <v>2345</v>
      </c>
      <c r="F1399" s="822" t="s">
        <v>2301</v>
      </c>
      <c r="G1399" s="822" t="s">
        <v>2548</v>
      </c>
      <c r="H1399" s="822" t="s">
        <v>329</v>
      </c>
      <c r="I1399" s="822" t="s">
        <v>2549</v>
      </c>
      <c r="J1399" s="822" t="s">
        <v>2550</v>
      </c>
      <c r="K1399" s="822" t="s">
        <v>2551</v>
      </c>
      <c r="L1399" s="825">
        <v>93.49</v>
      </c>
      <c r="M1399" s="825">
        <v>93.49</v>
      </c>
      <c r="N1399" s="822">
        <v>1</v>
      </c>
      <c r="O1399" s="826">
        <v>1</v>
      </c>
      <c r="P1399" s="825">
        <v>93.49</v>
      </c>
      <c r="Q1399" s="827">
        <v>1</v>
      </c>
      <c r="R1399" s="822">
        <v>1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11</v>
      </c>
      <c r="B1400" s="822" t="s">
        <v>2300</v>
      </c>
      <c r="C1400" s="822" t="s">
        <v>2306</v>
      </c>
      <c r="D1400" s="823" t="s">
        <v>4268</v>
      </c>
      <c r="E1400" s="824" t="s">
        <v>2345</v>
      </c>
      <c r="F1400" s="822" t="s">
        <v>2301</v>
      </c>
      <c r="G1400" s="822" t="s">
        <v>3760</v>
      </c>
      <c r="H1400" s="822" t="s">
        <v>329</v>
      </c>
      <c r="I1400" s="822" t="s">
        <v>3761</v>
      </c>
      <c r="J1400" s="822" t="s">
        <v>3762</v>
      </c>
      <c r="K1400" s="822" t="s">
        <v>3763</v>
      </c>
      <c r="L1400" s="825">
        <v>98.68</v>
      </c>
      <c r="M1400" s="825">
        <v>197.36</v>
      </c>
      <c r="N1400" s="822">
        <v>2</v>
      </c>
      <c r="O1400" s="826">
        <v>2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11</v>
      </c>
      <c r="B1401" s="822" t="s">
        <v>2300</v>
      </c>
      <c r="C1401" s="822" t="s">
        <v>2306</v>
      </c>
      <c r="D1401" s="823" t="s">
        <v>4268</v>
      </c>
      <c r="E1401" s="824" t="s">
        <v>2345</v>
      </c>
      <c r="F1401" s="822" t="s">
        <v>2301</v>
      </c>
      <c r="G1401" s="822" t="s">
        <v>2555</v>
      </c>
      <c r="H1401" s="822" t="s">
        <v>329</v>
      </c>
      <c r="I1401" s="822" t="s">
        <v>2556</v>
      </c>
      <c r="J1401" s="822" t="s">
        <v>2557</v>
      </c>
      <c r="K1401" s="822" t="s">
        <v>2558</v>
      </c>
      <c r="L1401" s="825">
        <v>0</v>
      </c>
      <c r="M1401" s="825">
        <v>0</v>
      </c>
      <c r="N1401" s="822">
        <v>1</v>
      </c>
      <c r="O1401" s="826">
        <v>1</v>
      </c>
      <c r="P1401" s="825"/>
      <c r="Q1401" s="827"/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11</v>
      </c>
      <c r="B1402" s="822" t="s">
        <v>2300</v>
      </c>
      <c r="C1402" s="822" t="s">
        <v>2306</v>
      </c>
      <c r="D1402" s="823" t="s">
        <v>4268</v>
      </c>
      <c r="E1402" s="824" t="s">
        <v>2345</v>
      </c>
      <c r="F1402" s="822" t="s">
        <v>2301</v>
      </c>
      <c r="G1402" s="822" t="s">
        <v>2744</v>
      </c>
      <c r="H1402" s="822" t="s">
        <v>329</v>
      </c>
      <c r="I1402" s="822" t="s">
        <v>3405</v>
      </c>
      <c r="J1402" s="822" t="s">
        <v>1400</v>
      </c>
      <c r="K1402" s="822" t="s">
        <v>1401</v>
      </c>
      <c r="L1402" s="825">
        <v>94.7</v>
      </c>
      <c r="M1402" s="825">
        <v>94.7</v>
      </c>
      <c r="N1402" s="822">
        <v>1</v>
      </c>
      <c r="O1402" s="826">
        <v>1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11</v>
      </c>
      <c r="B1403" s="822" t="s">
        <v>2300</v>
      </c>
      <c r="C1403" s="822" t="s">
        <v>2306</v>
      </c>
      <c r="D1403" s="823" t="s">
        <v>4268</v>
      </c>
      <c r="E1403" s="824" t="s">
        <v>2345</v>
      </c>
      <c r="F1403" s="822" t="s">
        <v>2301</v>
      </c>
      <c r="G1403" s="822" t="s">
        <v>2744</v>
      </c>
      <c r="H1403" s="822" t="s">
        <v>329</v>
      </c>
      <c r="I1403" s="822" t="s">
        <v>3405</v>
      </c>
      <c r="J1403" s="822" t="s">
        <v>1400</v>
      </c>
      <c r="K1403" s="822" t="s">
        <v>1401</v>
      </c>
      <c r="L1403" s="825">
        <v>49.04</v>
      </c>
      <c r="M1403" s="825">
        <v>196.16</v>
      </c>
      <c r="N1403" s="822">
        <v>4</v>
      </c>
      <c r="O1403" s="826">
        <v>2</v>
      </c>
      <c r="P1403" s="825">
        <v>49.04</v>
      </c>
      <c r="Q1403" s="827">
        <v>0.25</v>
      </c>
      <c r="R1403" s="822">
        <v>1</v>
      </c>
      <c r="S1403" s="827">
        <v>0.25</v>
      </c>
      <c r="T1403" s="826">
        <v>1</v>
      </c>
      <c r="U1403" s="828">
        <v>0.5</v>
      </c>
    </row>
    <row r="1404" spans="1:21" ht="14.45" customHeight="1" x14ac:dyDescent="0.2">
      <c r="A1404" s="821">
        <v>11</v>
      </c>
      <c r="B1404" s="822" t="s">
        <v>2300</v>
      </c>
      <c r="C1404" s="822" t="s">
        <v>2306</v>
      </c>
      <c r="D1404" s="823" t="s">
        <v>4268</v>
      </c>
      <c r="E1404" s="824" t="s">
        <v>2345</v>
      </c>
      <c r="F1404" s="822" t="s">
        <v>2301</v>
      </c>
      <c r="G1404" s="822" t="s">
        <v>2559</v>
      </c>
      <c r="H1404" s="822" t="s">
        <v>329</v>
      </c>
      <c r="I1404" s="822" t="s">
        <v>2560</v>
      </c>
      <c r="J1404" s="822" t="s">
        <v>2561</v>
      </c>
      <c r="K1404" s="822" t="s">
        <v>2562</v>
      </c>
      <c r="L1404" s="825">
        <v>159.71</v>
      </c>
      <c r="M1404" s="825">
        <v>8464.630000000001</v>
      </c>
      <c r="N1404" s="822">
        <v>53</v>
      </c>
      <c r="O1404" s="826">
        <v>18</v>
      </c>
      <c r="P1404" s="825">
        <v>3513.6200000000003</v>
      </c>
      <c r="Q1404" s="827">
        <v>0.41509433962264147</v>
      </c>
      <c r="R1404" s="822">
        <v>22</v>
      </c>
      <c r="S1404" s="827">
        <v>0.41509433962264153</v>
      </c>
      <c r="T1404" s="826">
        <v>8</v>
      </c>
      <c r="U1404" s="828">
        <v>0.44444444444444442</v>
      </c>
    </row>
    <row r="1405" spans="1:21" ht="14.45" customHeight="1" x14ac:dyDescent="0.2">
      <c r="A1405" s="821">
        <v>11</v>
      </c>
      <c r="B1405" s="822" t="s">
        <v>2300</v>
      </c>
      <c r="C1405" s="822" t="s">
        <v>2306</v>
      </c>
      <c r="D1405" s="823" t="s">
        <v>4268</v>
      </c>
      <c r="E1405" s="824" t="s">
        <v>2345</v>
      </c>
      <c r="F1405" s="822" t="s">
        <v>2301</v>
      </c>
      <c r="G1405" s="822" t="s">
        <v>2559</v>
      </c>
      <c r="H1405" s="822" t="s">
        <v>329</v>
      </c>
      <c r="I1405" s="822" t="s">
        <v>2563</v>
      </c>
      <c r="J1405" s="822" t="s">
        <v>2561</v>
      </c>
      <c r="K1405" s="822" t="s">
        <v>2564</v>
      </c>
      <c r="L1405" s="825">
        <v>159.71</v>
      </c>
      <c r="M1405" s="825">
        <v>1756.81</v>
      </c>
      <c r="N1405" s="822">
        <v>11</v>
      </c>
      <c r="O1405" s="826">
        <v>3.5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11</v>
      </c>
      <c r="B1406" s="822" t="s">
        <v>2300</v>
      </c>
      <c r="C1406" s="822" t="s">
        <v>2306</v>
      </c>
      <c r="D1406" s="823" t="s">
        <v>4268</v>
      </c>
      <c r="E1406" s="824" t="s">
        <v>2345</v>
      </c>
      <c r="F1406" s="822" t="s">
        <v>2301</v>
      </c>
      <c r="G1406" s="822" t="s">
        <v>2438</v>
      </c>
      <c r="H1406" s="822" t="s">
        <v>329</v>
      </c>
      <c r="I1406" s="822" t="s">
        <v>2439</v>
      </c>
      <c r="J1406" s="822" t="s">
        <v>2440</v>
      </c>
      <c r="K1406" s="822" t="s">
        <v>2441</v>
      </c>
      <c r="L1406" s="825">
        <v>91.78</v>
      </c>
      <c r="M1406" s="825">
        <v>2386.2800000000002</v>
      </c>
      <c r="N1406" s="822">
        <v>26</v>
      </c>
      <c r="O1406" s="826">
        <v>6.5</v>
      </c>
      <c r="P1406" s="825">
        <v>826.0200000000001</v>
      </c>
      <c r="Q1406" s="827">
        <v>0.34615384615384615</v>
      </c>
      <c r="R1406" s="822">
        <v>9</v>
      </c>
      <c r="S1406" s="827">
        <v>0.34615384615384615</v>
      </c>
      <c r="T1406" s="826">
        <v>2</v>
      </c>
      <c r="U1406" s="828">
        <v>0.30769230769230771</v>
      </c>
    </row>
    <row r="1407" spans="1:21" ht="14.45" customHeight="1" x14ac:dyDescent="0.2">
      <c r="A1407" s="821">
        <v>11</v>
      </c>
      <c r="B1407" s="822" t="s">
        <v>2300</v>
      </c>
      <c r="C1407" s="822" t="s">
        <v>2306</v>
      </c>
      <c r="D1407" s="823" t="s">
        <v>4268</v>
      </c>
      <c r="E1407" s="824" t="s">
        <v>2345</v>
      </c>
      <c r="F1407" s="822" t="s">
        <v>2301</v>
      </c>
      <c r="G1407" s="822" t="s">
        <v>2756</v>
      </c>
      <c r="H1407" s="822" t="s">
        <v>663</v>
      </c>
      <c r="I1407" s="822" t="s">
        <v>2067</v>
      </c>
      <c r="J1407" s="822" t="s">
        <v>1222</v>
      </c>
      <c r="K1407" s="822" t="s">
        <v>2068</v>
      </c>
      <c r="L1407" s="825">
        <v>386.73</v>
      </c>
      <c r="M1407" s="825">
        <v>386.73</v>
      </c>
      <c r="N1407" s="822">
        <v>1</v>
      </c>
      <c r="O1407" s="826">
        <v>1</v>
      </c>
      <c r="P1407" s="825">
        <v>386.73</v>
      </c>
      <c r="Q1407" s="827">
        <v>1</v>
      </c>
      <c r="R1407" s="822">
        <v>1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11</v>
      </c>
      <c r="B1408" s="822" t="s">
        <v>2300</v>
      </c>
      <c r="C1408" s="822" t="s">
        <v>2306</v>
      </c>
      <c r="D1408" s="823" t="s">
        <v>4268</v>
      </c>
      <c r="E1408" s="824" t="s">
        <v>2345</v>
      </c>
      <c r="F1408" s="822" t="s">
        <v>2301</v>
      </c>
      <c r="G1408" s="822" t="s">
        <v>2759</v>
      </c>
      <c r="H1408" s="822" t="s">
        <v>329</v>
      </c>
      <c r="I1408" s="822" t="s">
        <v>2760</v>
      </c>
      <c r="J1408" s="822" t="s">
        <v>1099</v>
      </c>
      <c r="K1408" s="822" t="s">
        <v>2761</v>
      </c>
      <c r="L1408" s="825">
        <v>42.14</v>
      </c>
      <c r="M1408" s="825">
        <v>42.14</v>
      </c>
      <c r="N1408" s="822">
        <v>1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11</v>
      </c>
      <c r="B1409" s="822" t="s">
        <v>2300</v>
      </c>
      <c r="C1409" s="822" t="s">
        <v>2306</v>
      </c>
      <c r="D1409" s="823" t="s">
        <v>4268</v>
      </c>
      <c r="E1409" s="824" t="s">
        <v>2345</v>
      </c>
      <c r="F1409" s="822" t="s">
        <v>2301</v>
      </c>
      <c r="G1409" s="822" t="s">
        <v>3727</v>
      </c>
      <c r="H1409" s="822" t="s">
        <v>329</v>
      </c>
      <c r="I1409" s="822" t="s">
        <v>3764</v>
      </c>
      <c r="J1409" s="822" t="s">
        <v>3765</v>
      </c>
      <c r="K1409" s="822" t="s">
        <v>3766</v>
      </c>
      <c r="L1409" s="825">
        <v>285.01</v>
      </c>
      <c r="M1409" s="825">
        <v>285.01</v>
      </c>
      <c r="N1409" s="822">
        <v>1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11</v>
      </c>
      <c r="B1410" s="822" t="s">
        <v>2300</v>
      </c>
      <c r="C1410" s="822" t="s">
        <v>2306</v>
      </c>
      <c r="D1410" s="823" t="s">
        <v>4268</v>
      </c>
      <c r="E1410" s="824" t="s">
        <v>2345</v>
      </c>
      <c r="F1410" s="822" t="s">
        <v>2301</v>
      </c>
      <c r="G1410" s="822" t="s">
        <v>3727</v>
      </c>
      <c r="H1410" s="822" t="s">
        <v>329</v>
      </c>
      <c r="I1410" s="822" t="s">
        <v>3728</v>
      </c>
      <c r="J1410" s="822" t="s">
        <v>686</v>
      </c>
      <c r="K1410" s="822" t="s">
        <v>3729</v>
      </c>
      <c r="L1410" s="825">
        <v>0</v>
      </c>
      <c r="M1410" s="825">
        <v>0</v>
      </c>
      <c r="N1410" s="822">
        <v>1</v>
      </c>
      <c r="O1410" s="826">
        <v>1</v>
      </c>
      <c r="P1410" s="825">
        <v>0</v>
      </c>
      <c r="Q1410" s="827"/>
      <c r="R1410" s="822">
        <v>1</v>
      </c>
      <c r="S1410" s="827">
        <v>1</v>
      </c>
      <c r="T1410" s="826">
        <v>1</v>
      </c>
      <c r="U1410" s="828">
        <v>1</v>
      </c>
    </row>
    <row r="1411" spans="1:21" ht="14.45" customHeight="1" x14ac:dyDescent="0.2">
      <c r="A1411" s="821">
        <v>11</v>
      </c>
      <c r="B1411" s="822" t="s">
        <v>2300</v>
      </c>
      <c r="C1411" s="822" t="s">
        <v>2306</v>
      </c>
      <c r="D1411" s="823" t="s">
        <v>4268</v>
      </c>
      <c r="E1411" s="824" t="s">
        <v>2345</v>
      </c>
      <c r="F1411" s="822" t="s">
        <v>2301</v>
      </c>
      <c r="G1411" s="822" t="s">
        <v>3727</v>
      </c>
      <c r="H1411" s="822" t="s">
        <v>329</v>
      </c>
      <c r="I1411" s="822" t="s">
        <v>3767</v>
      </c>
      <c r="J1411" s="822" t="s">
        <v>686</v>
      </c>
      <c r="K1411" s="822" t="s">
        <v>3768</v>
      </c>
      <c r="L1411" s="825">
        <v>0</v>
      </c>
      <c r="M1411" s="825">
        <v>0</v>
      </c>
      <c r="N1411" s="822">
        <v>1</v>
      </c>
      <c r="O1411" s="826">
        <v>1</v>
      </c>
      <c r="P1411" s="825"/>
      <c r="Q1411" s="827"/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11</v>
      </c>
      <c r="B1412" s="822" t="s">
        <v>2300</v>
      </c>
      <c r="C1412" s="822" t="s">
        <v>2306</v>
      </c>
      <c r="D1412" s="823" t="s">
        <v>4268</v>
      </c>
      <c r="E1412" s="824" t="s">
        <v>2345</v>
      </c>
      <c r="F1412" s="822" t="s">
        <v>2301</v>
      </c>
      <c r="G1412" s="822" t="s">
        <v>2762</v>
      </c>
      <c r="H1412" s="822" t="s">
        <v>329</v>
      </c>
      <c r="I1412" s="822" t="s">
        <v>2763</v>
      </c>
      <c r="J1412" s="822" t="s">
        <v>2764</v>
      </c>
      <c r="K1412" s="822" t="s">
        <v>2765</v>
      </c>
      <c r="L1412" s="825">
        <v>76.180000000000007</v>
      </c>
      <c r="M1412" s="825">
        <v>76.180000000000007</v>
      </c>
      <c r="N1412" s="822">
        <v>1</v>
      </c>
      <c r="O1412" s="826">
        <v>1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11</v>
      </c>
      <c r="B1413" s="822" t="s">
        <v>2300</v>
      </c>
      <c r="C1413" s="822" t="s">
        <v>2306</v>
      </c>
      <c r="D1413" s="823" t="s">
        <v>4268</v>
      </c>
      <c r="E1413" s="824" t="s">
        <v>2345</v>
      </c>
      <c r="F1413" s="822" t="s">
        <v>2301</v>
      </c>
      <c r="G1413" s="822" t="s">
        <v>2385</v>
      </c>
      <c r="H1413" s="822" t="s">
        <v>329</v>
      </c>
      <c r="I1413" s="822" t="s">
        <v>2451</v>
      </c>
      <c r="J1413" s="822" t="s">
        <v>1104</v>
      </c>
      <c r="K1413" s="822" t="s">
        <v>1056</v>
      </c>
      <c r="L1413" s="825">
        <v>78.48</v>
      </c>
      <c r="M1413" s="825">
        <v>78.48</v>
      </c>
      <c r="N1413" s="822">
        <v>1</v>
      </c>
      <c r="O1413" s="826">
        <v>1</v>
      </c>
      <c r="P1413" s="825">
        <v>78.48</v>
      </c>
      <c r="Q1413" s="827">
        <v>1</v>
      </c>
      <c r="R1413" s="822">
        <v>1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11</v>
      </c>
      <c r="B1414" s="822" t="s">
        <v>2300</v>
      </c>
      <c r="C1414" s="822" t="s">
        <v>2306</v>
      </c>
      <c r="D1414" s="823" t="s">
        <v>4268</v>
      </c>
      <c r="E1414" s="824" t="s">
        <v>2345</v>
      </c>
      <c r="F1414" s="822" t="s">
        <v>2301</v>
      </c>
      <c r="G1414" s="822" t="s">
        <v>2385</v>
      </c>
      <c r="H1414" s="822" t="s">
        <v>329</v>
      </c>
      <c r="I1414" s="822" t="s">
        <v>3769</v>
      </c>
      <c r="J1414" s="822" t="s">
        <v>3770</v>
      </c>
      <c r="K1414" s="822" t="s">
        <v>3771</v>
      </c>
      <c r="L1414" s="825">
        <v>39.24</v>
      </c>
      <c r="M1414" s="825">
        <v>117.72</v>
      </c>
      <c r="N1414" s="822">
        <v>3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11</v>
      </c>
      <c r="B1415" s="822" t="s">
        <v>2300</v>
      </c>
      <c r="C1415" s="822" t="s">
        <v>2306</v>
      </c>
      <c r="D1415" s="823" t="s">
        <v>4268</v>
      </c>
      <c r="E1415" s="824" t="s">
        <v>2345</v>
      </c>
      <c r="F1415" s="822" t="s">
        <v>2301</v>
      </c>
      <c r="G1415" s="822" t="s">
        <v>2452</v>
      </c>
      <c r="H1415" s="822" t="s">
        <v>329</v>
      </c>
      <c r="I1415" s="822" t="s">
        <v>2453</v>
      </c>
      <c r="J1415" s="822" t="s">
        <v>2454</v>
      </c>
      <c r="K1415" s="822" t="s">
        <v>2455</v>
      </c>
      <c r="L1415" s="825">
        <v>132.97999999999999</v>
      </c>
      <c r="M1415" s="825">
        <v>4654.3</v>
      </c>
      <c r="N1415" s="822">
        <v>35</v>
      </c>
      <c r="O1415" s="826">
        <v>10</v>
      </c>
      <c r="P1415" s="825">
        <v>664.89999999999986</v>
      </c>
      <c r="Q1415" s="827">
        <v>0.14285714285714282</v>
      </c>
      <c r="R1415" s="822">
        <v>5</v>
      </c>
      <c r="S1415" s="827">
        <v>0.14285714285714285</v>
      </c>
      <c r="T1415" s="826">
        <v>3</v>
      </c>
      <c r="U1415" s="828">
        <v>0.3</v>
      </c>
    </row>
    <row r="1416" spans="1:21" ht="14.45" customHeight="1" x14ac:dyDescent="0.2">
      <c r="A1416" s="821">
        <v>11</v>
      </c>
      <c r="B1416" s="822" t="s">
        <v>2300</v>
      </c>
      <c r="C1416" s="822" t="s">
        <v>2306</v>
      </c>
      <c r="D1416" s="823" t="s">
        <v>4268</v>
      </c>
      <c r="E1416" s="824" t="s">
        <v>2345</v>
      </c>
      <c r="F1416" s="822" t="s">
        <v>2301</v>
      </c>
      <c r="G1416" s="822" t="s">
        <v>2577</v>
      </c>
      <c r="H1416" s="822" t="s">
        <v>329</v>
      </c>
      <c r="I1416" s="822" t="s">
        <v>3073</v>
      </c>
      <c r="J1416" s="822" t="s">
        <v>2579</v>
      </c>
      <c r="K1416" s="822" t="s">
        <v>3074</v>
      </c>
      <c r="L1416" s="825">
        <v>586.96</v>
      </c>
      <c r="M1416" s="825">
        <v>586.96</v>
      </c>
      <c r="N1416" s="822">
        <v>1</v>
      </c>
      <c r="O1416" s="826">
        <v>1</v>
      </c>
      <c r="P1416" s="825">
        <v>586.96</v>
      </c>
      <c r="Q1416" s="827">
        <v>1</v>
      </c>
      <c r="R1416" s="822">
        <v>1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11</v>
      </c>
      <c r="B1417" s="822" t="s">
        <v>2300</v>
      </c>
      <c r="C1417" s="822" t="s">
        <v>2306</v>
      </c>
      <c r="D1417" s="823" t="s">
        <v>4268</v>
      </c>
      <c r="E1417" s="824" t="s">
        <v>2345</v>
      </c>
      <c r="F1417" s="822" t="s">
        <v>2301</v>
      </c>
      <c r="G1417" s="822" t="s">
        <v>2577</v>
      </c>
      <c r="H1417" s="822" t="s">
        <v>329</v>
      </c>
      <c r="I1417" s="822" t="s">
        <v>2578</v>
      </c>
      <c r="J1417" s="822" t="s">
        <v>2579</v>
      </c>
      <c r="K1417" s="822" t="s">
        <v>2580</v>
      </c>
      <c r="L1417" s="825">
        <v>482.19</v>
      </c>
      <c r="M1417" s="825">
        <v>482.19</v>
      </c>
      <c r="N1417" s="822">
        <v>1</v>
      </c>
      <c r="O1417" s="826">
        <v>1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11</v>
      </c>
      <c r="B1418" s="822" t="s">
        <v>2300</v>
      </c>
      <c r="C1418" s="822" t="s">
        <v>2306</v>
      </c>
      <c r="D1418" s="823" t="s">
        <v>4268</v>
      </c>
      <c r="E1418" s="824" t="s">
        <v>2345</v>
      </c>
      <c r="F1418" s="822" t="s">
        <v>2301</v>
      </c>
      <c r="G1418" s="822" t="s">
        <v>2775</v>
      </c>
      <c r="H1418" s="822" t="s">
        <v>329</v>
      </c>
      <c r="I1418" s="822" t="s">
        <v>3076</v>
      </c>
      <c r="J1418" s="822" t="s">
        <v>3077</v>
      </c>
      <c r="K1418" s="822" t="s">
        <v>2778</v>
      </c>
      <c r="L1418" s="825">
        <v>426.03</v>
      </c>
      <c r="M1418" s="825">
        <v>852.06</v>
      </c>
      <c r="N1418" s="822">
        <v>2</v>
      </c>
      <c r="O1418" s="826">
        <v>2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11</v>
      </c>
      <c r="B1419" s="822" t="s">
        <v>2300</v>
      </c>
      <c r="C1419" s="822" t="s">
        <v>2306</v>
      </c>
      <c r="D1419" s="823" t="s">
        <v>4268</v>
      </c>
      <c r="E1419" s="824" t="s">
        <v>2345</v>
      </c>
      <c r="F1419" s="822" t="s">
        <v>2301</v>
      </c>
      <c r="G1419" s="822" t="s">
        <v>2775</v>
      </c>
      <c r="H1419" s="822" t="s">
        <v>329</v>
      </c>
      <c r="I1419" s="822" t="s">
        <v>3772</v>
      </c>
      <c r="J1419" s="822" t="s">
        <v>3773</v>
      </c>
      <c r="K1419" s="822" t="s">
        <v>2778</v>
      </c>
      <c r="L1419" s="825">
        <v>663.86</v>
      </c>
      <c r="M1419" s="825">
        <v>663.86</v>
      </c>
      <c r="N1419" s="822">
        <v>1</v>
      </c>
      <c r="O1419" s="826">
        <v>1</v>
      </c>
      <c r="P1419" s="825">
        <v>663.86</v>
      </c>
      <c r="Q1419" s="827">
        <v>1</v>
      </c>
      <c r="R1419" s="822">
        <v>1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11</v>
      </c>
      <c r="B1420" s="822" t="s">
        <v>2300</v>
      </c>
      <c r="C1420" s="822" t="s">
        <v>2306</v>
      </c>
      <c r="D1420" s="823" t="s">
        <v>4268</v>
      </c>
      <c r="E1420" s="824" t="s">
        <v>2345</v>
      </c>
      <c r="F1420" s="822" t="s">
        <v>2301</v>
      </c>
      <c r="G1420" s="822" t="s">
        <v>2937</v>
      </c>
      <c r="H1420" s="822" t="s">
        <v>329</v>
      </c>
      <c r="I1420" s="822" t="s">
        <v>3774</v>
      </c>
      <c r="J1420" s="822" t="s">
        <v>2939</v>
      </c>
      <c r="K1420" s="822" t="s">
        <v>3775</v>
      </c>
      <c r="L1420" s="825">
        <v>0</v>
      </c>
      <c r="M1420" s="825">
        <v>0</v>
      </c>
      <c r="N1420" s="822">
        <v>1</v>
      </c>
      <c r="O1420" s="826">
        <v>1</v>
      </c>
      <c r="P1420" s="825"/>
      <c r="Q1420" s="827"/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11</v>
      </c>
      <c r="B1421" s="822" t="s">
        <v>2300</v>
      </c>
      <c r="C1421" s="822" t="s">
        <v>2306</v>
      </c>
      <c r="D1421" s="823" t="s">
        <v>4268</v>
      </c>
      <c r="E1421" s="824" t="s">
        <v>2345</v>
      </c>
      <c r="F1421" s="822" t="s">
        <v>2301</v>
      </c>
      <c r="G1421" s="822" t="s">
        <v>2585</v>
      </c>
      <c r="H1421" s="822" t="s">
        <v>329</v>
      </c>
      <c r="I1421" s="822" t="s">
        <v>2586</v>
      </c>
      <c r="J1421" s="822" t="s">
        <v>892</v>
      </c>
      <c r="K1421" s="822" t="s">
        <v>2587</v>
      </c>
      <c r="L1421" s="825">
        <v>0</v>
      </c>
      <c r="M1421" s="825">
        <v>0</v>
      </c>
      <c r="N1421" s="822">
        <v>9</v>
      </c>
      <c r="O1421" s="826">
        <v>7</v>
      </c>
      <c r="P1421" s="825">
        <v>0</v>
      </c>
      <c r="Q1421" s="827"/>
      <c r="R1421" s="822">
        <v>2</v>
      </c>
      <c r="S1421" s="827">
        <v>0.22222222222222221</v>
      </c>
      <c r="T1421" s="826">
        <v>1</v>
      </c>
      <c r="U1421" s="828">
        <v>0.14285714285714285</v>
      </c>
    </row>
    <row r="1422" spans="1:21" ht="14.45" customHeight="1" x14ac:dyDescent="0.2">
      <c r="A1422" s="821">
        <v>11</v>
      </c>
      <c r="B1422" s="822" t="s">
        <v>2300</v>
      </c>
      <c r="C1422" s="822" t="s">
        <v>2306</v>
      </c>
      <c r="D1422" s="823" t="s">
        <v>4268</v>
      </c>
      <c r="E1422" s="824" t="s">
        <v>2345</v>
      </c>
      <c r="F1422" s="822" t="s">
        <v>2301</v>
      </c>
      <c r="G1422" s="822" t="s">
        <v>2588</v>
      </c>
      <c r="H1422" s="822" t="s">
        <v>663</v>
      </c>
      <c r="I1422" s="822" t="s">
        <v>2069</v>
      </c>
      <c r="J1422" s="822" t="s">
        <v>1965</v>
      </c>
      <c r="K1422" s="822" t="s">
        <v>2070</v>
      </c>
      <c r="L1422" s="825">
        <v>70.48</v>
      </c>
      <c r="M1422" s="825">
        <v>281.92</v>
      </c>
      <c r="N1422" s="822">
        <v>4</v>
      </c>
      <c r="O1422" s="826">
        <v>4</v>
      </c>
      <c r="P1422" s="825">
        <v>140.96</v>
      </c>
      <c r="Q1422" s="827">
        <v>0.5</v>
      </c>
      <c r="R1422" s="822">
        <v>2</v>
      </c>
      <c r="S1422" s="827">
        <v>0.5</v>
      </c>
      <c r="T1422" s="826">
        <v>2</v>
      </c>
      <c r="U1422" s="828">
        <v>0.5</v>
      </c>
    </row>
    <row r="1423" spans="1:21" ht="14.45" customHeight="1" x14ac:dyDescent="0.2">
      <c r="A1423" s="821">
        <v>11</v>
      </c>
      <c r="B1423" s="822" t="s">
        <v>2300</v>
      </c>
      <c r="C1423" s="822" t="s">
        <v>2306</v>
      </c>
      <c r="D1423" s="823" t="s">
        <v>4268</v>
      </c>
      <c r="E1423" s="824" t="s">
        <v>2345</v>
      </c>
      <c r="F1423" s="822" t="s">
        <v>2301</v>
      </c>
      <c r="G1423" s="822" t="s">
        <v>2588</v>
      </c>
      <c r="H1423" s="822" t="s">
        <v>663</v>
      </c>
      <c r="I1423" s="822" t="s">
        <v>1964</v>
      </c>
      <c r="J1423" s="822" t="s">
        <v>1965</v>
      </c>
      <c r="K1423" s="822" t="s">
        <v>1966</v>
      </c>
      <c r="L1423" s="825">
        <v>140.96</v>
      </c>
      <c r="M1423" s="825">
        <v>704.8</v>
      </c>
      <c r="N1423" s="822">
        <v>5</v>
      </c>
      <c r="O1423" s="826">
        <v>5</v>
      </c>
      <c r="P1423" s="825">
        <v>281.92</v>
      </c>
      <c r="Q1423" s="827">
        <v>0.4</v>
      </c>
      <c r="R1423" s="822">
        <v>2</v>
      </c>
      <c r="S1423" s="827">
        <v>0.4</v>
      </c>
      <c r="T1423" s="826">
        <v>2</v>
      </c>
      <c r="U1423" s="828">
        <v>0.4</v>
      </c>
    </row>
    <row r="1424" spans="1:21" ht="14.45" customHeight="1" x14ac:dyDescent="0.2">
      <c r="A1424" s="821">
        <v>11</v>
      </c>
      <c r="B1424" s="822" t="s">
        <v>2300</v>
      </c>
      <c r="C1424" s="822" t="s">
        <v>2306</v>
      </c>
      <c r="D1424" s="823" t="s">
        <v>4268</v>
      </c>
      <c r="E1424" s="824" t="s">
        <v>2345</v>
      </c>
      <c r="F1424" s="822" t="s">
        <v>2301</v>
      </c>
      <c r="G1424" s="822" t="s">
        <v>2588</v>
      </c>
      <c r="H1424" s="822" t="s">
        <v>663</v>
      </c>
      <c r="I1424" s="822" t="s">
        <v>2988</v>
      </c>
      <c r="J1424" s="822" t="s">
        <v>1965</v>
      </c>
      <c r="K1424" s="822" t="s">
        <v>2989</v>
      </c>
      <c r="L1424" s="825">
        <v>46.99</v>
      </c>
      <c r="M1424" s="825">
        <v>46.99</v>
      </c>
      <c r="N1424" s="822">
        <v>1</v>
      </c>
      <c r="O1424" s="826">
        <v>1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11</v>
      </c>
      <c r="B1425" s="822" t="s">
        <v>2300</v>
      </c>
      <c r="C1425" s="822" t="s">
        <v>2306</v>
      </c>
      <c r="D1425" s="823" t="s">
        <v>4268</v>
      </c>
      <c r="E1425" s="824" t="s">
        <v>2345</v>
      </c>
      <c r="F1425" s="822" t="s">
        <v>2301</v>
      </c>
      <c r="G1425" s="822" t="s">
        <v>2588</v>
      </c>
      <c r="H1425" s="822" t="s">
        <v>329</v>
      </c>
      <c r="I1425" s="822" t="s">
        <v>3081</v>
      </c>
      <c r="J1425" s="822" t="s">
        <v>3082</v>
      </c>
      <c r="K1425" s="822" t="s">
        <v>3083</v>
      </c>
      <c r="L1425" s="825">
        <v>70.48</v>
      </c>
      <c r="M1425" s="825">
        <v>211.44</v>
      </c>
      <c r="N1425" s="822">
        <v>3</v>
      </c>
      <c r="O1425" s="826">
        <v>1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11</v>
      </c>
      <c r="B1426" s="822" t="s">
        <v>2300</v>
      </c>
      <c r="C1426" s="822" t="s">
        <v>2306</v>
      </c>
      <c r="D1426" s="823" t="s">
        <v>4268</v>
      </c>
      <c r="E1426" s="824" t="s">
        <v>2345</v>
      </c>
      <c r="F1426" s="822" t="s">
        <v>2301</v>
      </c>
      <c r="G1426" s="822" t="s">
        <v>2588</v>
      </c>
      <c r="H1426" s="822" t="s">
        <v>329</v>
      </c>
      <c r="I1426" s="822" t="s">
        <v>3776</v>
      </c>
      <c r="J1426" s="822" t="s">
        <v>3082</v>
      </c>
      <c r="K1426" s="822" t="s">
        <v>3083</v>
      </c>
      <c r="L1426" s="825">
        <v>70.48</v>
      </c>
      <c r="M1426" s="825">
        <v>140.96</v>
      </c>
      <c r="N1426" s="822">
        <v>2</v>
      </c>
      <c r="O1426" s="826">
        <v>1</v>
      </c>
      <c r="P1426" s="825">
        <v>140.96</v>
      </c>
      <c r="Q1426" s="827">
        <v>1</v>
      </c>
      <c r="R1426" s="822">
        <v>2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11</v>
      </c>
      <c r="B1427" s="822" t="s">
        <v>2300</v>
      </c>
      <c r="C1427" s="822" t="s">
        <v>2306</v>
      </c>
      <c r="D1427" s="823" t="s">
        <v>4268</v>
      </c>
      <c r="E1427" s="824" t="s">
        <v>2345</v>
      </c>
      <c r="F1427" s="822" t="s">
        <v>2301</v>
      </c>
      <c r="G1427" s="822" t="s">
        <v>2353</v>
      </c>
      <c r="H1427" s="822" t="s">
        <v>663</v>
      </c>
      <c r="I1427" s="822" t="s">
        <v>3321</v>
      </c>
      <c r="J1427" s="822" t="s">
        <v>1203</v>
      </c>
      <c r="K1427" s="822" t="s">
        <v>3322</v>
      </c>
      <c r="L1427" s="825">
        <v>2309.36</v>
      </c>
      <c r="M1427" s="825">
        <v>2309.36</v>
      </c>
      <c r="N1427" s="822">
        <v>1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11</v>
      </c>
      <c r="B1428" s="822" t="s">
        <v>2300</v>
      </c>
      <c r="C1428" s="822" t="s">
        <v>2306</v>
      </c>
      <c r="D1428" s="823" t="s">
        <v>4268</v>
      </c>
      <c r="E1428" s="824" t="s">
        <v>2345</v>
      </c>
      <c r="F1428" s="822" t="s">
        <v>2301</v>
      </c>
      <c r="G1428" s="822" t="s">
        <v>2353</v>
      </c>
      <c r="H1428" s="822" t="s">
        <v>663</v>
      </c>
      <c r="I1428" s="822" t="s">
        <v>1832</v>
      </c>
      <c r="J1428" s="822" t="s">
        <v>788</v>
      </c>
      <c r="K1428" s="822" t="s">
        <v>1833</v>
      </c>
      <c r="L1428" s="825">
        <v>368.16</v>
      </c>
      <c r="M1428" s="825">
        <v>368.16</v>
      </c>
      <c r="N1428" s="822">
        <v>1</v>
      </c>
      <c r="O1428" s="826">
        <v>1</v>
      </c>
      <c r="P1428" s="825">
        <v>368.16</v>
      </c>
      <c r="Q1428" s="827">
        <v>1</v>
      </c>
      <c r="R1428" s="822">
        <v>1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11</v>
      </c>
      <c r="B1429" s="822" t="s">
        <v>2300</v>
      </c>
      <c r="C1429" s="822" t="s">
        <v>2306</v>
      </c>
      <c r="D1429" s="823" t="s">
        <v>4268</v>
      </c>
      <c r="E1429" s="824" t="s">
        <v>2345</v>
      </c>
      <c r="F1429" s="822" t="s">
        <v>2301</v>
      </c>
      <c r="G1429" s="822" t="s">
        <v>2353</v>
      </c>
      <c r="H1429" s="822" t="s">
        <v>663</v>
      </c>
      <c r="I1429" s="822" t="s">
        <v>1834</v>
      </c>
      <c r="J1429" s="822" t="s">
        <v>788</v>
      </c>
      <c r="K1429" s="822" t="s">
        <v>1835</v>
      </c>
      <c r="L1429" s="825">
        <v>736.33</v>
      </c>
      <c r="M1429" s="825">
        <v>54488.420000000027</v>
      </c>
      <c r="N1429" s="822">
        <v>74</v>
      </c>
      <c r="O1429" s="826">
        <v>47.5</v>
      </c>
      <c r="P1429" s="825">
        <v>37552.830000000031</v>
      </c>
      <c r="Q1429" s="827">
        <v>0.68918918918918937</v>
      </c>
      <c r="R1429" s="822">
        <v>51</v>
      </c>
      <c r="S1429" s="827">
        <v>0.68918918918918914</v>
      </c>
      <c r="T1429" s="826">
        <v>35</v>
      </c>
      <c r="U1429" s="828">
        <v>0.73684210526315785</v>
      </c>
    </row>
    <row r="1430" spans="1:21" ht="14.45" customHeight="1" x14ac:dyDescent="0.2">
      <c r="A1430" s="821">
        <v>11</v>
      </c>
      <c r="B1430" s="822" t="s">
        <v>2300</v>
      </c>
      <c r="C1430" s="822" t="s">
        <v>2306</v>
      </c>
      <c r="D1430" s="823" t="s">
        <v>4268</v>
      </c>
      <c r="E1430" s="824" t="s">
        <v>2345</v>
      </c>
      <c r="F1430" s="822" t="s">
        <v>2301</v>
      </c>
      <c r="G1430" s="822" t="s">
        <v>2353</v>
      </c>
      <c r="H1430" s="822" t="s">
        <v>663</v>
      </c>
      <c r="I1430" s="822" t="s">
        <v>1836</v>
      </c>
      <c r="J1430" s="822" t="s">
        <v>788</v>
      </c>
      <c r="K1430" s="822" t="s">
        <v>1837</v>
      </c>
      <c r="L1430" s="825">
        <v>490.89</v>
      </c>
      <c r="M1430" s="825">
        <v>4418.01</v>
      </c>
      <c r="N1430" s="822">
        <v>9</v>
      </c>
      <c r="O1430" s="826">
        <v>7</v>
      </c>
      <c r="P1430" s="825">
        <v>2454.4499999999998</v>
      </c>
      <c r="Q1430" s="827">
        <v>0.55555555555555547</v>
      </c>
      <c r="R1430" s="822">
        <v>5</v>
      </c>
      <c r="S1430" s="827">
        <v>0.55555555555555558</v>
      </c>
      <c r="T1430" s="826">
        <v>4</v>
      </c>
      <c r="U1430" s="828">
        <v>0.5714285714285714</v>
      </c>
    </row>
    <row r="1431" spans="1:21" ht="14.45" customHeight="1" x14ac:dyDescent="0.2">
      <c r="A1431" s="821">
        <v>11</v>
      </c>
      <c r="B1431" s="822" t="s">
        <v>2300</v>
      </c>
      <c r="C1431" s="822" t="s">
        <v>2306</v>
      </c>
      <c r="D1431" s="823" t="s">
        <v>4268</v>
      </c>
      <c r="E1431" s="824" t="s">
        <v>2345</v>
      </c>
      <c r="F1431" s="822" t="s">
        <v>2301</v>
      </c>
      <c r="G1431" s="822" t="s">
        <v>2353</v>
      </c>
      <c r="H1431" s="822" t="s">
        <v>663</v>
      </c>
      <c r="I1431" s="822" t="s">
        <v>1830</v>
      </c>
      <c r="J1431" s="822" t="s">
        <v>788</v>
      </c>
      <c r="K1431" s="822" t="s">
        <v>1831</v>
      </c>
      <c r="L1431" s="825">
        <v>923.74</v>
      </c>
      <c r="M1431" s="825">
        <v>13856.099999999999</v>
      </c>
      <c r="N1431" s="822">
        <v>15</v>
      </c>
      <c r="O1431" s="826">
        <v>7</v>
      </c>
      <c r="P1431" s="825">
        <v>13856.099999999999</v>
      </c>
      <c r="Q1431" s="827">
        <v>1</v>
      </c>
      <c r="R1431" s="822">
        <v>15</v>
      </c>
      <c r="S1431" s="827">
        <v>1</v>
      </c>
      <c r="T1431" s="826">
        <v>7</v>
      </c>
      <c r="U1431" s="828">
        <v>1</v>
      </c>
    </row>
    <row r="1432" spans="1:21" ht="14.45" customHeight="1" x14ac:dyDescent="0.2">
      <c r="A1432" s="821">
        <v>11</v>
      </c>
      <c r="B1432" s="822" t="s">
        <v>2300</v>
      </c>
      <c r="C1432" s="822" t="s">
        <v>2306</v>
      </c>
      <c r="D1432" s="823" t="s">
        <v>4268</v>
      </c>
      <c r="E1432" s="824" t="s">
        <v>2345</v>
      </c>
      <c r="F1432" s="822" t="s">
        <v>2301</v>
      </c>
      <c r="G1432" s="822" t="s">
        <v>3777</v>
      </c>
      <c r="H1432" s="822" t="s">
        <v>329</v>
      </c>
      <c r="I1432" s="822" t="s">
        <v>3778</v>
      </c>
      <c r="J1432" s="822" t="s">
        <v>3779</v>
      </c>
      <c r="K1432" s="822" t="s">
        <v>3780</v>
      </c>
      <c r="L1432" s="825">
        <v>0</v>
      </c>
      <c r="M1432" s="825">
        <v>0</v>
      </c>
      <c r="N1432" s="822">
        <v>2</v>
      </c>
      <c r="O1432" s="826">
        <v>1</v>
      </c>
      <c r="P1432" s="825"/>
      <c r="Q1432" s="827"/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11</v>
      </c>
      <c r="B1433" s="822" t="s">
        <v>2300</v>
      </c>
      <c r="C1433" s="822" t="s">
        <v>2306</v>
      </c>
      <c r="D1433" s="823" t="s">
        <v>4268</v>
      </c>
      <c r="E1433" s="824" t="s">
        <v>2345</v>
      </c>
      <c r="F1433" s="822" t="s">
        <v>2301</v>
      </c>
      <c r="G1433" s="822" t="s">
        <v>2408</v>
      </c>
      <c r="H1433" s="822" t="s">
        <v>329</v>
      </c>
      <c r="I1433" s="822" t="s">
        <v>2409</v>
      </c>
      <c r="J1433" s="822" t="s">
        <v>681</v>
      </c>
      <c r="K1433" s="822" t="s">
        <v>1168</v>
      </c>
      <c r="L1433" s="825">
        <v>35.25</v>
      </c>
      <c r="M1433" s="825">
        <v>2185.5</v>
      </c>
      <c r="N1433" s="822">
        <v>62</v>
      </c>
      <c r="O1433" s="826">
        <v>54</v>
      </c>
      <c r="P1433" s="825">
        <v>916.5</v>
      </c>
      <c r="Q1433" s="827">
        <v>0.41935483870967744</v>
      </c>
      <c r="R1433" s="822">
        <v>26</v>
      </c>
      <c r="S1433" s="827">
        <v>0.41935483870967744</v>
      </c>
      <c r="T1433" s="826">
        <v>23</v>
      </c>
      <c r="U1433" s="828">
        <v>0.42592592592592593</v>
      </c>
    </row>
    <row r="1434" spans="1:21" ht="14.45" customHeight="1" x14ac:dyDescent="0.2">
      <c r="A1434" s="821">
        <v>11</v>
      </c>
      <c r="B1434" s="822" t="s">
        <v>2300</v>
      </c>
      <c r="C1434" s="822" t="s">
        <v>2306</v>
      </c>
      <c r="D1434" s="823" t="s">
        <v>4268</v>
      </c>
      <c r="E1434" s="824" t="s">
        <v>2345</v>
      </c>
      <c r="F1434" s="822" t="s">
        <v>2301</v>
      </c>
      <c r="G1434" s="822" t="s">
        <v>2408</v>
      </c>
      <c r="H1434" s="822" t="s">
        <v>329</v>
      </c>
      <c r="I1434" s="822" t="s">
        <v>2589</v>
      </c>
      <c r="J1434" s="822" t="s">
        <v>681</v>
      </c>
      <c r="K1434" s="822" t="s">
        <v>2590</v>
      </c>
      <c r="L1434" s="825">
        <v>35.25</v>
      </c>
      <c r="M1434" s="825">
        <v>387.75</v>
      </c>
      <c r="N1434" s="822">
        <v>11</v>
      </c>
      <c r="O1434" s="826">
        <v>11</v>
      </c>
      <c r="P1434" s="825">
        <v>141</v>
      </c>
      <c r="Q1434" s="827">
        <v>0.36363636363636365</v>
      </c>
      <c r="R1434" s="822">
        <v>4</v>
      </c>
      <c r="S1434" s="827">
        <v>0.36363636363636365</v>
      </c>
      <c r="T1434" s="826">
        <v>4</v>
      </c>
      <c r="U1434" s="828">
        <v>0.36363636363636365</v>
      </c>
    </row>
    <row r="1435" spans="1:21" ht="14.45" customHeight="1" x14ac:dyDescent="0.2">
      <c r="A1435" s="821">
        <v>11</v>
      </c>
      <c r="B1435" s="822" t="s">
        <v>2300</v>
      </c>
      <c r="C1435" s="822" t="s">
        <v>2306</v>
      </c>
      <c r="D1435" s="823" t="s">
        <v>4268</v>
      </c>
      <c r="E1435" s="824" t="s">
        <v>2345</v>
      </c>
      <c r="F1435" s="822" t="s">
        <v>2301</v>
      </c>
      <c r="G1435" s="822" t="s">
        <v>2408</v>
      </c>
      <c r="H1435" s="822" t="s">
        <v>329</v>
      </c>
      <c r="I1435" s="822" t="s">
        <v>2591</v>
      </c>
      <c r="J1435" s="822" t="s">
        <v>925</v>
      </c>
      <c r="K1435" s="822" t="s">
        <v>2592</v>
      </c>
      <c r="L1435" s="825">
        <v>35.25</v>
      </c>
      <c r="M1435" s="825">
        <v>105.75</v>
      </c>
      <c r="N1435" s="822">
        <v>3</v>
      </c>
      <c r="O1435" s="826">
        <v>3</v>
      </c>
      <c r="P1435" s="825">
        <v>35.25</v>
      </c>
      <c r="Q1435" s="827">
        <v>0.33333333333333331</v>
      </c>
      <c r="R1435" s="822">
        <v>1</v>
      </c>
      <c r="S1435" s="827">
        <v>0.33333333333333331</v>
      </c>
      <c r="T1435" s="826">
        <v>1</v>
      </c>
      <c r="U1435" s="828">
        <v>0.33333333333333331</v>
      </c>
    </row>
    <row r="1436" spans="1:21" ht="14.45" customHeight="1" x14ac:dyDescent="0.2">
      <c r="A1436" s="821">
        <v>11</v>
      </c>
      <c r="B1436" s="822" t="s">
        <v>2300</v>
      </c>
      <c r="C1436" s="822" t="s">
        <v>2306</v>
      </c>
      <c r="D1436" s="823" t="s">
        <v>4268</v>
      </c>
      <c r="E1436" s="824" t="s">
        <v>2345</v>
      </c>
      <c r="F1436" s="822" t="s">
        <v>2301</v>
      </c>
      <c r="G1436" s="822" t="s">
        <v>2408</v>
      </c>
      <c r="H1436" s="822" t="s">
        <v>329</v>
      </c>
      <c r="I1436" s="822" t="s">
        <v>3084</v>
      </c>
      <c r="J1436" s="822" t="s">
        <v>681</v>
      </c>
      <c r="K1436" s="822" t="s">
        <v>3085</v>
      </c>
      <c r="L1436" s="825">
        <v>17.62</v>
      </c>
      <c r="M1436" s="825">
        <v>52.86</v>
      </c>
      <c r="N1436" s="822">
        <v>3</v>
      </c>
      <c r="O1436" s="826">
        <v>3</v>
      </c>
      <c r="P1436" s="825">
        <v>35.24</v>
      </c>
      <c r="Q1436" s="827">
        <v>0.66666666666666674</v>
      </c>
      <c r="R1436" s="822">
        <v>2</v>
      </c>
      <c r="S1436" s="827">
        <v>0.66666666666666663</v>
      </c>
      <c r="T1436" s="826">
        <v>2</v>
      </c>
      <c r="U1436" s="828">
        <v>0.66666666666666663</v>
      </c>
    </row>
    <row r="1437" spans="1:21" ht="14.45" customHeight="1" x14ac:dyDescent="0.2">
      <c r="A1437" s="821">
        <v>11</v>
      </c>
      <c r="B1437" s="822" t="s">
        <v>2300</v>
      </c>
      <c r="C1437" s="822" t="s">
        <v>2306</v>
      </c>
      <c r="D1437" s="823" t="s">
        <v>4268</v>
      </c>
      <c r="E1437" s="824" t="s">
        <v>2345</v>
      </c>
      <c r="F1437" s="822" t="s">
        <v>2301</v>
      </c>
      <c r="G1437" s="822" t="s">
        <v>2408</v>
      </c>
      <c r="H1437" s="822" t="s">
        <v>329</v>
      </c>
      <c r="I1437" s="822" t="s">
        <v>2799</v>
      </c>
      <c r="J1437" s="822" t="s">
        <v>681</v>
      </c>
      <c r="K1437" s="822" t="s">
        <v>2592</v>
      </c>
      <c r="L1437" s="825">
        <v>35.25</v>
      </c>
      <c r="M1437" s="825">
        <v>176.25</v>
      </c>
      <c r="N1437" s="822">
        <v>5</v>
      </c>
      <c r="O1437" s="826">
        <v>5</v>
      </c>
      <c r="P1437" s="825">
        <v>70.5</v>
      </c>
      <c r="Q1437" s="827">
        <v>0.4</v>
      </c>
      <c r="R1437" s="822">
        <v>2</v>
      </c>
      <c r="S1437" s="827">
        <v>0.4</v>
      </c>
      <c r="T1437" s="826">
        <v>2</v>
      </c>
      <c r="U1437" s="828">
        <v>0.4</v>
      </c>
    </row>
    <row r="1438" spans="1:21" ht="14.45" customHeight="1" x14ac:dyDescent="0.2">
      <c r="A1438" s="821">
        <v>11</v>
      </c>
      <c r="B1438" s="822" t="s">
        <v>2300</v>
      </c>
      <c r="C1438" s="822" t="s">
        <v>2306</v>
      </c>
      <c r="D1438" s="823" t="s">
        <v>4268</v>
      </c>
      <c r="E1438" s="824" t="s">
        <v>2345</v>
      </c>
      <c r="F1438" s="822" t="s">
        <v>2301</v>
      </c>
      <c r="G1438" s="822" t="s">
        <v>2491</v>
      </c>
      <c r="H1438" s="822" t="s">
        <v>329</v>
      </c>
      <c r="I1438" s="822" t="s">
        <v>2492</v>
      </c>
      <c r="J1438" s="822" t="s">
        <v>2493</v>
      </c>
      <c r="K1438" s="822" t="s">
        <v>2494</v>
      </c>
      <c r="L1438" s="825">
        <v>57.64</v>
      </c>
      <c r="M1438" s="825">
        <v>57.64</v>
      </c>
      <c r="N1438" s="822">
        <v>1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11</v>
      </c>
      <c r="B1439" s="822" t="s">
        <v>2300</v>
      </c>
      <c r="C1439" s="822" t="s">
        <v>2306</v>
      </c>
      <c r="D1439" s="823" t="s">
        <v>4268</v>
      </c>
      <c r="E1439" s="824" t="s">
        <v>2345</v>
      </c>
      <c r="F1439" s="822" t="s">
        <v>2301</v>
      </c>
      <c r="G1439" s="822" t="s">
        <v>2491</v>
      </c>
      <c r="H1439" s="822" t="s">
        <v>329</v>
      </c>
      <c r="I1439" s="822" t="s">
        <v>3087</v>
      </c>
      <c r="J1439" s="822" t="s">
        <v>2493</v>
      </c>
      <c r="K1439" s="822" t="s">
        <v>3088</v>
      </c>
      <c r="L1439" s="825">
        <v>87.98</v>
      </c>
      <c r="M1439" s="825">
        <v>263.94</v>
      </c>
      <c r="N1439" s="822">
        <v>3</v>
      </c>
      <c r="O1439" s="826">
        <v>1.5</v>
      </c>
      <c r="P1439" s="825">
        <v>87.98</v>
      </c>
      <c r="Q1439" s="827">
        <v>0.33333333333333337</v>
      </c>
      <c r="R1439" s="822">
        <v>1</v>
      </c>
      <c r="S1439" s="827">
        <v>0.33333333333333331</v>
      </c>
      <c r="T1439" s="826">
        <v>0.5</v>
      </c>
      <c r="U1439" s="828">
        <v>0.33333333333333331</v>
      </c>
    </row>
    <row r="1440" spans="1:21" ht="14.45" customHeight="1" x14ac:dyDescent="0.2">
      <c r="A1440" s="821">
        <v>11</v>
      </c>
      <c r="B1440" s="822" t="s">
        <v>2300</v>
      </c>
      <c r="C1440" s="822" t="s">
        <v>2306</v>
      </c>
      <c r="D1440" s="823" t="s">
        <v>4268</v>
      </c>
      <c r="E1440" s="824" t="s">
        <v>2345</v>
      </c>
      <c r="F1440" s="822" t="s">
        <v>2301</v>
      </c>
      <c r="G1440" s="822" t="s">
        <v>3781</v>
      </c>
      <c r="H1440" s="822" t="s">
        <v>663</v>
      </c>
      <c r="I1440" s="822" t="s">
        <v>1852</v>
      </c>
      <c r="J1440" s="822" t="s">
        <v>814</v>
      </c>
      <c r="K1440" s="822" t="s">
        <v>1853</v>
      </c>
      <c r="L1440" s="825">
        <v>0</v>
      </c>
      <c r="M1440" s="825">
        <v>0</v>
      </c>
      <c r="N1440" s="822">
        <v>1</v>
      </c>
      <c r="O1440" s="826">
        <v>1</v>
      </c>
      <c r="P1440" s="825"/>
      <c r="Q1440" s="827"/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11</v>
      </c>
      <c r="B1441" s="822" t="s">
        <v>2300</v>
      </c>
      <c r="C1441" s="822" t="s">
        <v>2306</v>
      </c>
      <c r="D1441" s="823" t="s">
        <v>4268</v>
      </c>
      <c r="E1441" s="824" t="s">
        <v>2345</v>
      </c>
      <c r="F1441" s="822" t="s">
        <v>2301</v>
      </c>
      <c r="G1441" s="822" t="s">
        <v>3781</v>
      </c>
      <c r="H1441" s="822" t="s">
        <v>663</v>
      </c>
      <c r="I1441" s="822" t="s">
        <v>1850</v>
      </c>
      <c r="J1441" s="822" t="s">
        <v>814</v>
      </c>
      <c r="K1441" s="822" t="s">
        <v>1851</v>
      </c>
      <c r="L1441" s="825">
        <v>0</v>
      </c>
      <c r="M1441" s="825">
        <v>0</v>
      </c>
      <c r="N1441" s="822">
        <v>1</v>
      </c>
      <c r="O1441" s="826">
        <v>1</v>
      </c>
      <c r="P1441" s="825">
        <v>0</v>
      </c>
      <c r="Q1441" s="827"/>
      <c r="R1441" s="822">
        <v>1</v>
      </c>
      <c r="S1441" s="827">
        <v>1</v>
      </c>
      <c r="T1441" s="826">
        <v>1</v>
      </c>
      <c r="U1441" s="828">
        <v>1</v>
      </c>
    </row>
    <row r="1442" spans="1:21" ht="14.45" customHeight="1" x14ac:dyDescent="0.2">
      <c r="A1442" s="821">
        <v>11</v>
      </c>
      <c r="B1442" s="822" t="s">
        <v>2300</v>
      </c>
      <c r="C1442" s="822" t="s">
        <v>2306</v>
      </c>
      <c r="D1442" s="823" t="s">
        <v>4268</v>
      </c>
      <c r="E1442" s="824" t="s">
        <v>2345</v>
      </c>
      <c r="F1442" s="822" t="s">
        <v>2301</v>
      </c>
      <c r="G1442" s="822" t="s">
        <v>3782</v>
      </c>
      <c r="H1442" s="822" t="s">
        <v>329</v>
      </c>
      <c r="I1442" s="822" t="s">
        <v>3783</v>
      </c>
      <c r="J1442" s="822" t="s">
        <v>3784</v>
      </c>
      <c r="K1442" s="822" t="s">
        <v>3785</v>
      </c>
      <c r="L1442" s="825">
        <v>173.31</v>
      </c>
      <c r="M1442" s="825">
        <v>173.31</v>
      </c>
      <c r="N1442" s="822">
        <v>1</v>
      </c>
      <c r="O1442" s="826">
        <v>1</v>
      </c>
      <c r="P1442" s="825">
        <v>173.31</v>
      </c>
      <c r="Q1442" s="827">
        <v>1</v>
      </c>
      <c r="R1442" s="822">
        <v>1</v>
      </c>
      <c r="S1442" s="827">
        <v>1</v>
      </c>
      <c r="T1442" s="826">
        <v>1</v>
      </c>
      <c r="U1442" s="828">
        <v>1</v>
      </c>
    </row>
    <row r="1443" spans="1:21" ht="14.45" customHeight="1" x14ac:dyDescent="0.2">
      <c r="A1443" s="821">
        <v>11</v>
      </c>
      <c r="B1443" s="822" t="s">
        <v>2300</v>
      </c>
      <c r="C1443" s="822" t="s">
        <v>2306</v>
      </c>
      <c r="D1443" s="823" t="s">
        <v>4268</v>
      </c>
      <c r="E1443" s="824" t="s">
        <v>2345</v>
      </c>
      <c r="F1443" s="822" t="s">
        <v>2301</v>
      </c>
      <c r="G1443" s="822" t="s">
        <v>3782</v>
      </c>
      <c r="H1443" s="822" t="s">
        <v>329</v>
      </c>
      <c r="I1443" s="822" t="s">
        <v>3786</v>
      </c>
      <c r="J1443" s="822" t="s">
        <v>3787</v>
      </c>
      <c r="K1443" s="822" t="s">
        <v>3788</v>
      </c>
      <c r="L1443" s="825">
        <v>34.659999999999997</v>
      </c>
      <c r="M1443" s="825">
        <v>34.659999999999997</v>
      </c>
      <c r="N1443" s="822">
        <v>1</v>
      </c>
      <c r="O1443" s="826">
        <v>1</v>
      </c>
      <c r="P1443" s="825">
        <v>34.659999999999997</v>
      </c>
      <c r="Q1443" s="827">
        <v>1</v>
      </c>
      <c r="R1443" s="822">
        <v>1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11</v>
      </c>
      <c r="B1444" s="822" t="s">
        <v>2300</v>
      </c>
      <c r="C1444" s="822" t="s">
        <v>2306</v>
      </c>
      <c r="D1444" s="823" t="s">
        <v>4268</v>
      </c>
      <c r="E1444" s="824" t="s">
        <v>2345</v>
      </c>
      <c r="F1444" s="822" t="s">
        <v>2301</v>
      </c>
      <c r="G1444" s="822" t="s">
        <v>3782</v>
      </c>
      <c r="H1444" s="822" t="s">
        <v>329</v>
      </c>
      <c r="I1444" s="822" t="s">
        <v>3789</v>
      </c>
      <c r="J1444" s="822" t="s">
        <v>3790</v>
      </c>
      <c r="K1444" s="822" t="s">
        <v>3785</v>
      </c>
      <c r="L1444" s="825">
        <v>173.31</v>
      </c>
      <c r="M1444" s="825">
        <v>173.31</v>
      </c>
      <c r="N1444" s="822">
        <v>1</v>
      </c>
      <c r="O1444" s="826">
        <v>1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11</v>
      </c>
      <c r="B1445" s="822" t="s">
        <v>2300</v>
      </c>
      <c r="C1445" s="822" t="s">
        <v>2306</v>
      </c>
      <c r="D1445" s="823" t="s">
        <v>4268</v>
      </c>
      <c r="E1445" s="824" t="s">
        <v>2345</v>
      </c>
      <c r="F1445" s="822" t="s">
        <v>2301</v>
      </c>
      <c r="G1445" s="822" t="s">
        <v>2379</v>
      </c>
      <c r="H1445" s="822" t="s">
        <v>329</v>
      </c>
      <c r="I1445" s="822" t="s">
        <v>3791</v>
      </c>
      <c r="J1445" s="822" t="s">
        <v>3327</v>
      </c>
      <c r="K1445" s="822" t="s">
        <v>3792</v>
      </c>
      <c r="L1445" s="825">
        <v>42.33</v>
      </c>
      <c r="M1445" s="825">
        <v>84.66</v>
      </c>
      <c r="N1445" s="822">
        <v>2</v>
      </c>
      <c r="O1445" s="826">
        <v>1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11</v>
      </c>
      <c r="B1446" s="822" t="s">
        <v>2300</v>
      </c>
      <c r="C1446" s="822" t="s">
        <v>2306</v>
      </c>
      <c r="D1446" s="823" t="s">
        <v>4268</v>
      </c>
      <c r="E1446" s="824" t="s">
        <v>2345</v>
      </c>
      <c r="F1446" s="822" t="s">
        <v>2301</v>
      </c>
      <c r="G1446" s="822" t="s">
        <v>2941</v>
      </c>
      <c r="H1446" s="822" t="s">
        <v>329</v>
      </c>
      <c r="I1446" s="822" t="s">
        <v>3793</v>
      </c>
      <c r="J1446" s="822" t="s">
        <v>977</v>
      </c>
      <c r="K1446" s="822" t="s">
        <v>3794</v>
      </c>
      <c r="L1446" s="825">
        <v>181.04</v>
      </c>
      <c r="M1446" s="825">
        <v>181.04</v>
      </c>
      <c r="N1446" s="822">
        <v>1</v>
      </c>
      <c r="O1446" s="826">
        <v>1</v>
      </c>
      <c r="P1446" s="825">
        <v>181.04</v>
      </c>
      <c r="Q1446" s="827">
        <v>1</v>
      </c>
      <c r="R1446" s="822">
        <v>1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11</v>
      </c>
      <c r="B1447" s="822" t="s">
        <v>2300</v>
      </c>
      <c r="C1447" s="822" t="s">
        <v>2306</v>
      </c>
      <c r="D1447" s="823" t="s">
        <v>4268</v>
      </c>
      <c r="E1447" s="824" t="s">
        <v>2345</v>
      </c>
      <c r="F1447" s="822" t="s">
        <v>2301</v>
      </c>
      <c r="G1447" s="822" t="s">
        <v>2354</v>
      </c>
      <c r="H1447" s="822" t="s">
        <v>663</v>
      </c>
      <c r="I1447" s="822" t="s">
        <v>1970</v>
      </c>
      <c r="J1447" s="822" t="s">
        <v>929</v>
      </c>
      <c r="K1447" s="822" t="s">
        <v>930</v>
      </c>
      <c r="L1447" s="825">
        <v>0</v>
      </c>
      <c r="M1447" s="825">
        <v>0</v>
      </c>
      <c r="N1447" s="822">
        <v>48</v>
      </c>
      <c r="O1447" s="826">
        <v>30.5</v>
      </c>
      <c r="P1447" s="825">
        <v>0</v>
      </c>
      <c r="Q1447" s="827"/>
      <c r="R1447" s="822">
        <v>17</v>
      </c>
      <c r="S1447" s="827">
        <v>0.35416666666666669</v>
      </c>
      <c r="T1447" s="826">
        <v>12</v>
      </c>
      <c r="U1447" s="828">
        <v>0.39344262295081966</v>
      </c>
    </row>
    <row r="1448" spans="1:21" ht="14.45" customHeight="1" x14ac:dyDescent="0.2">
      <c r="A1448" s="821">
        <v>11</v>
      </c>
      <c r="B1448" s="822" t="s">
        <v>2300</v>
      </c>
      <c r="C1448" s="822" t="s">
        <v>2306</v>
      </c>
      <c r="D1448" s="823" t="s">
        <v>4268</v>
      </c>
      <c r="E1448" s="824" t="s">
        <v>2345</v>
      </c>
      <c r="F1448" s="822" t="s">
        <v>2301</v>
      </c>
      <c r="G1448" s="822" t="s">
        <v>2354</v>
      </c>
      <c r="H1448" s="822" t="s">
        <v>663</v>
      </c>
      <c r="I1448" s="822" t="s">
        <v>1971</v>
      </c>
      <c r="J1448" s="822" t="s">
        <v>929</v>
      </c>
      <c r="K1448" s="822" t="s">
        <v>1972</v>
      </c>
      <c r="L1448" s="825">
        <v>76.86</v>
      </c>
      <c r="M1448" s="825">
        <v>76.86</v>
      </c>
      <c r="N1448" s="822">
        <v>1</v>
      </c>
      <c r="O1448" s="826">
        <v>0.5</v>
      </c>
      <c r="P1448" s="825">
        <v>76.86</v>
      </c>
      <c r="Q1448" s="827">
        <v>1</v>
      </c>
      <c r="R1448" s="822">
        <v>1</v>
      </c>
      <c r="S1448" s="827">
        <v>1</v>
      </c>
      <c r="T1448" s="826">
        <v>0.5</v>
      </c>
      <c r="U1448" s="828">
        <v>1</v>
      </c>
    </row>
    <row r="1449" spans="1:21" ht="14.45" customHeight="1" x14ac:dyDescent="0.2">
      <c r="A1449" s="821">
        <v>11</v>
      </c>
      <c r="B1449" s="822" t="s">
        <v>2300</v>
      </c>
      <c r="C1449" s="822" t="s">
        <v>2306</v>
      </c>
      <c r="D1449" s="823" t="s">
        <v>4268</v>
      </c>
      <c r="E1449" s="824" t="s">
        <v>2345</v>
      </c>
      <c r="F1449" s="822" t="s">
        <v>2301</v>
      </c>
      <c r="G1449" s="822" t="s">
        <v>2413</v>
      </c>
      <c r="H1449" s="822" t="s">
        <v>329</v>
      </c>
      <c r="I1449" s="822" t="s">
        <v>2414</v>
      </c>
      <c r="J1449" s="822" t="s">
        <v>1123</v>
      </c>
      <c r="K1449" s="822" t="s">
        <v>2415</v>
      </c>
      <c r="L1449" s="825">
        <v>42.54</v>
      </c>
      <c r="M1449" s="825">
        <v>935.88</v>
      </c>
      <c r="N1449" s="822">
        <v>22</v>
      </c>
      <c r="O1449" s="826">
        <v>2</v>
      </c>
      <c r="P1449" s="825">
        <v>382.86</v>
      </c>
      <c r="Q1449" s="827">
        <v>0.40909090909090912</v>
      </c>
      <c r="R1449" s="822">
        <v>9</v>
      </c>
      <c r="S1449" s="827">
        <v>0.40909090909090912</v>
      </c>
      <c r="T1449" s="826">
        <v>1</v>
      </c>
      <c r="U1449" s="828">
        <v>0.5</v>
      </c>
    </row>
    <row r="1450" spans="1:21" ht="14.45" customHeight="1" x14ac:dyDescent="0.2">
      <c r="A1450" s="821">
        <v>11</v>
      </c>
      <c r="B1450" s="822" t="s">
        <v>2300</v>
      </c>
      <c r="C1450" s="822" t="s">
        <v>2306</v>
      </c>
      <c r="D1450" s="823" t="s">
        <v>4268</v>
      </c>
      <c r="E1450" s="824" t="s">
        <v>2345</v>
      </c>
      <c r="F1450" s="822" t="s">
        <v>2301</v>
      </c>
      <c r="G1450" s="822" t="s">
        <v>2413</v>
      </c>
      <c r="H1450" s="822" t="s">
        <v>329</v>
      </c>
      <c r="I1450" s="822" t="s">
        <v>3795</v>
      </c>
      <c r="J1450" s="822" t="s">
        <v>3796</v>
      </c>
      <c r="K1450" s="822" t="s">
        <v>3797</v>
      </c>
      <c r="L1450" s="825">
        <v>66.88</v>
      </c>
      <c r="M1450" s="825">
        <v>936.31999999999994</v>
      </c>
      <c r="N1450" s="822">
        <v>14</v>
      </c>
      <c r="O1450" s="826">
        <v>1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11</v>
      </c>
      <c r="B1451" s="822" t="s">
        <v>2300</v>
      </c>
      <c r="C1451" s="822" t="s">
        <v>2306</v>
      </c>
      <c r="D1451" s="823" t="s">
        <v>4268</v>
      </c>
      <c r="E1451" s="824" t="s">
        <v>2345</v>
      </c>
      <c r="F1451" s="822" t="s">
        <v>2301</v>
      </c>
      <c r="G1451" s="822" t="s">
        <v>3798</v>
      </c>
      <c r="H1451" s="822" t="s">
        <v>329</v>
      </c>
      <c r="I1451" s="822" t="s">
        <v>3799</v>
      </c>
      <c r="J1451" s="822" t="s">
        <v>3800</v>
      </c>
      <c r="K1451" s="822" t="s">
        <v>3801</v>
      </c>
      <c r="L1451" s="825">
        <v>219.37</v>
      </c>
      <c r="M1451" s="825">
        <v>438.74</v>
      </c>
      <c r="N1451" s="822">
        <v>2</v>
      </c>
      <c r="O1451" s="826">
        <v>1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11</v>
      </c>
      <c r="B1452" s="822" t="s">
        <v>2300</v>
      </c>
      <c r="C1452" s="822" t="s">
        <v>2306</v>
      </c>
      <c r="D1452" s="823" t="s">
        <v>4268</v>
      </c>
      <c r="E1452" s="824" t="s">
        <v>2345</v>
      </c>
      <c r="F1452" s="822" t="s">
        <v>2301</v>
      </c>
      <c r="G1452" s="822" t="s">
        <v>2612</v>
      </c>
      <c r="H1452" s="822" t="s">
        <v>329</v>
      </c>
      <c r="I1452" s="822" t="s">
        <v>2613</v>
      </c>
      <c r="J1452" s="822" t="s">
        <v>2614</v>
      </c>
      <c r="K1452" s="822" t="s">
        <v>2615</v>
      </c>
      <c r="L1452" s="825">
        <v>100.17</v>
      </c>
      <c r="M1452" s="825">
        <v>100.17</v>
      </c>
      <c r="N1452" s="822">
        <v>1</v>
      </c>
      <c r="O1452" s="826">
        <v>1</v>
      </c>
      <c r="P1452" s="825">
        <v>100.17</v>
      </c>
      <c r="Q1452" s="827">
        <v>1</v>
      </c>
      <c r="R1452" s="822">
        <v>1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11</v>
      </c>
      <c r="B1453" s="822" t="s">
        <v>2300</v>
      </c>
      <c r="C1453" s="822" t="s">
        <v>2306</v>
      </c>
      <c r="D1453" s="823" t="s">
        <v>4268</v>
      </c>
      <c r="E1453" s="824" t="s">
        <v>2345</v>
      </c>
      <c r="F1453" s="822" t="s">
        <v>2301</v>
      </c>
      <c r="G1453" s="822" t="s">
        <v>2612</v>
      </c>
      <c r="H1453" s="822" t="s">
        <v>329</v>
      </c>
      <c r="I1453" s="822" t="s">
        <v>3100</v>
      </c>
      <c r="J1453" s="822" t="s">
        <v>3101</v>
      </c>
      <c r="K1453" s="822" t="s">
        <v>3102</v>
      </c>
      <c r="L1453" s="825">
        <v>320.55</v>
      </c>
      <c r="M1453" s="825">
        <v>320.55</v>
      </c>
      <c r="N1453" s="822">
        <v>1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11</v>
      </c>
      <c r="B1454" s="822" t="s">
        <v>2300</v>
      </c>
      <c r="C1454" s="822" t="s">
        <v>2306</v>
      </c>
      <c r="D1454" s="823" t="s">
        <v>4268</v>
      </c>
      <c r="E1454" s="824" t="s">
        <v>2345</v>
      </c>
      <c r="F1454" s="822" t="s">
        <v>2301</v>
      </c>
      <c r="G1454" s="822" t="s">
        <v>2612</v>
      </c>
      <c r="H1454" s="822" t="s">
        <v>329</v>
      </c>
      <c r="I1454" s="822" t="s">
        <v>3333</v>
      </c>
      <c r="J1454" s="822" t="s">
        <v>2614</v>
      </c>
      <c r="K1454" s="822" t="s">
        <v>3334</v>
      </c>
      <c r="L1454" s="825">
        <v>100.17</v>
      </c>
      <c r="M1454" s="825">
        <v>300.51</v>
      </c>
      <c r="N1454" s="822">
        <v>3</v>
      </c>
      <c r="O1454" s="826">
        <v>1</v>
      </c>
      <c r="P1454" s="825">
        <v>300.51</v>
      </c>
      <c r="Q1454" s="827">
        <v>1</v>
      </c>
      <c r="R1454" s="822">
        <v>3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11</v>
      </c>
      <c r="B1455" s="822" t="s">
        <v>2300</v>
      </c>
      <c r="C1455" s="822" t="s">
        <v>2306</v>
      </c>
      <c r="D1455" s="823" t="s">
        <v>4268</v>
      </c>
      <c r="E1455" s="824" t="s">
        <v>2345</v>
      </c>
      <c r="F1455" s="822" t="s">
        <v>2301</v>
      </c>
      <c r="G1455" s="822" t="s">
        <v>2616</v>
      </c>
      <c r="H1455" s="822" t="s">
        <v>329</v>
      </c>
      <c r="I1455" s="822" t="s">
        <v>3265</v>
      </c>
      <c r="J1455" s="822" t="s">
        <v>3266</v>
      </c>
      <c r="K1455" s="822" t="s">
        <v>3267</v>
      </c>
      <c r="L1455" s="825">
        <v>941.26</v>
      </c>
      <c r="M1455" s="825">
        <v>941.26</v>
      </c>
      <c r="N1455" s="822">
        <v>1</v>
      </c>
      <c r="O1455" s="826">
        <v>1</v>
      </c>
      <c r="P1455" s="825">
        <v>941.26</v>
      </c>
      <c r="Q1455" s="827">
        <v>1</v>
      </c>
      <c r="R1455" s="822">
        <v>1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11</v>
      </c>
      <c r="B1456" s="822" t="s">
        <v>2300</v>
      </c>
      <c r="C1456" s="822" t="s">
        <v>2306</v>
      </c>
      <c r="D1456" s="823" t="s">
        <v>4268</v>
      </c>
      <c r="E1456" s="824" t="s">
        <v>2345</v>
      </c>
      <c r="F1456" s="822" t="s">
        <v>2301</v>
      </c>
      <c r="G1456" s="822" t="s">
        <v>2620</v>
      </c>
      <c r="H1456" s="822" t="s">
        <v>329</v>
      </c>
      <c r="I1456" s="822" t="s">
        <v>2624</v>
      </c>
      <c r="J1456" s="822" t="s">
        <v>2625</v>
      </c>
      <c r="K1456" s="822" t="s">
        <v>2626</v>
      </c>
      <c r="L1456" s="825">
        <v>177.92</v>
      </c>
      <c r="M1456" s="825">
        <v>177.92</v>
      </c>
      <c r="N1456" s="822">
        <v>1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11</v>
      </c>
      <c r="B1457" s="822" t="s">
        <v>2300</v>
      </c>
      <c r="C1457" s="822" t="s">
        <v>2306</v>
      </c>
      <c r="D1457" s="823" t="s">
        <v>4268</v>
      </c>
      <c r="E1457" s="824" t="s">
        <v>2345</v>
      </c>
      <c r="F1457" s="822" t="s">
        <v>2301</v>
      </c>
      <c r="G1457" s="822" t="s">
        <v>2620</v>
      </c>
      <c r="H1457" s="822" t="s">
        <v>329</v>
      </c>
      <c r="I1457" s="822" t="s">
        <v>3599</v>
      </c>
      <c r="J1457" s="822" t="s">
        <v>3600</v>
      </c>
      <c r="K1457" s="822" t="s">
        <v>3601</v>
      </c>
      <c r="L1457" s="825">
        <v>0</v>
      </c>
      <c r="M1457" s="825">
        <v>0</v>
      </c>
      <c r="N1457" s="822">
        <v>2</v>
      </c>
      <c r="O1457" s="826">
        <v>2</v>
      </c>
      <c r="P1457" s="825">
        <v>0</v>
      </c>
      <c r="Q1457" s="827"/>
      <c r="R1457" s="822">
        <v>1</v>
      </c>
      <c r="S1457" s="827">
        <v>0.5</v>
      </c>
      <c r="T1457" s="826">
        <v>1</v>
      </c>
      <c r="U1457" s="828">
        <v>0.5</v>
      </c>
    </row>
    <row r="1458" spans="1:21" ht="14.45" customHeight="1" x14ac:dyDescent="0.2">
      <c r="A1458" s="821">
        <v>11</v>
      </c>
      <c r="B1458" s="822" t="s">
        <v>2300</v>
      </c>
      <c r="C1458" s="822" t="s">
        <v>2306</v>
      </c>
      <c r="D1458" s="823" t="s">
        <v>4268</v>
      </c>
      <c r="E1458" s="824" t="s">
        <v>2345</v>
      </c>
      <c r="F1458" s="822" t="s">
        <v>2301</v>
      </c>
      <c r="G1458" s="822" t="s">
        <v>2620</v>
      </c>
      <c r="H1458" s="822" t="s">
        <v>329</v>
      </c>
      <c r="I1458" s="822" t="s">
        <v>2627</v>
      </c>
      <c r="J1458" s="822" t="s">
        <v>2625</v>
      </c>
      <c r="K1458" s="822" t="s">
        <v>2628</v>
      </c>
      <c r="L1458" s="825">
        <v>387.73</v>
      </c>
      <c r="M1458" s="825">
        <v>775.46</v>
      </c>
      <c r="N1458" s="822">
        <v>2</v>
      </c>
      <c r="O1458" s="826">
        <v>2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11</v>
      </c>
      <c r="B1459" s="822" t="s">
        <v>2300</v>
      </c>
      <c r="C1459" s="822" t="s">
        <v>2306</v>
      </c>
      <c r="D1459" s="823" t="s">
        <v>4268</v>
      </c>
      <c r="E1459" s="824" t="s">
        <v>2345</v>
      </c>
      <c r="F1459" s="822" t="s">
        <v>2301</v>
      </c>
      <c r="G1459" s="822" t="s">
        <v>2380</v>
      </c>
      <c r="H1459" s="822" t="s">
        <v>329</v>
      </c>
      <c r="I1459" s="822" t="s">
        <v>2381</v>
      </c>
      <c r="J1459" s="822" t="s">
        <v>1241</v>
      </c>
      <c r="K1459" s="822" t="s">
        <v>2382</v>
      </c>
      <c r="L1459" s="825">
        <v>0</v>
      </c>
      <c r="M1459" s="825">
        <v>0</v>
      </c>
      <c r="N1459" s="822">
        <v>1</v>
      </c>
      <c r="O1459" s="826">
        <v>1</v>
      </c>
      <c r="P1459" s="825"/>
      <c r="Q1459" s="827"/>
      <c r="R1459" s="822"/>
      <c r="S1459" s="827">
        <v>0</v>
      </c>
      <c r="T1459" s="826"/>
      <c r="U1459" s="828">
        <v>0</v>
      </c>
    </row>
    <row r="1460" spans="1:21" ht="14.45" customHeight="1" x14ac:dyDescent="0.2">
      <c r="A1460" s="821">
        <v>11</v>
      </c>
      <c r="B1460" s="822" t="s">
        <v>2300</v>
      </c>
      <c r="C1460" s="822" t="s">
        <v>2306</v>
      </c>
      <c r="D1460" s="823" t="s">
        <v>4268</v>
      </c>
      <c r="E1460" s="824" t="s">
        <v>2345</v>
      </c>
      <c r="F1460" s="822" t="s">
        <v>2301</v>
      </c>
      <c r="G1460" s="822" t="s">
        <v>2629</v>
      </c>
      <c r="H1460" s="822" t="s">
        <v>329</v>
      </c>
      <c r="I1460" s="822" t="s">
        <v>2832</v>
      </c>
      <c r="J1460" s="822" t="s">
        <v>2833</v>
      </c>
      <c r="K1460" s="822" t="s">
        <v>2811</v>
      </c>
      <c r="L1460" s="825">
        <v>0</v>
      </c>
      <c r="M1460" s="825">
        <v>0</v>
      </c>
      <c r="N1460" s="822">
        <v>1</v>
      </c>
      <c r="O1460" s="826">
        <v>1</v>
      </c>
      <c r="P1460" s="825"/>
      <c r="Q1460" s="827"/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11</v>
      </c>
      <c r="B1461" s="822" t="s">
        <v>2300</v>
      </c>
      <c r="C1461" s="822" t="s">
        <v>2306</v>
      </c>
      <c r="D1461" s="823" t="s">
        <v>4268</v>
      </c>
      <c r="E1461" s="824" t="s">
        <v>2345</v>
      </c>
      <c r="F1461" s="822" t="s">
        <v>2301</v>
      </c>
      <c r="G1461" s="822" t="s">
        <v>2629</v>
      </c>
      <c r="H1461" s="822" t="s">
        <v>329</v>
      </c>
      <c r="I1461" s="822" t="s">
        <v>3802</v>
      </c>
      <c r="J1461" s="822" t="s">
        <v>3803</v>
      </c>
      <c r="K1461" s="822" t="s">
        <v>2811</v>
      </c>
      <c r="L1461" s="825">
        <v>0</v>
      </c>
      <c r="M1461" s="825">
        <v>0</v>
      </c>
      <c r="N1461" s="822">
        <v>1</v>
      </c>
      <c r="O1461" s="826">
        <v>1</v>
      </c>
      <c r="P1461" s="825"/>
      <c r="Q1461" s="827"/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11</v>
      </c>
      <c r="B1462" s="822" t="s">
        <v>2300</v>
      </c>
      <c r="C1462" s="822" t="s">
        <v>2306</v>
      </c>
      <c r="D1462" s="823" t="s">
        <v>4268</v>
      </c>
      <c r="E1462" s="824" t="s">
        <v>2345</v>
      </c>
      <c r="F1462" s="822" t="s">
        <v>2301</v>
      </c>
      <c r="G1462" s="822" t="s">
        <v>2629</v>
      </c>
      <c r="H1462" s="822" t="s">
        <v>663</v>
      </c>
      <c r="I1462" s="822" t="s">
        <v>1984</v>
      </c>
      <c r="J1462" s="822" t="s">
        <v>1069</v>
      </c>
      <c r="K1462" s="822" t="s">
        <v>1985</v>
      </c>
      <c r="L1462" s="825">
        <v>0</v>
      </c>
      <c r="M1462" s="825">
        <v>0</v>
      </c>
      <c r="N1462" s="822">
        <v>1</v>
      </c>
      <c r="O1462" s="826">
        <v>1</v>
      </c>
      <c r="P1462" s="825">
        <v>0</v>
      </c>
      <c r="Q1462" s="827"/>
      <c r="R1462" s="822">
        <v>1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11</v>
      </c>
      <c r="B1463" s="822" t="s">
        <v>2300</v>
      </c>
      <c r="C1463" s="822" t="s">
        <v>2306</v>
      </c>
      <c r="D1463" s="823" t="s">
        <v>4268</v>
      </c>
      <c r="E1463" s="824" t="s">
        <v>2345</v>
      </c>
      <c r="F1463" s="822" t="s">
        <v>2301</v>
      </c>
      <c r="G1463" s="822" t="s">
        <v>3804</v>
      </c>
      <c r="H1463" s="822" t="s">
        <v>329</v>
      </c>
      <c r="I1463" s="822" t="s">
        <v>3805</v>
      </c>
      <c r="J1463" s="822" t="s">
        <v>3806</v>
      </c>
      <c r="K1463" s="822" t="s">
        <v>3807</v>
      </c>
      <c r="L1463" s="825">
        <v>101.99</v>
      </c>
      <c r="M1463" s="825">
        <v>101.99</v>
      </c>
      <c r="N1463" s="822">
        <v>1</v>
      </c>
      <c r="O1463" s="826">
        <v>1</v>
      </c>
      <c r="P1463" s="825">
        <v>101.99</v>
      </c>
      <c r="Q1463" s="827">
        <v>1</v>
      </c>
      <c r="R1463" s="822">
        <v>1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11</v>
      </c>
      <c r="B1464" s="822" t="s">
        <v>2300</v>
      </c>
      <c r="C1464" s="822" t="s">
        <v>2306</v>
      </c>
      <c r="D1464" s="823" t="s">
        <v>4268</v>
      </c>
      <c r="E1464" s="824" t="s">
        <v>2345</v>
      </c>
      <c r="F1464" s="822" t="s">
        <v>2301</v>
      </c>
      <c r="G1464" s="822" t="s">
        <v>2503</v>
      </c>
      <c r="H1464" s="822" t="s">
        <v>663</v>
      </c>
      <c r="I1464" s="822" t="s">
        <v>3506</v>
      </c>
      <c r="J1464" s="822" t="s">
        <v>2631</v>
      </c>
      <c r="K1464" s="822" t="s">
        <v>2845</v>
      </c>
      <c r="L1464" s="825">
        <v>50.32</v>
      </c>
      <c r="M1464" s="825">
        <v>50.32</v>
      </c>
      <c r="N1464" s="822">
        <v>1</v>
      </c>
      <c r="O1464" s="826">
        <v>0.5</v>
      </c>
      <c r="P1464" s="825">
        <v>50.32</v>
      </c>
      <c r="Q1464" s="827">
        <v>1</v>
      </c>
      <c r="R1464" s="822">
        <v>1</v>
      </c>
      <c r="S1464" s="827">
        <v>1</v>
      </c>
      <c r="T1464" s="826">
        <v>0.5</v>
      </c>
      <c r="U1464" s="828">
        <v>1</v>
      </c>
    </row>
    <row r="1465" spans="1:21" ht="14.45" customHeight="1" x14ac:dyDescent="0.2">
      <c r="A1465" s="821">
        <v>11</v>
      </c>
      <c r="B1465" s="822" t="s">
        <v>2300</v>
      </c>
      <c r="C1465" s="822" t="s">
        <v>2306</v>
      </c>
      <c r="D1465" s="823" t="s">
        <v>4268</v>
      </c>
      <c r="E1465" s="824" t="s">
        <v>2345</v>
      </c>
      <c r="F1465" s="822" t="s">
        <v>2301</v>
      </c>
      <c r="G1465" s="822" t="s">
        <v>2503</v>
      </c>
      <c r="H1465" s="822" t="s">
        <v>329</v>
      </c>
      <c r="I1465" s="822" t="s">
        <v>2630</v>
      </c>
      <c r="J1465" s="822" t="s">
        <v>2631</v>
      </c>
      <c r="K1465" s="822" t="s">
        <v>2632</v>
      </c>
      <c r="L1465" s="825">
        <v>99.94</v>
      </c>
      <c r="M1465" s="825">
        <v>1898.8600000000001</v>
      </c>
      <c r="N1465" s="822">
        <v>19</v>
      </c>
      <c r="O1465" s="826">
        <v>17.5</v>
      </c>
      <c r="P1465" s="825">
        <v>1099.3400000000001</v>
      </c>
      <c r="Q1465" s="827">
        <v>0.57894736842105265</v>
      </c>
      <c r="R1465" s="822">
        <v>11</v>
      </c>
      <c r="S1465" s="827">
        <v>0.57894736842105265</v>
      </c>
      <c r="T1465" s="826">
        <v>11</v>
      </c>
      <c r="U1465" s="828">
        <v>0.62857142857142856</v>
      </c>
    </row>
    <row r="1466" spans="1:21" ht="14.45" customHeight="1" x14ac:dyDescent="0.2">
      <c r="A1466" s="821">
        <v>11</v>
      </c>
      <c r="B1466" s="822" t="s">
        <v>2300</v>
      </c>
      <c r="C1466" s="822" t="s">
        <v>2306</v>
      </c>
      <c r="D1466" s="823" t="s">
        <v>4268</v>
      </c>
      <c r="E1466" s="824" t="s">
        <v>2345</v>
      </c>
      <c r="F1466" s="822" t="s">
        <v>2301</v>
      </c>
      <c r="G1466" s="822" t="s">
        <v>2503</v>
      </c>
      <c r="H1466" s="822" t="s">
        <v>329</v>
      </c>
      <c r="I1466" s="822" t="s">
        <v>2633</v>
      </c>
      <c r="J1466" s="822" t="s">
        <v>2631</v>
      </c>
      <c r="K1466" s="822" t="s">
        <v>2634</v>
      </c>
      <c r="L1466" s="825">
        <v>299.83999999999997</v>
      </c>
      <c r="M1466" s="825">
        <v>2998.3999999999996</v>
      </c>
      <c r="N1466" s="822">
        <v>10</v>
      </c>
      <c r="O1466" s="826">
        <v>9</v>
      </c>
      <c r="P1466" s="825">
        <v>1499.1999999999998</v>
      </c>
      <c r="Q1466" s="827">
        <v>0.5</v>
      </c>
      <c r="R1466" s="822">
        <v>5</v>
      </c>
      <c r="S1466" s="827">
        <v>0.5</v>
      </c>
      <c r="T1466" s="826">
        <v>4</v>
      </c>
      <c r="U1466" s="828">
        <v>0.44444444444444442</v>
      </c>
    </row>
    <row r="1467" spans="1:21" ht="14.45" customHeight="1" x14ac:dyDescent="0.2">
      <c r="A1467" s="821">
        <v>11</v>
      </c>
      <c r="B1467" s="822" t="s">
        <v>2300</v>
      </c>
      <c r="C1467" s="822" t="s">
        <v>2306</v>
      </c>
      <c r="D1467" s="823" t="s">
        <v>4268</v>
      </c>
      <c r="E1467" s="824" t="s">
        <v>2345</v>
      </c>
      <c r="F1467" s="822" t="s">
        <v>2301</v>
      </c>
      <c r="G1467" s="822" t="s">
        <v>2503</v>
      </c>
      <c r="H1467" s="822" t="s">
        <v>663</v>
      </c>
      <c r="I1467" s="822" t="s">
        <v>2838</v>
      </c>
      <c r="J1467" s="822" t="s">
        <v>2631</v>
      </c>
      <c r="K1467" s="822" t="s">
        <v>2839</v>
      </c>
      <c r="L1467" s="825">
        <v>150.94</v>
      </c>
      <c r="M1467" s="825">
        <v>150.94</v>
      </c>
      <c r="N1467" s="822">
        <v>1</v>
      </c>
      <c r="O1467" s="826">
        <v>0.5</v>
      </c>
      <c r="P1467" s="825">
        <v>150.94</v>
      </c>
      <c r="Q1467" s="827">
        <v>1</v>
      </c>
      <c r="R1467" s="822">
        <v>1</v>
      </c>
      <c r="S1467" s="827">
        <v>1</v>
      </c>
      <c r="T1467" s="826">
        <v>0.5</v>
      </c>
      <c r="U1467" s="828">
        <v>1</v>
      </c>
    </row>
    <row r="1468" spans="1:21" ht="14.45" customHeight="1" x14ac:dyDescent="0.2">
      <c r="A1468" s="821">
        <v>11</v>
      </c>
      <c r="B1468" s="822" t="s">
        <v>2300</v>
      </c>
      <c r="C1468" s="822" t="s">
        <v>2306</v>
      </c>
      <c r="D1468" s="823" t="s">
        <v>4268</v>
      </c>
      <c r="E1468" s="824" t="s">
        <v>2345</v>
      </c>
      <c r="F1468" s="822" t="s">
        <v>2301</v>
      </c>
      <c r="G1468" s="822" t="s">
        <v>2503</v>
      </c>
      <c r="H1468" s="822" t="s">
        <v>329</v>
      </c>
      <c r="I1468" s="822" t="s">
        <v>2635</v>
      </c>
      <c r="J1468" s="822" t="s">
        <v>1058</v>
      </c>
      <c r="K1468" s="822" t="s">
        <v>1402</v>
      </c>
      <c r="L1468" s="825">
        <v>50.32</v>
      </c>
      <c r="M1468" s="825">
        <v>150.96</v>
      </c>
      <c r="N1468" s="822">
        <v>3</v>
      </c>
      <c r="O1468" s="826">
        <v>1</v>
      </c>
      <c r="P1468" s="825">
        <v>150.96</v>
      </c>
      <c r="Q1468" s="827">
        <v>1</v>
      </c>
      <c r="R1468" s="822">
        <v>3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11</v>
      </c>
      <c r="B1469" s="822" t="s">
        <v>2300</v>
      </c>
      <c r="C1469" s="822" t="s">
        <v>2306</v>
      </c>
      <c r="D1469" s="823" t="s">
        <v>4268</v>
      </c>
      <c r="E1469" s="824" t="s">
        <v>2345</v>
      </c>
      <c r="F1469" s="822" t="s">
        <v>2301</v>
      </c>
      <c r="G1469" s="822" t="s">
        <v>2503</v>
      </c>
      <c r="H1469" s="822" t="s">
        <v>329</v>
      </c>
      <c r="I1469" s="822" t="s">
        <v>2504</v>
      </c>
      <c r="J1469" s="822" t="s">
        <v>1058</v>
      </c>
      <c r="K1469" s="822" t="s">
        <v>2505</v>
      </c>
      <c r="L1469" s="825">
        <v>50.32</v>
      </c>
      <c r="M1469" s="825">
        <v>452.88</v>
      </c>
      <c r="N1469" s="822">
        <v>9</v>
      </c>
      <c r="O1469" s="826">
        <v>5</v>
      </c>
      <c r="P1469" s="825">
        <v>352.24</v>
      </c>
      <c r="Q1469" s="827">
        <v>0.77777777777777779</v>
      </c>
      <c r="R1469" s="822">
        <v>7</v>
      </c>
      <c r="S1469" s="827">
        <v>0.77777777777777779</v>
      </c>
      <c r="T1469" s="826">
        <v>3</v>
      </c>
      <c r="U1469" s="828">
        <v>0.6</v>
      </c>
    </row>
    <row r="1470" spans="1:21" ht="14.45" customHeight="1" x14ac:dyDescent="0.2">
      <c r="A1470" s="821">
        <v>11</v>
      </c>
      <c r="B1470" s="822" t="s">
        <v>2300</v>
      </c>
      <c r="C1470" s="822" t="s">
        <v>2306</v>
      </c>
      <c r="D1470" s="823" t="s">
        <v>4268</v>
      </c>
      <c r="E1470" s="824" t="s">
        <v>2345</v>
      </c>
      <c r="F1470" s="822" t="s">
        <v>2301</v>
      </c>
      <c r="G1470" s="822" t="s">
        <v>2846</v>
      </c>
      <c r="H1470" s="822" t="s">
        <v>329</v>
      </c>
      <c r="I1470" s="822" t="s">
        <v>3808</v>
      </c>
      <c r="J1470" s="822" t="s">
        <v>3809</v>
      </c>
      <c r="K1470" s="822" t="s">
        <v>3810</v>
      </c>
      <c r="L1470" s="825">
        <v>65.36</v>
      </c>
      <c r="M1470" s="825">
        <v>130.72</v>
      </c>
      <c r="N1470" s="822">
        <v>2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11</v>
      </c>
      <c r="B1471" s="822" t="s">
        <v>2300</v>
      </c>
      <c r="C1471" s="822" t="s">
        <v>2306</v>
      </c>
      <c r="D1471" s="823" t="s">
        <v>4268</v>
      </c>
      <c r="E1471" s="824" t="s">
        <v>2345</v>
      </c>
      <c r="F1471" s="822" t="s">
        <v>2301</v>
      </c>
      <c r="G1471" s="822" t="s">
        <v>2846</v>
      </c>
      <c r="H1471" s="822" t="s">
        <v>329</v>
      </c>
      <c r="I1471" s="822" t="s">
        <v>3811</v>
      </c>
      <c r="J1471" s="822" t="s">
        <v>3809</v>
      </c>
      <c r="K1471" s="822" t="s">
        <v>3812</v>
      </c>
      <c r="L1471" s="825">
        <v>21.79</v>
      </c>
      <c r="M1471" s="825">
        <v>21.79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11</v>
      </c>
      <c r="B1472" s="822" t="s">
        <v>2300</v>
      </c>
      <c r="C1472" s="822" t="s">
        <v>2306</v>
      </c>
      <c r="D1472" s="823" t="s">
        <v>4268</v>
      </c>
      <c r="E1472" s="824" t="s">
        <v>2345</v>
      </c>
      <c r="F1472" s="822" t="s">
        <v>2301</v>
      </c>
      <c r="G1472" s="822" t="s">
        <v>2404</v>
      </c>
      <c r="H1472" s="822" t="s">
        <v>663</v>
      </c>
      <c r="I1472" s="822" t="s">
        <v>1907</v>
      </c>
      <c r="J1472" s="822" t="s">
        <v>1078</v>
      </c>
      <c r="K1472" s="822" t="s">
        <v>1908</v>
      </c>
      <c r="L1472" s="825">
        <v>154.36000000000001</v>
      </c>
      <c r="M1472" s="825">
        <v>771.80000000000007</v>
      </c>
      <c r="N1472" s="822">
        <v>5</v>
      </c>
      <c r="O1472" s="826">
        <v>5</v>
      </c>
      <c r="P1472" s="825">
        <v>463.08000000000004</v>
      </c>
      <c r="Q1472" s="827">
        <v>0.6</v>
      </c>
      <c r="R1472" s="822">
        <v>3</v>
      </c>
      <c r="S1472" s="827">
        <v>0.6</v>
      </c>
      <c r="T1472" s="826">
        <v>3</v>
      </c>
      <c r="U1472" s="828">
        <v>0.6</v>
      </c>
    </row>
    <row r="1473" spans="1:21" ht="14.45" customHeight="1" x14ac:dyDescent="0.2">
      <c r="A1473" s="821">
        <v>11</v>
      </c>
      <c r="B1473" s="822" t="s">
        <v>2300</v>
      </c>
      <c r="C1473" s="822" t="s">
        <v>2306</v>
      </c>
      <c r="D1473" s="823" t="s">
        <v>4268</v>
      </c>
      <c r="E1473" s="824" t="s">
        <v>2345</v>
      </c>
      <c r="F1473" s="822" t="s">
        <v>2301</v>
      </c>
      <c r="G1473" s="822" t="s">
        <v>2404</v>
      </c>
      <c r="H1473" s="822" t="s">
        <v>329</v>
      </c>
      <c r="I1473" s="822" t="s">
        <v>3015</v>
      </c>
      <c r="J1473" s="822" t="s">
        <v>1078</v>
      </c>
      <c r="K1473" s="822" t="s">
        <v>3016</v>
      </c>
      <c r="L1473" s="825">
        <v>225.06</v>
      </c>
      <c r="M1473" s="825">
        <v>8552.2800000000025</v>
      </c>
      <c r="N1473" s="822">
        <v>38</v>
      </c>
      <c r="O1473" s="826">
        <v>37.5</v>
      </c>
      <c r="P1473" s="825">
        <v>6076.6200000000026</v>
      </c>
      <c r="Q1473" s="827">
        <v>0.71052631578947378</v>
      </c>
      <c r="R1473" s="822">
        <v>27</v>
      </c>
      <c r="S1473" s="827">
        <v>0.71052631578947367</v>
      </c>
      <c r="T1473" s="826">
        <v>26.5</v>
      </c>
      <c r="U1473" s="828">
        <v>0.70666666666666667</v>
      </c>
    </row>
    <row r="1474" spans="1:21" ht="14.45" customHeight="1" x14ac:dyDescent="0.2">
      <c r="A1474" s="821">
        <v>11</v>
      </c>
      <c r="B1474" s="822" t="s">
        <v>2300</v>
      </c>
      <c r="C1474" s="822" t="s">
        <v>2306</v>
      </c>
      <c r="D1474" s="823" t="s">
        <v>4268</v>
      </c>
      <c r="E1474" s="824" t="s">
        <v>2345</v>
      </c>
      <c r="F1474" s="822" t="s">
        <v>2301</v>
      </c>
      <c r="G1474" s="822" t="s">
        <v>2489</v>
      </c>
      <c r="H1474" s="822" t="s">
        <v>663</v>
      </c>
      <c r="I1474" s="822" t="s">
        <v>3813</v>
      </c>
      <c r="J1474" s="822" t="s">
        <v>3814</v>
      </c>
      <c r="K1474" s="822" t="s">
        <v>3815</v>
      </c>
      <c r="L1474" s="825">
        <v>233.96</v>
      </c>
      <c r="M1474" s="825">
        <v>233.96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11</v>
      </c>
      <c r="B1475" s="822" t="s">
        <v>2300</v>
      </c>
      <c r="C1475" s="822" t="s">
        <v>2306</v>
      </c>
      <c r="D1475" s="823" t="s">
        <v>4268</v>
      </c>
      <c r="E1475" s="824" t="s">
        <v>2345</v>
      </c>
      <c r="F1475" s="822" t="s">
        <v>2301</v>
      </c>
      <c r="G1475" s="822" t="s">
        <v>2489</v>
      </c>
      <c r="H1475" s="822" t="s">
        <v>663</v>
      </c>
      <c r="I1475" s="822" t="s">
        <v>2854</v>
      </c>
      <c r="J1475" s="822" t="s">
        <v>2855</v>
      </c>
      <c r="K1475" s="822" t="s">
        <v>1504</v>
      </c>
      <c r="L1475" s="825">
        <v>104.4</v>
      </c>
      <c r="M1475" s="825">
        <v>104.4</v>
      </c>
      <c r="N1475" s="822">
        <v>1</v>
      </c>
      <c r="O1475" s="826">
        <v>1</v>
      </c>
      <c r="P1475" s="825">
        <v>104.4</v>
      </c>
      <c r="Q1475" s="827">
        <v>1</v>
      </c>
      <c r="R1475" s="822">
        <v>1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11</v>
      </c>
      <c r="B1476" s="822" t="s">
        <v>2300</v>
      </c>
      <c r="C1476" s="822" t="s">
        <v>2306</v>
      </c>
      <c r="D1476" s="823" t="s">
        <v>4268</v>
      </c>
      <c r="E1476" s="824" t="s">
        <v>2345</v>
      </c>
      <c r="F1476" s="822" t="s">
        <v>2301</v>
      </c>
      <c r="G1476" s="822" t="s">
        <v>2489</v>
      </c>
      <c r="H1476" s="822" t="s">
        <v>663</v>
      </c>
      <c r="I1476" s="822" t="s">
        <v>2854</v>
      </c>
      <c r="J1476" s="822" t="s">
        <v>2855</v>
      </c>
      <c r="K1476" s="822" t="s">
        <v>1504</v>
      </c>
      <c r="L1476" s="825">
        <v>172.8</v>
      </c>
      <c r="M1476" s="825">
        <v>172.8</v>
      </c>
      <c r="N1476" s="822">
        <v>1</v>
      </c>
      <c r="O1476" s="826">
        <v>0.5</v>
      </c>
      <c r="P1476" s="825">
        <v>172.8</v>
      </c>
      <c r="Q1476" s="827">
        <v>1</v>
      </c>
      <c r="R1476" s="822">
        <v>1</v>
      </c>
      <c r="S1476" s="827">
        <v>1</v>
      </c>
      <c r="T1476" s="826">
        <v>0.5</v>
      </c>
      <c r="U1476" s="828">
        <v>1</v>
      </c>
    </row>
    <row r="1477" spans="1:21" ht="14.45" customHeight="1" x14ac:dyDescent="0.2">
      <c r="A1477" s="821">
        <v>11</v>
      </c>
      <c r="B1477" s="822" t="s">
        <v>2300</v>
      </c>
      <c r="C1477" s="822" t="s">
        <v>2306</v>
      </c>
      <c r="D1477" s="823" t="s">
        <v>4268</v>
      </c>
      <c r="E1477" s="824" t="s">
        <v>2345</v>
      </c>
      <c r="F1477" s="822" t="s">
        <v>2301</v>
      </c>
      <c r="G1477" s="822" t="s">
        <v>2489</v>
      </c>
      <c r="H1477" s="822" t="s">
        <v>663</v>
      </c>
      <c r="I1477" s="822" t="s">
        <v>2856</v>
      </c>
      <c r="J1477" s="822" t="s">
        <v>2857</v>
      </c>
      <c r="K1477" s="822" t="s">
        <v>1504</v>
      </c>
      <c r="L1477" s="825">
        <v>104.4</v>
      </c>
      <c r="M1477" s="825">
        <v>104.4</v>
      </c>
      <c r="N1477" s="822">
        <v>1</v>
      </c>
      <c r="O1477" s="826">
        <v>1</v>
      </c>
      <c r="P1477" s="825">
        <v>104.4</v>
      </c>
      <c r="Q1477" s="827">
        <v>1</v>
      </c>
      <c r="R1477" s="822">
        <v>1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11</v>
      </c>
      <c r="B1478" s="822" t="s">
        <v>2300</v>
      </c>
      <c r="C1478" s="822" t="s">
        <v>2306</v>
      </c>
      <c r="D1478" s="823" t="s">
        <v>4268</v>
      </c>
      <c r="E1478" s="824" t="s">
        <v>2345</v>
      </c>
      <c r="F1478" s="822" t="s">
        <v>2301</v>
      </c>
      <c r="G1478" s="822" t="s">
        <v>2489</v>
      </c>
      <c r="H1478" s="822" t="s">
        <v>663</v>
      </c>
      <c r="I1478" s="822" t="s">
        <v>2856</v>
      </c>
      <c r="J1478" s="822" t="s">
        <v>2857</v>
      </c>
      <c r="K1478" s="822" t="s">
        <v>1504</v>
      </c>
      <c r="L1478" s="825">
        <v>172.8</v>
      </c>
      <c r="M1478" s="825">
        <v>172.8</v>
      </c>
      <c r="N1478" s="822">
        <v>1</v>
      </c>
      <c r="O1478" s="826">
        <v>0.5</v>
      </c>
      <c r="P1478" s="825">
        <v>172.8</v>
      </c>
      <c r="Q1478" s="827">
        <v>1</v>
      </c>
      <c r="R1478" s="822">
        <v>1</v>
      </c>
      <c r="S1478" s="827">
        <v>1</v>
      </c>
      <c r="T1478" s="826">
        <v>0.5</v>
      </c>
      <c r="U1478" s="828">
        <v>1</v>
      </c>
    </row>
    <row r="1479" spans="1:21" ht="14.45" customHeight="1" x14ac:dyDescent="0.2">
      <c r="A1479" s="821">
        <v>11</v>
      </c>
      <c r="B1479" s="822" t="s">
        <v>2300</v>
      </c>
      <c r="C1479" s="822" t="s">
        <v>2306</v>
      </c>
      <c r="D1479" s="823" t="s">
        <v>4268</v>
      </c>
      <c r="E1479" s="824" t="s">
        <v>2345</v>
      </c>
      <c r="F1479" s="822" t="s">
        <v>2301</v>
      </c>
      <c r="G1479" s="822" t="s">
        <v>2644</v>
      </c>
      <c r="H1479" s="822" t="s">
        <v>329</v>
      </c>
      <c r="I1479" s="822" t="s">
        <v>2645</v>
      </c>
      <c r="J1479" s="822" t="s">
        <v>899</v>
      </c>
      <c r="K1479" s="822" t="s">
        <v>900</v>
      </c>
      <c r="L1479" s="825">
        <v>121.92</v>
      </c>
      <c r="M1479" s="825">
        <v>731.52</v>
      </c>
      <c r="N1479" s="822">
        <v>6</v>
      </c>
      <c r="O1479" s="826">
        <v>1.5</v>
      </c>
      <c r="P1479" s="825">
        <v>365.76</v>
      </c>
      <c r="Q1479" s="827">
        <v>0.5</v>
      </c>
      <c r="R1479" s="822">
        <v>3</v>
      </c>
      <c r="S1479" s="827">
        <v>0.5</v>
      </c>
      <c r="T1479" s="826">
        <v>1</v>
      </c>
      <c r="U1479" s="828">
        <v>0.66666666666666663</v>
      </c>
    </row>
    <row r="1480" spans="1:21" ht="14.45" customHeight="1" x14ac:dyDescent="0.2">
      <c r="A1480" s="821">
        <v>11</v>
      </c>
      <c r="B1480" s="822" t="s">
        <v>2300</v>
      </c>
      <c r="C1480" s="822" t="s">
        <v>2306</v>
      </c>
      <c r="D1480" s="823" t="s">
        <v>4268</v>
      </c>
      <c r="E1480" s="824" t="s">
        <v>2345</v>
      </c>
      <c r="F1480" s="822" t="s">
        <v>2302</v>
      </c>
      <c r="G1480" s="822" t="s">
        <v>2359</v>
      </c>
      <c r="H1480" s="822" t="s">
        <v>329</v>
      </c>
      <c r="I1480" s="822" t="s">
        <v>2515</v>
      </c>
      <c r="J1480" s="822" t="s">
        <v>2639</v>
      </c>
      <c r="K1480" s="822"/>
      <c r="L1480" s="825">
        <v>159.71</v>
      </c>
      <c r="M1480" s="825">
        <v>479.13</v>
      </c>
      <c r="N1480" s="822">
        <v>3</v>
      </c>
      <c r="O1480" s="826">
        <v>1</v>
      </c>
      <c r="P1480" s="825">
        <v>479.13</v>
      </c>
      <c r="Q1480" s="827">
        <v>1</v>
      </c>
      <c r="R1480" s="822">
        <v>3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11</v>
      </c>
      <c r="B1481" s="822" t="s">
        <v>2300</v>
      </c>
      <c r="C1481" s="822" t="s">
        <v>2306</v>
      </c>
      <c r="D1481" s="823" t="s">
        <v>4268</v>
      </c>
      <c r="E1481" s="824" t="s">
        <v>2345</v>
      </c>
      <c r="F1481" s="822" t="s">
        <v>2303</v>
      </c>
      <c r="G1481" s="822" t="s">
        <v>2359</v>
      </c>
      <c r="H1481" s="822" t="s">
        <v>329</v>
      </c>
      <c r="I1481" s="822" t="s">
        <v>2861</v>
      </c>
      <c r="J1481" s="822" t="s">
        <v>2862</v>
      </c>
      <c r="K1481" s="822" t="s">
        <v>2863</v>
      </c>
      <c r="L1481" s="825">
        <v>0</v>
      </c>
      <c r="M1481" s="825">
        <v>0</v>
      </c>
      <c r="N1481" s="822">
        <v>2</v>
      </c>
      <c r="O1481" s="826">
        <v>2</v>
      </c>
      <c r="P1481" s="825"/>
      <c r="Q1481" s="827"/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11</v>
      </c>
      <c r="B1482" s="822" t="s">
        <v>2300</v>
      </c>
      <c r="C1482" s="822" t="s">
        <v>2306</v>
      </c>
      <c r="D1482" s="823" t="s">
        <v>4268</v>
      </c>
      <c r="E1482" s="824" t="s">
        <v>2345</v>
      </c>
      <c r="F1482" s="822" t="s">
        <v>2303</v>
      </c>
      <c r="G1482" s="822" t="s">
        <v>2359</v>
      </c>
      <c r="H1482" s="822" t="s">
        <v>329</v>
      </c>
      <c r="I1482" s="822" t="s">
        <v>3018</v>
      </c>
      <c r="J1482" s="822" t="s">
        <v>3019</v>
      </c>
      <c r="K1482" s="822" t="s">
        <v>3020</v>
      </c>
      <c r="L1482" s="825">
        <v>0</v>
      </c>
      <c r="M1482" s="825">
        <v>0</v>
      </c>
      <c r="N1482" s="822">
        <v>1</v>
      </c>
      <c r="O1482" s="826">
        <v>1</v>
      </c>
      <c r="P1482" s="825">
        <v>0</v>
      </c>
      <c r="Q1482" s="827"/>
      <c r="R1482" s="822">
        <v>1</v>
      </c>
      <c r="S1482" s="827">
        <v>1</v>
      </c>
      <c r="T1482" s="826">
        <v>1</v>
      </c>
      <c r="U1482" s="828">
        <v>1</v>
      </c>
    </row>
    <row r="1483" spans="1:21" ht="14.45" customHeight="1" x14ac:dyDescent="0.2">
      <c r="A1483" s="821">
        <v>11</v>
      </c>
      <c r="B1483" s="822" t="s">
        <v>2300</v>
      </c>
      <c r="C1483" s="822" t="s">
        <v>2306</v>
      </c>
      <c r="D1483" s="823" t="s">
        <v>4268</v>
      </c>
      <c r="E1483" s="824" t="s">
        <v>2345</v>
      </c>
      <c r="F1483" s="822" t="s">
        <v>2303</v>
      </c>
      <c r="G1483" s="822" t="s">
        <v>2359</v>
      </c>
      <c r="H1483" s="822" t="s">
        <v>329</v>
      </c>
      <c r="I1483" s="822" t="s">
        <v>2646</v>
      </c>
      <c r="J1483" s="822" t="s">
        <v>2647</v>
      </c>
      <c r="K1483" s="822" t="s">
        <v>2648</v>
      </c>
      <c r="L1483" s="825">
        <v>0</v>
      </c>
      <c r="M1483" s="825">
        <v>0</v>
      </c>
      <c r="N1483" s="822">
        <v>60</v>
      </c>
      <c r="O1483" s="826">
        <v>54</v>
      </c>
      <c r="P1483" s="825">
        <v>0</v>
      </c>
      <c r="Q1483" s="827"/>
      <c r="R1483" s="822">
        <v>1</v>
      </c>
      <c r="S1483" s="827">
        <v>1.6666666666666666E-2</v>
      </c>
      <c r="T1483" s="826">
        <v>1</v>
      </c>
      <c r="U1483" s="828">
        <v>1.8518518518518517E-2</v>
      </c>
    </row>
    <row r="1484" spans="1:21" ht="14.45" customHeight="1" x14ac:dyDescent="0.2">
      <c r="A1484" s="821">
        <v>11</v>
      </c>
      <c r="B1484" s="822" t="s">
        <v>2300</v>
      </c>
      <c r="C1484" s="822" t="s">
        <v>2306</v>
      </c>
      <c r="D1484" s="823" t="s">
        <v>4268</v>
      </c>
      <c r="E1484" s="824" t="s">
        <v>2345</v>
      </c>
      <c r="F1484" s="822" t="s">
        <v>2303</v>
      </c>
      <c r="G1484" s="822" t="s">
        <v>2359</v>
      </c>
      <c r="H1484" s="822" t="s">
        <v>329</v>
      </c>
      <c r="I1484" s="822" t="s">
        <v>2425</v>
      </c>
      <c r="J1484" s="822" t="s">
        <v>2426</v>
      </c>
      <c r="K1484" s="822"/>
      <c r="L1484" s="825">
        <v>500.25</v>
      </c>
      <c r="M1484" s="825">
        <v>500.25</v>
      </c>
      <c r="N1484" s="822">
        <v>1</v>
      </c>
      <c r="O1484" s="826">
        <v>1</v>
      </c>
      <c r="P1484" s="825">
        <v>500.25</v>
      </c>
      <c r="Q1484" s="827">
        <v>1</v>
      </c>
      <c r="R1484" s="822">
        <v>1</v>
      </c>
      <c r="S1484" s="827">
        <v>1</v>
      </c>
      <c r="T1484" s="826">
        <v>1</v>
      </c>
      <c r="U1484" s="828">
        <v>1</v>
      </c>
    </row>
    <row r="1485" spans="1:21" ht="14.45" customHeight="1" x14ac:dyDescent="0.2">
      <c r="A1485" s="821">
        <v>11</v>
      </c>
      <c r="B1485" s="822" t="s">
        <v>2300</v>
      </c>
      <c r="C1485" s="822" t="s">
        <v>2306</v>
      </c>
      <c r="D1485" s="823" t="s">
        <v>4268</v>
      </c>
      <c r="E1485" s="824" t="s">
        <v>2345</v>
      </c>
      <c r="F1485" s="822" t="s">
        <v>2303</v>
      </c>
      <c r="G1485" s="822" t="s">
        <v>2359</v>
      </c>
      <c r="H1485" s="822" t="s">
        <v>329</v>
      </c>
      <c r="I1485" s="822" t="s">
        <v>2360</v>
      </c>
      <c r="J1485" s="822" t="s">
        <v>2361</v>
      </c>
      <c r="K1485" s="822" t="s">
        <v>2362</v>
      </c>
      <c r="L1485" s="825">
        <v>562.03</v>
      </c>
      <c r="M1485" s="825">
        <v>2810.1499999999996</v>
      </c>
      <c r="N1485" s="822">
        <v>5</v>
      </c>
      <c r="O1485" s="826">
        <v>5</v>
      </c>
      <c r="P1485" s="825">
        <v>2810.1499999999996</v>
      </c>
      <c r="Q1485" s="827">
        <v>1</v>
      </c>
      <c r="R1485" s="822">
        <v>5</v>
      </c>
      <c r="S1485" s="827">
        <v>1</v>
      </c>
      <c r="T1485" s="826">
        <v>5</v>
      </c>
      <c r="U1485" s="828">
        <v>1</v>
      </c>
    </row>
    <row r="1486" spans="1:21" ht="14.45" customHeight="1" x14ac:dyDescent="0.2">
      <c r="A1486" s="821">
        <v>11</v>
      </c>
      <c r="B1486" s="822" t="s">
        <v>2300</v>
      </c>
      <c r="C1486" s="822" t="s">
        <v>2306</v>
      </c>
      <c r="D1486" s="823" t="s">
        <v>4268</v>
      </c>
      <c r="E1486" s="824" t="s">
        <v>2345</v>
      </c>
      <c r="F1486" s="822" t="s">
        <v>2303</v>
      </c>
      <c r="G1486" s="822" t="s">
        <v>2359</v>
      </c>
      <c r="H1486" s="822" t="s">
        <v>329</v>
      </c>
      <c r="I1486" s="822" t="s">
        <v>2363</v>
      </c>
      <c r="J1486" s="822" t="s">
        <v>2364</v>
      </c>
      <c r="K1486" s="822" t="s">
        <v>2365</v>
      </c>
      <c r="L1486" s="825">
        <v>249.55</v>
      </c>
      <c r="M1486" s="825">
        <v>16719.850000000006</v>
      </c>
      <c r="N1486" s="822">
        <v>67</v>
      </c>
      <c r="O1486" s="826">
        <v>33</v>
      </c>
      <c r="P1486" s="825">
        <v>12727.050000000005</v>
      </c>
      <c r="Q1486" s="827">
        <v>0.76119402985074625</v>
      </c>
      <c r="R1486" s="822">
        <v>51</v>
      </c>
      <c r="S1486" s="827">
        <v>0.76119402985074625</v>
      </c>
      <c r="T1486" s="826">
        <v>25</v>
      </c>
      <c r="U1486" s="828">
        <v>0.75757575757575757</v>
      </c>
    </row>
    <row r="1487" spans="1:21" ht="14.45" customHeight="1" x14ac:dyDescent="0.2">
      <c r="A1487" s="821">
        <v>11</v>
      </c>
      <c r="B1487" s="822" t="s">
        <v>2300</v>
      </c>
      <c r="C1487" s="822" t="s">
        <v>2306</v>
      </c>
      <c r="D1487" s="823" t="s">
        <v>4268</v>
      </c>
      <c r="E1487" s="824" t="s">
        <v>2345</v>
      </c>
      <c r="F1487" s="822" t="s">
        <v>2303</v>
      </c>
      <c r="G1487" s="822" t="s">
        <v>2359</v>
      </c>
      <c r="H1487" s="822" t="s">
        <v>329</v>
      </c>
      <c r="I1487" s="822" t="s">
        <v>2366</v>
      </c>
      <c r="J1487" s="822" t="s">
        <v>2367</v>
      </c>
      <c r="K1487" s="822" t="s">
        <v>2368</v>
      </c>
      <c r="L1487" s="825">
        <v>400.2</v>
      </c>
      <c r="M1487" s="825">
        <v>5202.5999999999985</v>
      </c>
      <c r="N1487" s="822">
        <v>13</v>
      </c>
      <c r="O1487" s="826">
        <v>12</v>
      </c>
      <c r="P1487" s="825">
        <v>4001.9999999999991</v>
      </c>
      <c r="Q1487" s="827">
        <v>0.76923076923076927</v>
      </c>
      <c r="R1487" s="822">
        <v>10</v>
      </c>
      <c r="S1487" s="827">
        <v>0.76923076923076927</v>
      </c>
      <c r="T1487" s="826">
        <v>10</v>
      </c>
      <c r="U1487" s="828">
        <v>0.83333333333333337</v>
      </c>
    </row>
    <row r="1488" spans="1:21" ht="14.45" customHeight="1" x14ac:dyDescent="0.2">
      <c r="A1488" s="821">
        <v>11</v>
      </c>
      <c r="B1488" s="822" t="s">
        <v>2300</v>
      </c>
      <c r="C1488" s="822" t="s">
        <v>2306</v>
      </c>
      <c r="D1488" s="823" t="s">
        <v>4268</v>
      </c>
      <c r="E1488" s="824" t="s">
        <v>2345</v>
      </c>
      <c r="F1488" s="822" t="s">
        <v>2303</v>
      </c>
      <c r="G1488" s="822" t="s">
        <v>2359</v>
      </c>
      <c r="H1488" s="822" t="s">
        <v>329</v>
      </c>
      <c r="I1488" s="822" t="s">
        <v>2369</v>
      </c>
      <c r="J1488" s="822" t="s">
        <v>2370</v>
      </c>
      <c r="K1488" s="822" t="s">
        <v>2371</v>
      </c>
      <c r="L1488" s="825">
        <v>971.25</v>
      </c>
      <c r="M1488" s="825">
        <v>3885</v>
      </c>
      <c r="N1488" s="822">
        <v>4</v>
      </c>
      <c r="O1488" s="826">
        <v>4</v>
      </c>
      <c r="P1488" s="825">
        <v>3885</v>
      </c>
      <c r="Q1488" s="827">
        <v>1</v>
      </c>
      <c r="R1488" s="822">
        <v>4</v>
      </c>
      <c r="S1488" s="827">
        <v>1</v>
      </c>
      <c r="T1488" s="826">
        <v>4</v>
      </c>
      <c r="U1488" s="828">
        <v>1</v>
      </c>
    </row>
    <row r="1489" spans="1:21" ht="14.45" customHeight="1" x14ac:dyDescent="0.2">
      <c r="A1489" s="821">
        <v>11</v>
      </c>
      <c r="B1489" s="822" t="s">
        <v>2300</v>
      </c>
      <c r="C1489" s="822" t="s">
        <v>2306</v>
      </c>
      <c r="D1489" s="823" t="s">
        <v>4268</v>
      </c>
      <c r="E1489" s="824" t="s">
        <v>2345</v>
      </c>
      <c r="F1489" s="822" t="s">
        <v>2303</v>
      </c>
      <c r="G1489" s="822" t="s">
        <v>2359</v>
      </c>
      <c r="H1489" s="822" t="s">
        <v>329</v>
      </c>
      <c r="I1489" s="822" t="s">
        <v>2372</v>
      </c>
      <c r="J1489" s="822" t="s">
        <v>2373</v>
      </c>
      <c r="K1489" s="822" t="s">
        <v>2374</v>
      </c>
      <c r="L1489" s="825">
        <v>748.12</v>
      </c>
      <c r="M1489" s="825">
        <v>748.12</v>
      </c>
      <c r="N1489" s="822">
        <v>1</v>
      </c>
      <c r="O1489" s="826">
        <v>1</v>
      </c>
      <c r="P1489" s="825">
        <v>748.12</v>
      </c>
      <c r="Q1489" s="827">
        <v>1</v>
      </c>
      <c r="R1489" s="822">
        <v>1</v>
      </c>
      <c r="S1489" s="827">
        <v>1</v>
      </c>
      <c r="T1489" s="826">
        <v>1</v>
      </c>
      <c r="U1489" s="828">
        <v>1</v>
      </c>
    </row>
    <row r="1490" spans="1:21" ht="14.45" customHeight="1" x14ac:dyDescent="0.2">
      <c r="A1490" s="821">
        <v>11</v>
      </c>
      <c r="B1490" s="822" t="s">
        <v>2300</v>
      </c>
      <c r="C1490" s="822" t="s">
        <v>2306</v>
      </c>
      <c r="D1490" s="823" t="s">
        <v>4268</v>
      </c>
      <c r="E1490" s="824" t="s">
        <v>2345</v>
      </c>
      <c r="F1490" s="822" t="s">
        <v>2303</v>
      </c>
      <c r="G1490" s="822" t="s">
        <v>2359</v>
      </c>
      <c r="H1490" s="822" t="s">
        <v>329</v>
      </c>
      <c r="I1490" s="822" t="s">
        <v>2395</v>
      </c>
      <c r="J1490" s="822" t="s">
        <v>2396</v>
      </c>
      <c r="K1490" s="822" t="s">
        <v>2397</v>
      </c>
      <c r="L1490" s="825">
        <v>1000.5</v>
      </c>
      <c r="M1490" s="825">
        <v>2001</v>
      </c>
      <c r="N1490" s="822">
        <v>2</v>
      </c>
      <c r="O1490" s="826">
        <v>2</v>
      </c>
      <c r="P1490" s="825">
        <v>2001</v>
      </c>
      <c r="Q1490" s="827">
        <v>1</v>
      </c>
      <c r="R1490" s="822">
        <v>2</v>
      </c>
      <c r="S1490" s="827">
        <v>1</v>
      </c>
      <c r="T1490" s="826">
        <v>2</v>
      </c>
      <c r="U1490" s="828">
        <v>1</v>
      </c>
    </row>
    <row r="1491" spans="1:21" ht="14.45" customHeight="1" x14ac:dyDescent="0.2">
      <c r="A1491" s="821">
        <v>11</v>
      </c>
      <c r="B1491" s="822" t="s">
        <v>2300</v>
      </c>
      <c r="C1491" s="822" t="s">
        <v>2306</v>
      </c>
      <c r="D1491" s="823" t="s">
        <v>4268</v>
      </c>
      <c r="E1491" s="824" t="s">
        <v>2345</v>
      </c>
      <c r="F1491" s="822" t="s">
        <v>2303</v>
      </c>
      <c r="G1491" s="822" t="s">
        <v>2359</v>
      </c>
      <c r="H1491" s="822" t="s">
        <v>329</v>
      </c>
      <c r="I1491" s="822" t="s">
        <v>2398</v>
      </c>
      <c r="J1491" s="822" t="s">
        <v>2399</v>
      </c>
      <c r="K1491" s="822" t="s">
        <v>2400</v>
      </c>
      <c r="L1491" s="825">
        <v>349.6</v>
      </c>
      <c r="M1491" s="825">
        <v>699.2</v>
      </c>
      <c r="N1491" s="822">
        <v>2</v>
      </c>
      <c r="O1491" s="826">
        <v>2</v>
      </c>
      <c r="P1491" s="825">
        <v>349.6</v>
      </c>
      <c r="Q1491" s="827">
        <v>0.5</v>
      </c>
      <c r="R1491" s="822">
        <v>1</v>
      </c>
      <c r="S1491" s="827">
        <v>0.5</v>
      </c>
      <c r="T1491" s="826">
        <v>1</v>
      </c>
      <c r="U1491" s="828">
        <v>0.5</v>
      </c>
    </row>
    <row r="1492" spans="1:21" ht="14.45" customHeight="1" x14ac:dyDescent="0.2">
      <c r="A1492" s="821">
        <v>11</v>
      </c>
      <c r="B1492" s="822" t="s">
        <v>2300</v>
      </c>
      <c r="C1492" s="822" t="s">
        <v>2306</v>
      </c>
      <c r="D1492" s="823" t="s">
        <v>4268</v>
      </c>
      <c r="E1492" s="824" t="s">
        <v>2345</v>
      </c>
      <c r="F1492" s="822" t="s">
        <v>2303</v>
      </c>
      <c r="G1492" s="822" t="s">
        <v>2359</v>
      </c>
      <c r="H1492" s="822" t="s">
        <v>329</v>
      </c>
      <c r="I1492" s="822" t="s">
        <v>2864</v>
      </c>
      <c r="J1492" s="822" t="s">
        <v>2865</v>
      </c>
      <c r="K1492" s="822" t="s">
        <v>2866</v>
      </c>
      <c r="L1492" s="825">
        <v>1599.65</v>
      </c>
      <c r="M1492" s="825">
        <v>1599.65</v>
      </c>
      <c r="N1492" s="822">
        <v>1</v>
      </c>
      <c r="O1492" s="826">
        <v>1</v>
      </c>
      <c r="P1492" s="825">
        <v>1599.65</v>
      </c>
      <c r="Q1492" s="827">
        <v>1</v>
      </c>
      <c r="R1492" s="822">
        <v>1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11</v>
      </c>
      <c r="B1493" s="822" t="s">
        <v>2300</v>
      </c>
      <c r="C1493" s="822" t="s">
        <v>2306</v>
      </c>
      <c r="D1493" s="823" t="s">
        <v>4268</v>
      </c>
      <c r="E1493" s="824" t="s">
        <v>2345</v>
      </c>
      <c r="F1493" s="822" t="s">
        <v>2303</v>
      </c>
      <c r="G1493" s="822" t="s">
        <v>2359</v>
      </c>
      <c r="H1493" s="822" t="s">
        <v>329</v>
      </c>
      <c r="I1493" s="822" t="s">
        <v>2652</v>
      </c>
      <c r="J1493" s="822" t="s">
        <v>2653</v>
      </c>
      <c r="K1493" s="822" t="s">
        <v>2654</v>
      </c>
      <c r="L1493" s="825">
        <v>600.29999999999995</v>
      </c>
      <c r="M1493" s="825">
        <v>1200.5999999999999</v>
      </c>
      <c r="N1493" s="822">
        <v>2</v>
      </c>
      <c r="O1493" s="826">
        <v>2</v>
      </c>
      <c r="P1493" s="825">
        <v>600.29999999999995</v>
      </c>
      <c r="Q1493" s="827">
        <v>0.5</v>
      </c>
      <c r="R1493" s="822">
        <v>1</v>
      </c>
      <c r="S1493" s="827">
        <v>0.5</v>
      </c>
      <c r="T1493" s="826">
        <v>1</v>
      </c>
      <c r="U1493" s="828">
        <v>0.5</v>
      </c>
    </row>
    <row r="1494" spans="1:21" ht="14.45" customHeight="1" x14ac:dyDescent="0.2">
      <c r="A1494" s="821">
        <v>11</v>
      </c>
      <c r="B1494" s="822" t="s">
        <v>2300</v>
      </c>
      <c r="C1494" s="822" t="s">
        <v>2306</v>
      </c>
      <c r="D1494" s="823" t="s">
        <v>4268</v>
      </c>
      <c r="E1494" s="824" t="s">
        <v>2345</v>
      </c>
      <c r="F1494" s="822" t="s">
        <v>2303</v>
      </c>
      <c r="G1494" s="822" t="s">
        <v>2359</v>
      </c>
      <c r="H1494" s="822" t="s">
        <v>329</v>
      </c>
      <c r="I1494" s="822" t="s">
        <v>2658</v>
      </c>
      <c r="J1494" s="822" t="s">
        <v>2659</v>
      </c>
      <c r="K1494" s="822" t="s">
        <v>2660</v>
      </c>
      <c r="L1494" s="825">
        <v>600</v>
      </c>
      <c r="M1494" s="825">
        <v>600</v>
      </c>
      <c r="N1494" s="822">
        <v>1</v>
      </c>
      <c r="O1494" s="826">
        <v>1</v>
      </c>
      <c r="P1494" s="825">
        <v>600</v>
      </c>
      <c r="Q1494" s="827">
        <v>1</v>
      </c>
      <c r="R1494" s="822">
        <v>1</v>
      </c>
      <c r="S1494" s="827">
        <v>1</v>
      </c>
      <c r="T1494" s="826">
        <v>1</v>
      </c>
      <c r="U1494" s="828">
        <v>1</v>
      </c>
    </row>
    <row r="1495" spans="1:21" ht="14.45" customHeight="1" x14ac:dyDescent="0.2">
      <c r="A1495" s="821">
        <v>11</v>
      </c>
      <c r="B1495" s="822" t="s">
        <v>2300</v>
      </c>
      <c r="C1495" s="822" t="s">
        <v>2306</v>
      </c>
      <c r="D1495" s="823" t="s">
        <v>4268</v>
      </c>
      <c r="E1495" s="824" t="s">
        <v>2345</v>
      </c>
      <c r="F1495" s="822" t="s">
        <v>2303</v>
      </c>
      <c r="G1495" s="822" t="s">
        <v>2359</v>
      </c>
      <c r="H1495" s="822" t="s">
        <v>329</v>
      </c>
      <c r="I1495" s="822" t="s">
        <v>3171</v>
      </c>
      <c r="J1495" s="822" t="s">
        <v>3172</v>
      </c>
      <c r="K1495" s="822" t="s">
        <v>3173</v>
      </c>
      <c r="L1495" s="825">
        <v>341.25</v>
      </c>
      <c r="M1495" s="825">
        <v>341.25</v>
      </c>
      <c r="N1495" s="822">
        <v>1</v>
      </c>
      <c r="O1495" s="826">
        <v>1</v>
      </c>
      <c r="P1495" s="825">
        <v>341.25</v>
      </c>
      <c r="Q1495" s="827">
        <v>1</v>
      </c>
      <c r="R1495" s="822">
        <v>1</v>
      </c>
      <c r="S1495" s="827">
        <v>1</v>
      </c>
      <c r="T1495" s="826">
        <v>1</v>
      </c>
      <c r="U1495" s="828">
        <v>1</v>
      </c>
    </row>
    <row r="1496" spans="1:21" ht="14.45" customHeight="1" x14ac:dyDescent="0.2">
      <c r="A1496" s="821">
        <v>11</v>
      </c>
      <c r="B1496" s="822" t="s">
        <v>2300</v>
      </c>
      <c r="C1496" s="822" t="s">
        <v>2306</v>
      </c>
      <c r="D1496" s="823" t="s">
        <v>4268</v>
      </c>
      <c r="E1496" s="824" t="s">
        <v>2345</v>
      </c>
      <c r="F1496" s="822" t="s">
        <v>2303</v>
      </c>
      <c r="G1496" s="822" t="s">
        <v>2359</v>
      </c>
      <c r="H1496" s="822" t="s">
        <v>329</v>
      </c>
      <c r="I1496" s="822" t="s">
        <v>2869</v>
      </c>
      <c r="J1496" s="822" t="s">
        <v>2870</v>
      </c>
      <c r="K1496" s="822" t="s">
        <v>2871</v>
      </c>
      <c r="L1496" s="825">
        <v>249.55</v>
      </c>
      <c r="M1496" s="825">
        <v>249.55</v>
      </c>
      <c r="N1496" s="822">
        <v>1</v>
      </c>
      <c r="O1496" s="826">
        <v>1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11</v>
      </c>
      <c r="B1497" s="822" t="s">
        <v>2300</v>
      </c>
      <c r="C1497" s="822" t="s">
        <v>2306</v>
      </c>
      <c r="D1497" s="823" t="s">
        <v>4268</v>
      </c>
      <c r="E1497" s="824" t="s">
        <v>2345</v>
      </c>
      <c r="F1497" s="822" t="s">
        <v>2303</v>
      </c>
      <c r="G1497" s="822" t="s">
        <v>2359</v>
      </c>
      <c r="H1497" s="822" t="s">
        <v>329</v>
      </c>
      <c r="I1497" s="822" t="s">
        <v>2664</v>
      </c>
      <c r="J1497" s="822" t="s">
        <v>2665</v>
      </c>
      <c r="K1497" s="822"/>
      <c r="L1497" s="825">
        <v>180.55</v>
      </c>
      <c r="M1497" s="825">
        <v>1083.3000000000002</v>
      </c>
      <c r="N1497" s="822">
        <v>6</v>
      </c>
      <c r="O1497" s="826">
        <v>6</v>
      </c>
      <c r="P1497" s="825">
        <v>541.65000000000009</v>
      </c>
      <c r="Q1497" s="827">
        <v>0.5</v>
      </c>
      <c r="R1497" s="822">
        <v>3</v>
      </c>
      <c r="S1497" s="827">
        <v>0.5</v>
      </c>
      <c r="T1497" s="826">
        <v>3</v>
      </c>
      <c r="U1497" s="828">
        <v>0.5</v>
      </c>
    </row>
    <row r="1498" spans="1:21" ht="14.45" customHeight="1" x14ac:dyDescent="0.2">
      <c r="A1498" s="821">
        <v>11</v>
      </c>
      <c r="B1498" s="822" t="s">
        <v>2300</v>
      </c>
      <c r="C1498" s="822" t="s">
        <v>2306</v>
      </c>
      <c r="D1498" s="823" t="s">
        <v>4268</v>
      </c>
      <c r="E1498" s="824" t="s">
        <v>2345</v>
      </c>
      <c r="F1498" s="822" t="s">
        <v>2303</v>
      </c>
      <c r="G1498" s="822" t="s">
        <v>2359</v>
      </c>
      <c r="H1498" s="822" t="s">
        <v>329</v>
      </c>
      <c r="I1498" s="822" t="s">
        <v>3127</v>
      </c>
      <c r="J1498" s="822" t="s">
        <v>3128</v>
      </c>
      <c r="K1498" s="822" t="s">
        <v>3129</v>
      </c>
      <c r="L1498" s="825">
        <v>1383</v>
      </c>
      <c r="M1498" s="825">
        <v>193620</v>
      </c>
      <c r="N1498" s="822">
        <v>140</v>
      </c>
      <c r="O1498" s="826">
        <v>118</v>
      </c>
      <c r="P1498" s="825">
        <v>157662</v>
      </c>
      <c r="Q1498" s="827">
        <v>0.81428571428571428</v>
      </c>
      <c r="R1498" s="822">
        <v>114</v>
      </c>
      <c r="S1498" s="827">
        <v>0.81428571428571428</v>
      </c>
      <c r="T1498" s="826">
        <v>94</v>
      </c>
      <c r="U1498" s="828">
        <v>0.79661016949152541</v>
      </c>
    </row>
    <row r="1499" spans="1:21" ht="14.45" customHeight="1" x14ac:dyDescent="0.2">
      <c r="A1499" s="821">
        <v>11</v>
      </c>
      <c r="B1499" s="822" t="s">
        <v>2300</v>
      </c>
      <c r="C1499" s="822" t="s">
        <v>2306</v>
      </c>
      <c r="D1499" s="823" t="s">
        <v>4268</v>
      </c>
      <c r="E1499" s="824" t="s">
        <v>2345</v>
      </c>
      <c r="F1499" s="822" t="s">
        <v>2303</v>
      </c>
      <c r="G1499" s="822" t="s">
        <v>2359</v>
      </c>
      <c r="H1499" s="822" t="s">
        <v>329</v>
      </c>
      <c r="I1499" s="822" t="s">
        <v>3816</v>
      </c>
      <c r="J1499" s="822" t="s">
        <v>3817</v>
      </c>
      <c r="K1499" s="822" t="s">
        <v>3818</v>
      </c>
      <c r="L1499" s="825">
        <v>499.1</v>
      </c>
      <c r="M1499" s="825">
        <v>998.2</v>
      </c>
      <c r="N1499" s="822">
        <v>2</v>
      </c>
      <c r="O1499" s="826">
        <v>2</v>
      </c>
      <c r="P1499" s="825">
        <v>499.1</v>
      </c>
      <c r="Q1499" s="827">
        <v>0.5</v>
      </c>
      <c r="R1499" s="822">
        <v>1</v>
      </c>
      <c r="S1499" s="827">
        <v>0.5</v>
      </c>
      <c r="T1499" s="826">
        <v>1</v>
      </c>
      <c r="U1499" s="828">
        <v>0.5</v>
      </c>
    </row>
    <row r="1500" spans="1:21" ht="14.45" customHeight="1" x14ac:dyDescent="0.2">
      <c r="A1500" s="821">
        <v>11</v>
      </c>
      <c r="B1500" s="822" t="s">
        <v>2300</v>
      </c>
      <c r="C1500" s="822" t="s">
        <v>2306</v>
      </c>
      <c r="D1500" s="823" t="s">
        <v>4268</v>
      </c>
      <c r="E1500" s="824" t="s">
        <v>2345</v>
      </c>
      <c r="F1500" s="822" t="s">
        <v>2303</v>
      </c>
      <c r="G1500" s="822" t="s">
        <v>2359</v>
      </c>
      <c r="H1500" s="822" t="s">
        <v>329</v>
      </c>
      <c r="I1500" s="822" t="s">
        <v>3819</v>
      </c>
      <c r="J1500" s="822" t="s">
        <v>3820</v>
      </c>
      <c r="K1500" s="822" t="s">
        <v>3821</v>
      </c>
      <c r="L1500" s="825">
        <v>241.5</v>
      </c>
      <c r="M1500" s="825">
        <v>241.5</v>
      </c>
      <c r="N1500" s="822">
        <v>1</v>
      </c>
      <c r="O1500" s="826">
        <v>1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11</v>
      </c>
      <c r="B1501" s="822" t="s">
        <v>2300</v>
      </c>
      <c r="C1501" s="822" t="s">
        <v>2306</v>
      </c>
      <c r="D1501" s="823" t="s">
        <v>4268</v>
      </c>
      <c r="E1501" s="824" t="s">
        <v>2345</v>
      </c>
      <c r="F1501" s="822" t="s">
        <v>2303</v>
      </c>
      <c r="G1501" s="822" t="s">
        <v>2359</v>
      </c>
      <c r="H1501" s="822" t="s">
        <v>329</v>
      </c>
      <c r="I1501" s="822" t="s">
        <v>3822</v>
      </c>
      <c r="J1501" s="822" t="s">
        <v>3823</v>
      </c>
      <c r="K1501" s="822" t="s">
        <v>3824</v>
      </c>
      <c r="L1501" s="825">
        <v>199.81</v>
      </c>
      <c r="M1501" s="825">
        <v>199.81</v>
      </c>
      <c r="N1501" s="822">
        <v>1</v>
      </c>
      <c r="O1501" s="826">
        <v>1</v>
      </c>
      <c r="P1501" s="825">
        <v>199.81</v>
      </c>
      <c r="Q1501" s="827">
        <v>1</v>
      </c>
      <c r="R1501" s="822">
        <v>1</v>
      </c>
      <c r="S1501" s="827">
        <v>1</v>
      </c>
      <c r="T1501" s="826">
        <v>1</v>
      </c>
      <c r="U1501" s="828">
        <v>1</v>
      </c>
    </row>
    <row r="1502" spans="1:21" ht="14.45" customHeight="1" x14ac:dyDescent="0.2">
      <c r="A1502" s="821">
        <v>11</v>
      </c>
      <c r="B1502" s="822" t="s">
        <v>2300</v>
      </c>
      <c r="C1502" s="822" t="s">
        <v>2306</v>
      </c>
      <c r="D1502" s="823" t="s">
        <v>4268</v>
      </c>
      <c r="E1502" s="824" t="s">
        <v>2345</v>
      </c>
      <c r="F1502" s="822" t="s">
        <v>2303</v>
      </c>
      <c r="G1502" s="822" t="s">
        <v>2359</v>
      </c>
      <c r="H1502" s="822" t="s">
        <v>329</v>
      </c>
      <c r="I1502" s="822" t="s">
        <v>3825</v>
      </c>
      <c r="J1502" s="822" t="s">
        <v>3826</v>
      </c>
      <c r="K1502" s="822" t="s">
        <v>3827</v>
      </c>
      <c r="L1502" s="825">
        <v>738.75</v>
      </c>
      <c r="M1502" s="825">
        <v>738.75</v>
      </c>
      <c r="N1502" s="822">
        <v>1</v>
      </c>
      <c r="O1502" s="826">
        <v>1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11</v>
      </c>
      <c r="B1503" s="822" t="s">
        <v>2300</v>
      </c>
      <c r="C1503" s="822" t="s">
        <v>2306</v>
      </c>
      <c r="D1503" s="823" t="s">
        <v>4268</v>
      </c>
      <c r="E1503" s="824" t="s">
        <v>2345</v>
      </c>
      <c r="F1503" s="822" t="s">
        <v>2303</v>
      </c>
      <c r="G1503" s="822" t="s">
        <v>2359</v>
      </c>
      <c r="H1503" s="822" t="s">
        <v>329</v>
      </c>
      <c r="I1503" s="822" t="s">
        <v>3828</v>
      </c>
      <c r="J1503" s="822" t="s">
        <v>3829</v>
      </c>
      <c r="K1503" s="822" t="s">
        <v>3830</v>
      </c>
      <c r="L1503" s="825">
        <v>399.63</v>
      </c>
      <c r="M1503" s="825">
        <v>799.26</v>
      </c>
      <c r="N1503" s="822">
        <v>2</v>
      </c>
      <c r="O1503" s="826">
        <v>2</v>
      </c>
      <c r="P1503" s="825">
        <v>399.63</v>
      </c>
      <c r="Q1503" s="827">
        <v>0.5</v>
      </c>
      <c r="R1503" s="822">
        <v>1</v>
      </c>
      <c r="S1503" s="827">
        <v>0.5</v>
      </c>
      <c r="T1503" s="826">
        <v>1</v>
      </c>
      <c r="U1503" s="828">
        <v>0.5</v>
      </c>
    </row>
    <row r="1504" spans="1:21" ht="14.45" customHeight="1" x14ac:dyDescent="0.2">
      <c r="A1504" s="821">
        <v>11</v>
      </c>
      <c r="B1504" s="822" t="s">
        <v>2300</v>
      </c>
      <c r="C1504" s="822" t="s">
        <v>2306</v>
      </c>
      <c r="D1504" s="823" t="s">
        <v>4268</v>
      </c>
      <c r="E1504" s="824" t="s">
        <v>2345</v>
      </c>
      <c r="F1504" s="822" t="s">
        <v>2303</v>
      </c>
      <c r="G1504" s="822" t="s">
        <v>2359</v>
      </c>
      <c r="H1504" s="822" t="s">
        <v>329</v>
      </c>
      <c r="I1504" s="822" t="s">
        <v>3831</v>
      </c>
      <c r="J1504" s="822" t="s">
        <v>3832</v>
      </c>
      <c r="K1504" s="822" t="s">
        <v>3833</v>
      </c>
      <c r="L1504" s="825">
        <v>80.36</v>
      </c>
      <c r="M1504" s="825">
        <v>80.36</v>
      </c>
      <c r="N1504" s="822">
        <v>1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11</v>
      </c>
      <c r="B1505" s="822" t="s">
        <v>2300</v>
      </c>
      <c r="C1505" s="822" t="s">
        <v>2306</v>
      </c>
      <c r="D1505" s="823" t="s">
        <v>4268</v>
      </c>
      <c r="E1505" s="824" t="s">
        <v>2345</v>
      </c>
      <c r="F1505" s="822" t="s">
        <v>2303</v>
      </c>
      <c r="G1505" s="822" t="s">
        <v>2359</v>
      </c>
      <c r="H1505" s="822" t="s">
        <v>329</v>
      </c>
      <c r="I1505" s="822" t="s">
        <v>2880</v>
      </c>
      <c r="J1505" s="822" t="s">
        <v>2881</v>
      </c>
      <c r="K1505" s="822" t="s">
        <v>2882</v>
      </c>
      <c r="L1505" s="825">
        <v>51.97</v>
      </c>
      <c r="M1505" s="825">
        <v>51.97</v>
      </c>
      <c r="N1505" s="822">
        <v>1</v>
      </c>
      <c r="O1505" s="826">
        <v>1</v>
      </c>
      <c r="P1505" s="825">
        <v>51.97</v>
      </c>
      <c r="Q1505" s="827">
        <v>1</v>
      </c>
      <c r="R1505" s="822">
        <v>1</v>
      </c>
      <c r="S1505" s="827">
        <v>1</v>
      </c>
      <c r="T1505" s="826">
        <v>1</v>
      </c>
      <c r="U1505" s="828">
        <v>1</v>
      </c>
    </row>
    <row r="1506" spans="1:21" ht="14.45" customHeight="1" x14ac:dyDescent="0.2">
      <c r="A1506" s="821">
        <v>11</v>
      </c>
      <c r="B1506" s="822" t="s">
        <v>2300</v>
      </c>
      <c r="C1506" s="822" t="s">
        <v>2306</v>
      </c>
      <c r="D1506" s="823" t="s">
        <v>4268</v>
      </c>
      <c r="E1506" s="824" t="s">
        <v>2345</v>
      </c>
      <c r="F1506" s="822" t="s">
        <v>2303</v>
      </c>
      <c r="G1506" s="822" t="s">
        <v>2359</v>
      </c>
      <c r="H1506" s="822" t="s">
        <v>329</v>
      </c>
      <c r="I1506" s="822" t="s">
        <v>3276</v>
      </c>
      <c r="J1506" s="822" t="s">
        <v>3277</v>
      </c>
      <c r="K1506" s="822" t="s">
        <v>3278</v>
      </c>
      <c r="L1506" s="825">
        <v>1437.5</v>
      </c>
      <c r="M1506" s="825">
        <v>73312.5</v>
      </c>
      <c r="N1506" s="822">
        <v>51</v>
      </c>
      <c r="O1506" s="826">
        <v>42</v>
      </c>
      <c r="P1506" s="825">
        <v>50312.5</v>
      </c>
      <c r="Q1506" s="827">
        <v>0.68627450980392157</v>
      </c>
      <c r="R1506" s="822">
        <v>35</v>
      </c>
      <c r="S1506" s="827">
        <v>0.68627450980392157</v>
      </c>
      <c r="T1506" s="826">
        <v>29</v>
      </c>
      <c r="U1506" s="828">
        <v>0.69047619047619047</v>
      </c>
    </row>
    <row r="1507" spans="1:21" ht="14.45" customHeight="1" x14ac:dyDescent="0.2">
      <c r="A1507" s="821">
        <v>11</v>
      </c>
      <c r="B1507" s="822" t="s">
        <v>2300</v>
      </c>
      <c r="C1507" s="822" t="s">
        <v>2306</v>
      </c>
      <c r="D1507" s="823" t="s">
        <v>4268</v>
      </c>
      <c r="E1507" s="824" t="s">
        <v>2345</v>
      </c>
      <c r="F1507" s="822" t="s">
        <v>2303</v>
      </c>
      <c r="G1507" s="822" t="s">
        <v>2359</v>
      </c>
      <c r="H1507" s="822" t="s">
        <v>329</v>
      </c>
      <c r="I1507" s="822" t="s">
        <v>3394</v>
      </c>
      <c r="J1507" s="822" t="s">
        <v>3395</v>
      </c>
      <c r="K1507" s="822" t="s">
        <v>3396</v>
      </c>
      <c r="L1507" s="825">
        <v>3200.45</v>
      </c>
      <c r="M1507" s="825">
        <v>3200.45</v>
      </c>
      <c r="N1507" s="822">
        <v>1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11</v>
      </c>
      <c r="B1508" s="822" t="s">
        <v>2300</v>
      </c>
      <c r="C1508" s="822" t="s">
        <v>2306</v>
      </c>
      <c r="D1508" s="823" t="s">
        <v>4268</v>
      </c>
      <c r="E1508" s="824" t="s">
        <v>2345</v>
      </c>
      <c r="F1508" s="822" t="s">
        <v>2303</v>
      </c>
      <c r="G1508" s="822" t="s">
        <v>2359</v>
      </c>
      <c r="H1508" s="822" t="s">
        <v>329</v>
      </c>
      <c r="I1508" s="822" t="s">
        <v>3834</v>
      </c>
      <c r="J1508" s="822" t="s">
        <v>3835</v>
      </c>
      <c r="K1508" s="822" t="s">
        <v>3836</v>
      </c>
      <c r="L1508" s="825">
        <v>511.06</v>
      </c>
      <c r="M1508" s="825">
        <v>511.06</v>
      </c>
      <c r="N1508" s="822">
        <v>1</v>
      </c>
      <c r="O1508" s="826">
        <v>1</v>
      </c>
      <c r="P1508" s="825">
        <v>511.06</v>
      </c>
      <c r="Q1508" s="827">
        <v>1</v>
      </c>
      <c r="R1508" s="822">
        <v>1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11</v>
      </c>
      <c r="B1509" s="822" t="s">
        <v>2300</v>
      </c>
      <c r="C1509" s="822" t="s">
        <v>2306</v>
      </c>
      <c r="D1509" s="823" t="s">
        <v>4268</v>
      </c>
      <c r="E1509" s="824" t="s">
        <v>2345</v>
      </c>
      <c r="F1509" s="822" t="s">
        <v>2303</v>
      </c>
      <c r="G1509" s="822" t="s">
        <v>2359</v>
      </c>
      <c r="H1509" s="822" t="s">
        <v>329</v>
      </c>
      <c r="I1509" s="822" t="s">
        <v>3738</v>
      </c>
      <c r="J1509" s="822" t="s">
        <v>3739</v>
      </c>
      <c r="K1509" s="822" t="s">
        <v>3740</v>
      </c>
      <c r="L1509" s="825">
        <v>3199.87</v>
      </c>
      <c r="M1509" s="825">
        <v>3199.87</v>
      </c>
      <c r="N1509" s="822">
        <v>1</v>
      </c>
      <c r="O1509" s="826">
        <v>1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11</v>
      </c>
      <c r="B1510" s="822" t="s">
        <v>2300</v>
      </c>
      <c r="C1510" s="822" t="s">
        <v>2306</v>
      </c>
      <c r="D1510" s="823" t="s">
        <v>4268</v>
      </c>
      <c r="E1510" s="824" t="s">
        <v>2345</v>
      </c>
      <c r="F1510" s="822" t="s">
        <v>2303</v>
      </c>
      <c r="G1510" s="822" t="s">
        <v>2359</v>
      </c>
      <c r="H1510" s="822" t="s">
        <v>329</v>
      </c>
      <c r="I1510" s="822" t="s">
        <v>3837</v>
      </c>
      <c r="J1510" s="822" t="s">
        <v>3838</v>
      </c>
      <c r="K1510" s="822" t="s">
        <v>3839</v>
      </c>
      <c r="L1510" s="825">
        <v>805</v>
      </c>
      <c r="M1510" s="825">
        <v>805</v>
      </c>
      <c r="N1510" s="822">
        <v>1</v>
      </c>
      <c r="O1510" s="826">
        <v>1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11</v>
      </c>
      <c r="B1511" s="822" t="s">
        <v>2300</v>
      </c>
      <c r="C1511" s="822" t="s">
        <v>2306</v>
      </c>
      <c r="D1511" s="823" t="s">
        <v>4268</v>
      </c>
      <c r="E1511" s="824" t="s">
        <v>2345</v>
      </c>
      <c r="F1511" s="822" t="s">
        <v>2303</v>
      </c>
      <c r="G1511" s="822" t="s">
        <v>2359</v>
      </c>
      <c r="H1511" s="822" t="s">
        <v>329</v>
      </c>
      <c r="I1511" s="822" t="s">
        <v>2891</v>
      </c>
      <c r="J1511" s="822" t="s">
        <v>2892</v>
      </c>
      <c r="K1511" s="822" t="s">
        <v>2893</v>
      </c>
      <c r="L1511" s="825">
        <v>249.36</v>
      </c>
      <c r="M1511" s="825">
        <v>498.72</v>
      </c>
      <c r="N1511" s="822">
        <v>2</v>
      </c>
      <c r="O1511" s="826">
        <v>2</v>
      </c>
      <c r="P1511" s="825">
        <v>498.72</v>
      </c>
      <c r="Q1511" s="827">
        <v>1</v>
      </c>
      <c r="R1511" s="822">
        <v>2</v>
      </c>
      <c r="S1511" s="827">
        <v>1</v>
      </c>
      <c r="T1511" s="826">
        <v>2</v>
      </c>
      <c r="U1511" s="828">
        <v>1</v>
      </c>
    </row>
    <row r="1512" spans="1:21" ht="14.45" customHeight="1" x14ac:dyDescent="0.2">
      <c r="A1512" s="821">
        <v>11</v>
      </c>
      <c r="B1512" s="822" t="s">
        <v>2300</v>
      </c>
      <c r="C1512" s="822" t="s">
        <v>2306</v>
      </c>
      <c r="D1512" s="823" t="s">
        <v>4268</v>
      </c>
      <c r="E1512" s="824" t="s">
        <v>2345</v>
      </c>
      <c r="F1512" s="822" t="s">
        <v>2303</v>
      </c>
      <c r="G1512" s="822" t="s">
        <v>2359</v>
      </c>
      <c r="H1512" s="822" t="s">
        <v>329</v>
      </c>
      <c r="I1512" s="822" t="s">
        <v>3840</v>
      </c>
      <c r="J1512" s="822" t="s">
        <v>3841</v>
      </c>
      <c r="K1512" s="822" t="s">
        <v>3842</v>
      </c>
      <c r="L1512" s="825">
        <v>1906.12</v>
      </c>
      <c r="M1512" s="825">
        <v>3812.24</v>
      </c>
      <c r="N1512" s="822">
        <v>2</v>
      </c>
      <c r="O1512" s="826">
        <v>2</v>
      </c>
      <c r="P1512" s="825">
        <v>3812.24</v>
      </c>
      <c r="Q1512" s="827">
        <v>1</v>
      </c>
      <c r="R1512" s="822">
        <v>2</v>
      </c>
      <c r="S1512" s="827">
        <v>1</v>
      </c>
      <c r="T1512" s="826">
        <v>2</v>
      </c>
      <c r="U1512" s="828">
        <v>1</v>
      </c>
    </row>
    <row r="1513" spans="1:21" ht="14.45" customHeight="1" x14ac:dyDescent="0.2">
      <c r="A1513" s="821">
        <v>11</v>
      </c>
      <c r="B1513" s="822" t="s">
        <v>2300</v>
      </c>
      <c r="C1513" s="822" t="s">
        <v>2306</v>
      </c>
      <c r="D1513" s="823" t="s">
        <v>4268</v>
      </c>
      <c r="E1513" s="824" t="s">
        <v>2345</v>
      </c>
      <c r="F1513" s="822" t="s">
        <v>2303</v>
      </c>
      <c r="G1513" s="822" t="s">
        <v>2359</v>
      </c>
      <c r="H1513" s="822" t="s">
        <v>329</v>
      </c>
      <c r="I1513" s="822" t="s">
        <v>3843</v>
      </c>
      <c r="J1513" s="822" t="s">
        <v>2694</v>
      </c>
      <c r="K1513" s="822" t="s">
        <v>3844</v>
      </c>
      <c r="L1513" s="825">
        <v>56.27</v>
      </c>
      <c r="M1513" s="825">
        <v>225.08</v>
      </c>
      <c r="N1513" s="822">
        <v>4</v>
      </c>
      <c r="O1513" s="826">
        <v>2</v>
      </c>
      <c r="P1513" s="825">
        <v>112.54</v>
      </c>
      <c r="Q1513" s="827">
        <v>0.5</v>
      </c>
      <c r="R1513" s="822">
        <v>2</v>
      </c>
      <c r="S1513" s="827">
        <v>0.5</v>
      </c>
      <c r="T1513" s="826">
        <v>1</v>
      </c>
      <c r="U1513" s="828">
        <v>0.5</v>
      </c>
    </row>
    <row r="1514" spans="1:21" ht="14.45" customHeight="1" x14ac:dyDescent="0.2">
      <c r="A1514" s="821">
        <v>11</v>
      </c>
      <c r="B1514" s="822" t="s">
        <v>2300</v>
      </c>
      <c r="C1514" s="822" t="s">
        <v>2306</v>
      </c>
      <c r="D1514" s="823" t="s">
        <v>4268</v>
      </c>
      <c r="E1514" s="824" t="s">
        <v>2345</v>
      </c>
      <c r="F1514" s="822" t="s">
        <v>2303</v>
      </c>
      <c r="G1514" s="822" t="s">
        <v>2359</v>
      </c>
      <c r="H1514" s="822" t="s">
        <v>329</v>
      </c>
      <c r="I1514" s="822" t="s">
        <v>2693</v>
      </c>
      <c r="J1514" s="822" t="s">
        <v>2694</v>
      </c>
      <c r="K1514" s="822" t="s">
        <v>2695</v>
      </c>
      <c r="L1514" s="825">
        <v>100.05</v>
      </c>
      <c r="M1514" s="825">
        <v>500.25</v>
      </c>
      <c r="N1514" s="822">
        <v>5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11</v>
      </c>
      <c r="B1515" s="822" t="s">
        <v>2300</v>
      </c>
      <c r="C1515" s="822" t="s">
        <v>2306</v>
      </c>
      <c r="D1515" s="823" t="s">
        <v>4268</v>
      </c>
      <c r="E1515" s="824" t="s">
        <v>2345</v>
      </c>
      <c r="F1515" s="822" t="s">
        <v>2303</v>
      </c>
      <c r="G1515" s="822" t="s">
        <v>2359</v>
      </c>
      <c r="H1515" s="822" t="s">
        <v>329</v>
      </c>
      <c r="I1515" s="822" t="s">
        <v>3185</v>
      </c>
      <c r="J1515" s="822" t="s">
        <v>3186</v>
      </c>
      <c r="K1515" s="822" t="s">
        <v>3187</v>
      </c>
      <c r="L1515" s="825">
        <v>600.29999999999995</v>
      </c>
      <c r="M1515" s="825">
        <v>600.29999999999995</v>
      </c>
      <c r="N1515" s="822">
        <v>1</v>
      </c>
      <c r="O1515" s="826">
        <v>1</v>
      </c>
      <c r="P1515" s="825"/>
      <c r="Q1515" s="827">
        <v>0</v>
      </c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11</v>
      </c>
      <c r="B1516" s="822" t="s">
        <v>2300</v>
      </c>
      <c r="C1516" s="822" t="s">
        <v>2306</v>
      </c>
      <c r="D1516" s="823" t="s">
        <v>4268</v>
      </c>
      <c r="E1516" s="824" t="s">
        <v>2345</v>
      </c>
      <c r="F1516" s="822" t="s">
        <v>2303</v>
      </c>
      <c r="G1516" s="822" t="s">
        <v>2359</v>
      </c>
      <c r="H1516" s="822" t="s">
        <v>329</v>
      </c>
      <c r="I1516" s="822" t="s">
        <v>3845</v>
      </c>
      <c r="J1516" s="822" t="s">
        <v>3846</v>
      </c>
      <c r="K1516" s="822" t="s">
        <v>3847</v>
      </c>
      <c r="L1516" s="825">
        <v>180.55</v>
      </c>
      <c r="M1516" s="825">
        <v>361.1</v>
      </c>
      <c r="N1516" s="822">
        <v>2</v>
      </c>
      <c r="O1516" s="826">
        <v>2</v>
      </c>
      <c r="P1516" s="825">
        <v>361.1</v>
      </c>
      <c r="Q1516" s="827">
        <v>1</v>
      </c>
      <c r="R1516" s="822">
        <v>2</v>
      </c>
      <c r="S1516" s="827">
        <v>1</v>
      </c>
      <c r="T1516" s="826">
        <v>2</v>
      </c>
      <c r="U1516" s="828">
        <v>1</v>
      </c>
    </row>
    <row r="1517" spans="1:21" ht="14.45" customHeight="1" x14ac:dyDescent="0.2">
      <c r="A1517" s="821">
        <v>11</v>
      </c>
      <c r="B1517" s="822" t="s">
        <v>2300</v>
      </c>
      <c r="C1517" s="822" t="s">
        <v>2306</v>
      </c>
      <c r="D1517" s="823" t="s">
        <v>4268</v>
      </c>
      <c r="E1517" s="824" t="s">
        <v>2345</v>
      </c>
      <c r="F1517" s="822" t="s">
        <v>2303</v>
      </c>
      <c r="G1517" s="822" t="s">
        <v>2359</v>
      </c>
      <c r="H1517" s="822" t="s">
        <v>329</v>
      </c>
      <c r="I1517" s="822" t="s">
        <v>3284</v>
      </c>
      <c r="J1517" s="822" t="s">
        <v>3285</v>
      </c>
      <c r="K1517" s="822" t="s">
        <v>3286</v>
      </c>
      <c r="L1517" s="825">
        <v>600.29999999999995</v>
      </c>
      <c r="M1517" s="825">
        <v>600.29999999999995</v>
      </c>
      <c r="N1517" s="822">
        <v>1</v>
      </c>
      <c r="O1517" s="826">
        <v>1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11</v>
      </c>
      <c r="B1518" s="822" t="s">
        <v>2300</v>
      </c>
      <c r="C1518" s="822" t="s">
        <v>2306</v>
      </c>
      <c r="D1518" s="823" t="s">
        <v>4268</v>
      </c>
      <c r="E1518" s="824" t="s">
        <v>2345</v>
      </c>
      <c r="F1518" s="822" t="s">
        <v>2303</v>
      </c>
      <c r="G1518" s="822" t="s">
        <v>2359</v>
      </c>
      <c r="H1518" s="822" t="s">
        <v>329</v>
      </c>
      <c r="I1518" s="822" t="s">
        <v>3848</v>
      </c>
      <c r="J1518" s="822" t="s">
        <v>3849</v>
      </c>
      <c r="K1518" s="822" t="s">
        <v>3850</v>
      </c>
      <c r="L1518" s="825">
        <v>700.35</v>
      </c>
      <c r="M1518" s="825">
        <v>1400.7</v>
      </c>
      <c r="N1518" s="822">
        <v>2</v>
      </c>
      <c r="O1518" s="826">
        <v>2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11</v>
      </c>
      <c r="B1519" s="822" t="s">
        <v>2300</v>
      </c>
      <c r="C1519" s="822" t="s">
        <v>2306</v>
      </c>
      <c r="D1519" s="823" t="s">
        <v>4268</v>
      </c>
      <c r="E1519" s="824" t="s">
        <v>2345</v>
      </c>
      <c r="F1519" s="822" t="s">
        <v>2303</v>
      </c>
      <c r="G1519" s="822" t="s">
        <v>2359</v>
      </c>
      <c r="H1519" s="822" t="s">
        <v>329</v>
      </c>
      <c r="I1519" s="822" t="s">
        <v>3851</v>
      </c>
      <c r="J1519" s="822" t="s">
        <v>3852</v>
      </c>
      <c r="K1519" s="822" t="s">
        <v>3853</v>
      </c>
      <c r="L1519" s="825">
        <v>700.51</v>
      </c>
      <c r="M1519" s="825">
        <v>700.51</v>
      </c>
      <c r="N1519" s="822">
        <v>1</v>
      </c>
      <c r="O1519" s="826">
        <v>1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11</v>
      </c>
      <c r="B1520" s="822" t="s">
        <v>2300</v>
      </c>
      <c r="C1520" s="822" t="s">
        <v>2306</v>
      </c>
      <c r="D1520" s="823" t="s">
        <v>4268</v>
      </c>
      <c r="E1520" s="824" t="s">
        <v>2345</v>
      </c>
      <c r="F1520" s="822" t="s">
        <v>2303</v>
      </c>
      <c r="G1520" s="822" t="s">
        <v>2359</v>
      </c>
      <c r="H1520" s="822" t="s">
        <v>329</v>
      </c>
      <c r="I1520" s="822" t="s">
        <v>3854</v>
      </c>
      <c r="J1520" s="822" t="s">
        <v>3855</v>
      </c>
      <c r="K1520" s="822" t="s">
        <v>3856</v>
      </c>
      <c r="L1520" s="825">
        <v>949.9</v>
      </c>
      <c r="M1520" s="825">
        <v>949.9</v>
      </c>
      <c r="N1520" s="822">
        <v>1</v>
      </c>
      <c r="O1520" s="826">
        <v>1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11</v>
      </c>
      <c r="B1521" s="822" t="s">
        <v>2300</v>
      </c>
      <c r="C1521" s="822" t="s">
        <v>2306</v>
      </c>
      <c r="D1521" s="823" t="s">
        <v>4268</v>
      </c>
      <c r="E1521" s="824" t="s">
        <v>2345</v>
      </c>
      <c r="F1521" s="822" t="s">
        <v>2303</v>
      </c>
      <c r="G1521" s="822" t="s">
        <v>2359</v>
      </c>
      <c r="H1521" s="822" t="s">
        <v>329</v>
      </c>
      <c r="I1521" s="822" t="s">
        <v>3857</v>
      </c>
      <c r="J1521" s="822" t="s">
        <v>3858</v>
      </c>
      <c r="K1521" s="822" t="s">
        <v>3859</v>
      </c>
      <c r="L1521" s="825">
        <v>178.49</v>
      </c>
      <c r="M1521" s="825">
        <v>178.49</v>
      </c>
      <c r="N1521" s="822">
        <v>1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11</v>
      </c>
      <c r="B1522" s="822" t="s">
        <v>2300</v>
      </c>
      <c r="C1522" s="822" t="s">
        <v>2306</v>
      </c>
      <c r="D1522" s="823" t="s">
        <v>4268</v>
      </c>
      <c r="E1522" s="824" t="s">
        <v>2316</v>
      </c>
      <c r="F1522" s="822" t="s">
        <v>2303</v>
      </c>
      <c r="G1522" s="822" t="s">
        <v>2359</v>
      </c>
      <c r="H1522" s="822" t="s">
        <v>329</v>
      </c>
      <c r="I1522" s="822" t="s">
        <v>3191</v>
      </c>
      <c r="J1522" s="822" t="s">
        <v>2639</v>
      </c>
      <c r="K1522" s="822"/>
      <c r="L1522" s="825">
        <v>0</v>
      </c>
      <c r="M1522" s="825">
        <v>0</v>
      </c>
      <c r="N1522" s="822">
        <v>1</v>
      </c>
      <c r="O1522" s="826">
        <v>1</v>
      </c>
      <c r="P1522" s="825"/>
      <c r="Q1522" s="827"/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11</v>
      </c>
      <c r="B1523" s="822" t="s">
        <v>2300</v>
      </c>
      <c r="C1523" s="822" t="s">
        <v>2306</v>
      </c>
      <c r="D1523" s="823" t="s">
        <v>4268</v>
      </c>
      <c r="E1523" s="824" t="s">
        <v>2312</v>
      </c>
      <c r="F1523" s="822" t="s">
        <v>2301</v>
      </c>
      <c r="G1523" s="822" t="s">
        <v>2506</v>
      </c>
      <c r="H1523" s="822" t="s">
        <v>329</v>
      </c>
      <c r="I1523" s="822" t="s">
        <v>2957</v>
      </c>
      <c r="J1523" s="822" t="s">
        <v>2508</v>
      </c>
      <c r="K1523" s="822" t="s">
        <v>2958</v>
      </c>
      <c r="L1523" s="825">
        <v>23.49</v>
      </c>
      <c r="M1523" s="825">
        <v>187.92</v>
      </c>
      <c r="N1523" s="822">
        <v>8</v>
      </c>
      <c r="O1523" s="826">
        <v>6</v>
      </c>
      <c r="P1523" s="825">
        <v>93.96</v>
      </c>
      <c r="Q1523" s="827">
        <v>0.5</v>
      </c>
      <c r="R1523" s="822">
        <v>4</v>
      </c>
      <c r="S1523" s="827">
        <v>0.5</v>
      </c>
      <c r="T1523" s="826">
        <v>3</v>
      </c>
      <c r="U1523" s="828">
        <v>0.5</v>
      </c>
    </row>
    <row r="1524" spans="1:21" ht="14.45" customHeight="1" x14ac:dyDescent="0.2">
      <c r="A1524" s="821">
        <v>11</v>
      </c>
      <c r="B1524" s="822" t="s">
        <v>2300</v>
      </c>
      <c r="C1524" s="822" t="s">
        <v>2306</v>
      </c>
      <c r="D1524" s="823" t="s">
        <v>4268</v>
      </c>
      <c r="E1524" s="824" t="s">
        <v>2312</v>
      </c>
      <c r="F1524" s="822" t="s">
        <v>2301</v>
      </c>
      <c r="G1524" s="822" t="s">
        <v>3749</v>
      </c>
      <c r="H1524" s="822" t="s">
        <v>329</v>
      </c>
      <c r="I1524" s="822" t="s">
        <v>1953</v>
      </c>
      <c r="J1524" s="822" t="s">
        <v>808</v>
      </c>
      <c r="K1524" s="822" t="s">
        <v>1954</v>
      </c>
      <c r="L1524" s="825">
        <v>247.17</v>
      </c>
      <c r="M1524" s="825">
        <v>247.17</v>
      </c>
      <c r="N1524" s="822">
        <v>1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11</v>
      </c>
      <c r="B1525" s="822" t="s">
        <v>2300</v>
      </c>
      <c r="C1525" s="822" t="s">
        <v>2306</v>
      </c>
      <c r="D1525" s="823" t="s">
        <v>4268</v>
      </c>
      <c r="E1525" s="824" t="s">
        <v>2312</v>
      </c>
      <c r="F1525" s="822" t="s">
        <v>2301</v>
      </c>
      <c r="G1525" s="822" t="s">
        <v>3749</v>
      </c>
      <c r="H1525" s="822" t="s">
        <v>329</v>
      </c>
      <c r="I1525" s="822" t="s">
        <v>1885</v>
      </c>
      <c r="J1525" s="822" t="s">
        <v>808</v>
      </c>
      <c r="K1525" s="822" t="s">
        <v>1886</v>
      </c>
      <c r="L1525" s="825">
        <v>0</v>
      </c>
      <c r="M1525" s="825">
        <v>0</v>
      </c>
      <c r="N1525" s="822">
        <v>1</v>
      </c>
      <c r="O1525" s="826">
        <v>1</v>
      </c>
      <c r="P1525" s="825"/>
      <c r="Q1525" s="827"/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11</v>
      </c>
      <c r="B1526" s="822" t="s">
        <v>2300</v>
      </c>
      <c r="C1526" s="822" t="s">
        <v>2306</v>
      </c>
      <c r="D1526" s="823" t="s">
        <v>4268</v>
      </c>
      <c r="E1526" s="824" t="s">
        <v>2312</v>
      </c>
      <c r="F1526" s="822" t="s">
        <v>2301</v>
      </c>
      <c r="G1526" s="822" t="s">
        <v>2514</v>
      </c>
      <c r="H1526" s="822" t="s">
        <v>329</v>
      </c>
      <c r="I1526" s="822" t="s">
        <v>2515</v>
      </c>
      <c r="J1526" s="822" t="s">
        <v>2516</v>
      </c>
      <c r="K1526" s="822" t="s">
        <v>2517</v>
      </c>
      <c r="L1526" s="825">
        <v>159.71</v>
      </c>
      <c r="M1526" s="825">
        <v>7186.9500000000007</v>
      </c>
      <c r="N1526" s="822">
        <v>45</v>
      </c>
      <c r="O1526" s="826">
        <v>14.5</v>
      </c>
      <c r="P1526" s="825">
        <v>3353.9100000000003</v>
      </c>
      <c r="Q1526" s="827">
        <v>0.46666666666666667</v>
      </c>
      <c r="R1526" s="822">
        <v>21</v>
      </c>
      <c r="S1526" s="827">
        <v>0.46666666666666667</v>
      </c>
      <c r="T1526" s="826">
        <v>7</v>
      </c>
      <c r="U1526" s="828">
        <v>0.48275862068965519</v>
      </c>
    </row>
    <row r="1527" spans="1:21" ht="14.45" customHeight="1" x14ac:dyDescent="0.2">
      <c r="A1527" s="821">
        <v>11</v>
      </c>
      <c r="B1527" s="822" t="s">
        <v>2300</v>
      </c>
      <c r="C1527" s="822" t="s">
        <v>2306</v>
      </c>
      <c r="D1527" s="823" t="s">
        <v>4268</v>
      </c>
      <c r="E1527" s="824" t="s">
        <v>2312</v>
      </c>
      <c r="F1527" s="822" t="s">
        <v>2301</v>
      </c>
      <c r="G1527" s="822" t="s">
        <v>2383</v>
      </c>
      <c r="H1527" s="822" t="s">
        <v>663</v>
      </c>
      <c r="I1527" s="822" t="s">
        <v>1914</v>
      </c>
      <c r="J1527" s="822" t="s">
        <v>1055</v>
      </c>
      <c r="K1527" s="822" t="s">
        <v>708</v>
      </c>
      <c r="L1527" s="825">
        <v>96.04</v>
      </c>
      <c r="M1527" s="825">
        <v>1632.68</v>
      </c>
      <c r="N1527" s="822">
        <v>17</v>
      </c>
      <c r="O1527" s="826">
        <v>9</v>
      </c>
      <c r="P1527" s="825">
        <v>864.36</v>
      </c>
      <c r="Q1527" s="827">
        <v>0.52941176470588236</v>
      </c>
      <c r="R1527" s="822">
        <v>9</v>
      </c>
      <c r="S1527" s="827">
        <v>0.52941176470588236</v>
      </c>
      <c r="T1527" s="826">
        <v>5</v>
      </c>
      <c r="U1527" s="828">
        <v>0.55555555555555558</v>
      </c>
    </row>
    <row r="1528" spans="1:21" ht="14.45" customHeight="1" x14ac:dyDescent="0.2">
      <c r="A1528" s="821">
        <v>11</v>
      </c>
      <c r="B1528" s="822" t="s">
        <v>2300</v>
      </c>
      <c r="C1528" s="822" t="s">
        <v>2306</v>
      </c>
      <c r="D1528" s="823" t="s">
        <v>4268</v>
      </c>
      <c r="E1528" s="824" t="s">
        <v>2312</v>
      </c>
      <c r="F1528" s="822" t="s">
        <v>2301</v>
      </c>
      <c r="G1528" s="822" t="s">
        <v>2383</v>
      </c>
      <c r="H1528" s="822" t="s">
        <v>329</v>
      </c>
      <c r="I1528" s="822" t="s">
        <v>2520</v>
      </c>
      <c r="J1528" s="822" t="s">
        <v>1055</v>
      </c>
      <c r="K1528" s="822" t="s">
        <v>1056</v>
      </c>
      <c r="L1528" s="825">
        <v>134.44999999999999</v>
      </c>
      <c r="M1528" s="825">
        <v>403.34999999999997</v>
      </c>
      <c r="N1528" s="822">
        <v>3</v>
      </c>
      <c r="O1528" s="826">
        <v>1.5</v>
      </c>
      <c r="P1528" s="825">
        <v>403.34999999999997</v>
      </c>
      <c r="Q1528" s="827">
        <v>1</v>
      </c>
      <c r="R1528" s="822">
        <v>3</v>
      </c>
      <c r="S1528" s="827">
        <v>1</v>
      </c>
      <c r="T1528" s="826">
        <v>1.5</v>
      </c>
      <c r="U1528" s="828">
        <v>1</v>
      </c>
    </row>
    <row r="1529" spans="1:21" ht="14.45" customHeight="1" x14ac:dyDescent="0.2">
      <c r="A1529" s="821">
        <v>11</v>
      </c>
      <c r="B1529" s="822" t="s">
        <v>2300</v>
      </c>
      <c r="C1529" s="822" t="s">
        <v>2306</v>
      </c>
      <c r="D1529" s="823" t="s">
        <v>4268</v>
      </c>
      <c r="E1529" s="824" t="s">
        <v>2312</v>
      </c>
      <c r="F1529" s="822" t="s">
        <v>2301</v>
      </c>
      <c r="G1529" s="822" t="s">
        <v>2721</v>
      </c>
      <c r="H1529" s="822" t="s">
        <v>329</v>
      </c>
      <c r="I1529" s="822" t="s">
        <v>2964</v>
      </c>
      <c r="J1529" s="822" t="s">
        <v>2930</v>
      </c>
      <c r="K1529" s="822" t="s">
        <v>2965</v>
      </c>
      <c r="L1529" s="825">
        <v>508.75</v>
      </c>
      <c r="M1529" s="825">
        <v>1526.25</v>
      </c>
      <c r="N1529" s="822">
        <v>3</v>
      </c>
      <c r="O1529" s="826">
        <v>2</v>
      </c>
      <c r="P1529" s="825">
        <v>508.75</v>
      </c>
      <c r="Q1529" s="827">
        <v>0.33333333333333331</v>
      </c>
      <c r="R1529" s="822">
        <v>1</v>
      </c>
      <c r="S1529" s="827">
        <v>0.33333333333333331</v>
      </c>
      <c r="T1529" s="826">
        <v>1</v>
      </c>
      <c r="U1529" s="828">
        <v>0.5</v>
      </c>
    </row>
    <row r="1530" spans="1:21" ht="14.45" customHeight="1" x14ac:dyDescent="0.2">
      <c r="A1530" s="821">
        <v>11</v>
      </c>
      <c r="B1530" s="822" t="s">
        <v>2300</v>
      </c>
      <c r="C1530" s="822" t="s">
        <v>2306</v>
      </c>
      <c r="D1530" s="823" t="s">
        <v>4268</v>
      </c>
      <c r="E1530" s="824" t="s">
        <v>2312</v>
      </c>
      <c r="F1530" s="822" t="s">
        <v>2301</v>
      </c>
      <c r="G1530" s="822" t="s">
        <v>2721</v>
      </c>
      <c r="H1530" s="822" t="s">
        <v>329</v>
      </c>
      <c r="I1530" s="822" t="s">
        <v>2929</v>
      </c>
      <c r="J1530" s="822" t="s">
        <v>2930</v>
      </c>
      <c r="K1530" s="822" t="s">
        <v>2931</v>
      </c>
      <c r="L1530" s="825">
        <v>254.37</v>
      </c>
      <c r="M1530" s="825">
        <v>1017.48</v>
      </c>
      <c r="N1530" s="822">
        <v>4</v>
      </c>
      <c r="O1530" s="826">
        <v>4</v>
      </c>
      <c r="P1530" s="825">
        <v>508.74</v>
      </c>
      <c r="Q1530" s="827">
        <v>0.5</v>
      </c>
      <c r="R1530" s="822">
        <v>2</v>
      </c>
      <c r="S1530" s="827">
        <v>0.5</v>
      </c>
      <c r="T1530" s="826">
        <v>2</v>
      </c>
      <c r="U1530" s="828">
        <v>0.5</v>
      </c>
    </row>
    <row r="1531" spans="1:21" ht="14.45" customHeight="1" x14ac:dyDescent="0.2">
      <c r="A1531" s="821">
        <v>11</v>
      </c>
      <c r="B1531" s="822" t="s">
        <v>2300</v>
      </c>
      <c r="C1531" s="822" t="s">
        <v>2306</v>
      </c>
      <c r="D1531" s="823" t="s">
        <v>4268</v>
      </c>
      <c r="E1531" s="824" t="s">
        <v>2312</v>
      </c>
      <c r="F1531" s="822" t="s">
        <v>2301</v>
      </c>
      <c r="G1531" s="822" t="s">
        <v>2434</v>
      </c>
      <c r="H1531" s="822" t="s">
        <v>329</v>
      </c>
      <c r="I1531" s="822" t="s">
        <v>2435</v>
      </c>
      <c r="J1531" s="822" t="s">
        <v>2436</v>
      </c>
      <c r="K1531" s="822" t="s">
        <v>2437</v>
      </c>
      <c r="L1531" s="825">
        <v>52.87</v>
      </c>
      <c r="M1531" s="825">
        <v>475.82999999999993</v>
      </c>
      <c r="N1531" s="822">
        <v>9</v>
      </c>
      <c r="O1531" s="826">
        <v>6</v>
      </c>
      <c r="P1531" s="825">
        <v>317.21999999999997</v>
      </c>
      <c r="Q1531" s="827">
        <v>0.66666666666666674</v>
      </c>
      <c r="R1531" s="822">
        <v>6</v>
      </c>
      <c r="S1531" s="827">
        <v>0.66666666666666663</v>
      </c>
      <c r="T1531" s="826">
        <v>3.5</v>
      </c>
      <c r="U1531" s="828">
        <v>0.58333333333333337</v>
      </c>
    </row>
    <row r="1532" spans="1:21" ht="14.45" customHeight="1" x14ac:dyDescent="0.2">
      <c r="A1532" s="821">
        <v>11</v>
      </c>
      <c r="B1532" s="822" t="s">
        <v>2300</v>
      </c>
      <c r="C1532" s="822" t="s">
        <v>2306</v>
      </c>
      <c r="D1532" s="823" t="s">
        <v>4268</v>
      </c>
      <c r="E1532" s="824" t="s">
        <v>2312</v>
      </c>
      <c r="F1532" s="822" t="s">
        <v>2301</v>
      </c>
      <c r="G1532" s="822" t="s">
        <v>2434</v>
      </c>
      <c r="H1532" s="822" t="s">
        <v>329</v>
      </c>
      <c r="I1532" s="822" t="s">
        <v>2537</v>
      </c>
      <c r="J1532" s="822" t="s">
        <v>2538</v>
      </c>
      <c r="K1532" s="822" t="s">
        <v>2539</v>
      </c>
      <c r="L1532" s="825">
        <v>70.48</v>
      </c>
      <c r="M1532" s="825">
        <v>211.44</v>
      </c>
      <c r="N1532" s="822">
        <v>3</v>
      </c>
      <c r="O1532" s="826">
        <v>2</v>
      </c>
      <c r="P1532" s="825">
        <v>70.48</v>
      </c>
      <c r="Q1532" s="827">
        <v>0.33333333333333337</v>
      </c>
      <c r="R1532" s="822">
        <v>1</v>
      </c>
      <c r="S1532" s="827">
        <v>0.33333333333333331</v>
      </c>
      <c r="T1532" s="826">
        <v>1</v>
      </c>
      <c r="U1532" s="828">
        <v>0.5</v>
      </c>
    </row>
    <row r="1533" spans="1:21" ht="14.45" customHeight="1" x14ac:dyDescent="0.2">
      <c r="A1533" s="821">
        <v>11</v>
      </c>
      <c r="B1533" s="822" t="s">
        <v>2300</v>
      </c>
      <c r="C1533" s="822" t="s">
        <v>2306</v>
      </c>
      <c r="D1533" s="823" t="s">
        <v>4268</v>
      </c>
      <c r="E1533" s="824" t="s">
        <v>2312</v>
      </c>
      <c r="F1533" s="822" t="s">
        <v>2301</v>
      </c>
      <c r="G1533" s="822" t="s">
        <v>2544</v>
      </c>
      <c r="H1533" s="822" t="s">
        <v>329</v>
      </c>
      <c r="I1533" s="822" t="s">
        <v>2545</v>
      </c>
      <c r="J1533" s="822" t="s">
        <v>730</v>
      </c>
      <c r="K1533" s="822" t="s">
        <v>2546</v>
      </c>
      <c r="L1533" s="825">
        <v>91.11</v>
      </c>
      <c r="M1533" s="825">
        <v>182.22</v>
      </c>
      <c r="N1533" s="822">
        <v>2</v>
      </c>
      <c r="O1533" s="826">
        <v>1.5</v>
      </c>
      <c r="P1533" s="825">
        <v>91.11</v>
      </c>
      <c r="Q1533" s="827">
        <v>0.5</v>
      </c>
      <c r="R1533" s="822">
        <v>1</v>
      </c>
      <c r="S1533" s="827">
        <v>0.5</v>
      </c>
      <c r="T1533" s="826">
        <v>1</v>
      </c>
      <c r="U1533" s="828">
        <v>0.66666666666666663</v>
      </c>
    </row>
    <row r="1534" spans="1:21" ht="14.45" customHeight="1" x14ac:dyDescent="0.2">
      <c r="A1534" s="821">
        <v>11</v>
      </c>
      <c r="B1534" s="822" t="s">
        <v>2300</v>
      </c>
      <c r="C1534" s="822" t="s">
        <v>2306</v>
      </c>
      <c r="D1534" s="823" t="s">
        <v>4268</v>
      </c>
      <c r="E1534" s="824" t="s">
        <v>2312</v>
      </c>
      <c r="F1534" s="822" t="s">
        <v>2301</v>
      </c>
      <c r="G1534" s="822" t="s">
        <v>2544</v>
      </c>
      <c r="H1534" s="822" t="s">
        <v>329</v>
      </c>
      <c r="I1534" s="822" t="s">
        <v>2932</v>
      </c>
      <c r="J1534" s="822" t="s">
        <v>730</v>
      </c>
      <c r="K1534" s="822" t="s">
        <v>2933</v>
      </c>
      <c r="L1534" s="825">
        <v>45.56</v>
      </c>
      <c r="M1534" s="825">
        <v>182.24</v>
      </c>
      <c r="N1534" s="822">
        <v>4</v>
      </c>
      <c r="O1534" s="826">
        <v>2</v>
      </c>
      <c r="P1534" s="825">
        <v>182.24</v>
      </c>
      <c r="Q1534" s="827">
        <v>1</v>
      </c>
      <c r="R1534" s="822">
        <v>4</v>
      </c>
      <c r="S1534" s="827">
        <v>1</v>
      </c>
      <c r="T1534" s="826">
        <v>2</v>
      </c>
      <c r="U1534" s="828">
        <v>1</v>
      </c>
    </row>
    <row r="1535" spans="1:21" ht="14.45" customHeight="1" x14ac:dyDescent="0.2">
      <c r="A1535" s="821">
        <v>11</v>
      </c>
      <c r="B1535" s="822" t="s">
        <v>2300</v>
      </c>
      <c r="C1535" s="822" t="s">
        <v>2306</v>
      </c>
      <c r="D1535" s="823" t="s">
        <v>4268</v>
      </c>
      <c r="E1535" s="824" t="s">
        <v>2312</v>
      </c>
      <c r="F1535" s="822" t="s">
        <v>2301</v>
      </c>
      <c r="G1535" s="822" t="s">
        <v>2544</v>
      </c>
      <c r="H1535" s="822" t="s">
        <v>329</v>
      </c>
      <c r="I1535" s="822" t="s">
        <v>3251</v>
      </c>
      <c r="J1535" s="822" t="s">
        <v>730</v>
      </c>
      <c r="K1535" s="822" t="s">
        <v>2933</v>
      </c>
      <c r="L1535" s="825">
        <v>45.56</v>
      </c>
      <c r="M1535" s="825">
        <v>45.56</v>
      </c>
      <c r="N1535" s="822">
        <v>1</v>
      </c>
      <c r="O1535" s="826">
        <v>0.5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11</v>
      </c>
      <c r="B1536" s="822" t="s">
        <v>2300</v>
      </c>
      <c r="C1536" s="822" t="s">
        <v>2306</v>
      </c>
      <c r="D1536" s="823" t="s">
        <v>4268</v>
      </c>
      <c r="E1536" s="824" t="s">
        <v>2312</v>
      </c>
      <c r="F1536" s="822" t="s">
        <v>2301</v>
      </c>
      <c r="G1536" s="822" t="s">
        <v>3860</v>
      </c>
      <c r="H1536" s="822" t="s">
        <v>329</v>
      </c>
      <c r="I1536" s="822" t="s">
        <v>3861</v>
      </c>
      <c r="J1536" s="822" t="s">
        <v>1387</v>
      </c>
      <c r="K1536" s="822" t="s">
        <v>3862</v>
      </c>
      <c r="L1536" s="825">
        <v>24.68</v>
      </c>
      <c r="M1536" s="825">
        <v>24.68</v>
      </c>
      <c r="N1536" s="822">
        <v>1</v>
      </c>
      <c r="O1536" s="826">
        <v>0.5</v>
      </c>
      <c r="P1536" s="825">
        <v>24.68</v>
      </c>
      <c r="Q1536" s="827">
        <v>1</v>
      </c>
      <c r="R1536" s="822">
        <v>1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11</v>
      </c>
      <c r="B1537" s="822" t="s">
        <v>2300</v>
      </c>
      <c r="C1537" s="822" t="s">
        <v>2306</v>
      </c>
      <c r="D1537" s="823" t="s">
        <v>4268</v>
      </c>
      <c r="E1537" s="824" t="s">
        <v>2312</v>
      </c>
      <c r="F1537" s="822" t="s">
        <v>2301</v>
      </c>
      <c r="G1537" s="822" t="s">
        <v>3155</v>
      </c>
      <c r="H1537" s="822" t="s">
        <v>329</v>
      </c>
      <c r="I1537" s="822" t="s">
        <v>1827</v>
      </c>
      <c r="J1537" s="822" t="s">
        <v>715</v>
      </c>
      <c r="K1537" s="822" t="s">
        <v>1828</v>
      </c>
      <c r="L1537" s="825">
        <v>736.33</v>
      </c>
      <c r="M1537" s="825">
        <v>736.33</v>
      </c>
      <c r="N1537" s="822">
        <v>1</v>
      </c>
      <c r="O1537" s="826">
        <v>1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11</v>
      </c>
      <c r="B1538" s="822" t="s">
        <v>2300</v>
      </c>
      <c r="C1538" s="822" t="s">
        <v>2306</v>
      </c>
      <c r="D1538" s="823" t="s">
        <v>4268</v>
      </c>
      <c r="E1538" s="824" t="s">
        <v>2312</v>
      </c>
      <c r="F1538" s="822" t="s">
        <v>2301</v>
      </c>
      <c r="G1538" s="822" t="s">
        <v>2552</v>
      </c>
      <c r="H1538" s="822" t="s">
        <v>329</v>
      </c>
      <c r="I1538" s="822" t="s">
        <v>3863</v>
      </c>
      <c r="J1538" s="822" t="s">
        <v>764</v>
      </c>
      <c r="K1538" s="822" t="s">
        <v>3864</v>
      </c>
      <c r="L1538" s="825">
        <v>92.85</v>
      </c>
      <c r="M1538" s="825">
        <v>92.85</v>
      </c>
      <c r="N1538" s="822">
        <v>1</v>
      </c>
      <c r="O1538" s="826">
        <v>1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11</v>
      </c>
      <c r="B1539" s="822" t="s">
        <v>2300</v>
      </c>
      <c r="C1539" s="822" t="s">
        <v>2306</v>
      </c>
      <c r="D1539" s="823" t="s">
        <v>4268</v>
      </c>
      <c r="E1539" s="824" t="s">
        <v>2312</v>
      </c>
      <c r="F1539" s="822" t="s">
        <v>2301</v>
      </c>
      <c r="G1539" s="822" t="s">
        <v>3865</v>
      </c>
      <c r="H1539" s="822" t="s">
        <v>329</v>
      </c>
      <c r="I1539" s="822" t="s">
        <v>3866</v>
      </c>
      <c r="J1539" s="822" t="s">
        <v>3867</v>
      </c>
      <c r="K1539" s="822" t="s">
        <v>3868</v>
      </c>
      <c r="L1539" s="825">
        <v>176.61</v>
      </c>
      <c r="M1539" s="825">
        <v>176.61</v>
      </c>
      <c r="N1539" s="822">
        <v>1</v>
      </c>
      <c r="O1539" s="826">
        <v>1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11</v>
      </c>
      <c r="B1540" s="822" t="s">
        <v>2300</v>
      </c>
      <c r="C1540" s="822" t="s">
        <v>2306</v>
      </c>
      <c r="D1540" s="823" t="s">
        <v>4268</v>
      </c>
      <c r="E1540" s="824" t="s">
        <v>2312</v>
      </c>
      <c r="F1540" s="822" t="s">
        <v>2301</v>
      </c>
      <c r="G1540" s="822" t="s">
        <v>2472</v>
      </c>
      <c r="H1540" s="822" t="s">
        <v>663</v>
      </c>
      <c r="I1540" s="822" t="s">
        <v>1846</v>
      </c>
      <c r="J1540" s="822" t="s">
        <v>1847</v>
      </c>
      <c r="K1540" s="822" t="s">
        <v>1848</v>
      </c>
      <c r="L1540" s="825">
        <v>42.51</v>
      </c>
      <c r="M1540" s="825">
        <v>42.51</v>
      </c>
      <c r="N1540" s="822">
        <v>1</v>
      </c>
      <c r="O1540" s="826">
        <v>0.5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11</v>
      </c>
      <c r="B1541" s="822" t="s">
        <v>2300</v>
      </c>
      <c r="C1541" s="822" t="s">
        <v>2306</v>
      </c>
      <c r="D1541" s="823" t="s">
        <v>4268</v>
      </c>
      <c r="E1541" s="824" t="s">
        <v>2312</v>
      </c>
      <c r="F1541" s="822" t="s">
        <v>2301</v>
      </c>
      <c r="G1541" s="822" t="s">
        <v>2555</v>
      </c>
      <c r="H1541" s="822" t="s">
        <v>329</v>
      </c>
      <c r="I1541" s="822" t="s">
        <v>2556</v>
      </c>
      <c r="J1541" s="822" t="s">
        <v>2557</v>
      </c>
      <c r="K1541" s="822" t="s">
        <v>2558</v>
      </c>
      <c r="L1541" s="825">
        <v>0</v>
      </c>
      <c r="M1541" s="825">
        <v>0</v>
      </c>
      <c r="N1541" s="822">
        <v>1</v>
      </c>
      <c r="O1541" s="826">
        <v>0.5</v>
      </c>
      <c r="P1541" s="825">
        <v>0</v>
      </c>
      <c r="Q1541" s="827"/>
      <c r="R1541" s="822">
        <v>1</v>
      </c>
      <c r="S1541" s="827">
        <v>1</v>
      </c>
      <c r="T1541" s="826">
        <v>0.5</v>
      </c>
      <c r="U1541" s="828">
        <v>1</v>
      </c>
    </row>
    <row r="1542" spans="1:21" ht="14.45" customHeight="1" x14ac:dyDescent="0.2">
      <c r="A1542" s="821">
        <v>11</v>
      </c>
      <c r="B1542" s="822" t="s">
        <v>2300</v>
      </c>
      <c r="C1542" s="822" t="s">
        <v>2306</v>
      </c>
      <c r="D1542" s="823" t="s">
        <v>4268</v>
      </c>
      <c r="E1542" s="824" t="s">
        <v>2312</v>
      </c>
      <c r="F1542" s="822" t="s">
        <v>2301</v>
      </c>
      <c r="G1542" s="822" t="s">
        <v>2559</v>
      </c>
      <c r="H1542" s="822" t="s">
        <v>329</v>
      </c>
      <c r="I1542" s="822" t="s">
        <v>2560</v>
      </c>
      <c r="J1542" s="822" t="s">
        <v>2561</v>
      </c>
      <c r="K1542" s="822" t="s">
        <v>2562</v>
      </c>
      <c r="L1542" s="825">
        <v>159.71</v>
      </c>
      <c r="M1542" s="825">
        <v>7027.24</v>
      </c>
      <c r="N1542" s="822">
        <v>44</v>
      </c>
      <c r="O1542" s="826">
        <v>13.5</v>
      </c>
      <c r="P1542" s="825">
        <v>2235.94</v>
      </c>
      <c r="Q1542" s="827">
        <v>0.31818181818181818</v>
      </c>
      <c r="R1542" s="822">
        <v>14</v>
      </c>
      <c r="S1542" s="827">
        <v>0.31818181818181818</v>
      </c>
      <c r="T1542" s="826">
        <v>4.5</v>
      </c>
      <c r="U1542" s="828">
        <v>0.33333333333333331</v>
      </c>
    </row>
    <row r="1543" spans="1:21" ht="14.45" customHeight="1" x14ac:dyDescent="0.2">
      <c r="A1543" s="821">
        <v>11</v>
      </c>
      <c r="B1543" s="822" t="s">
        <v>2300</v>
      </c>
      <c r="C1543" s="822" t="s">
        <v>2306</v>
      </c>
      <c r="D1543" s="823" t="s">
        <v>4268</v>
      </c>
      <c r="E1543" s="824" t="s">
        <v>2312</v>
      </c>
      <c r="F1543" s="822" t="s">
        <v>2301</v>
      </c>
      <c r="G1543" s="822" t="s">
        <v>2559</v>
      </c>
      <c r="H1543" s="822" t="s">
        <v>329</v>
      </c>
      <c r="I1543" s="822" t="s">
        <v>2563</v>
      </c>
      <c r="J1543" s="822" t="s">
        <v>2561</v>
      </c>
      <c r="K1543" s="822" t="s">
        <v>2564</v>
      </c>
      <c r="L1543" s="825">
        <v>159.71</v>
      </c>
      <c r="M1543" s="825">
        <v>479.13</v>
      </c>
      <c r="N1543" s="822">
        <v>3</v>
      </c>
      <c r="O1543" s="826">
        <v>1</v>
      </c>
      <c r="P1543" s="825">
        <v>479.13</v>
      </c>
      <c r="Q1543" s="827">
        <v>1</v>
      </c>
      <c r="R1543" s="822">
        <v>3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11</v>
      </c>
      <c r="B1544" s="822" t="s">
        <v>2300</v>
      </c>
      <c r="C1544" s="822" t="s">
        <v>2306</v>
      </c>
      <c r="D1544" s="823" t="s">
        <v>4268</v>
      </c>
      <c r="E1544" s="824" t="s">
        <v>2312</v>
      </c>
      <c r="F1544" s="822" t="s">
        <v>2301</v>
      </c>
      <c r="G1544" s="822" t="s">
        <v>2438</v>
      </c>
      <c r="H1544" s="822" t="s">
        <v>329</v>
      </c>
      <c r="I1544" s="822" t="s">
        <v>2565</v>
      </c>
      <c r="J1544" s="822" t="s">
        <v>2440</v>
      </c>
      <c r="K1544" s="822" t="s">
        <v>2566</v>
      </c>
      <c r="L1544" s="825">
        <v>45.89</v>
      </c>
      <c r="M1544" s="825">
        <v>45.89</v>
      </c>
      <c r="N1544" s="822">
        <v>1</v>
      </c>
      <c r="O1544" s="826">
        <v>1</v>
      </c>
      <c r="P1544" s="825">
        <v>45.89</v>
      </c>
      <c r="Q1544" s="827">
        <v>1</v>
      </c>
      <c r="R1544" s="822">
        <v>1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11</v>
      </c>
      <c r="B1545" s="822" t="s">
        <v>2300</v>
      </c>
      <c r="C1545" s="822" t="s">
        <v>2306</v>
      </c>
      <c r="D1545" s="823" t="s">
        <v>4268</v>
      </c>
      <c r="E1545" s="824" t="s">
        <v>2312</v>
      </c>
      <c r="F1545" s="822" t="s">
        <v>2301</v>
      </c>
      <c r="G1545" s="822" t="s">
        <v>2438</v>
      </c>
      <c r="H1545" s="822" t="s">
        <v>329</v>
      </c>
      <c r="I1545" s="822" t="s">
        <v>2439</v>
      </c>
      <c r="J1545" s="822" t="s">
        <v>2440</v>
      </c>
      <c r="K1545" s="822" t="s">
        <v>2441</v>
      </c>
      <c r="L1545" s="825">
        <v>91.78</v>
      </c>
      <c r="M1545" s="825">
        <v>2202.7199999999998</v>
      </c>
      <c r="N1545" s="822">
        <v>24</v>
      </c>
      <c r="O1545" s="826">
        <v>9.5</v>
      </c>
      <c r="P1545" s="825">
        <v>1009.58</v>
      </c>
      <c r="Q1545" s="827">
        <v>0.45833333333333337</v>
      </c>
      <c r="R1545" s="822">
        <v>11</v>
      </c>
      <c r="S1545" s="827">
        <v>0.45833333333333331</v>
      </c>
      <c r="T1545" s="826">
        <v>4</v>
      </c>
      <c r="U1545" s="828">
        <v>0.42105263157894735</v>
      </c>
    </row>
    <row r="1546" spans="1:21" ht="14.45" customHeight="1" x14ac:dyDescent="0.2">
      <c r="A1546" s="821">
        <v>11</v>
      </c>
      <c r="B1546" s="822" t="s">
        <v>2300</v>
      </c>
      <c r="C1546" s="822" t="s">
        <v>2306</v>
      </c>
      <c r="D1546" s="823" t="s">
        <v>4268</v>
      </c>
      <c r="E1546" s="824" t="s">
        <v>2312</v>
      </c>
      <c r="F1546" s="822" t="s">
        <v>2301</v>
      </c>
      <c r="G1546" s="822" t="s">
        <v>2452</v>
      </c>
      <c r="H1546" s="822" t="s">
        <v>329</v>
      </c>
      <c r="I1546" s="822" t="s">
        <v>2453</v>
      </c>
      <c r="J1546" s="822" t="s">
        <v>2454</v>
      </c>
      <c r="K1546" s="822" t="s">
        <v>2455</v>
      </c>
      <c r="L1546" s="825">
        <v>132.97999999999999</v>
      </c>
      <c r="M1546" s="825">
        <v>398.93999999999994</v>
      </c>
      <c r="N1546" s="822">
        <v>3</v>
      </c>
      <c r="O1546" s="826">
        <v>1</v>
      </c>
      <c r="P1546" s="825">
        <v>398.93999999999994</v>
      </c>
      <c r="Q1546" s="827">
        <v>1</v>
      </c>
      <c r="R1546" s="822">
        <v>3</v>
      </c>
      <c r="S1546" s="827">
        <v>1</v>
      </c>
      <c r="T1546" s="826">
        <v>1</v>
      </c>
      <c r="U1546" s="828">
        <v>1</v>
      </c>
    </row>
    <row r="1547" spans="1:21" ht="14.45" customHeight="1" x14ac:dyDescent="0.2">
      <c r="A1547" s="821">
        <v>11</v>
      </c>
      <c r="B1547" s="822" t="s">
        <v>2300</v>
      </c>
      <c r="C1547" s="822" t="s">
        <v>2306</v>
      </c>
      <c r="D1547" s="823" t="s">
        <v>4268</v>
      </c>
      <c r="E1547" s="824" t="s">
        <v>2312</v>
      </c>
      <c r="F1547" s="822" t="s">
        <v>2301</v>
      </c>
      <c r="G1547" s="822" t="s">
        <v>3061</v>
      </c>
      <c r="H1547" s="822" t="s">
        <v>329</v>
      </c>
      <c r="I1547" s="822" t="s">
        <v>3869</v>
      </c>
      <c r="J1547" s="822" t="s">
        <v>3063</v>
      </c>
      <c r="K1547" s="822" t="s">
        <v>1821</v>
      </c>
      <c r="L1547" s="825">
        <v>38.590000000000003</v>
      </c>
      <c r="M1547" s="825">
        <v>38.590000000000003</v>
      </c>
      <c r="N1547" s="822">
        <v>1</v>
      </c>
      <c r="O1547" s="826">
        <v>1</v>
      </c>
      <c r="P1547" s="825">
        <v>38.590000000000003</v>
      </c>
      <c r="Q1547" s="827">
        <v>1</v>
      </c>
      <c r="R1547" s="822">
        <v>1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11</v>
      </c>
      <c r="B1548" s="822" t="s">
        <v>2300</v>
      </c>
      <c r="C1548" s="822" t="s">
        <v>2306</v>
      </c>
      <c r="D1548" s="823" t="s">
        <v>4268</v>
      </c>
      <c r="E1548" s="824" t="s">
        <v>2312</v>
      </c>
      <c r="F1548" s="822" t="s">
        <v>2301</v>
      </c>
      <c r="G1548" s="822" t="s">
        <v>2577</v>
      </c>
      <c r="H1548" s="822" t="s">
        <v>329</v>
      </c>
      <c r="I1548" s="822" t="s">
        <v>2578</v>
      </c>
      <c r="J1548" s="822" t="s">
        <v>2579</v>
      </c>
      <c r="K1548" s="822" t="s">
        <v>2580</v>
      </c>
      <c r="L1548" s="825">
        <v>482.19</v>
      </c>
      <c r="M1548" s="825">
        <v>964.38</v>
      </c>
      <c r="N1548" s="822">
        <v>2</v>
      </c>
      <c r="O1548" s="826">
        <v>1</v>
      </c>
      <c r="P1548" s="825">
        <v>482.19</v>
      </c>
      <c r="Q1548" s="827">
        <v>0.5</v>
      </c>
      <c r="R1548" s="822">
        <v>1</v>
      </c>
      <c r="S1548" s="827">
        <v>0.5</v>
      </c>
      <c r="T1548" s="826">
        <v>0.5</v>
      </c>
      <c r="U1548" s="828">
        <v>0.5</v>
      </c>
    </row>
    <row r="1549" spans="1:21" ht="14.45" customHeight="1" x14ac:dyDescent="0.2">
      <c r="A1549" s="821">
        <v>11</v>
      </c>
      <c r="B1549" s="822" t="s">
        <v>2300</v>
      </c>
      <c r="C1549" s="822" t="s">
        <v>2306</v>
      </c>
      <c r="D1549" s="823" t="s">
        <v>4268</v>
      </c>
      <c r="E1549" s="824" t="s">
        <v>2312</v>
      </c>
      <c r="F1549" s="822" t="s">
        <v>2301</v>
      </c>
      <c r="G1549" s="822" t="s">
        <v>3870</v>
      </c>
      <c r="H1549" s="822" t="s">
        <v>329</v>
      </c>
      <c r="I1549" s="822" t="s">
        <v>3871</v>
      </c>
      <c r="J1549" s="822" t="s">
        <v>1675</v>
      </c>
      <c r="K1549" s="822" t="s">
        <v>3872</v>
      </c>
      <c r="L1549" s="825">
        <v>69.59</v>
      </c>
      <c r="M1549" s="825">
        <v>208.77</v>
      </c>
      <c r="N1549" s="822">
        <v>3</v>
      </c>
      <c r="O1549" s="826">
        <v>1</v>
      </c>
      <c r="P1549" s="825">
        <v>208.77</v>
      </c>
      <c r="Q1549" s="827">
        <v>1</v>
      </c>
      <c r="R1549" s="822">
        <v>3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11</v>
      </c>
      <c r="B1550" s="822" t="s">
        <v>2300</v>
      </c>
      <c r="C1550" s="822" t="s">
        <v>2306</v>
      </c>
      <c r="D1550" s="823" t="s">
        <v>4268</v>
      </c>
      <c r="E1550" s="824" t="s">
        <v>2312</v>
      </c>
      <c r="F1550" s="822" t="s">
        <v>2301</v>
      </c>
      <c r="G1550" s="822" t="s">
        <v>3482</v>
      </c>
      <c r="H1550" s="822" t="s">
        <v>329</v>
      </c>
      <c r="I1550" s="822" t="s">
        <v>3483</v>
      </c>
      <c r="J1550" s="822" t="s">
        <v>3484</v>
      </c>
      <c r="K1550" s="822" t="s">
        <v>3485</v>
      </c>
      <c r="L1550" s="825">
        <v>23.49</v>
      </c>
      <c r="M1550" s="825">
        <v>117.44999999999999</v>
      </c>
      <c r="N1550" s="822">
        <v>5</v>
      </c>
      <c r="O1550" s="826">
        <v>2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11</v>
      </c>
      <c r="B1551" s="822" t="s">
        <v>2300</v>
      </c>
      <c r="C1551" s="822" t="s">
        <v>2306</v>
      </c>
      <c r="D1551" s="823" t="s">
        <v>4268</v>
      </c>
      <c r="E1551" s="824" t="s">
        <v>2312</v>
      </c>
      <c r="F1551" s="822" t="s">
        <v>2301</v>
      </c>
      <c r="G1551" s="822" t="s">
        <v>3252</v>
      </c>
      <c r="H1551" s="822" t="s">
        <v>329</v>
      </c>
      <c r="I1551" s="822" t="s">
        <v>3253</v>
      </c>
      <c r="J1551" s="822" t="s">
        <v>1057</v>
      </c>
      <c r="K1551" s="822" t="s">
        <v>3254</v>
      </c>
      <c r="L1551" s="825">
        <v>39.18</v>
      </c>
      <c r="M1551" s="825">
        <v>39.18</v>
      </c>
      <c r="N1551" s="822">
        <v>1</v>
      </c>
      <c r="O1551" s="826">
        <v>0.5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11</v>
      </c>
      <c r="B1552" s="822" t="s">
        <v>2300</v>
      </c>
      <c r="C1552" s="822" t="s">
        <v>2306</v>
      </c>
      <c r="D1552" s="823" t="s">
        <v>4268</v>
      </c>
      <c r="E1552" s="824" t="s">
        <v>2312</v>
      </c>
      <c r="F1552" s="822" t="s">
        <v>2301</v>
      </c>
      <c r="G1552" s="822" t="s">
        <v>2980</v>
      </c>
      <c r="H1552" s="822" t="s">
        <v>329</v>
      </c>
      <c r="I1552" s="822" t="s">
        <v>2983</v>
      </c>
      <c r="J1552" s="822" t="s">
        <v>749</v>
      </c>
      <c r="K1552" s="822" t="s">
        <v>1840</v>
      </c>
      <c r="L1552" s="825">
        <v>38.56</v>
      </c>
      <c r="M1552" s="825">
        <v>38.56</v>
      </c>
      <c r="N1552" s="822">
        <v>1</v>
      </c>
      <c r="O1552" s="826">
        <v>0.5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11</v>
      </c>
      <c r="B1553" s="822" t="s">
        <v>2300</v>
      </c>
      <c r="C1553" s="822" t="s">
        <v>2306</v>
      </c>
      <c r="D1553" s="823" t="s">
        <v>4268</v>
      </c>
      <c r="E1553" s="824" t="s">
        <v>2312</v>
      </c>
      <c r="F1553" s="822" t="s">
        <v>2301</v>
      </c>
      <c r="G1553" s="822" t="s">
        <v>2353</v>
      </c>
      <c r="H1553" s="822" t="s">
        <v>663</v>
      </c>
      <c r="I1553" s="822" t="s">
        <v>1832</v>
      </c>
      <c r="J1553" s="822" t="s">
        <v>788</v>
      </c>
      <c r="K1553" s="822" t="s">
        <v>1833</v>
      </c>
      <c r="L1553" s="825">
        <v>368.16</v>
      </c>
      <c r="M1553" s="825">
        <v>368.16</v>
      </c>
      <c r="N1553" s="822">
        <v>1</v>
      </c>
      <c r="O1553" s="826">
        <v>1</v>
      </c>
      <c r="P1553" s="825">
        <v>368.16</v>
      </c>
      <c r="Q1553" s="827">
        <v>1</v>
      </c>
      <c r="R1553" s="822">
        <v>1</v>
      </c>
      <c r="S1553" s="827">
        <v>1</v>
      </c>
      <c r="T1553" s="826">
        <v>1</v>
      </c>
      <c r="U1553" s="828">
        <v>1</v>
      </c>
    </row>
    <row r="1554" spans="1:21" ht="14.45" customHeight="1" x14ac:dyDescent="0.2">
      <c r="A1554" s="821">
        <v>11</v>
      </c>
      <c r="B1554" s="822" t="s">
        <v>2300</v>
      </c>
      <c r="C1554" s="822" t="s">
        <v>2306</v>
      </c>
      <c r="D1554" s="823" t="s">
        <v>4268</v>
      </c>
      <c r="E1554" s="824" t="s">
        <v>2312</v>
      </c>
      <c r="F1554" s="822" t="s">
        <v>2301</v>
      </c>
      <c r="G1554" s="822" t="s">
        <v>2353</v>
      </c>
      <c r="H1554" s="822" t="s">
        <v>663</v>
      </c>
      <c r="I1554" s="822" t="s">
        <v>1834</v>
      </c>
      <c r="J1554" s="822" t="s">
        <v>788</v>
      </c>
      <c r="K1554" s="822" t="s">
        <v>1835</v>
      </c>
      <c r="L1554" s="825">
        <v>736.33</v>
      </c>
      <c r="M1554" s="825">
        <v>62588.050000000076</v>
      </c>
      <c r="N1554" s="822">
        <v>85</v>
      </c>
      <c r="O1554" s="826">
        <v>70.5</v>
      </c>
      <c r="P1554" s="825">
        <v>48597.780000000072</v>
      </c>
      <c r="Q1554" s="827">
        <v>0.77647058823529436</v>
      </c>
      <c r="R1554" s="822">
        <v>66</v>
      </c>
      <c r="S1554" s="827">
        <v>0.77647058823529413</v>
      </c>
      <c r="T1554" s="826">
        <v>56</v>
      </c>
      <c r="U1554" s="828">
        <v>0.79432624113475181</v>
      </c>
    </row>
    <row r="1555" spans="1:21" ht="14.45" customHeight="1" x14ac:dyDescent="0.2">
      <c r="A1555" s="821">
        <v>11</v>
      </c>
      <c r="B1555" s="822" t="s">
        <v>2300</v>
      </c>
      <c r="C1555" s="822" t="s">
        <v>2306</v>
      </c>
      <c r="D1555" s="823" t="s">
        <v>4268</v>
      </c>
      <c r="E1555" s="824" t="s">
        <v>2312</v>
      </c>
      <c r="F1555" s="822" t="s">
        <v>2301</v>
      </c>
      <c r="G1555" s="822" t="s">
        <v>2353</v>
      </c>
      <c r="H1555" s="822" t="s">
        <v>663</v>
      </c>
      <c r="I1555" s="822" t="s">
        <v>1836</v>
      </c>
      <c r="J1555" s="822" t="s">
        <v>788</v>
      </c>
      <c r="K1555" s="822" t="s">
        <v>1837</v>
      </c>
      <c r="L1555" s="825">
        <v>490.89</v>
      </c>
      <c r="M1555" s="825">
        <v>3436.23</v>
      </c>
      <c r="N1555" s="822">
        <v>7</v>
      </c>
      <c r="O1555" s="826">
        <v>6</v>
      </c>
      <c r="P1555" s="825">
        <v>1963.56</v>
      </c>
      <c r="Q1555" s="827">
        <v>0.5714285714285714</v>
      </c>
      <c r="R1555" s="822">
        <v>4</v>
      </c>
      <c r="S1555" s="827">
        <v>0.5714285714285714</v>
      </c>
      <c r="T1555" s="826">
        <v>3</v>
      </c>
      <c r="U1555" s="828">
        <v>0.5</v>
      </c>
    </row>
    <row r="1556" spans="1:21" ht="14.45" customHeight="1" x14ac:dyDescent="0.2">
      <c r="A1556" s="821">
        <v>11</v>
      </c>
      <c r="B1556" s="822" t="s">
        <v>2300</v>
      </c>
      <c r="C1556" s="822" t="s">
        <v>2306</v>
      </c>
      <c r="D1556" s="823" t="s">
        <v>4268</v>
      </c>
      <c r="E1556" s="824" t="s">
        <v>2312</v>
      </c>
      <c r="F1556" s="822" t="s">
        <v>2301</v>
      </c>
      <c r="G1556" s="822" t="s">
        <v>2353</v>
      </c>
      <c r="H1556" s="822" t="s">
        <v>663</v>
      </c>
      <c r="I1556" s="822" t="s">
        <v>2118</v>
      </c>
      <c r="J1556" s="822" t="s">
        <v>788</v>
      </c>
      <c r="K1556" s="822" t="s">
        <v>2119</v>
      </c>
      <c r="L1556" s="825">
        <v>1154.68</v>
      </c>
      <c r="M1556" s="825">
        <v>2309.36</v>
      </c>
      <c r="N1556" s="822">
        <v>2</v>
      </c>
      <c r="O1556" s="826">
        <v>2</v>
      </c>
      <c r="P1556" s="825">
        <v>2309.36</v>
      </c>
      <c r="Q1556" s="827">
        <v>1</v>
      </c>
      <c r="R1556" s="822">
        <v>2</v>
      </c>
      <c r="S1556" s="827">
        <v>1</v>
      </c>
      <c r="T1556" s="826">
        <v>2</v>
      </c>
      <c r="U1556" s="828">
        <v>1</v>
      </c>
    </row>
    <row r="1557" spans="1:21" ht="14.45" customHeight="1" x14ac:dyDescent="0.2">
      <c r="A1557" s="821">
        <v>11</v>
      </c>
      <c r="B1557" s="822" t="s">
        <v>2300</v>
      </c>
      <c r="C1557" s="822" t="s">
        <v>2306</v>
      </c>
      <c r="D1557" s="823" t="s">
        <v>4268</v>
      </c>
      <c r="E1557" s="824" t="s">
        <v>2312</v>
      </c>
      <c r="F1557" s="822" t="s">
        <v>2301</v>
      </c>
      <c r="G1557" s="822" t="s">
        <v>2353</v>
      </c>
      <c r="H1557" s="822" t="s">
        <v>663</v>
      </c>
      <c r="I1557" s="822" t="s">
        <v>1830</v>
      </c>
      <c r="J1557" s="822" t="s">
        <v>788</v>
      </c>
      <c r="K1557" s="822" t="s">
        <v>1831</v>
      </c>
      <c r="L1557" s="825">
        <v>923.74</v>
      </c>
      <c r="M1557" s="825">
        <v>16627.32</v>
      </c>
      <c r="N1557" s="822">
        <v>18</v>
      </c>
      <c r="O1557" s="826">
        <v>15</v>
      </c>
      <c r="P1557" s="825">
        <v>12008.619999999999</v>
      </c>
      <c r="Q1557" s="827">
        <v>0.72222222222222221</v>
      </c>
      <c r="R1557" s="822">
        <v>13</v>
      </c>
      <c r="S1557" s="827">
        <v>0.72222222222222221</v>
      </c>
      <c r="T1557" s="826">
        <v>10</v>
      </c>
      <c r="U1557" s="828">
        <v>0.66666666666666663</v>
      </c>
    </row>
    <row r="1558" spans="1:21" ht="14.45" customHeight="1" x14ac:dyDescent="0.2">
      <c r="A1558" s="821">
        <v>11</v>
      </c>
      <c r="B1558" s="822" t="s">
        <v>2300</v>
      </c>
      <c r="C1558" s="822" t="s">
        <v>2306</v>
      </c>
      <c r="D1558" s="823" t="s">
        <v>4268</v>
      </c>
      <c r="E1558" s="824" t="s">
        <v>2312</v>
      </c>
      <c r="F1558" s="822" t="s">
        <v>2301</v>
      </c>
      <c r="G1558" s="822" t="s">
        <v>3873</v>
      </c>
      <c r="H1558" s="822" t="s">
        <v>329</v>
      </c>
      <c r="I1558" s="822" t="s">
        <v>3874</v>
      </c>
      <c r="J1558" s="822" t="s">
        <v>3875</v>
      </c>
      <c r="K1558" s="822" t="s">
        <v>3876</v>
      </c>
      <c r="L1558" s="825">
        <v>113.93</v>
      </c>
      <c r="M1558" s="825">
        <v>113.93</v>
      </c>
      <c r="N1558" s="822">
        <v>1</v>
      </c>
      <c r="O1558" s="826">
        <v>1</v>
      </c>
      <c r="P1558" s="825">
        <v>113.93</v>
      </c>
      <c r="Q1558" s="827">
        <v>1</v>
      </c>
      <c r="R1558" s="822">
        <v>1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11</v>
      </c>
      <c r="B1559" s="822" t="s">
        <v>2300</v>
      </c>
      <c r="C1559" s="822" t="s">
        <v>2306</v>
      </c>
      <c r="D1559" s="823" t="s">
        <v>4268</v>
      </c>
      <c r="E1559" s="824" t="s">
        <v>2312</v>
      </c>
      <c r="F1559" s="822" t="s">
        <v>2301</v>
      </c>
      <c r="G1559" s="822" t="s">
        <v>2408</v>
      </c>
      <c r="H1559" s="822" t="s">
        <v>329</v>
      </c>
      <c r="I1559" s="822" t="s">
        <v>2797</v>
      </c>
      <c r="J1559" s="822" t="s">
        <v>681</v>
      </c>
      <c r="K1559" s="822" t="s">
        <v>2798</v>
      </c>
      <c r="L1559" s="825">
        <v>17.62</v>
      </c>
      <c r="M1559" s="825">
        <v>17.62</v>
      </c>
      <c r="N1559" s="822">
        <v>1</v>
      </c>
      <c r="O1559" s="826">
        <v>1</v>
      </c>
      <c r="P1559" s="825">
        <v>17.62</v>
      </c>
      <c r="Q1559" s="827">
        <v>1</v>
      </c>
      <c r="R1559" s="822">
        <v>1</v>
      </c>
      <c r="S1559" s="827">
        <v>1</v>
      </c>
      <c r="T1559" s="826">
        <v>1</v>
      </c>
      <c r="U1559" s="828">
        <v>1</v>
      </c>
    </row>
    <row r="1560" spans="1:21" ht="14.45" customHeight="1" x14ac:dyDescent="0.2">
      <c r="A1560" s="821">
        <v>11</v>
      </c>
      <c r="B1560" s="822" t="s">
        <v>2300</v>
      </c>
      <c r="C1560" s="822" t="s">
        <v>2306</v>
      </c>
      <c r="D1560" s="823" t="s">
        <v>4268</v>
      </c>
      <c r="E1560" s="824" t="s">
        <v>2312</v>
      </c>
      <c r="F1560" s="822" t="s">
        <v>2301</v>
      </c>
      <c r="G1560" s="822" t="s">
        <v>2408</v>
      </c>
      <c r="H1560" s="822" t="s">
        <v>329</v>
      </c>
      <c r="I1560" s="822" t="s">
        <v>2409</v>
      </c>
      <c r="J1560" s="822" t="s">
        <v>681</v>
      </c>
      <c r="K1560" s="822" t="s">
        <v>1168</v>
      </c>
      <c r="L1560" s="825">
        <v>35.25</v>
      </c>
      <c r="M1560" s="825">
        <v>2326.5</v>
      </c>
      <c r="N1560" s="822">
        <v>66</v>
      </c>
      <c r="O1560" s="826">
        <v>61.5</v>
      </c>
      <c r="P1560" s="825">
        <v>1198.5</v>
      </c>
      <c r="Q1560" s="827">
        <v>0.51515151515151514</v>
      </c>
      <c r="R1560" s="822">
        <v>34</v>
      </c>
      <c r="S1560" s="827">
        <v>0.51515151515151514</v>
      </c>
      <c r="T1560" s="826">
        <v>31</v>
      </c>
      <c r="U1560" s="828">
        <v>0.50406504065040647</v>
      </c>
    </row>
    <row r="1561" spans="1:21" ht="14.45" customHeight="1" x14ac:dyDescent="0.2">
      <c r="A1561" s="821">
        <v>11</v>
      </c>
      <c r="B1561" s="822" t="s">
        <v>2300</v>
      </c>
      <c r="C1561" s="822" t="s">
        <v>2306</v>
      </c>
      <c r="D1561" s="823" t="s">
        <v>4268</v>
      </c>
      <c r="E1561" s="824" t="s">
        <v>2312</v>
      </c>
      <c r="F1561" s="822" t="s">
        <v>2301</v>
      </c>
      <c r="G1561" s="822" t="s">
        <v>2408</v>
      </c>
      <c r="H1561" s="822" t="s">
        <v>329</v>
      </c>
      <c r="I1561" s="822" t="s">
        <v>2589</v>
      </c>
      <c r="J1561" s="822" t="s">
        <v>681</v>
      </c>
      <c r="K1561" s="822" t="s">
        <v>2590</v>
      </c>
      <c r="L1561" s="825">
        <v>35.25</v>
      </c>
      <c r="M1561" s="825">
        <v>669.75</v>
      </c>
      <c r="N1561" s="822">
        <v>19</v>
      </c>
      <c r="O1561" s="826">
        <v>17</v>
      </c>
      <c r="P1561" s="825">
        <v>211.5</v>
      </c>
      <c r="Q1561" s="827">
        <v>0.31578947368421051</v>
      </c>
      <c r="R1561" s="822">
        <v>6</v>
      </c>
      <c r="S1561" s="827">
        <v>0.31578947368421051</v>
      </c>
      <c r="T1561" s="826">
        <v>6</v>
      </c>
      <c r="U1561" s="828">
        <v>0.35294117647058826</v>
      </c>
    </row>
    <row r="1562" spans="1:21" ht="14.45" customHeight="1" x14ac:dyDescent="0.2">
      <c r="A1562" s="821">
        <v>11</v>
      </c>
      <c r="B1562" s="822" t="s">
        <v>2300</v>
      </c>
      <c r="C1562" s="822" t="s">
        <v>2306</v>
      </c>
      <c r="D1562" s="823" t="s">
        <v>4268</v>
      </c>
      <c r="E1562" s="824" t="s">
        <v>2312</v>
      </c>
      <c r="F1562" s="822" t="s">
        <v>2301</v>
      </c>
      <c r="G1562" s="822" t="s">
        <v>2408</v>
      </c>
      <c r="H1562" s="822" t="s">
        <v>329</v>
      </c>
      <c r="I1562" s="822" t="s">
        <v>2591</v>
      </c>
      <c r="J1562" s="822" t="s">
        <v>925</v>
      </c>
      <c r="K1562" s="822" t="s">
        <v>2592</v>
      </c>
      <c r="L1562" s="825">
        <v>35.25</v>
      </c>
      <c r="M1562" s="825">
        <v>105.75</v>
      </c>
      <c r="N1562" s="822">
        <v>3</v>
      </c>
      <c r="O1562" s="826">
        <v>3</v>
      </c>
      <c r="P1562" s="825">
        <v>35.25</v>
      </c>
      <c r="Q1562" s="827">
        <v>0.33333333333333331</v>
      </c>
      <c r="R1562" s="822">
        <v>1</v>
      </c>
      <c r="S1562" s="827">
        <v>0.33333333333333331</v>
      </c>
      <c r="T1562" s="826">
        <v>1</v>
      </c>
      <c r="U1562" s="828">
        <v>0.33333333333333331</v>
      </c>
    </row>
    <row r="1563" spans="1:21" ht="14.45" customHeight="1" x14ac:dyDescent="0.2">
      <c r="A1563" s="821">
        <v>11</v>
      </c>
      <c r="B1563" s="822" t="s">
        <v>2300</v>
      </c>
      <c r="C1563" s="822" t="s">
        <v>2306</v>
      </c>
      <c r="D1563" s="823" t="s">
        <v>4268</v>
      </c>
      <c r="E1563" s="824" t="s">
        <v>2312</v>
      </c>
      <c r="F1563" s="822" t="s">
        <v>2301</v>
      </c>
      <c r="G1563" s="822" t="s">
        <v>2408</v>
      </c>
      <c r="H1563" s="822" t="s">
        <v>329</v>
      </c>
      <c r="I1563" s="822" t="s">
        <v>2799</v>
      </c>
      <c r="J1563" s="822" t="s">
        <v>681</v>
      </c>
      <c r="K1563" s="822" t="s">
        <v>2592</v>
      </c>
      <c r="L1563" s="825">
        <v>35.25</v>
      </c>
      <c r="M1563" s="825">
        <v>176.25</v>
      </c>
      <c r="N1563" s="822">
        <v>5</v>
      </c>
      <c r="O1563" s="826">
        <v>5</v>
      </c>
      <c r="P1563" s="825">
        <v>35.25</v>
      </c>
      <c r="Q1563" s="827">
        <v>0.2</v>
      </c>
      <c r="R1563" s="822">
        <v>1</v>
      </c>
      <c r="S1563" s="827">
        <v>0.2</v>
      </c>
      <c r="T1563" s="826">
        <v>1</v>
      </c>
      <c r="U1563" s="828">
        <v>0.2</v>
      </c>
    </row>
    <row r="1564" spans="1:21" ht="14.45" customHeight="1" x14ac:dyDescent="0.2">
      <c r="A1564" s="821">
        <v>11</v>
      </c>
      <c r="B1564" s="822" t="s">
        <v>2300</v>
      </c>
      <c r="C1564" s="822" t="s">
        <v>2306</v>
      </c>
      <c r="D1564" s="823" t="s">
        <v>4268</v>
      </c>
      <c r="E1564" s="824" t="s">
        <v>2312</v>
      </c>
      <c r="F1564" s="822" t="s">
        <v>2301</v>
      </c>
      <c r="G1564" s="822" t="s">
        <v>2378</v>
      </c>
      <c r="H1564" s="822" t="s">
        <v>663</v>
      </c>
      <c r="I1564" s="822" t="s">
        <v>2104</v>
      </c>
      <c r="J1564" s="822" t="s">
        <v>2014</v>
      </c>
      <c r="K1564" s="822" t="s">
        <v>2105</v>
      </c>
      <c r="L1564" s="825">
        <v>48.89</v>
      </c>
      <c r="M1564" s="825">
        <v>48.89</v>
      </c>
      <c r="N1564" s="822">
        <v>1</v>
      </c>
      <c r="O1564" s="826">
        <v>0.5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11</v>
      </c>
      <c r="B1565" s="822" t="s">
        <v>2300</v>
      </c>
      <c r="C1565" s="822" t="s">
        <v>2306</v>
      </c>
      <c r="D1565" s="823" t="s">
        <v>4268</v>
      </c>
      <c r="E1565" s="824" t="s">
        <v>2312</v>
      </c>
      <c r="F1565" s="822" t="s">
        <v>2301</v>
      </c>
      <c r="G1565" s="822" t="s">
        <v>3440</v>
      </c>
      <c r="H1565" s="822" t="s">
        <v>329</v>
      </c>
      <c r="I1565" s="822" t="s">
        <v>3877</v>
      </c>
      <c r="J1565" s="822" t="s">
        <v>3442</v>
      </c>
      <c r="K1565" s="822" t="s">
        <v>3878</v>
      </c>
      <c r="L1565" s="825">
        <v>72.88</v>
      </c>
      <c r="M1565" s="825">
        <v>72.88</v>
      </c>
      <c r="N1565" s="822">
        <v>1</v>
      </c>
      <c r="O1565" s="826">
        <v>1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11</v>
      </c>
      <c r="B1566" s="822" t="s">
        <v>2300</v>
      </c>
      <c r="C1566" s="822" t="s">
        <v>2306</v>
      </c>
      <c r="D1566" s="823" t="s">
        <v>4268</v>
      </c>
      <c r="E1566" s="824" t="s">
        <v>2312</v>
      </c>
      <c r="F1566" s="822" t="s">
        <v>2301</v>
      </c>
      <c r="G1566" s="822" t="s">
        <v>3879</v>
      </c>
      <c r="H1566" s="822" t="s">
        <v>329</v>
      </c>
      <c r="I1566" s="822" t="s">
        <v>3880</v>
      </c>
      <c r="J1566" s="822" t="s">
        <v>3881</v>
      </c>
      <c r="K1566" s="822" t="s">
        <v>2996</v>
      </c>
      <c r="L1566" s="825">
        <v>53.47</v>
      </c>
      <c r="M1566" s="825">
        <v>53.47</v>
      </c>
      <c r="N1566" s="822">
        <v>1</v>
      </c>
      <c r="O1566" s="826">
        <v>1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11</v>
      </c>
      <c r="B1567" s="822" t="s">
        <v>2300</v>
      </c>
      <c r="C1567" s="822" t="s">
        <v>2306</v>
      </c>
      <c r="D1567" s="823" t="s">
        <v>4268</v>
      </c>
      <c r="E1567" s="824" t="s">
        <v>2312</v>
      </c>
      <c r="F1567" s="822" t="s">
        <v>2301</v>
      </c>
      <c r="G1567" s="822" t="s">
        <v>2497</v>
      </c>
      <c r="H1567" s="822" t="s">
        <v>329</v>
      </c>
      <c r="I1567" s="822" t="s">
        <v>2498</v>
      </c>
      <c r="J1567" s="822" t="s">
        <v>659</v>
      </c>
      <c r="K1567" s="822" t="s">
        <v>2499</v>
      </c>
      <c r="L1567" s="825">
        <v>127.91</v>
      </c>
      <c r="M1567" s="825">
        <v>255.82</v>
      </c>
      <c r="N1567" s="822">
        <v>2</v>
      </c>
      <c r="O1567" s="826">
        <v>2</v>
      </c>
      <c r="P1567" s="825">
        <v>127.91</v>
      </c>
      <c r="Q1567" s="827">
        <v>0.5</v>
      </c>
      <c r="R1567" s="822">
        <v>1</v>
      </c>
      <c r="S1567" s="827">
        <v>0.5</v>
      </c>
      <c r="T1567" s="826">
        <v>1</v>
      </c>
      <c r="U1567" s="828">
        <v>0.5</v>
      </c>
    </row>
    <row r="1568" spans="1:21" ht="14.45" customHeight="1" x14ac:dyDescent="0.2">
      <c r="A1568" s="821">
        <v>11</v>
      </c>
      <c r="B1568" s="822" t="s">
        <v>2300</v>
      </c>
      <c r="C1568" s="822" t="s">
        <v>2306</v>
      </c>
      <c r="D1568" s="823" t="s">
        <v>4268</v>
      </c>
      <c r="E1568" s="824" t="s">
        <v>2312</v>
      </c>
      <c r="F1568" s="822" t="s">
        <v>2301</v>
      </c>
      <c r="G1568" s="822" t="s">
        <v>2354</v>
      </c>
      <c r="H1568" s="822" t="s">
        <v>663</v>
      </c>
      <c r="I1568" s="822" t="s">
        <v>1970</v>
      </c>
      <c r="J1568" s="822" t="s">
        <v>929</v>
      </c>
      <c r="K1568" s="822" t="s">
        <v>930</v>
      </c>
      <c r="L1568" s="825">
        <v>0</v>
      </c>
      <c r="M1568" s="825">
        <v>0</v>
      </c>
      <c r="N1568" s="822">
        <v>51</v>
      </c>
      <c r="O1568" s="826">
        <v>38</v>
      </c>
      <c r="P1568" s="825">
        <v>0</v>
      </c>
      <c r="Q1568" s="827"/>
      <c r="R1568" s="822">
        <v>34</v>
      </c>
      <c r="S1568" s="827">
        <v>0.66666666666666663</v>
      </c>
      <c r="T1568" s="826">
        <v>22.5</v>
      </c>
      <c r="U1568" s="828">
        <v>0.59210526315789469</v>
      </c>
    </row>
    <row r="1569" spans="1:21" ht="14.45" customHeight="1" x14ac:dyDescent="0.2">
      <c r="A1569" s="821">
        <v>11</v>
      </c>
      <c r="B1569" s="822" t="s">
        <v>2300</v>
      </c>
      <c r="C1569" s="822" t="s">
        <v>2306</v>
      </c>
      <c r="D1569" s="823" t="s">
        <v>4268</v>
      </c>
      <c r="E1569" s="824" t="s">
        <v>2312</v>
      </c>
      <c r="F1569" s="822" t="s">
        <v>2301</v>
      </c>
      <c r="G1569" s="822" t="s">
        <v>2413</v>
      </c>
      <c r="H1569" s="822" t="s">
        <v>329</v>
      </c>
      <c r="I1569" s="822" t="s">
        <v>2500</v>
      </c>
      <c r="J1569" s="822" t="s">
        <v>2501</v>
      </c>
      <c r="K1569" s="822" t="s">
        <v>2502</v>
      </c>
      <c r="L1569" s="825">
        <v>59.56</v>
      </c>
      <c r="M1569" s="825">
        <v>59.56</v>
      </c>
      <c r="N1569" s="822">
        <v>1</v>
      </c>
      <c r="O1569" s="826">
        <v>1</v>
      </c>
      <c r="P1569" s="825">
        <v>59.56</v>
      </c>
      <c r="Q1569" s="827">
        <v>1</v>
      </c>
      <c r="R1569" s="822">
        <v>1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11</v>
      </c>
      <c r="B1570" s="822" t="s">
        <v>2300</v>
      </c>
      <c r="C1570" s="822" t="s">
        <v>2306</v>
      </c>
      <c r="D1570" s="823" t="s">
        <v>4268</v>
      </c>
      <c r="E1570" s="824" t="s">
        <v>2312</v>
      </c>
      <c r="F1570" s="822" t="s">
        <v>2301</v>
      </c>
      <c r="G1570" s="822" t="s">
        <v>2823</v>
      </c>
      <c r="H1570" s="822" t="s">
        <v>329</v>
      </c>
      <c r="I1570" s="822" t="s">
        <v>3379</v>
      </c>
      <c r="J1570" s="822" t="s">
        <v>2825</v>
      </c>
      <c r="K1570" s="822" t="s">
        <v>953</v>
      </c>
      <c r="L1570" s="825">
        <v>77.13</v>
      </c>
      <c r="M1570" s="825">
        <v>77.13</v>
      </c>
      <c r="N1570" s="822">
        <v>1</v>
      </c>
      <c r="O1570" s="826">
        <v>1</v>
      </c>
      <c r="P1570" s="825">
        <v>77.13</v>
      </c>
      <c r="Q1570" s="827">
        <v>1</v>
      </c>
      <c r="R1570" s="822">
        <v>1</v>
      </c>
      <c r="S1570" s="827">
        <v>1</v>
      </c>
      <c r="T1570" s="826">
        <v>1</v>
      </c>
      <c r="U1570" s="828">
        <v>1</v>
      </c>
    </row>
    <row r="1571" spans="1:21" ht="14.45" customHeight="1" x14ac:dyDescent="0.2">
      <c r="A1571" s="821">
        <v>11</v>
      </c>
      <c r="B1571" s="822" t="s">
        <v>2300</v>
      </c>
      <c r="C1571" s="822" t="s">
        <v>2306</v>
      </c>
      <c r="D1571" s="823" t="s">
        <v>4268</v>
      </c>
      <c r="E1571" s="824" t="s">
        <v>2312</v>
      </c>
      <c r="F1571" s="822" t="s">
        <v>2301</v>
      </c>
      <c r="G1571" s="822" t="s">
        <v>2612</v>
      </c>
      <c r="H1571" s="822" t="s">
        <v>329</v>
      </c>
      <c r="I1571" s="822" t="s">
        <v>2613</v>
      </c>
      <c r="J1571" s="822" t="s">
        <v>2614</v>
      </c>
      <c r="K1571" s="822" t="s">
        <v>2615</v>
      </c>
      <c r="L1571" s="825">
        <v>100.17</v>
      </c>
      <c r="M1571" s="825">
        <v>100.17</v>
      </c>
      <c r="N1571" s="822">
        <v>1</v>
      </c>
      <c r="O1571" s="826">
        <v>1</v>
      </c>
      <c r="P1571" s="825">
        <v>100.17</v>
      </c>
      <c r="Q1571" s="827">
        <v>1</v>
      </c>
      <c r="R1571" s="822">
        <v>1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11</v>
      </c>
      <c r="B1572" s="822" t="s">
        <v>2300</v>
      </c>
      <c r="C1572" s="822" t="s">
        <v>2306</v>
      </c>
      <c r="D1572" s="823" t="s">
        <v>4268</v>
      </c>
      <c r="E1572" s="824" t="s">
        <v>2312</v>
      </c>
      <c r="F1572" s="822" t="s">
        <v>2301</v>
      </c>
      <c r="G1572" s="822" t="s">
        <v>2612</v>
      </c>
      <c r="H1572" s="822" t="s">
        <v>329</v>
      </c>
      <c r="I1572" s="822" t="s">
        <v>3333</v>
      </c>
      <c r="J1572" s="822" t="s">
        <v>2614</v>
      </c>
      <c r="K1572" s="822" t="s">
        <v>3334</v>
      </c>
      <c r="L1572" s="825">
        <v>100.17</v>
      </c>
      <c r="M1572" s="825">
        <v>100.17</v>
      </c>
      <c r="N1572" s="822">
        <v>1</v>
      </c>
      <c r="O1572" s="826">
        <v>0.5</v>
      </c>
      <c r="P1572" s="825">
        <v>100.17</v>
      </c>
      <c r="Q1572" s="827">
        <v>1</v>
      </c>
      <c r="R1572" s="822">
        <v>1</v>
      </c>
      <c r="S1572" s="827">
        <v>1</v>
      </c>
      <c r="T1572" s="826">
        <v>0.5</v>
      </c>
      <c r="U1572" s="828">
        <v>1</v>
      </c>
    </row>
    <row r="1573" spans="1:21" ht="14.45" customHeight="1" x14ac:dyDescent="0.2">
      <c r="A1573" s="821">
        <v>11</v>
      </c>
      <c r="B1573" s="822" t="s">
        <v>2300</v>
      </c>
      <c r="C1573" s="822" t="s">
        <v>2306</v>
      </c>
      <c r="D1573" s="823" t="s">
        <v>4268</v>
      </c>
      <c r="E1573" s="824" t="s">
        <v>2312</v>
      </c>
      <c r="F1573" s="822" t="s">
        <v>2301</v>
      </c>
      <c r="G1573" s="822" t="s">
        <v>2620</v>
      </c>
      <c r="H1573" s="822" t="s">
        <v>329</v>
      </c>
      <c r="I1573" s="822" t="s">
        <v>3599</v>
      </c>
      <c r="J1573" s="822" t="s">
        <v>3600</v>
      </c>
      <c r="K1573" s="822" t="s">
        <v>3601</v>
      </c>
      <c r="L1573" s="825">
        <v>0</v>
      </c>
      <c r="M1573" s="825">
        <v>0</v>
      </c>
      <c r="N1573" s="822">
        <v>1</v>
      </c>
      <c r="O1573" s="826">
        <v>0.5</v>
      </c>
      <c r="P1573" s="825"/>
      <c r="Q1573" s="827"/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11</v>
      </c>
      <c r="B1574" s="822" t="s">
        <v>2300</v>
      </c>
      <c r="C1574" s="822" t="s">
        <v>2306</v>
      </c>
      <c r="D1574" s="823" t="s">
        <v>4268</v>
      </c>
      <c r="E1574" s="824" t="s">
        <v>2312</v>
      </c>
      <c r="F1574" s="822" t="s">
        <v>2301</v>
      </c>
      <c r="G1574" s="822" t="s">
        <v>2629</v>
      </c>
      <c r="H1574" s="822" t="s">
        <v>329</v>
      </c>
      <c r="I1574" s="822" t="s">
        <v>3008</v>
      </c>
      <c r="J1574" s="822" t="s">
        <v>3009</v>
      </c>
      <c r="K1574" s="822" t="s">
        <v>1983</v>
      </c>
      <c r="L1574" s="825">
        <v>0</v>
      </c>
      <c r="M1574" s="825">
        <v>0</v>
      </c>
      <c r="N1574" s="822">
        <v>1</v>
      </c>
      <c r="O1574" s="826">
        <v>1</v>
      </c>
      <c r="P1574" s="825">
        <v>0</v>
      </c>
      <c r="Q1574" s="827"/>
      <c r="R1574" s="822">
        <v>1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11</v>
      </c>
      <c r="B1575" s="822" t="s">
        <v>2300</v>
      </c>
      <c r="C1575" s="822" t="s">
        <v>2306</v>
      </c>
      <c r="D1575" s="823" t="s">
        <v>4268</v>
      </c>
      <c r="E1575" s="824" t="s">
        <v>2312</v>
      </c>
      <c r="F1575" s="822" t="s">
        <v>2301</v>
      </c>
      <c r="G1575" s="822" t="s">
        <v>2503</v>
      </c>
      <c r="H1575" s="822" t="s">
        <v>329</v>
      </c>
      <c r="I1575" s="822" t="s">
        <v>2630</v>
      </c>
      <c r="J1575" s="822" t="s">
        <v>2631</v>
      </c>
      <c r="K1575" s="822" t="s">
        <v>2632</v>
      </c>
      <c r="L1575" s="825">
        <v>99.94</v>
      </c>
      <c r="M1575" s="825">
        <v>299.82</v>
      </c>
      <c r="N1575" s="822">
        <v>3</v>
      </c>
      <c r="O1575" s="826">
        <v>2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11</v>
      </c>
      <c r="B1576" s="822" t="s">
        <v>2300</v>
      </c>
      <c r="C1576" s="822" t="s">
        <v>2306</v>
      </c>
      <c r="D1576" s="823" t="s">
        <v>4268</v>
      </c>
      <c r="E1576" s="824" t="s">
        <v>2312</v>
      </c>
      <c r="F1576" s="822" t="s">
        <v>2301</v>
      </c>
      <c r="G1576" s="822" t="s">
        <v>2503</v>
      </c>
      <c r="H1576" s="822" t="s">
        <v>329</v>
      </c>
      <c r="I1576" s="822" t="s">
        <v>2633</v>
      </c>
      <c r="J1576" s="822" t="s">
        <v>2631</v>
      </c>
      <c r="K1576" s="822" t="s">
        <v>2634</v>
      </c>
      <c r="L1576" s="825">
        <v>299.83999999999997</v>
      </c>
      <c r="M1576" s="825">
        <v>299.83999999999997</v>
      </c>
      <c r="N1576" s="822">
        <v>1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11</v>
      </c>
      <c r="B1577" s="822" t="s">
        <v>2300</v>
      </c>
      <c r="C1577" s="822" t="s">
        <v>2306</v>
      </c>
      <c r="D1577" s="823" t="s">
        <v>4268</v>
      </c>
      <c r="E1577" s="824" t="s">
        <v>2312</v>
      </c>
      <c r="F1577" s="822" t="s">
        <v>2301</v>
      </c>
      <c r="G1577" s="822" t="s">
        <v>2503</v>
      </c>
      <c r="H1577" s="822" t="s">
        <v>329</v>
      </c>
      <c r="I1577" s="822" t="s">
        <v>2504</v>
      </c>
      <c r="J1577" s="822" t="s">
        <v>1058</v>
      </c>
      <c r="K1577" s="822" t="s">
        <v>2505</v>
      </c>
      <c r="L1577" s="825">
        <v>50.32</v>
      </c>
      <c r="M1577" s="825">
        <v>201.28</v>
      </c>
      <c r="N1577" s="822">
        <v>4</v>
      </c>
      <c r="O1577" s="826">
        <v>3</v>
      </c>
      <c r="P1577" s="825">
        <v>50.32</v>
      </c>
      <c r="Q1577" s="827">
        <v>0.25</v>
      </c>
      <c r="R1577" s="822">
        <v>1</v>
      </c>
      <c r="S1577" s="827">
        <v>0.25</v>
      </c>
      <c r="T1577" s="826">
        <v>1</v>
      </c>
      <c r="U1577" s="828">
        <v>0.33333333333333331</v>
      </c>
    </row>
    <row r="1578" spans="1:21" ht="14.45" customHeight="1" x14ac:dyDescent="0.2">
      <c r="A1578" s="821">
        <v>11</v>
      </c>
      <c r="B1578" s="822" t="s">
        <v>2300</v>
      </c>
      <c r="C1578" s="822" t="s">
        <v>2306</v>
      </c>
      <c r="D1578" s="823" t="s">
        <v>4268</v>
      </c>
      <c r="E1578" s="824" t="s">
        <v>2312</v>
      </c>
      <c r="F1578" s="822" t="s">
        <v>2301</v>
      </c>
      <c r="G1578" s="822" t="s">
        <v>2404</v>
      </c>
      <c r="H1578" s="822" t="s">
        <v>663</v>
      </c>
      <c r="I1578" s="822" t="s">
        <v>1907</v>
      </c>
      <c r="J1578" s="822" t="s">
        <v>1078</v>
      </c>
      <c r="K1578" s="822" t="s">
        <v>1908</v>
      </c>
      <c r="L1578" s="825">
        <v>154.36000000000001</v>
      </c>
      <c r="M1578" s="825">
        <v>1543.6000000000001</v>
      </c>
      <c r="N1578" s="822">
        <v>10</v>
      </c>
      <c r="O1578" s="826">
        <v>7</v>
      </c>
      <c r="P1578" s="825">
        <v>926.16000000000008</v>
      </c>
      <c r="Q1578" s="827">
        <v>0.6</v>
      </c>
      <c r="R1578" s="822">
        <v>6</v>
      </c>
      <c r="S1578" s="827">
        <v>0.6</v>
      </c>
      <c r="T1578" s="826">
        <v>4</v>
      </c>
      <c r="U1578" s="828">
        <v>0.5714285714285714</v>
      </c>
    </row>
    <row r="1579" spans="1:21" ht="14.45" customHeight="1" x14ac:dyDescent="0.2">
      <c r="A1579" s="821">
        <v>11</v>
      </c>
      <c r="B1579" s="822" t="s">
        <v>2300</v>
      </c>
      <c r="C1579" s="822" t="s">
        <v>2306</v>
      </c>
      <c r="D1579" s="823" t="s">
        <v>4268</v>
      </c>
      <c r="E1579" s="824" t="s">
        <v>2312</v>
      </c>
      <c r="F1579" s="822" t="s">
        <v>2301</v>
      </c>
      <c r="G1579" s="822" t="s">
        <v>2489</v>
      </c>
      <c r="H1579" s="822" t="s">
        <v>663</v>
      </c>
      <c r="I1579" s="822" t="s">
        <v>3813</v>
      </c>
      <c r="J1579" s="822" t="s">
        <v>3814</v>
      </c>
      <c r="K1579" s="822" t="s">
        <v>3815</v>
      </c>
      <c r="L1579" s="825">
        <v>233.96</v>
      </c>
      <c r="M1579" s="825">
        <v>1169.8</v>
      </c>
      <c r="N1579" s="822">
        <v>5</v>
      </c>
      <c r="O1579" s="826">
        <v>1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11</v>
      </c>
      <c r="B1580" s="822" t="s">
        <v>2300</v>
      </c>
      <c r="C1580" s="822" t="s">
        <v>2306</v>
      </c>
      <c r="D1580" s="823" t="s">
        <v>4268</v>
      </c>
      <c r="E1580" s="824" t="s">
        <v>2312</v>
      </c>
      <c r="F1580" s="822" t="s">
        <v>2301</v>
      </c>
      <c r="G1580" s="822" t="s">
        <v>2644</v>
      </c>
      <c r="H1580" s="822" t="s">
        <v>329</v>
      </c>
      <c r="I1580" s="822" t="s">
        <v>2645</v>
      </c>
      <c r="J1580" s="822" t="s">
        <v>899</v>
      </c>
      <c r="K1580" s="822" t="s">
        <v>900</v>
      </c>
      <c r="L1580" s="825">
        <v>121.92</v>
      </c>
      <c r="M1580" s="825">
        <v>487.68</v>
      </c>
      <c r="N1580" s="822">
        <v>4</v>
      </c>
      <c r="O1580" s="826">
        <v>2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11</v>
      </c>
      <c r="B1581" s="822" t="s">
        <v>2300</v>
      </c>
      <c r="C1581" s="822" t="s">
        <v>2306</v>
      </c>
      <c r="D1581" s="823" t="s">
        <v>4268</v>
      </c>
      <c r="E1581" s="824" t="s">
        <v>2312</v>
      </c>
      <c r="F1581" s="822" t="s">
        <v>2301</v>
      </c>
      <c r="G1581" s="822" t="s">
        <v>2644</v>
      </c>
      <c r="H1581" s="822" t="s">
        <v>329</v>
      </c>
      <c r="I1581" s="822" t="s">
        <v>3017</v>
      </c>
      <c r="J1581" s="822" t="s">
        <v>899</v>
      </c>
      <c r="K1581" s="822" t="s">
        <v>900</v>
      </c>
      <c r="L1581" s="825">
        <v>121.92</v>
      </c>
      <c r="M1581" s="825">
        <v>243.84</v>
      </c>
      <c r="N1581" s="822">
        <v>2</v>
      </c>
      <c r="O1581" s="826">
        <v>1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11</v>
      </c>
      <c r="B1582" s="822" t="s">
        <v>2300</v>
      </c>
      <c r="C1582" s="822" t="s">
        <v>2306</v>
      </c>
      <c r="D1582" s="823" t="s">
        <v>4268</v>
      </c>
      <c r="E1582" s="824" t="s">
        <v>2312</v>
      </c>
      <c r="F1582" s="822" t="s">
        <v>2302</v>
      </c>
      <c r="G1582" s="822" t="s">
        <v>2359</v>
      </c>
      <c r="H1582" s="822" t="s">
        <v>329</v>
      </c>
      <c r="I1582" s="822" t="s">
        <v>1834</v>
      </c>
      <c r="J1582" s="822" t="s">
        <v>2639</v>
      </c>
      <c r="K1582" s="822"/>
      <c r="L1582" s="825">
        <v>736.33</v>
      </c>
      <c r="M1582" s="825">
        <v>1472.66</v>
      </c>
      <c r="N1582" s="822">
        <v>2</v>
      </c>
      <c r="O1582" s="826">
        <v>1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11</v>
      </c>
      <c r="B1583" s="822" t="s">
        <v>2300</v>
      </c>
      <c r="C1583" s="822" t="s">
        <v>2306</v>
      </c>
      <c r="D1583" s="823" t="s">
        <v>4268</v>
      </c>
      <c r="E1583" s="824" t="s">
        <v>2312</v>
      </c>
      <c r="F1583" s="822" t="s">
        <v>2303</v>
      </c>
      <c r="G1583" s="822" t="s">
        <v>2359</v>
      </c>
      <c r="H1583" s="822" t="s">
        <v>329</v>
      </c>
      <c r="I1583" s="822" t="s">
        <v>2646</v>
      </c>
      <c r="J1583" s="822" t="s">
        <v>2647</v>
      </c>
      <c r="K1583" s="822" t="s">
        <v>2648</v>
      </c>
      <c r="L1583" s="825">
        <v>0</v>
      </c>
      <c r="M1583" s="825">
        <v>0</v>
      </c>
      <c r="N1583" s="822">
        <v>57</v>
      </c>
      <c r="O1583" s="826">
        <v>40</v>
      </c>
      <c r="P1583" s="825"/>
      <c r="Q1583" s="827"/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11</v>
      </c>
      <c r="B1584" s="822" t="s">
        <v>2300</v>
      </c>
      <c r="C1584" s="822" t="s">
        <v>2306</v>
      </c>
      <c r="D1584" s="823" t="s">
        <v>4268</v>
      </c>
      <c r="E1584" s="824" t="s">
        <v>2312</v>
      </c>
      <c r="F1584" s="822" t="s">
        <v>2303</v>
      </c>
      <c r="G1584" s="822" t="s">
        <v>2359</v>
      </c>
      <c r="H1584" s="822" t="s">
        <v>329</v>
      </c>
      <c r="I1584" s="822" t="s">
        <v>2425</v>
      </c>
      <c r="J1584" s="822" t="s">
        <v>2426</v>
      </c>
      <c r="K1584" s="822"/>
      <c r="L1584" s="825">
        <v>500.25</v>
      </c>
      <c r="M1584" s="825">
        <v>500.25</v>
      </c>
      <c r="N1584" s="822">
        <v>1</v>
      </c>
      <c r="O1584" s="826">
        <v>1</v>
      </c>
      <c r="P1584" s="825">
        <v>500.25</v>
      </c>
      <c r="Q1584" s="827">
        <v>1</v>
      </c>
      <c r="R1584" s="822">
        <v>1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11</v>
      </c>
      <c r="B1585" s="822" t="s">
        <v>2300</v>
      </c>
      <c r="C1585" s="822" t="s">
        <v>2306</v>
      </c>
      <c r="D1585" s="823" t="s">
        <v>4268</v>
      </c>
      <c r="E1585" s="824" t="s">
        <v>2312</v>
      </c>
      <c r="F1585" s="822" t="s">
        <v>2303</v>
      </c>
      <c r="G1585" s="822" t="s">
        <v>2359</v>
      </c>
      <c r="H1585" s="822" t="s">
        <v>329</v>
      </c>
      <c r="I1585" s="822" t="s">
        <v>2360</v>
      </c>
      <c r="J1585" s="822" t="s">
        <v>2361</v>
      </c>
      <c r="K1585" s="822" t="s">
        <v>2362</v>
      </c>
      <c r="L1585" s="825">
        <v>562.03</v>
      </c>
      <c r="M1585" s="825">
        <v>7306.3899999999976</v>
      </c>
      <c r="N1585" s="822">
        <v>13</v>
      </c>
      <c r="O1585" s="826">
        <v>13</v>
      </c>
      <c r="P1585" s="825">
        <v>7306.3899999999976</v>
      </c>
      <c r="Q1585" s="827">
        <v>1</v>
      </c>
      <c r="R1585" s="822">
        <v>13</v>
      </c>
      <c r="S1585" s="827">
        <v>1</v>
      </c>
      <c r="T1585" s="826">
        <v>13</v>
      </c>
      <c r="U1585" s="828">
        <v>1</v>
      </c>
    </row>
    <row r="1586" spans="1:21" ht="14.45" customHeight="1" x14ac:dyDescent="0.2">
      <c r="A1586" s="821">
        <v>11</v>
      </c>
      <c r="B1586" s="822" t="s">
        <v>2300</v>
      </c>
      <c r="C1586" s="822" t="s">
        <v>2306</v>
      </c>
      <c r="D1586" s="823" t="s">
        <v>4268</v>
      </c>
      <c r="E1586" s="824" t="s">
        <v>2312</v>
      </c>
      <c r="F1586" s="822" t="s">
        <v>2303</v>
      </c>
      <c r="G1586" s="822" t="s">
        <v>2359</v>
      </c>
      <c r="H1586" s="822" t="s">
        <v>329</v>
      </c>
      <c r="I1586" s="822" t="s">
        <v>2389</v>
      </c>
      <c r="J1586" s="822" t="s">
        <v>2390</v>
      </c>
      <c r="K1586" s="822" t="s">
        <v>2391</v>
      </c>
      <c r="L1586" s="825">
        <v>1000.5</v>
      </c>
      <c r="M1586" s="825">
        <v>3001.5</v>
      </c>
      <c r="N1586" s="822">
        <v>3</v>
      </c>
      <c r="O1586" s="826">
        <v>3</v>
      </c>
      <c r="P1586" s="825">
        <v>3001.5</v>
      </c>
      <c r="Q1586" s="827">
        <v>1</v>
      </c>
      <c r="R1586" s="822">
        <v>3</v>
      </c>
      <c r="S1586" s="827">
        <v>1</v>
      </c>
      <c r="T1586" s="826">
        <v>3</v>
      </c>
      <c r="U1586" s="828">
        <v>1</v>
      </c>
    </row>
    <row r="1587" spans="1:21" ht="14.45" customHeight="1" x14ac:dyDescent="0.2">
      <c r="A1587" s="821">
        <v>11</v>
      </c>
      <c r="B1587" s="822" t="s">
        <v>2300</v>
      </c>
      <c r="C1587" s="822" t="s">
        <v>2306</v>
      </c>
      <c r="D1587" s="823" t="s">
        <v>4268</v>
      </c>
      <c r="E1587" s="824" t="s">
        <v>2312</v>
      </c>
      <c r="F1587" s="822" t="s">
        <v>2303</v>
      </c>
      <c r="G1587" s="822" t="s">
        <v>2359</v>
      </c>
      <c r="H1587" s="822" t="s">
        <v>329</v>
      </c>
      <c r="I1587" s="822" t="s">
        <v>2363</v>
      </c>
      <c r="J1587" s="822" t="s">
        <v>2364</v>
      </c>
      <c r="K1587" s="822" t="s">
        <v>2365</v>
      </c>
      <c r="L1587" s="825">
        <v>249.55</v>
      </c>
      <c r="M1587" s="825">
        <v>22459.5</v>
      </c>
      <c r="N1587" s="822">
        <v>90</v>
      </c>
      <c r="O1587" s="826">
        <v>49</v>
      </c>
      <c r="P1587" s="825">
        <v>17718.05</v>
      </c>
      <c r="Q1587" s="827">
        <v>0.78888888888888886</v>
      </c>
      <c r="R1587" s="822">
        <v>71</v>
      </c>
      <c r="S1587" s="827">
        <v>0.78888888888888886</v>
      </c>
      <c r="T1587" s="826">
        <v>38</v>
      </c>
      <c r="U1587" s="828">
        <v>0.77551020408163263</v>
      </c>
    </row>
    <row r="1588" spans="1:21" ht="14.45" customHeight="1" x14ac:dyDescent="0.2">
      <c r="A1588" s="821">
        <v>11</v>
      </c>
      <c r="B1588" s="822" t="s">
        <v>2300</v>
      </c>
      <c r="C1588" s="822" t="s">
        <v>2306</v>
      </c>
      <c r="D1588" s="823" t="s">
        <v>4268</v>
      </c>
      <c r="E1588" s="824" t="s">
        <v>2312</v>
      </c>
      <c r="F1588" s="822" t="s">
        <v>2303</v>
      </c>
      <c r="G1588" s="822" t="s">
        <v>2359</v>
      </c>
      <c r="H1588" s="822" t="s">
        <v>329</v>
      </c>
      <c r="I1588" s="822" t="s">
        <v>2392</v>
      </c>
      <c r="J1588" s="822" t="s">
        <v>2393</v>
      </c>
      <c r="K1588" s="822" t="s">
        <v>2394</v>
      </c>
      <c r="L1588" s="825">
        <v>492.19</v>
      </c>
      <c r="M1588" s="825">
        <v>984.38</v>
      </c>
      <c r="N1588" s="822">
        <v>2</v>
      </c>
      <c r="O1588" s="826">
        <v>2</v>
      </c>
      <c r="P1588" s="825">
        <v>984.38</v>
      </c>
      <c r="Q1588" s="827">
        <v>1</v>
      </c>
      <c r="R1588" s="822">
        <v>2</v>
      </c>
      <c r="S1588" s="827">
        <v>1</v>
      </c>
      <c r="T1588" s="826">
        <v>2</v>
      </c>
      <c r="U1588" s="828">
        <v>1</v>
      </c>
    </row>
    <row r="1589" spans="1:21" ht="14.45" customHeight="1" x14ac:dyDescent="0.2">
      <c r="A1589" s="821">
        <v>11</v>
      </c>
      <c r="B1589" s="822" t="s">
        <v>2300</v>
      </c>
      <c r="C1589" s="822" t="s">
        <v>2306</v>
      </c>
      <c r="D1589" s="823" t="s">
        <v>4268</v>
      </c>
      <c r="E1589" s="824" t="s">
        <v>2312</v>
      </c>
      <c r="F1589" s="822" t="s">
        <v>2303</v>
      </c>
      <c r="G1589" s="822" t="s">
        <v>2359</v>
      </c>
      <c r="H1589" s="822" t="s">
        <v>329</v>
      </c>
      <c r="I1589" s="822" t="s">
        <v>2366</v>
      </c>
      <c r="J1589" s="822" t="s">
        <v>2367</v>
      </c>
      <c r="K1589" s="822" t="s">
        <v>2368</v>
      </c>
      <c r="L1589" s="825">
        <v>400.2</v>
      </c>
      <c r="M1589" s="825">
        <v>4802.3999999999996</v>
      </c>
      <c r="N1589" s="822">
        <v>12</v>
      </c>
      <c r="O1589" s="826">
        <v>11</v>
      </c>
      <c r="P1589" s="825">
        <v>4001.9999999999995</v>
      </c>
      <c r="Q1589" s="827">
        <v>0.83333333333333326</v>
      </c>
      <c r="R1589" s="822">
        <v>10</v>
      </c>
      <c r="S1589" s="827">
        <v>0.83333333333333337</v>
      </c>
      <c r="T1589" s="826">
        <v>9</v>
      </c>
      <c r="U1589" s="828">
        <v>0.81818181818181823</v>
      </c>
    </row>
    <row r="1590" spans="1:21" ht="14.45" customHeight="1" x14ac:dyDescent="0.2">
      <c r="A1590" s="821">
        <v>11</v>
      </c>
      <c r="B1590" s="822" t="s">
        <v>2300</v>
      </c>
      <c r="C1590" s="822" t="s">
        <v>2306</v>
      </c>
      <c r="D1590" s="823" t="s">
        <v>4268</v>
      </c>
      <c r="E1590" s="824" t="s">
        <v>2312</v>
      </c>
      <c r="F1590" s="822" t="s">
        <v>2303</v>
      </c>
      <c r="G1590" s="822" t="s">
        <v>2359</v>
      </c>
      <c r="H1590" s="822" t="s">
        <v>329</v>
      </c>
      <c r="I1590" s="822" t="s">
        <v>2369</v>
      </c>
      <c r="J1590" s="822" t="s">
        <v>2370</v>
      </c>
      <c r="K1590" s="822" t="s">
        <v>2371</v>
      </c>
      <c r="L1590" s="825">
        <v>971.25</v>
      </c>
      <c r="M1590" s="825">
        <v>4856.25</v>
      </c>
      <c r="N1590" s="822">
        <v>5</v>
      </c>
      <c r="O1590" s="826">
        <v>5</v>
      </c>
      <c r="P1590" s="825">
        <v>4856.25</v>
      </c>
      <c r="Q1590" s="827">
        <v>1</v>
      </c>
      <c r="R1590" s="822">
        <v>5</v>
      </c>
      <c r="S1590" s="827">
        <v>1</v>
      </c>
      <c r="T1590" s="826">
        <v>5</v>
      </c>
      <c r="U1590" s="828">
        <v>1</v>
      </c>
    </row>
    <row r="1591" spans="1:21" ht="14.45" customHeight="1" x14ac:dyDescent="0.2">
      <c r="A1591" s="821">
        <v>11</v>
      </c>
      <c r="B1591" s="822" t="s">
        <v>2300</v>
      </c>
      <c r="C1591" s="822" t="s">
        <v>2306</v>
      </c>
      <c r="D1591" s="823" t="s">
        <v>4268</v>
      </c>
      <c r="E1591" s="824" t="s">
        <v>2312</v>
      </c>
      <c r="F1591" s="822" t="s">
        <v>2303</v>
      </c>
      <c r="G1591" s="822" t="s">
        <v>2359</v>
      </c>
      <c r="H1591" s="822" t="s">
        <v>329</v>
      </c>
      <c r="I1591" s="822" t="s">
        <v>2372</v>
      </c>
      <c r="J1591" s="822" t="s">
        <v>2373</v>
      </c>
      <c r="K1591" s="822" t="s">
        <v>2374</v>
      </c>
      <c r="L1591" s="825">
        <v>748.12</v>
      </c>
      <c r="M1591" s="825">
        <v>1496.24</v>
      </c>
      <c r="N1591" s="822">
        <v>2</v>
      </c>
      <c r="O1591" s="826">
        <v>2</v>
      </c>
      <c r="P1591" s="825">
        <v>1496.24</v>
      </c>
      <c r="Q1591" s="827">
        <v>1</v>
      </c>
      <c r="R1591" s="822">
        <v>2</v>
      </c>
      <c r="S1591" s="827">
        <v>1</v>
      </c>
      <c r="T1591" s="826">
        <v>2</v>
      </c>
      <c r="U1591" s="828">
        <v>1</v>
      </c>
    </row>
    <row r="1592" spans="1:21" ht="14.45" customHeight="1" x14ac:dyDescent="0.2">
      <c r="A1592" s="821">
        <v>11</v>
      </c>
      <c r="B1592" s="822" t="s">
        <v>2300</v>
      </c>
      <c r="C1592" s="822" t="s">
        <v>2306</v>
      </c>
      <c r="D1592" s="823" t="s">
        <v>4268</v>
      </c>
      <c r="E1592" s="824" t="s">
        <v>2312</v>
      </c>
      <c r="F1592" s="822" t="s">
        <v>2303</v>
      </c>
      <c r="G1592" s="822" t="s">
        <v>2359</v>
      </c>
      <c r="H1592" s="822" t="s">
        <v>329</v>
      </c>
      <c r="I1592" s="822" t="s">
        <v>2395</v>
      </c>
      <c r="J1592" s="822" t="s">
        <v>2396</v>
      </c>
      <c r="K1592" s="822" t="s">
        <v>2397</v>
      </c>
      <c r="L1592" s="825">
        <v>1000.5</v>
      </c>
      <c r="M1592" s="825">
        <v>8004</v>
      </c>
      <c r="N1592" s="822">
        <v>8</v>
      </c>
      <c r="O1592" s="826">
        <v>8</v>
      </c>
      <c r="P1592" s="825">
        <v>8004</v>
      </c>
      <c r="Q1592" s="827">
        <v>1</v>
      </c>
      <c r="R1592" s="822">
        <v>8</v>
      </c>
      <c r="S1592" s="827">
        <v>1</v>
      </c>
      <c r="T1592" s="826">
        <v>8</v>
      </c>
      <c r="U1592" s="828">
        <v>1</v>
      </c>
    </row>
    <row r="1593" spans="1:21" ht="14.45" customHeight="1" x14ac:dyDescent="0.2">
      <c r="A1593" s="821">
        <v>11</v>
      </c>
      <c r="B1593" s="822" t="s">
        <v>2300</v>
      </c>
      <c r="C1593" s="822" t="s">
        <v>2306</v>
      </c>
      <c r="D1593" s="823" t="s">
        <v>4268</v>
      </c>
      <c r="E1593" s="824" t="s">
        <v>2312</v>
      </c>
      <c r="F1593" s="822" t="s">
        <v>2303</v>
      </c>
      <c r="G1593" s="822" t="s">
        <v>2359</v>
      </c>
      <c r="H1593" s="822" t="s">
        <v>329</v>
      </c>
      <c r="I1593" s="822" t="s">
        <v>2442</v>
      </c>
      <c r="J1593" s="822" t="s">
        <v>2443</v>
      </c>
      <c r="K1593" s="822" t="s">
        <v>2444</v>
      </c>
      <c r="L1593" s="825">
        <v>349.6</v>
      </c>
      <c r="M1593" s="825">
        <v>349.6</v>
      </c>
      <c r="N1593" s="822">
        <v>1</v>
      </c>
      <c r="O1593" s="826">
        <v>1</v>
      </c>
      <c r="P1593" s="825">
        <v>349.6</v>
      </c>
      <c r="Q1593" s="827">
        <v>1</v>
      </c>
      <c r="R1593" s="822">
        <v>1</v>
      </c>
      <c r="S1593" s="827">
        <v>1</v>
      </c>
      <c r="T1593" s="826">
        <v>1</v>
      </c>
      <c r="U1593" s="828">
        <v>1</v>
      </c>
    </row>
    <row r="1594" spans="1:21" ht="14.45" customHeight="1" x14ac:dyDescent="0.2">
      <c r="A1594" s="821">
        <v>11</v>
      </c>
      <c r="B1594" s="822" t="s">
        <v>2300</v>
      </c>
      <c r="C1594" s="822" t="s">
        <v>2306</v>
      </c>
      <c r="D1594" s="823" t="s">
        <v>4268</v>
      </c>
      <c r="E1594" s="824" t="s">
        <v>2312</v>
      </c>
      <c r="F1594" s="822" t="s">
        <v>2303</v>
      </c>
      <c r="G1594" s="822" t="s">
        <v>2359</v>
      </c>
      <c r="H1594" s="822" t="s">
        <v>329</v>
      </c>
      <c r="I1594" s="822" t="s">
        <v>2864</v>
      </c>
      <c r="J1594" s="822" t="s">
        <v>2865</v>
      </c>
      <c r="K1594" s="822" t="s">
        <v>2866</v>
      </c>
      <c r="L1594" s="825">
        <v>1599.65</v>
      </c>
      <c r="M1594" s="825">
        <v>1599.65</v>
      </c>
      <c r="N1594" s="822">
        <v>1</v>
      </c>
      <c r="O1594" s="826">
        <v>1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11</v>
      </c>
      <c r="B1595" s="822" t="s">
        <v>2300</v>
      </c>
      <c r="C1595" s="822" t="s">
        <v>2306</v>
      </c>
      <c r="D1595" s="823" t="s">
        <v>4268</v>
      </c>
      <c r="E1595" s="824" t="s">
        <v>2312</v>
      </c>
      <c r="F1595" s="822" t="s">
        <v>2303</v>
      </c>
      <c r="G1595" s="822" t="s">
        <v>2359</v>
      </c>
      <c r="H1595" s="822" t="s">
        <v>329</v>
      </c>
      <c r="I1595" s="822" t="s">
        <v>2867</v>
      </c>
      <c r="J1595" s="822" t="s">
        <v>2868</v>
      </c>
      <c r="K1595" s="822" t="s">
        <v>2866</v>
      </c>
      <c r="L1595" s="825">
        <v>1599.65</v>
      </c>
      <c r="M1595" s="825">
        <v>1599.65</v>
      </c>
      <c r="N1595" s="822">
        <v>1</v>
      </c>
      <c r="O1595" s="826">
        <v>1</v>
      </c>
      <c r="P1595" s="825">
        <v>1599.65</v>
      </c>
      <c r="Q1595" s="827">
        <v>1</v>
      </c>
      <c r="R1595" s="822">
        <v>1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11</v>
      </c>
      <c r="B1596" s="822" t="s">
        <v>2300</v>
      </c>
      <c r="C1596" s="822" t="s">
        <v>2306</v>
      </c>
      <c r="D1596" s="823" t="s">
        <v>4268</v>
      </c>
      <c r="E1596" s="824" t="s">
        <v>2312</v>
      </c>
      <c r="F1596" s="822" t="s">
        <v>2303</v>
      </c>
      <c r="G1596" s="822" t="s">
        <v>2359</v>
      </c>
      <c r="H1596" s="822" t="s">
        <v>329</v>
      </c>
      <c r="I1596" s="822" t="s">
        <v>3882</v>
      </c>
      <c r="J1596" s="822" t="s">
        <v>3883</v>
      </c>
      <c r="K1596" s="822" t="s">
        <v>3884</v>
      </c>
      <c r="L1596" s="825">
        <v>726.84</v>
      </c>
      <c r="M1596" s="825">
        <v>726.84</v>
      </c>
      <c r="N1596" s="822">
        <v>1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11</v>
      </c>
      <c r="B1597" s="822" t="s">
        <v>2300</v>
      </c>
      <c r="C1597" s="822" t="s">
        <v>2306</v>
      </c>
      <c r="D1597" s="823" t="s">
        <v>4268</v>
      </c>
      <c r="E1597" s="824" t="s">
        <v>2312</v>
      </c>
      <c r="F1597" s="822" t="s">
        <v>2303</v>
      </c>
      <c r="G1597" s="822" t="s">
        <v>2359</v>
      </c>
      <c r="H1597" s="822" t="s">
        <v>329</v>
      </c>
      <c r="I1597" s="822" t="s">
        <v>2655</v>
      </c>
      <c r="J1597" s="822" t="s">
        <v>2656</v>
      </c>
      <c r="K1597" s="822" t="s">
        <v>2657</v>
      </c>
      <c r="L1597" s="825">
        <v>600.29999999999995</v>
      </c>
      <c r="M1597" s="825">
        <v>3001.5</v>
      </c>
      <c r="N1597" s="822">
        <v>5</v>
      </c>
      <c r="O1597" s="826">
        <v>4</v>
      </c>
      <c r="P1597" s="825">
        <v>2401.1999999999998</v>
      </c>
      <c r="Q1597" s="827">
        <v>0.79999999999999993</v>
      </c>
      <c r="R1597" s="822">
        <v>4</v>
      </c>
      <c r="S1597" s="827">
        <v>0.8</v>
      </c>
      <c r="T1597" s="826">
        <v>3</v>
      </c>
      <c r="U1597" s="828">
        <v>0.75</v>
      </c>
    </row>
    <row r="1598" spans="1:21" ht="14.45" customHeight="1" x14ac:dyDescent="0.2">
      <c r="A1598" s="821">
        <v>11</v>
      </c>
      <c r="B1598" s="822" t="s">
        <v>2300</v>
      </c>
      <c r="C1598" s="822" t="s">
        <v>2306</v>
      </c>
      <c r="D1598" s="823" t="s">
        <v>4268</v>
      </c>
      <c r="E1598" s="824" t="s">
        <v>2312</v>
      </c>
      <c r="F1598" s="822" t="s">
        <v>2303</v>
      </c>
      <c r="G1598" s="822" t="s">
        <v>2359</v>
      </c>
      <c r="H1598" s="822" t="s">
        <v>329</v>
      </c>
      <c r="I1598" s="822" t="s">
        <v>2661</v>
      </c>
      <c r="J1598" s="822" t="s">
        <v>2662</v>
      </c>
      <c r="K1598" s="822" t="s">
        <v>2663</v>
      </c>
      <c r="L1598" s="825">
        <v>249.55</v>
      </c>
      <c r="M1598" s="825">
        <v>249.55</v>
      </c>
      <c r="N1598" s="822">
        <v>1</v>
      </c>
      <c r="O1598" s="826">
        <v>1</v>
      </c>
      <c r="P1598" s="825">
        <v>249.55</v>
      </c>
      <c r="Q1598" s="827">
        <v>1</v>
      </c>
      <c r="R1598" s="822">
        <v>1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11</v>
      </c>
      <c r="B1599" s="822" t="s">
        <v>2300</v>
      </c>
      <c r="C1599" s="822" t="s">
        <v>2306</v>
      </c>
      <c r="D1599" s="823" t="s">
        <v>4268</v>
      </c>
      <c r="E1599" s="824" t="s">
        <v>2312</v>
      </c>
      <c r="F1599" s="822" t="s">
        <v>2303</v>
      </c>
      <c r="G1599" s="822" t="s">
        <v>2359</v>
      </c>
      <c r="H1599" s="822" t="s">
        <v>329</v>
      </c>
      <c r="I1599" s="822" t="s">
        <v>2664</v>
      </c>
      <c r="J1599" s="822" t="s">
        <v>2665</v>
      </c>
      <c r="K1599" s="822"/>
      <c r="L1599" s="825">
        <v>180.55</v>
      </c>
      <c r="M1599" s="825">
        <v>1083.3</v>
      </c>
      <c r="N1599" s="822">
        <v>6</v>
      </c>
      <c r="O1599" s="826">
        <v>6</v>
      </c>
      <c r="P1599" s="825">
        <v>1083.3</v>
      </c>
      <c r="Q1599" s="827">
        <v>1</v>
      </c>
      <c r="R1599" s="822">
        <v>6</v>
      </c>
      <c r="S1599" s="827">
        <v>1</v>
      </c>
      <c r="T1599" s="826">
        <v>6</v>
      </c>
      <c r="U1599" s="828">
        <v>1</v>
      </c>
    </row>
    <row r="1600" spans="1:21" ht="14.45" customHeight="1" x14ac:dyDescent="0.2">
      <c r="A1600" s="821">
        <v>11</v>
      </c>
      <c r="B1600" s="822" t="s">
        <v>2300</v>
      </c>
      <c r="C1600" s="822" t="s">
        <v>2306</v>
      </c>
      <c r="D1600" s="823" t="s">
        <v>4268</v>
      </c>
      <c r="E1600" s="824" t="s">
        <v>2312</v>
      </c>
      <c r="F1600" s="822" t="s">
        <v>2303</v>
      </c>
      <c r="G1600" s="822" t="s">
        <v>2359</v>
      </c>
      <c r="H1600" s="822" t="s">
        <v>329</v>
      </c>
      <c r="I1600" s="822" t="s">
        <v>3127</v>
      </c>
      <c r="J1600" s="822" t="s">
        <v>3128</v>
      </c>
      <c r="K1600" s="822" t="s">
        <v>3129</v>
      </c>
      <c r="L1600" s="825">
        <v>1383</v>
      </c>
      <c r="M1600" s="825">
        <v>134151</v>
      </c>
      <c r="N1600" s="822">
        <v>97</v>
      </c>
      <c r="O1600" s="826">
        <v>77</v>
      </c>
      <c r="P1600" s="825">
        <v>130002</v>
      </c>
      <c r="Q1600" s="827">
        <v>0.96907216494845361</v>
      </c>
      <c r="R1600" s="822">
        <v>94</v>
      </c>
      <c r="S1600" s="827">
        <v>0.96907216494845361</v>
      </c>
      <c r="T1600" s="826">
        <v>75</v>
      </c>
      <c r="U1600" s="828">
        <v>0.97402597402597402</v>
      </c>
    </row>
    <row r="1601" spans="1:21" ht="14.45" customHeight="1" x14ac:dyDescent="0.2">
      <c r="A1601" s="821">
        <v>11</v>
      </c>
      <c r="B1601" s="822" t="s">
        <v>2300</v>
      </c>
      <c r="C1601" s="822" t="s">
        <v>2306</v>
      </c>
      <c r="D1601" s="823" t="s">
        <v>4268</v>
      </c>
      <c r="E1601" s="824" t="s">
        <v>2312</v>
      </c>
      <c r="F1601" s="822" t="s">
        <v>2303</v>
      </c>
      <c r="G1601" s="822" t="s">
        <v>2359</v>
      </c>
      <c r="H1601" s="822" t="s">
        <v>329</v>
      </c>
      <c r="I1601" s="822" t="s">
        <v>3276</v>
      </c>
      <c r="J1601" s="822" t="s">
        <v>3277</v>
      </c>
      <c r="K1601" s="822" t="s">
        <v>3278</v>
      </c>
      <c r="L1601" s="825">
        <v>1437.5</v>
      </c>
      <c r="M1601" s="825">
        <v>2875</v>
      </c>
      <c r="N1601" s="822">
        <v>2</v>
      </c>
      <c r="O1601" s="826">
        <v>2</v>
      </c>
      <c r="P1601" s="825">
        <v>2875</v>
      </c>
      <c r="Q1601" s="827">
        <v>1</v>
      </c>
      <c r="R1601" s="822">
        <v>2</v>
      </c>
      <c r="S1601" s="827">
        <v>1</v>
      </c>
      <c r="T1601" s="826">
        <v>2</v>
      </c>
      <c r="U1601" s="828">
        <v>1</v>
      </c>
    </row>
    <row r="1602" spans="1:21" ht="14.45" customHeight="1" x14ac:dyDescent="0.2">
      <c r="A1602" s="821">
        <v>11</v>
      </c>
      <c r="B1602" s="822" t="s">
        <v>2300</v>
      </c>
      <c r="C1602" s="822" t="s">
        <v>2306</v>
      </c>
      <c r="D1602" s="823" t="s">
        <v>4268</v>
      </c>
      <c r="E1602" s="824" t="s">
        <v>2312</v>
      </c>
      <c r="F1602" s="822" t="s">
        <v>2303</v>
      </c>
      <c r="G1602" s="822" t="s">
        <v>2359</v>
      </c>
      <c r="H1602" s="822" t="s">
        <v>329</v>
      </c>
      <c r="I1602" s="822" t="s">
        <v>2885</v>
      </c>
      <c r="J1602" s="822" t="s">
        <v>2886</v>
      </c>
      <c r="K1602" s="822" t="s">
        <v>2887</v>
      </c>
      <c r="L1602" s="825">
        <v>349.6</v>
      </c>
      <c r="M1602" s="825">
        <v>349.6</v>
      </c>
      <c r="N1602" s="822">
        <v>1</v>
      </c>
      <c r="O1602" s="826">
        <v>1</v>
      </c>
      <c r="P1602" s="825">
        <v>349.6</v>
      </c>
      <c r="Q1602" s="827">
        <v>1</v>
      </c>
      <c r="R1602" s="822">
        <v>1</v>
      </c>
      <c r="S1602" s="827">
        <v>1</v>
      </c>
      <c r="T1602" s="826">
        <v>1</v>
      </c>
      <c r="U1602" s="828">
        <v>1</v>
      </c>
    </row>
    <row r="1603" spans="1:21" ht="14.45" customHeight="1" x14ac:dyDescent="0.2">
      <c r="A1603" s="821">
        <v>11</v>
      </c>
      <c r="B1603" s="822" t="s">
        <v>2300</v>
      </c>
      <c r="C1603" s="822" t="s">
        <v>2306</v>
      </c>
      <c r="D1603" s="823" t="s">
        <v>4268</v>
      </c>
      <c r="E1603" s="824" t="s">
        <v>2312</v>
      </c>
      <c r="F1603" s="822" t="s">
        <v>2303</v>
      </c>
      <c r="G1603" s="822" t="s">
        <v>2359</v>
      </c>
      <c r="H1603" s="822" t="s">
        <v>329</v>
      </c>
      <c r="I1603" s="822" t="s">
        <v>2445</v>
      </c>
      <c r="J1603" s="822" t="s">
        <v>2446</v>
      </c>
      <c r="K1603" s="822" t="s">
        <v>2447</v>
      </c>
      <c r="L1603" s="825">
        <v>999.46</v>
      </c>
      <c r="M1603" s="825">
        <v>999.46</v>
      </c>
      <c r="N1603" s="822">
        <v>1</v>
      </c>
      <c r="O1603" s="826">
        <v>1</v>
      </c>
      <c r="P1603" s="825">
        <v>999.46</v>
      </c>
      <c r="Q1603" s="827">
        <v>1</v>
      </c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11</v>
      </c>
      <c r="B1604" s="822" t="s">
        <v>2300</v>
      </c>
      <c r="C1604" s="822" t="s">
        <v>2306</v>
      </c>
      <c r="D1604" s="823" t="s">
        <v>4268</v>
      </c>
      <c r="E1604" s="824" t="s">
        <v>2312</v>
      </c>
      <c r="F1604" s="822" t="s">
        <v>2303</v>
      </c>
      <c r="G1604" s="822" t="s">
        <v>2359</v>
      </c>
      <c r="H1604" s="822" t="s">
        <v>329</v>
      </c>
      <c r="I1604" s="822" t="s">
        <v>3529</v>
      </c>
      <c r="J1604" s="822" t="s">
        <v>3530</v>
      </c>
      <c r="K1604" s="822" t="s">
        <v>3531</v>
      </c>
      <c r="L1604" s="825">
        <v>1000.5</v>
      </c>
      <c r="M1604" s="825">
        <v>1000.5</v>
      </c>
      <c r="N1604" s="822">
        <v>1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11</v>
      </c>
      <c r="B1605" s="822" t="s">
        <v>2300</v>
      </c>
      <c r="C1605" s="822" t="s">
        <v>2306</v>
      </c>
      <c r="D1605" s="823" t="s">
        <v>4268</v>
      </c>
      <c r="E1605" s="824" t="s">
        <v>2312</v>
      </c>
      <c r="F1605" s="822" t="s">
        <v>2303</v>
      </c>
      <c r="G1605" s="822" t="s">
        <v>2359</v>
      </c>
      <c r="H1605" s="822" t="s">
        <v>329</v>
      </c>
      <c r="I1605" s="822" t="s">
        <v>3182</v>
      </c>
      <c r="J1605" s="822" t="s">
        <v>3183</v>
      </c>
      <c r="K1605" s="822" t="s">
        <v>3184</v>
      </c>
      <c r="L1605" s="825">
        <v>2519.9899999999998</v>
      </c>
      <c r="M1605" s="825">
        <v>2519.9899999999998</v>
      </c>
      <c r="N1605" s="822">
        <v>1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11</v>
      </c>
      <c r="B1606" s="822" t="s">
        <v>2300</v>
      </c>
      <c r="C1606" s="822" t="s">
        <v>2306</v>
      </c>
      <c r="D1606" s="823" t="s">
        <v>4268</v>
      </c>
      <c r="E1606" s="824" t="s">
        <v>2312</v>
      </c>
      <c r="F1606" s="822" t="s">
        <v>2303</v>
      </c>
      <c r="G1606" s="822" t="s">
        <v>2359</v>
      </c>
      <c r="H1606" s="822" t="s">
        <v>329</v>
      </c>
      <c r="I1606" s="822" t="s">
        <v>3706</v>
      </c>
      <c r="J1606" s="822" t="s">
        <v>3707</v>
      </c>
      <c r="K1606" s="822" t="s">
        <v>3708</v>
      </c>
      <c r="L1606" s="825">
        <v>500.06</v>
      </c>
      <c r="M1606" s="825">
        <v>500.06</v>
      </c>
      <c r="N1606" s="822">
        <v>1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11</v>
      </c>
      <c r="B1607" s="822" t="s">
        <v>2300</v>
      </c>
      <c r="C1607" s="822" t="s">
        <v>2306</v>
      </c>
      <c r="D1607" s="823" t="s">
        <v>4268</v>
      </c>
      <c r="E1607" s="824" t="s">
        <v>2312</v>
      </c>
      <c r="F1607" s="822" t="s">
        <v>2303</v>
      </c>
      <c r="G1607" s="822" t="s">
        <v>2359</v>
      </c>
      <c r="H1607" s="822" t="s">
        <v>329</v>
      </c>
      <c r="I1607" s="822" t="s">
        <v>3885</v>
      </c>
      <c r="J1607" s="822" t="s">
        <v>3886</v>
      </c>
      <c r="K1607" s="822" t="s">
        <v>3887</v>
      </c>
      <c r="L1607" s="825">
        <v>3200.45</v>
      </c>
      <c r="M1607" s="825">
        <v>3200.45</v>
      </c>
      <c r="N1607" s="822">
        <v>1</v>
      </c>
      <c r="O1607" s="826">
        <v>1</v>
      </c>
      <c r="P1607" s="825">
        <v>3200.45</v>
      </c>
      <c r="Q1607" s="827">
        <v>1</v>
      </c>
      <c r="R1607" s="822">
        <v>1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11</v>
      </c>
      <c r="B1608" s="822" t="s">
        <v>2300</v>
      </c>
      <c r="C1608" s="822" t="s">
        <v>2306</v>
      </c>
      <c r="D1608" s="823" t="s">
        <v>4268</v>
      </c>
      <c r="E1608" s="824" t="s">
        <v>2322</v>
      </c>
      <c r="F1608" s="822" t="s">
        <v>2301</v>
      </c>
      <c r="G1608" s="822" t="s">
        <v>2506</v>
      </c>
      <c r="H1608" s="822" t="s">
        <v>329</v>
      </c>
      <c r="I1608" s="822" t="s">
        <v>2957</v>
      </c>
      <c r="J1608" s="822" t="s">
        <v>2508</v>
      </c>
      <c r="K1608" s="822" t="s">
        <v>2958</v>
      </c>
      <c r="L1608" s="825">
        <v>23.49</v>
      </c>
      <c r="M1608" s="825">
        <v>70.47</v>
      </c>
      <c r="N1608" s="822">
        <v>3</v>
      </c>
      <c r="O1608" s="826">
        <v>3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11</v>
      </c>
      <c r="B1609" s="822" t="s">
        <v>2300</v>
      </c>
      <c r="C1609" s="822" t="s">
        <v>2306</v>
      </c>
      <c r="D1609" s="823" t="s">
        <v>4268</v>
      </c>
      <c r="E1609" s="824" t="s">
        <v>2322</v>
      </c>
      <c r="F1609" s="822" t="s">
        <v>2301</v>
      </c>
      <c r="G1609" s="822" t="s">
        <v>2506</v>
      </c>
      <c r="H1609" s="822" t="s">
        <v>329</v>
      </c>
      <c r="I1609" s="822" t="s">
        <v>2507</v>
      </c>
      <c r="J1609" s="822" t="s">
        <v>2508</v>
      </c>
      <c r="K1609" s="822" t="s">
        <v>2083</v>
      </c>
      <c r="L1609" s="825">
        <v>70.48</v>
      </c>
      <c r="M1609" s="825">
        <v>704.80000000000007</v>
      </c>
      <c r="N1609" s="822">
        <v>10</v>
      </c>
      <c r="O1609" s="826">
        <v>9</v>
      </c>
      <c r="P1609" s="825">
        <v>352.40000000000003</v>
      </c>
      <c r="Q1609" s="827">
        <v>0.5</v>
      </c>
      <c r="R1609" s="822">
        <v>5</v>
      </c>
      <c r="S1609" s="827">
        <v>0.5</v>
      </c>
      <c r="T1609" s="826">
        <v>5</v>
      </c>
      <c r="U1609" s="828">
        <v>0.55555555555555558</v>
      </c>
    </row>
    <row r="1610" spans="1:21" ht="14.45" customHeight="1" x14ac:dyDescent="0.2">
      <c r="A1610" s="821">
        <v>11</v>
      </c>
      <c r="B1610" s="822" t="s">
        <v>2300</v>
      </c>
      <c r="C1610" s="822" t="s">
        <v>2306</v>
      </c>
      <c r="D1610" s="823" t="s">
        <v>4268</v>
      </c>
      <c r="E1610" s="824" t="s">
        <v>2322</v>
      </c>
      <c r="F1610" s="822" t="s">
        <v>2301</v>
      </c>
      <c r="G1610" s="822" t="s">
        <v>2506</v>
      </c>
      <c r="H1610" s="822" t="s">
        <v>329</v>
      </c>
      <c r="I1610" s="822" t="s">
        <v>3456</v>
      </c>
      <c r="J1610" s="822" t="s">
        <v>2508</v>
      </c>
      <c r="K1610" s="822" t="s">
        <v>3457</v>
      </c>
      <c r="L1610" s="825">
        <v>0</v>
      </c>
      <c r="M1610" s="825">
        <v>0</v>
      </c>
      <c r="N1610" s="822">
        <v>1</v>
      </c>
      <c r="O1610" s="826">
        <v>1</v>
      </c>
      <c r="P1610" s="825"/>
      <c r="Q1610" s="827"/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11</v>
      </c>
      <c r="B1611" s="822" t="s">
        <v>2300</v>
      </c>
      <c r="C1611" s="822" t="s">
        <v>2306</v>
      </c>
      <c r="D1611" s="823" t="s">
        <v>4268</v>
      </c>
      <c r="E1611" s="824" t="s">
        <v>2322</v>
      </c>
      <c r="F1611" s="822" t="s">
        <v>2301</v>
      </c>
      <c r="G1611" s="822" t="s">
        <v>2509</v>
      </c>
      <c r="H1611" s="822" t="s">
        <v>329</v>
      </c>
      <c r="I1611" s="822" t="s">
        <v>2512</v>
      </c>
      <c r="J1611" s="822" t="s">
        <v>2513</v>
      </c>
      <c r="K1611" s="822" t="s">
        <v>665</v>
      </c>
      <c r="L1611" s="825">
        <v>72.55</v>
      </c>
      <c r="M1611" s="825">
        <v>72.55</v>
      </c>
      <c r="N1611" s="822">
        <v>1</v>
      </c>
      <c r="O1611" s="826">
        <v>1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11</v>
      </c>
      <c r="B1612" s="822" t="s">
        <v>2300</v>
      </c>
      <c r="C1612" s="822" t="s">
        <v>2306</v>
      </c>
      <c r="D1612" s="823" t="s">
        <v>4268</v>
      </c>
      <c r="E1612" s="824" t="s">
        <v>2322</v>
      </c>
      <c r="F1612" s="822" t="s">
        <v>2301</v>
      </c>
      <c r="G1612" s="822" t="s">
        <v>2514</v>
      </c>
      <c r="H1612" s="822" t="s">
        <v>329</v>
      </c>
      <c r="I1612" s="822" t="s">
        <v>2515</v>
      </c>
      <c r="J1612" s="822" t="s">
        <v>2516</v>
      </c>
      <c r="K1612" s="822" t="s">
        <v>2517</v>
      </c>
      <c r="L1612" s="825">
        <v>159.71</v>
      </c>
      <c r="M1612" s="825">
        <v>15332.16</v>
      </c>
      <c r="N1612" s="822">
        <v>96</v>
      </c>
      <c r="O1612" s="826">
        <v>31</v>
      </c>
      <c r="P1612" s="825">
        <v>5270.43</v>
      </c>
      <c r="Q1612" s="827">
        <v>0.34375</v>
      </c>
      <c r="R1612" s="822">
        <v>33</v>
      </c>
      <c r="S1612" s="827">
        <v>0.34375</v>
      </c>
      <c r="T1612" s="826">
        <v>11</v>
      </c>
      <c r="U1612" s="828">
        <v>0.35483870967741937</v>
      </c>
    </row>
    <row r="1613" spans="1:21" ht="14.45" customHeight="1" x14ac:dyDescent="0.2">
      <c r="A1613" s="821">
        <v>11</v>
      </c>
      <c r="B1613" s="822" t="s">
        <v>2300</v>
      </c>
      <c r="C1613" s="822" t="s">
        <v>2306</v>
      </c>
      <c r="D1613" s="823" t="s">
        <v>4268</v>
      </c>
      <c r="E1613" s="824" t="s">
        <v>2322</v>
      </c>
      <c r="F1613" s="822" t="s">
        <v>2301</v>
      </c>
      <c r="G1613" s="822" t="s">
        <v>2468</v>
      </c>
      <c r="H1613" s="822" t="s">
        <v>329</v>
      </c>
      <c r="I1613" s="822" t="s">
        <v>3888</v>
      </c>
      <c r="J1613" s="822" t="s">
        <v>1471</v>
      </c>
      <c r="K1613" s="822" t="s">
        <v>748</v>
      </c>
      <c r="L1613" s="825">
        <v>32.76</v>
      </c>
      <c r="M1613" s="825">
        <v>32.76</v>
      </c>
      <c r="N1613" s="822">
        <v>1</v>
      </c>
      <c r="O1613" s="826">
        <v>1</v>
      </c>
      <c r="P1613" s="825">
        <v>32.76</v>
      </c>
      <c r="Q1613" s="827">
        <v>1</v>
      </c>
      <c r="R1613" s="822">
        <v>1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11</v>
      </c>
      <c r="B1614" s="822" t="s">
        <v>2300</v>
      </c>
      <c r="C1614" s="822" t="s">
        <v>2306</v>
      </c>
      <c r="D1614" s="823" t="s">
        <v>4268</v>
      </c>
      <c r="E1614" s="824" t="s">
        <v>2322</v>
      </c>
      <c r="F1614" s="822" t="s">
        <v>2301</v>
      </c>
      <c r="G1614" s="822" t="s">
        <v>2383</v>
      </c>
      <c r="H1614" s="822" t="s">
        <v>663</v>
      </c>
      <c r="I1614" s="822" t="s">
        <v>1914</v>
      </c>
      <c r="J1614" s="822" t="s">
        <v>1055</v>
      </c>
      <c r="K1614" s="822" t="s">
        <v>708</v>
      </c>
      <c r="L1614" s="825">
        <v>96.04</v>
      </c>
      <c r="M1614" s="825">
        <v>192.08</v>
      </c>
      <c r="N1614" s="822">
        <v>2</v>
      </c>
      <c r="O1614" s="826">
        <v>1</v>
      </c>
      <c r="P1614" s="825">
        <v>192.08</v>
      </c>
      <c r="Q1614" s="827">
        <v>1</v>
      </c>
      <c r="R1614" s="822">
        <v>2</v>
      </c>
      <c r="S1614" s="827">
        <v>1</v>
      </c>
      <c r="T1614" s="826">
        <v>1</v>
      </c>
      <c r="U1614" s="828">
        <v>1</v>
      </c>
    </row>
    <row r="1615" spans="1:21" ht="14.45" customHeight="1" x14ac:dyDescent="0.2">
      <c r="A1615" s="821">
        <v>11</v>
      </c>
      <c r="B1615" s="822" t="s">
        <v>2300</v>
      </c>
      <c r="C1615" s="822" t="s">
        <v>2306</v>
      </c>
      <c r="D1615" s="823" t="s">
        <v>4268</v>
      </c>
      <c r="E1615" s="824" t="s">
        <v>2322</v>
      </c>
      <c r="F1615" s="822" t="s">
        <v>2301</v>
      </c>
      <c r="G1615" s="822" t="s">
        <v>2383</v>
      </c>
      <c r="H1615" s="822" t="s">
        <v>663</v>
      </c>
      <c r="I1615" s="822" t="s">
        <v>1914</v>
      </c>
      <c r="J1615" s="822" t="s">
        <v>1055</v>
      </c>
      <c r="K1615" s="822" t="s">
        <v>708</v>
      </c>
      <c r="L1615" s="825">
        <v>168.41</v>
      </c>
      <c r="M1615" s="825">
        <v>673.64</v>
      </c>
      <c r="N1615" s="822">
        <v>4</v>
      </c>
      <c r="O1615" s="826">
        <v>2</v>
      </c>
      <c r="P1615" s="825">
        <v>336.82</v>
      </c>
      <c r="Q1615" s="827">
        <v>0.5</v>
      </c>
      <c r="R1615" s="822">
        <v>2</v>
      </c>
      <c r="S1615" s="827">
        <v>0.5</v>
      </c>
      <c r="T1615" s="826">
        <v>1</v>
      </c>
      <c r="U1615" s="828">
        <v>0.5</v>
      </c>
    </row>
    <row r="1616" spans="1:21" ht="14.45" customHeight="1" x14ac:dyDescent="0.2">
      <c r="A1616" s="821">
        <v>11</v>
      </c>
      <c r="B1616" s="822" t="s">
        <v>2300</v>
      </c>
      <c r="C1616" s="822" t="s">
        <v>2306</v>
      </c>
      <c r="D1616" s="823" t="s">
        <v>4268</v>
      </c>
      <c r="E1616" s="824" t="s">
        <v>2322</v>
      </c>
      <c r="F1616" s="822" t="s">
        <v>2301</v>
      </c>
      <c r="G1616" s="822" t="s">
        <v>2383</v>
      </c>
      <c r="H1616" s="822" t="s">
        <v>329</v>
      </c>
      <c r="I1616" s="822" t="s">
        <v>2520</v>
      </c>
      <c r="J1616" s="822" t="s">
        <v>1055</v>
      </c>
      <c r="K1616" s="822" t="s">
        <v>1056</v>
      </c>
      <c r="L1616" s="825">
        <v>235.78</v>
      </c>
      <c r="M1616" s="825">
        <v>471.56</v>
      </c>
      <c r="N1616" s="822">
        <v>2</v>
      </c>
      <c r="O1616" s="826">
        <v>1</v>
      </c>
      <c r="P1616" s="825">
        <v>471.56</v>
      </c>
      <c r="Q1616" s="827">
        <v>1</v>
      </c>
      <c r="R1616" s="822">
        <v>2</v>
      </c>
      <c r="S1616" s="827">
        <v>1</v>
      </c>
      <c r="T1616" s="826">
        <v>1</v>
      </c>
      <c r="U1616" s="828">
        <v>1</v>
      </c>
    </row>
    <row r="1617" spans="1:21" ht="14.45" customHeight="1" x14ac:dyDescent="0.2">
      <c r="A1617" s="821">
        <v>11</v>
      </c>
      <c r="B1617" s="822" t="s">
        <v>2300</v>
      </c>
      <c r="C1617" s="822" t="s">
        <v>2306</v>
      </c>
      <c r="D1617" s="823" t="s">
        <v>4268</v>
      </c>
      <c r="E1617" s="824" t="s">
        <v>2322</v>
      </c>
      <c r="F1617" s="822" t="s">
        <v>2301</v>
      </c>
      <c r="G1617" s="822" t="s">
        <v>2721</v>
      </c>
      <c r="H1617" s="822" t="s">
        <v>329</v>
      </c>
      <c r="I1617" s="822" t="s">
        <v>2722</v>
      </c>
      <c r="J1617" s="822" t="s">
        <v>2723</v>
      </c>
      <c r="K1617" s="822" t="s">
        <v>2724</v>
      </c>
      <c r="L1617" s="825">
        <v>1017.48</v>
      </c>
      <c r="M1617" s="825">
        <v>2034.96</v>
      </c>
      <c r="N1617" s="822">
        <v>2</v>
      </c>
      <c r="O1617" s="826">
        <v>1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11</v>
      </c>
      <c r="B1618" s="822" t="s">
        <v>2300</v>
      </c>
      <c r="C1618" s="822" t="s">
        <v>2306</v>
      </c>
      <c r="D1618" s="823" t="s">
        <v>4268</v>
      </c>
      <c r="E1618" s="824" t="s">
        <v>2322</v>
      </c>
      <c r="F1618" s="822" t="s">
        <v>2301</v>
      </c>
      <c r="G1618" s="822" t="s">
        <v>2522</v>
      </c>
      <c r="H1618" s="822" t="s">
        <v>329</v>
      </c>
      <c r="I1618" s="822" t="s">
        <v>2523</v>
      </c>
      <c r="J1618" s="822" t="s">
        <v>2524</v>
      </c>
      <c r="K1618" s="822" t="s">
        <v>708</v>
      </c>
      <c r="L1618" s="825">
        <v>78.33</v>
      </c>
      <c r="M1618" s="825">
        <v>78.33</v>
      </c>
      <c r="N1618" s="822">
        <v>1</v>
      </c>
      <c r="O1618" s="826">
        <v>1</v>
      </c>
      <c r="P1618" s="825">
        <v>78.33</v>
      </c>
      <c r="Q1618" s="827">
        <v>1</v>
      </c>
      <c r="R1618" s="822">
        <v>1</v>
      </c>
      <c r="S1618" s="827">
        <v>1</v>
      </c>
      <c r="T1618" s="826">
        <v>1</v>
      </c>
      <c r="U1618" s="828">
        <v>1</v>
      </c>
    </row>
    <row r="1619" spans="1:21" ht="14.45" customHeight="1" x14ac:dyDescent="0.2">
      <c r="A1619" s="821">
        <v>11</v>
      </c>
      <c r="B1619" s="822" t="s">
        <v>2300</v>
      </c>
      <c r="C1619" s="822" t="s">
        <v>2306</v>
      </c>
      <c r="D1619" s="823" t="s">
        <v>4268</v>
      </c>
      <c r="E1619" s="824" t="s">
        <v>2322</v>
      </c>
      <c r="F1619" s="822" t="s">
        <v>2301</v>
      </c>
      <c r="G1619" s="822" t="s">
        <v>3240</v>
      </c>
      <c r="H1619" s="822" t="s">
        <v>329</v>
      </c>
      <c r="I1619" s="822" t="s">
        <v>3889</v>
      </c>
      <c r="J1619" s="822" t="s">
        <v>3242</v>
      </c>
      <c r="K1619" s="822" t="s">
        <v>3890</v>
      </c>
      <c r="L1619" s="825">
        <v>23.51</v>
      </c>
      <c r="M1619" s="825">
        <v>23.51</v>
      </c>
      <c r="N1619" s="822">
        <v>1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11</v>
      </c>
      <c r="B1620" s="822" t="s">
        <v>2300</v>
      </c>
      <c r="C1620" s="822" t="s">
        <v>2306</v>
      </c>
      <c r="D1620" s="823" t="s">
        <v>4268</v>
      </c>
      <c r="E1620" s="824" t="s">
        <v>2322</v>
      </c>
      <c r="F1620" s="822" t="s">
        <v>2301</v>
      </c>
      <c r="G1620" s="822" t="s">
        <v>2526</v>
      </c>
      <c r="H1620" s="822" t="s">
        <v>329</v>
      </c>
      <c r="I1620" s="822" t="s">
        <v>2527</v>
      </c>
      <c r="J1620" s="822" t="s">
        <v>735</v>
      </c>
      <c r="K1620" s="822" t="s">
        <v>2528</v>
      </c>
      <c r="L1620" s="825">
        <v>93.61</v>
      </c>
      <c r="M1620" s="825">
        <v>93.61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11</v>
      </c>
      <c r="B1621" s="822" t="s">
        <v>2300</v>
      </c>
      <c r="C1621" s="822" t="s">
        <v>2306</v>
      </c>
      <c r="D1621" s="823" t="s">
        <v>4268</v>
      </c>
      <c r="E1621" s="824" t="s">
        <v>2322</v>
      </c>
      <c r="F1621" s="822" t="s">
        <v>2301</v>
      </c>
      <c r="G1621" s="822" t="s">
        <v>2434</v>
      </c>
      <c r="H1621" s="822" t="s">
        <v>329</v>
      </c>
      <c r="I1621" s="822" t="s">
        <v>2435</v>
      </c>
      <c r="J1621" s="822" t="s">
        <v>2436</v>
      </c>
      <c r="K1621" s="822" t="s">
        <v>2437</v>
      </c>
      <c r="L1621" s="825">
        <v>52.87</v>
      </c>
      <c r="M1621" s="825">
        <v>2854.9799999999987</v>
      </c>
      <c r="N1621" s="822">
        <v>54</v>
      </c>
      <c r="O1621" s="826">
        <v>41</v>
      </c>
      <c r="P1621" s="825">
        <v>1586.0999999999992</v>
      </c>
      <c r="Q1621" s="827">
        <v>0.55555555555555558</v>
      </c>
      <c r="R1621" s="822">
        <v>30</v>
      </c>
      <c r="S1621" s="827">
        <v>0.55555555555555558</v>
      </c>
      <c r="T1621" s="826">
        <v>22</v>
      </c>
      <c r="U1621" s="828">
        <v>0.53658536585365857</v>
      </c>
    </row>
    <row r="1622" spans="1:21" ht="14.45" customHeight="1" x14ac:dyDescent="0.2">
      <c r="A1622" s="821">
        <v>11</v>
      </c>
      <c r="B1622" s="822" t="s">
        <v>2300</v>
      </c>
      <c r="C1622" s="822" t="s">
        <v>2306</v>
      </c>
      <c r="D1622" s="823" t="s">
        <v>4268</v>
      </c>
      <c r="E1622" s="824" t="s">
        <v>2322</v>
      </c>
      <c r="F1622" s="822" t="s">
        <v>2301</v>
      </c>
      <c r="G1622" s="822" t="s">
        <v>2434</v>
      </c>
      <c r="H1622" s="822" t="s">
        <v>329</v>
      </c>
      <c r="I1622" s="822" t="s">
        <v>3244</v>
      </c>
      <c r="J1622" s="822" t="s">
        <v>3245</v>
      </c>
      <c r="K1622" s="822" t="s">
        <v>3246</v>
      </c>
      <c r="L1622" s="825">
        <v>0</v>
      </c>
      <c r="M1622" s="825">
        <v>0</v>
      </c>
      <c r="N1622" s="822">
        <v>3</v>
      </c>
      <c r="O1622" s="826">
        <v>2</v>
      </c>
      <c r="P1622" s="825"/>
      <c r="Q1622" s="827"/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11</v>
      </c>
      <c r="B1623" s="822" t="s">
        <v>2300</v>
      </c>
      <c r="C1623" s="822" t="s">
        <v>2306</v>
      </c>
      <c r="D1623" s="823" t="s">
        <v>4268</v>
      </c>
      <c r="E1623" s="824" t="s">
        <v>2322</v>
      </c>
      <c r="F1623" s="822" t="s">
        <v>2301</v>
      </c>
      <c r="G1623" s="822" t="s">
        <v>2434</v>
      </c>
      <c r="H1623" s="822" t="s">
        <v>329</v>
      </c>
      <c r="I1623" s="822" t="s">
        <v>2537</v>
      </c>
      <c r="J1623" s="822" t="s">
        <v>2538</v>
      </c>
      <c r="K1623" s="822" t="s">
        <v>2539</v>
      </c>
      <c r="L1623" s="825">
        <v>70.48</v>
      </c>
      <c r="M1623" s="825">
        <v>140.96</v>
      </c>
      <c r="N1623" s="822">
        <v>2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11</v>
      </c>
      <c r="B1624" s="822" t="s">
        <v>2300</v>
      </c>
      <c r="C1624" s="822" t="s">
        <v>2306</v>
      </c>
      <c r="D1624" s="823" t="s">
        <v>4268</v>
      </c>
      <c r="E1624" s="824" t="s">
        <v>2322</v>
      </c>
      <c r="F1624" s="822" t="s">
        <v>2301</v>
      </c>
      <c r="G1624" s="822" t="s">
        <v>2434</v>
      </c>
      <c r="H1624" s="822" t="s">
        <v>329</v>
      </c>
      <c r="I1624" s="822" t="s">
        <v>2543</v>
      </c>
      <c r="J1624" s="822" t="s">
        <v>2436</v>
      </c>
      <c r="K1624" s="822" t="s">
        <v>2437</v>
      </c>
      <c r="L1624" s="825">
        <v>52.87</v>
      </c>
      <c r="M1624" s="825">
        <v>370.09</v>
      </c>
      <c r="N1624" s="822">
        <v>7</v>
      </c>
      <c r="O1624" s="826">
        <v>4.5</v>
      </c>
      <c r="P1624" s="825">
        <v>158.60999999999999</v>
      </c>
      <c r="Q1624" s="827">
        <v>0.42857142857142855</v>
      </c>
      <c r="R1624" s="822">
        <v>3</v>
      </c>
      <c r="S1624" s="827">
        <v>0.42857142857142855</v>
      </c>
      <c r="T1624" s="826">
        <v>1.5</v>
      </c>
      <c r="U1624" s="828">
        <v>0.33333333333333331</v>
      </c>
    </row>
    <row r="1625" spans="1:21" ht="14.45" customHeight="1" x14ac:dyDescent="0.2">
      <c r="A1625" s="821">
        <v>11</v>
      </c>
      <c r="B1625" s="822" t="s">
        <v>2300</v>
      </c>
      <c r="C1625" s="822" t="s">
        <v>2306</v>
      </c>
      <c r="D1625" s="823" t="s">
        <v>4268</v>
      </c>
      <c r="E1625" s="824" t="s">
        <v>2322</v>
      </c>
      <c r="F1625" s="822" t="s">
        <v>2301</v>
      </c>
      <c r="G1625" s="822" t="s">
        <v>2434</v>
      </c>
      <c r="H1625" s="822" t="s">
        <v>329</v>
      </c>
      <c r="I1625" s="822" t="s">
        <v>3891</v>
      </c>
      <c r="J1625" s="822" t="s">
        <v>2538</v>
      </c>
      <c r="K1625" s="822" t="s">
        <v>3892</v>
      </c>
      <c r="L1625" s="825">
        <v>35.25</v>
      </c>
      <c r="M1625" s="825">
        <v>35.25</v>
      </c>
      <c r="N1625" s="822">
        <v>1</v>
      </c>
      <c r="O1625" s="826">
        <v>1</v>
      </c>
      <c r="P1625" s="825">
        <v>35.25</v>
      </c>
      <c r="Q1625" s="827">
        <v>1</v>
      </c>
      <c r="R1625" s="822">
        <v>1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11</v>
      </c>
      <c r="B1626" s="822" t="s">
        <v>2300</v>
      </c>
      <c r="C1626" s="822" t="s">
        <v>2306</v>
      </c>
      <c r="D1626" s="823" t="s">
        <v>4268</v>
      </c>
      <c r="E1626" s="824" t="s">
        <v>2322</v>
      </c>
      <c r="F1626" s="822" t="s">
        <v>2301</v>
      </c>
      <c r="G1626" s="822" t="s">
        <v>2544</v>
      </c>
      <c r="H1626" s="822" t="s">
        <v>329</v>
      </c>
      <c r="I1626" s="822" t="s">
        <v>2545</v>
      </c>
      <c r="J1626" s="822" t="s">
        <v>730</v>
      </c>
      <c r="K1626" s="822" t="s">
        <v>2546</v>
      </c>
      <c r="L1626" s="825">
        <v>91.11</v>
      </c>
      <c r="M1626" s="825">
        <v>91.11</v>
      </c>
      <c r="N1626" s="822">
        <v>1</v>
      </c>
      <c r="O1626" s="826">
        <v>1</v>
      </c>
      <c r="P1626" s="825">
        <v>91.11</v>
      </c>
      <c r="Q1626" s="827">
        <v>1</v>
      </c>
      <c r="R1626" s="822">
        <v>1</v>
      </c>
      <c r="S1626" s="827">
        <v>1</v>
      </c>
      <c r="T1626" s="826">
        <v>1</v>
      </c>
      <c r="U1626" s="828">
        <v>1</v>
      </c>
    </row>
    <row r="1627" spans="1:21" ht="14.45" customHeight="1" x14ac:dyDescent="0.2">
      <c r="A1627" s="821">
        <v>11</v>
      </c>
      <c r="B1627" s="822" t="s">
        <v>2300</v>
      </c>
      <c r="C1627" s="822" t="s">
        <v>2306</v>
      </c>
      <c r="D1627" s="823" t="s">
        <v>4268</v>
      </c>
      <c r="E1627" s="824" t="s">
        <v>2322</v>
      </c>
      <c r="F1627" s="822" t="s">
        <v>2301</v>
      </c>
      <c r="G1627" s="822" t="s">
        <v>3893</v>
      </c>
      <c r="H1627" s="822" t="s">
        <v>329</v>
      </c>
      <c r="I1627" s="822" t="s">
        <v>3894</v>
      </c>
      <c r="J1627" s="822" t="s">
        <v>3895</v>
      </c>
      <c r="K1627" s="822" t="s">
        <v>3896</v>
      </c>
      <c r="L1627" s="825">
        <v>88.31</v>
      </c>
      <c r="M1627" s="825">
        <v>176.62</v>
      </c>
      <c r="N1627" s="822">
        <v>2</v>
      </c>
      <c r="O1627" s="826">
        <v>1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11</v>
      </c>
      <c r="B1628" s="822" t="s">
        <v>2300</v>
      </c>
      <c r="C1628" s="822" t="s">
        <v>2306</v>
      </c>
      <c r="D1628" s="823" t="s">
        <v>4268</v>
      </c>
      <c r="E1628" s="824" t="s">
        <v>2322</v>
      </c>
      <c r="F1628" s="822" t="s">
        <v>2301</v>
      </c>
      <c r="G1628" s="822" t="s">
        <v>3155</v>
      </c>
      <c r="H1628" s="822" t="s">
        <v>329</v>
      </c>
      <c r="I1628" s="822" t="s">
        <v>1827</v>
      </c>
      <c r="J1628" s="822" t="s">
        <v>715</v>
      </c>
      <c r="K1628" s="822" t="s">
        <v>1828</v>
      </c>
      <c r="L1628" s="825">
        <v>736.33</v>
      </c>
      <c r="M1628" s="825">
        <v>1472.66</v>
      </c>
      <c r="N1628" s="822">
        <v>2</v>
      </c>
      <c r="O1628" s="826">
        <v>1</v>
      </c>
      <c r="P1628" s="825">
        <v>1472.66</v>
      </c>
      <c r="Q1628" s="827">
        <v>1</v>
      </c>
      <c r="R1628" s="822">
        <v>2</v>
      </c>
      <c r="S1628" s="827">
        <v>1</v>
      </c>
      <c r="T1628" s="826">
        <v>1</v>
      </c>
      <c r="U1628" s="828">
        <v>1</v>
      </c>
    </row>
    <row r="1629" spans="1:21" ht="14.45" customHeight="1" x14ac:dyDescent="0.2">
      <c r="A1629" s="821">
        <v>11</v>
      </c>
      <c r="B1629" s="822" t="s">
        <v>2300</v>
      </c>
      <c r="C1629" s="822" t="s">
        <v>2306</v>
      </c>
      <c r="D1629" s="823" t="s">
        <v>4268</v>
      </c>
      <c r="E1629" s="824" t="s">
        <v>2322</v>
      </c>
      <c r="F1629" s="822" t="s">
        <v>2301</v>
      </c>
      <c r="G1629" s="822" t="s">
        <v>3760</v>
      </c>
      <c r="H1629" s="822" t="s">
        <v>329</v>
      </c>
      <c r="I1629" s="822" t="s">
        <v>3761</v>
      </c>
      <c r="J1629" s="822" t="s">
        <v>3762</v>
      </c>
      <c r="K1629" s="822" t="s">
        <v>3763</v>
      </c>
      <c r="L1629" s="825">
        <v>98.68</v>
      </c>
      <c r="M1629" s="825">
        <v>98.68</v>
      </c>
      <c r="N1629" s="822">
        <v>1</v>
      </c>
      <c r="O1629" s="826">
        <v>1</v>
      </c>
      <c r="P1629" s="825">
        <v>98.68</v>
      </c>
      <c r="Q1629" s="827">
        <v>1</v>
      </c>
      <c r="R1629" s="822">
        <v>1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11</v>
      </c>
      <c r="B1630" s="822" t="s">
        <v>2300</v>
      </c>
      <c r="C1630" s="822" t="s">
        <v>2306</v>
      </c>
      <c r="D1630" s="823" t="s">
        <v>4268</v>
      </c>
      <c r="E1630" s="824" t="s">
        <v>2322</v>
      </c>
      <c r="F1630" s="822" t="s">
        <v>2301</v>
      </c>
      <c r="G1630" s="822" t="s">
        <v>3897</v>
      </c>
      <c r="H1630" s="822" t="s">
        <v>663</v>
      </c>
      <c r="I1630" s="822" t="s">
        <v>3898</v>
      </c>
      <c r="J1630" s="822" t="s">
        <v>1948</v>
      </c>
      <c r="K1630" s="822" t="s">
        <v>3899</v>
      </c>
      <c r="L1630" s="825">
        <v>45.35</v>
      </c>
      <c r="M1630" s="825">
        <v>90.7</v>
      </c>
      <c r="N1630" s="822">
        <v>2</v>
      </c>
      <c r="O1630" s="826">
        <v>1</v>
      </c>
      <c r="P1630" s="825">
        <v>90.7</v>
      </c>
      <c r="Q1630" s="827">
        <v>1</v>
      </c>
      <c r="R1630" s="822">
        <v>2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11</v>
      </c>
      <c r="B1631" s="822" t="s">
        <v>2300</v>
      </c>
      <c r="C1631" s="822" t="s">
        <v>2306</v>
      </c>
      <c r="D1631" s="823" t="s">
        <v>4268</v>
      </c>
      <c r="E1631" s="824" t="s">
        <v>2322</v>
      </c>
      <c r="F1631" s="822" t="s">
        <v>2301</v>
      </c>
      <c r="G1631" s="822" t="s">
        <v>2738</v>
      </c>
      <c r="H1631" s="822" t="s">
        <v>329</v>
      </c>
      <c r="I1631" s="822" t="s">
        <v>2739</v>
      </c>
      <c r="J1631" s="822" t="s">
        <v>2740</v>
      </c>
      <c r="K1631" s="822" t="s">
        <v>2741</v>
      </c>
      <c r="L1631" s="825">
        <v>0</v>
      </c>
      <c r="M1631" s="825">
        <v>0</v>
      </c>
      <c r="N1631" s="822">
        <v>7</v>
      </c>
      <c r="O1631" s="826">
        <v>6</v>
      </c>
      <c r="P1631" s="825">
        <v>0</v>
      </c>
      <c r="Q1631" s="827"/>
      <c r="R1631" s="822">
        <v>3</v>
      </c>
      <c r="S1631" s="827">
        <v>0.42857142857142855</v>
      </c>
      <c r="T1631" s="826">
        <v>3</v>
      </c>
      <c r="U1631" s="828">
        <v>0.5</v>
      </c>
    </row>
    <row r="1632" spans="1:21" ht="14.45" customHeight="1" x14ac:dyDescent="0.2">
      <c r="A1632" s="821">
        <v>11</v>
      </c>
      <c r="B1632" s="822" t="s">
        <v>2300</v>
      </c>
      <c r="C1632" s="822" t="s">
        <v>2306</v>
      </c>
      <c r="D1632" s="823" t="s">
        <v>4268</v>
      </c>
      <c r="E1632" s="824" t="s">
        <v>2322</v>
      </c>
      <c r="F1632" s="822" t="s">
        <v>2301</v>
      </c>
      <c r="G1632" s="822" t="s">
        <v>3900</v>
      </c>
      <c r="H1632" s="822" t="s">
        <v>329</v>
      </c>
      <c r="I1632" s="822" t="s">
        <v>3901</v>
      </c>
      <c r="J1632" s="822" t="s">
        <v>3902</v>
      </c>
      <c r="K1632" s="822" t="s">
        <v>3903</v>
      </c>
      <c r="L1632" s="825">
        <v>0</v>
      </c>
      <c r="M1632" s="825">
        <v>0</v>
      </c>
      <c r="N1632" s="822">
        <v>1</v>
      </c>
      <c r="O1632" s="826"/>
      <c r="P1632" s="825"/>
      <c r="Q1632" s="827"/>
      <c r="R1632" s="822"/>
      <c r="S1632" s="827">
        <v>0</v>
      </c>
      <c r="T1632" s="826"/>
      <c r="U1632" s="828"/>
    </row>
    <row r="1633" spans="1:21" ht="14.45" customHeight="1" x14ac:dyDescent="0.2">
      <c r="A1633" s="821">
        <v>11</v>
      </c>
      <c r="B1633" s="822" t="s">
        <v>2300</v>
      </c>
      <c r="C1633" s="822" t="s">
        <v>2306</v>
      </c>
      <c r="D1633" s="823" t="s">
        <v>4268</v>
      </c>
      <c r="E1633" s="824" t="s">
        <v>2322</v>
      </c>
      <c r="F1633" s="822" t="s">
        <v>2301</v>
      </c>
      <c r="G1633" s="822" t="s">
        <v>2559</v>
      </c>
      <c r="H1633" s="822" t="s">
        <v>329</v>
      </c>
      <c r="I1633" s="822" t="s">
        <v>2560</v>
      </c>
      <c r="J1633" s="822" t="s">
        <v>2561</v>
      </c>
      <c r="K1633" s="822" t="s">
        <v>2562</v>
      </c>
      <c r="L1633" s="825">
        <v>159.71</v>
      </c>
      <c r="M1633" s="825">
        <v>21081.719999999994</v>
      </c>
      <c r="N1633" s="822">
        <v>132</v>
      </c>
      <c r="O1633" s="826">
        <v>44</v>
      </c>
      <c r="P1633" s="825">
        <v>7666.0800000000008</v>
      </c>
      <c r="Q1633" s="827">
        <v>0.36363636363636376</v>
      </c>
      <c r="R1633" s="822">
        <v>48</v>
      </c>
      <c r="S1633" s="827">
        <v>0.36363636363636365</v>
      </c>
      <c r="T1633" s="826">
        <v>16</v>
      </c>
      <c r="U1633" s="828">
        <v>0.36363636363636365</v>
      </c>
    </row>
    <row r="1634" spans="1:21" ht="14.45" customHeight="1" x14ac:dyDescent="0.2">
      <c r="A1634" s="821">
        <v>11</v>
      </c>
      <c r="B1634" s="822" t="s">
        <v>2300</v>
      </c>
      <c r="C1634" s="822" t="s">
        <v>2306</v>
      </c>
      <c r="D1634" s="823" t="s">
        <v>4268</v>
      </c>
      <c r="E1634" s="824" t="s">
        <v>2322</v>
      </c>
      <c r="F1634" s="822" t="s">
        <v>2301</v>
      </c>
      <c r="G1634" s="822" t="s">
        <v>2747</v>
      </c>
      <c r="H1634" s="822" t="s">
        <v>329</v>
      </c>
      <c r="I1634" s="822" t="s">
        <v>2753</v>
      </c>
      <c r="J1634" s="822" t="s">
        <v>2754</v>
      </c>
      <c r="K1634" s="822" t="s">
        <v>2755</v>
      </c>
      <c r="L1634" s="825">
        <v>117.47</v>
      </c>
      <c r="M1634" s="825">
        <v>117.47</v>
      </c>
      <c r="N1634" s="822">
        <v>1</v>
      </c>
      <c r="O1634" s="826">
        <v>1</v>
      </c>
      <c r="P1634" s="825">
        <v>117.47</v>
      </c>
      <c r="Q1634" s="827">
        <v>1</v>
      </c>
      <c r="R1634" s="822">
        <v>1</v>
      </c>
      <c r="S1634" s="827">
        <v>1</v>
      </c>
      <c r="T1634" s="826">
        <v>1</v>
      </c>
      <c r="U1634" s="828">
        <v>1</v>
      </c>
    </row>
    <row r="1635" spans="1:21" ht="14.45" customHeight="1" x14ac:dyDescent="0.2">
      <c r="A1635" s="821">
        <v>11</v>
      </c>
      <c r="B1635" s="822" t="s">
        <v>2300</v>
      </c>
      <c r="C1635" s="822" t="s">
        <v>2306</v>
      </c>
      <c r="D1635" s="823" t="s">
        <v>4268</v>
      </c>
      <c r="E1635" s="824" t="s">
        <v>2322</v>
      </c>
      <c r="F1635" s="822" t="s">
        <v>2301</v>
      </c>
      <c r="G1635" s="822" t="s">
        <v>2438</v>
      </c>
      <c r="H1635" s="822" t="s">
        <v>329</v>
      </c>
      <c r="I1635" s="822" t="s">
        <v>2439</v>
      </c>
      <c r="J1635" s="822" t="s">
        <v>2440</v>
      </c>
      <c r="K1635" s="822" t="s">
        <v>2441</v>
      </c>
      <c r="L1635" s="825">
        <v>91.78</v>
      </c>
      <c r="M1635" s="825">
        <v>1009.58</v>
      </c>
      <c r="N1635" s="822">
        <v>11</v>
      </c>
      <c r="O1635" s="826">
        <v>5</v>
      </c>
      <c r="P1635" s="825">
        <v>275.34000000000003</v>
      </c>
      <c r="Q1635" s="827">
        <v>0.27272727272727276</v>
      </c>
      <c r="R1635" s="822">
        <v>3</v>
      </c>
      <c r="S1635" s="827">
        <v>0.27272727272727271</v>
      </c>
      <c r="T1635" s="826">
        <v>1</v>
      </c>
      <c r="U1635" s="828">
        <v>0.2</v>
      </c>
    </row>
    <row r="1636" spans="1:21" ht="14.45" customHeight="1" x14ac:dyDescent="0.2">
      <c r="A1636" s="821">
        <v>11</v>
      </c>
      <c r="B1636" s="822" t="s">
        <v>2300</v>
      </c>
      <c r="C1636" s="822" t="s">
        <v>2306</v>
      </c>
      <c r="D1636" s="823" t="s">
        <v>4268</v>
      </c>
      <c r="E1636" s="824" t="s">
        <v>2322</v>
      </c>
      <c r="F1636" s="822" t="s">
        <v>2301</v>
      </c>
      <c r="G1636" s="822" t="s">
        <v>2452</v>
      </c>
      <c r="H1636" s="822" t="s">
        <v>329</v>
      </c>
      <c r="I1636" s="822" t="s">
        <v>2453</v>
      </c>
      <c r="J1636" s="822" t="s">
        <v>2454</v>
      </c>
      <c r="K1636" s="822" t="s">
        <v>2455</v>
      </c>
      <c r="L1636" s="825">
        <v>132.97999999999999</v>
      </c>
      <c r="M1636" s="825">
        <v>930.8599999999999</v>
      </c>
      <c r="N1636" s="822">
        <v>7</v>
      </c>
      <c r="O1636" s="826">
        <v>3</v>
      </c>
      <c r="P1636" s="825">
        <v>664.89999999999986</v>
      </c>
      <c r="Q1636" s="827">
        <v>0.71428571428571419</v>
      </c>
      <c r="R1636" s="822">
        <v>5</v>
      </c>
      <c r="S1636" s="827">
        <v>0.7142857142857143</v>
      </c>
      <c r="T1636" s="826">
        <v>2</v>
      </c>
      <c r="U1636" s="828">
        <v>0.66666666666666663</v>
      </c>
    </row>
    <row r="1637" spans="1:21" ht="14.45" customHeight="1" x14ac:dyDescent="0.2">
      <c r="A1637" s="821">
        <v>11</v>
      </c>
      <c r="B1637" s="822" t="s">
        <v>2300</v>
      </c>
      <c r="C1637" s="822" t="s">
        <v>2306</v>
      </c>
      <c r="D1637" s="823" t="s">
        <v>4268</v>
      </c>
      <c r="E1637" s="824" t="s">
        <v>2322</v>
      </c>
      <c r="F1637" s="822" t="s">
        <v>2301</v>
      </c>
      <c r="G1637" s="822" t="s">
        <v>2387</v>
      </c>
      <c r="H1637" s="822" t="s">
        <v>329</v>
      </c>
      <c r="I1637" s="822" t="s">
        <v>3481</v>
      </c>
      <c r="J1637" s="822" t="s">
        <v>717</v>
      </c>
      <c r="K1637" s="822" t="s">
        <v>718</v>
      </c>
      <c r="L1637" s="825">
        <v>38.5</v>
      </c>
      <c r="M1637" s="825">
        <v>115.5</v>
      </c>
      <c r="N1637" s="822">
        <v>3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11</v>
      </c>
      <c r="B1638" s="822" t="s">
        <v>2300</v>
      </c>
      <c r="C1638" s="822" t="s">
        <v>2306</v>
      </c>
      <c r="D1638" s="823" t="s">
        <v>4268</v>
      </c>
      <c r="E1638" s="824" t="s">
        <v>2322</v>
      </c>
      <c r="F1638" s="822" t="s">
        <v>2301</v>
      </c>
      <c r="G1638" s="822" t="s">
        <v>3482</v>
      </c>
      <c r="H1638" s="822" t="s">
        <v>329</v>
      </c>
      <c r="I1638" s="822" t="s">
        <v>3483</v>
      </c>
      <c r="J1638" s="822" t="s">
        <v>3484</v>
      </c>
      <c r="K1638" s="822" t="s">
        <v>3485</v>
      </c>
      <c r="L1638" s="825">
        <v>23.49</v>
      </c>
      <c r="M1638" s="825">
        <v>46.98</v>
      </c>
      <c r="N1638" s="822">
        <v>2</v>
      </c>
      <c r="O1638" s="826">
        <v>1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11</v>
      </c>
      <c r="B1639" s="822" t="s">
        <v>2300</v>
      </c>
      <c r="C1639" s="822" t="s">
        <v>2306</v>
      </c>
      <c r="D1639" s="823" t="s">
        <v>4268</v>
      </c>
      <c r="E1639" s="824" t="s">
        <v>2322</v>
      </c>
      <c r="F1639" s="822" t="s">
        <v>2301</v>
      </c>
      <c r="G1639" s="822" t="s">
        <v>2585</v>
      </c>
      <c r="H1639" s="822" t="s">
        <v>329</v>
      </c>
      <c r="I1639" s="822" t="s">
        <v>2586</v>
      </c>
      <c r="J1639" s="822" t="s">
        <v>892</v>
      </c>
      <c r="K1639" s="822" t="s">
        <v>2587</v>
      </c>
      <c r="L1639" s="825">
        <v>0</v>
      </c>
      <c r="M1639" s="825">
        <v>0</v>
      </c>
      <c r="N1639" s="822">
        <v>1</v>
      </c>
      <c r="O1639" s="826">
        <v>1</v>
      </c>
      <c r="P1639" s="825">
        <v>0</v>
      </c>
      <c r="Q1639" s="827"/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11</v>
      </c>
      <c r="B1640" s="822" t="s">
        <v>2300</v>
      </c>
      <c r="C1640" s="822" t="s">
        <v>2306</v>
      </c>
      <c r="D1640" s="823" t="s">
        <v>4268</v>
      </c>
      <c r="E1640" s="824" t="s">
        <v>2322</v>
      </c>
      <c r="F1640" s="822" t="s">
        <v>2301</v>
      </c>
      <c r="G1640" s="822" t="s">
        <v>2585</v>
      </c>
      <c r="H1640" s="822" t="s">
        <v>329</v>
      </c>
      <c r="I1640" s="822" t="s">
        <v>3374</v>
      </c>
      <c r="J1640" s="822" t="s">
        <v>892</v>
      </c>
      <c r="K1640" s="822" t="s">
        <v>3375</v>
      </c>
      <c r="L1640" s="825">
        <v>0</v>
      </c>
      <c r="M1640" s="825">
        <v>0</v>
      </c>
      <c r="N1640" s="822">
        <v>1</v>
      </c>
      <c r="O1640" s="826">
        <v>1</v>
      </c>
      <c r="P1640" s="825">
        <v>0</v>
      </c>
      <c r="Q1640" s="827"/>
      <c r="R1640" s="822">
        <v>1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11</v>
      </c>
      <c r="B1641" s="822" t="s">
        <v>2300</v>
      </c>
      <c r="C1641" s="822" t="s">
        <v>2306</v>
      </c>
      <c r="D1641" s="823" t="s">
        <v>4268</v>
      </c>
      <c r="E1641" s="824" t="s">
        <v>2322</v>
      </c>
      <c r="F1641" s="822" t="s">
        <v>2301</v>
      </c>
      <c r="G1641" s="822" t="s">
        <v>2980</v>
      </c>
      <c r="H1641" s="822" t="s">
        <v>329</v>
      </c>
      <c r="I1641" s="822" t="s">
        <v>2983</v>
      </c>
      <c r="J1641" s="822" t="s">
        <v>749</v>
      </c>
      <c r="K1641" s="822" t="s">
        <v>1840</v>
      </c>
      <c r="L1641" s="825">
        <v>38.56</v>
      </c>
      <c r="M1641" s="825">
        <v>192.8</v>
      </c>
      <c r="N1641" s="822">
        <v>5</v>
      </c>
      <c r="O1641" s="826">
        <v>3</v>
      </c>
      <c r="P1641" s="825">
        <v>115.68</v>
      </c>
      <c r="Q1641" s="827">
        <v>0.6</v>
      </c>
      <c r="R1641" s="822">
        <v>3</v>
      </c>
      <c r="S1641" s="827">
        <v>0.6</v>
      </c>
      <c r="T1641" s="826">
        <v>1</v>
      </c>
      <c r="U1641" s="828">
        <v>0.33333333333333331</v>
      </c>
    </row>
    <row r="1642" spans="1:21" ht="14.45" customHeight="1" x14ac:dyDescent="0.2">
      <c r="A1642" s="821">
        <v>11</v>
      </c>
      <c r="B1642" s="822" t="s">
        <v>2300</v>
      </c>
      <c r="C1642" s="822" t="s">
        <v>2306</v>
      </c>
      <c r="D1642" s="823" t="s">
        <v>4268</v>
      </c>
      <c r="E1642" s="824" t="s">
        <v>2322</v>
      </c>
      <c r="F1642" s="822" t="s">
        <v>2301</v>
      </c>
      <c r="G1642" s="822" t="s">
        <v>2588</v>
      </c>
      <c r="H1642" s="822" t="s">
        <v>663</v>
      </c>
      <c r="I1642" s="822" t="s">
        <v>2069</v>
      </c>
      <c r="J1642" s="822" t="s">
        <v>1965</v>
      </c>
      <c r="K1642" s="822" t="s">
        <v>2070</v>
      </c>
      <c r="L1642" s="825">
        <v>70.48</v>
      </c>
      <c r="M1642" s="825">
        <v>70.48</v>
      </c>
      <c r="N1642" s="822">
        <v>1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11</v>
      </c>
      <c r="B1643" s="822" t="s">
        <v>2300</v>
      </c>
      <c r="C1643" s="822" t="s">
        <v>2306</v>
      </c>
      <c r="D1643" s="823" t="s">
        <v>4268</v>
      </c>
      <c r="E1643" s="824" t="s">
        <v>2322</v>
      </c>
      <c r="F1643" s="822" t="s">
        <v>2301</v>
      </c>
      <c r="G1643" s="822" t="s">
        <v>2588</v>
      </c>
      <c r="H1643" s="822" t="s">
        <v>663</v>
      </c>
      <c r="I1643" s="822" t="s">
        <v>1964</v>
      </c>
      <c r="J1643" s="822" t="s">
        <v>1965</v>
      </c>
      <c r="K1643" s="822" t="s">
        <v>1966</v>
      </c>
      <c r="L1643" s="825">
        <v>140.96</v>
      </c>
      <c r="M1643" s="825">
        <v>281.92</v>
      </c>
      <c r="N1643" s="822">
        <v>2</v>
      </c>
      <c r="O1643" s="826">
        <v>2</v>
      </c>
      <c r="P1643" s="825">
        <v>281.92</v>
      </c>
      <c r="Q1643" s="827">
        <v>1</v>
      </c>
      <c r="R1643" s="822">
        <v>2</v>
      </c>
      <c r="S1643" s="827">
        <v>1</v>
      </c>
      <c r="T1643" s="826">
        <v>2</v>
      </c>
      <c r="U1643" s="828">
        <v>1</v>
      </c>
    </row>
    <row r="1644" spans="1:21" ht="14.45" customHeight="1" x14ac:dyDescent="0.2">
      <c r="A1644" s="821">
        <v>11</v>
      </c>
      <c r="B1644" s="822" t="s">
        <v>2300</v>
      </c>
      <c r="C1644" s="822" t="s">
        <v>2306</v>
      </c>
      <c r="D1644" s="823" t="s">
        <v>4268</v>
      </c>
      <c r="E1644" s="824" t="s">
        <v>2322</v>
      </c>
      <c r="F1644" s="822" t="s">
        <v>2301</v>
      </c>
      <c r="G1644" s="822" t="s">
        <v>2353</v>
      </c>
      <c r="H1644" s="822" t="s">
        <v>663</v>
      </c>
      <c r="I1644" s="822" t="s">
        <v>3321</v>
      </c>
      <c r="J1644" s="822" t="s">
        <v>1203</v>
      </c>
      <c r="K1644" s="822" t="s">
        <v>3322</v>
      </c>
      <c r="L1644" s="825">
        <v>2309.36</v>
      </c>
      <c r="M1644" s="825">
        <v>4618.72</v>
      </c>
      <c r="N1644" s="822">
        <v>2</v>
      </c>
      <c r="O1644" s="826">
        <v>1</v>
      </c>
      <c r="P1644" s="825">
        <v>4618.72</v>
      </c>
      <c r="Q1644" s="827">
        <v>1</v>
      </c>
      <c r="R1644" s="822">
        <v>2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11</v>
      </c>
      <c r="B1645" s="822" t="s">
        <v>2300</v>
      </c>
      <c r="C1645" s="822" t="s">
        <v>2306</v>
      </c>
      <c r="D1645" s="823" t="s">
        <v>4268</v>
      </c>
      <c r="E1645" s="824" t="s">
        <v>2322</v>
      </c>
      <c r="F1645" s="822" t="s">
        <v>2301</v>
      </c>
      <c r="G1645" s="822" t="s">
        <v>2353</v>
      </c>
      <c r="H1645" s="822" t="s">
        <v>663</v>
      </c>
      <c r="I1645" s="822" t="s">
        <v>2191</v>
      </c>
      <c r="J1645" s="822" t="s">
        <v>1203</v>
      </c>
      <c r="K1645" s="822" t="s">
        <v>2192</v>
      </c>
      <c r="L1645" s="825">
        <v>1385.62</v>
      </c>
      <c r="M1645" s="825">
        <v>1385.62</v>
      </c>
      <c r="N1645" s="822">
        <v>1</v>
      </c>
      <c r="O1645" s="826">
        <v>1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11</v>
      </c>
      <c r="B1646" s="822" t="s">
        <v>2300</v>
      </c>
      <c r="C1646" s="822" t="s">
        <v>2306</v>
      </c>
      <c r="D1646" s="823" t="s">
        <v>4268</v>
      </c>
      <c r="E1646" s="824" t="s">
        <v>2322</v>
      </c>
      <c r="F1646" s="822" t="s">
        <v>2301</v>
      </c>
      <c r="G1646" s="822" t="s">
        <v>2353</v>
      </c>
      <c r="H1646" s="822" t="s">
        <v>663</v>
      </c>
      <c r="I1646" s="822" t="s">
        <v>1834</v>
      </c>
      <c r="J1646" s="822" t="s">
        <v>788</v>
      </c>
      <c r="K1646" s="822" t="s">
        <v>1835</v>
      </c>
      <c r="L1646" s="825">
        <v>736.33</v>
      </c>
      <c r="M1646" s="825">
        <v>34607.510000000009</v>
      </c>
      <c r="N1646" s="822">
        <v>47</v>
      </c>
      <c r="O1646" s="826">
        <v>19</v>
      </c>
      <c r="P1646" s="825">
        <v>20617.240000000005</v>
      </c>
      <c r="Q1646" s="827">
        <v>0.5957446808510638</v>
      </c>
      <c r="R1646" s="822">
        <v>28</v>
      </c>
      <c r="S1646" s="827">
        <v>0.5957446808510638</v>
      </c>
      <c r="T1646" s="826">
        <v>12</v>
      </c>
      <c r="U1646" s="828">
        <v>0.63157894736842102</v>
      </c>
    </row>
    <row r="1647" spans="1:21" ht="14.45" customHeight="1" x14ac:dyDescent="0.2">
      <c r="A1647" s="821">
        <v>11</v>
      </c>
      <c r="B1647" s="822" t="s">
        <v>2300</v>
      </c>
      <c r="C1647" s="822" t="s">
        <v>2306</v>
      </c>
      <c r="D1647" s="823" t="s">
        <v>4268</v>
      </c>
      <c r="E1647" s="824" t="s">
        <v>2322</v>
      </c>
      <c r="F1647" s="822" t="s">
        <v>2301</v>
      </c>
      <c r="G1647" s="822" t="s">
        <v>2353</v>
      </c>
      <c r="H1647" s="822" t="s">
        <v>663</v>
      </c>
      <c r="I1647" s="822" t="s">
        <v>1836</v>
      </c>
      <c r="J1647" s="822" t="s">
        <v>788</v>
      </c>
      <c r="K1647" s="822" t="s">
        <v>1837</v>
      </c>
      <c r="L1647" s="825">
        <v>490.89</v>
      </c>
      <c r="M1647" s="825">
        <v>7363.35</v>
      </c>
      <c r="N1647" s="822">
        <v>15</v>
      </c>
      <c r="O1647" s="826">
        <v>7</v>
      </c>
      <c r="P1647" s="825">
        <v>4418.01</v>
      </c>
      <c r="Q1647" s="827">
        <v>0.6</v>
      </c>
      <c r="R1647" s="822">
        <v>9</v>
      </c>
      <c r="S1647" s="827">
        <v>0.6</v>
      </c>
      <c r="T1647" s="826">
        <v>4</v>
      </c>
      <c r="U1647" s="828">
        <v>0.5714285714285714</v>
      </c>
    </row>
    <row r="1648" spans="1:21" ht="14.45" customHeight="1" x14ac:dyDescent="0.2">
      <c r="A1648" s="821">
        <v>11</v>
      </c>
      <c r="B1648" s="822" t="s">
        <v>2300</v>
      </c>
      <c r="C1648" s="822" t="s">
        <v>2306</v>
      </c>
      <c r="D1648" s="823" t="s">
        <v>4268</v>
      </c>
      <c r="E1648" s="824" t="s">
        <v>2322</v>
      </c>
      <c r="F1648" s="822" t="s">
        <v>2301</v>
      </c>
      <c r="G1648" s="822" t="s">
        <v>2353</v>
      </c>
      <c r="H1648" s="822" t="s">
        <v>663</v>
      </c>
      <c r="I1648" s="822" t="s">
        <v>1830</v>
      </c>
      <c r="J1648" s="822" t="s">
        <v>788</v>
      </c>
      <c r="K1648" s="822" t="s">
        <v>1831</v>
      </c>
      <c r="L1648" s="825">
        <v>923.74</v>
      </c>
      <c r="M1648" s="825">
        <v>923.74</v>
      </c>
      <c r="N1648" s="822">
        <v>1</v>
      </c>
      <c r="O1648" s="826"/>
      <c r="P1648" s="825">
        <v>923.74</v>
      </c>
      <c r="Q1648" s="827">
        <v>1</v>
      </c>
      <c r="R1648" s="822">
        <v>1</v>
      </c>
      <c r="S1648" s="827">
        <v>1</v>
      </c>
      <c r="T1648" s="826"/>
      <c r="U1648" s="828"/>
    </row>
    <row r="1649" spans="1:21" ht="14.45" customHeight="1" x14ac:dyDescent="0.2">
      <c r="A1649" s="821">
        <v>11</v>
      </c>
      <c r="B1649" s="822" t="s">
        <v>2300</v>
      </c>
      <c r="C1649" s="822" t="s">
        <v>2306</v>
      </c>
      <c r="D1649" s="823" t="s">
        <v>4268</v>
      </c>
      <c r="E1649" s="824" t="s">
        <v>2322</v>
      </c>
      <c r="F1649" s="822" t="s">
        <v>2301</v>
      </c>
      <c r="G1649" s="822" t="s">
        <v>2408</v>
      </c>
      <c r="H1649" s="822" t="s">
        <v>329</v>
      </c>
      <c r="I1649" s="822" t="s">
        <v>2409</v>
      </c>
      <c r="J1649" s="822" t="s">
        <v>681</v>
      </c>
      <c r="K1649" s="822" t="s">
        <v>1168</v>
      </c>
      <c r="L1649" s="825">
        <v>35.25</v>
      </c>
      <c r="M1649" s="825">
        <v>1551</v>
      </c>
      <c r="N1649" s="822">
        <v>44</v>
      </c>
      <c r="O1649" s="826">
        <v>30</v>
      </c>
      <c r="P1649" s="825">
        <v>423</v>
      </c>
      <c r="Q1649" s="827">
        <v>0.27272727272727271</v>
      </c>
      <c r="R1649" s="822">
        <v>12</v>
      </c>
      <c r="S1649" s="827">
        <v>0.27272727272727271</v>
      </c>
      <c r="T1649" s="826">
        <v>8.5</v>
      </c>
      <c r="U1649" s="828">
        <v>0.28333333333333333</v>
      </c>
    </row>
    <row r="1650" spans="1:21" ht="14.45" customHeight="1" x14ac:dyDescent="0.2">
      <c r="A1650" s="821">
        <v>11</v>
      </c>
      <c r="B1650" s="822" t="s">
        <v>2300</v>
      </c>
      <c r="C1650" s="822" t="s">
        <v>2306</v>
      </c>
      <c r="D1650" s="823" t="s">
        <v>4268</v>
      </c>
      <c r="E1650" s="824" t="s">
        <v>2322</v>
      </c>
      <c r="F1650" s="822" t="s">
        <v>2301</v>
      </c>
      <c r="G1650" s="822" t="s">
        <v>2408</v>
      </c>
      <c r="H1650" s="822" t="s">
        <v>329</v>
      </c>
      <c r="I1650" s="822" t="s">
        <v>2589</v>
      </c>
      <c r="J1650" s="822" t="s">
        <v>681</v>
      </c>
      <c r="K1650" s="822" t="s">
        <v>2590</v>
      </c>
      <c r="L1650" s="825">
        <v>35.25</v>
      </c>
      <c r="M1650" s="825">
        <v>246.75</v>
      </c>
      <c r="N1650" s="822">
        <v>7</v>
      </c>
      <c r="O1650" s="826">
        <v>4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11</v>
      </c>
      <c r="B1651" s="822" t="s">
        <v>2300</v>
      </c>
      <c r="C1651" s="822" t="s">
        <v>2306</v>
      </c>
      <c r="D1651" s="823" t="s">
        <v>4268</v>
      </c>
      <c r="E1651" s="824" t="s">
        <v>2322</v>
      </c>
      <c r="F1651" s="822" t="s">
        <v>2301</v>
      </c>
      <c r="G1651" s="822" t="s">
        <v>2408</v>
      </c>
      <c r="H1651" s="822" t="s">
        <v>329</v>
      </c>
      <c r="I1651" s="822" t="s">
        <v>2799</v>
      </c>
      <c r="J1651" s="822" t="s">
        <v>681</v>
      </c>
      <c r="K1651" s="822" t="s">
        <v>2592</v>
      </c>
      <c r="L1651" s="825">
        <v>35.25</v>
      </c>
      <c r="M1651" s="825">
        <v>387.75</v>
      </c>
      <c r="N1651" s="822">
        <v>11</v>
      </c>
      <c r="O1651" s="826">
        <v>7.5</v>
      </c>
      <c r="P1651" s="825">
        <v>35.25</v>
      </c>
      <c r="Q1651" s="827">
        <v>9.0909090909090912E-2</v>
      </c>
      <c r="R1651" s="822">
        <v>1</v>
      </c>
      <c r="S1651" s="827">
        <v>9.0909090909090912E-2</v>
      </c>
      <c r="T1651" s="826">
        <v>1</v>
      </c>
      <c r="U1651" s="828">
        <v>0.13333333333333333</v>
      </c>
    </row>
    <row r="1652" spans="1:21" ht="14.45" customHeight="1" x14ac:dyDescent="0.2">
      <c r="A1652" s="821">
        <v>11</v>
      </c>
      <c r="B1652" s="822" t="s">
        <v>2300</v>
      </c>
      <c r="C1652" s="822" t="s">
        <v>2306</v>
      </c>
      <c r="D1652" s="823" t="s">
        <v>4268</v>
      </c>
      <c r="E1652" s="824" t="s">
        <v>2322</v>
      </c>
      <c r="F1652" s="822" t="s">
        <v>2301</v>
      </c>
      <c r="G1652" s="822" t="s">
        <v>2491</v>
      </c>
      <c r="H1652" s="822" t="s">
        <v>329</v>
      </c>
      <c r="I1652" s="822" t="s">
        <v>2492</v>
      </c>
      <c r="J1652" s="822" t="s">
        <v>2493</v>
      </c>
      <c r="K1652" s="822" t="s">
        <v>2494</v>
      </c>
      <c r="L1652" s="825">
        <v>57.64</v>
      </c>
      <c r="M1652" s="825">
        <v>230.56</v>
      </c>
      <c r="N1652" s="822">
        <v>4</v>
      </c>
      <c r="O1652" s="826">
        <v>4</v>
      </c>
      <c r="P1652" s="825">
        <v>230.56</v>
      </c>
      <c r="Q1652" s="827">
        <v>1</v>
      </c>
      <c r="R1652" s="822">
        <v>4</v>
      </c>
      <c r="S1652" s="827">
        <v>1</v>
      </c>
      <c r="T1652" s="826">
        <v>4</v>
      </c>
      <c r="U1652" s="828">
        <v>1</v>
      </c>
    </row>
    <row r="1653" spans="1:21" ht="14.45" customHeight="1" x14ac:dyDescent="0.2">
      <c r="A1653" s="821">
        <v>11</v>
      </c>
      <c r="B1653" s="822" t="s">
        <v>2300</v>
      </c>
      <c r="C1653" s="822" t="s">
        <v>2306</v>
      </c>
      <c r="D1653" s="823" t="s">
        <v>4268</v>
      </c>
      <c r="E1653" s="824" t="s">
        <v>2322</v>
      </c>
      <c r="F1653" s="822" t="s">
        <v>2301</v>
      </c>
      <c r="G1653" s="822" t="s">
        <v>2491</v>
      </c>
      <c r="H1653" s="822" t="s">
        <v>329</v>
      </c>
      <c r="I1653" s="822" t="s">
        <v>2492</v>
      </c>
      <c r="J1653" s="822" t="s">
        <v>2493</v>
      </c>
      <c r="K1653" s="822" t="s">
        <v>2494</v>
      </c>
      <c r="L1653" s="825">
        <v>27.37</v>
      </c>
      <c r="M1653" s="825">
        <v>27.37</v>
      </c>
      <c r="N1653" s="822">
        <v>1</v>
      </c>
      <c r="O1653" s="826">
        <v>1</v>
      </c>
      <c r="P1653" s="825">
        <v>27.37</v>
      </c>
      <c r="Q1653" s="827">
        <v>1</v>
      </c>
      <c r="R1653" s="822">
        <v>1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11</v>
      </c>
      <c r="B1654" s="822" t="s">
        <v>2300</v>
      </c>
      <c r="C1654" s="822" t="s">
        <v>2306</v>
      </c>
      <c r="D1654" s="823" t="s">
        <v>4268</v>
      </c>
      <c r="E1654" s="824" t="s">
        <v>2322</v>
      </c>
      <c r="F1654" s="822" t="s">
        <v>2301</v>
      </c>
      <c r="G1654" s="822" t="s">
        <v>2491</v>
      </c>
      <c r="H1654" s="822" t="s">
        <v>329</v>
      </c>
      <c r="I1654" s="822" t="s">
        <v>3904</v>
      </c>
      <c r="J1654" s="822" t="s">
        <v>2493</v>
      </c>
      <c r="K1654" s="822" t="s">
        <v>2494</v>
      </c>
      <c r="L1654" s="825">
        <v>93.71</v>
      </c>
      <c r="M1654" s="825">
        <v>187.42</v>
      </c>
      <c r="N1654" s="822">
        <v>2</v>
      </c>
      <c r="O1654" s="826">
        <v>2</v>
      </c>
      <c r="P1654" s="825">
        <v>187.42</v>
      </c>
      <c r="Q1654" s="827">
        <v>1</v>
      </c>
      <c r="R1654" s="822">
        <v>2</v>
      </c>
      <c r="S1654" s="827">
        <v>1</v>
      </c>
      <c r="T1654" s="826">
        <v>2</v>
      </c>
      <c r="U1654" s="828">
        <v>1</v>
      </c>
    </row>
    <row r="1655" spans="1:21" ht="14.45" customHeight="1" x14ac:dyDescent="0.2">
      <c r="A1655" s="821">
        <v>11</v>
      </c>
      <c r="B1655" s="822" t="s">
        <v>2300</v>
      </c>
      <c r="C1655" s="822" t="s">
        <v>2306</v>
      </c>
      <c r="D1655" s="823" t="s">
        <v>4268</v>
      </c>
      <c r="E1655" s="824" t="s">
        <v>2322</v>
      </c>
      <c r="F1655" s="822" t="s">
        <v>2301</v>
      </c>
      <c r="G1655" s="822" t="s">
        <v>2491</v>
      </c>
      <c r="H1655" s="822" t="s">
        <v>329</v>
      </c>
      <c r="I1655" s="822" t="s">
        <v>3904</v>
      </c>
      <c r="J1655" s="822" t="s">
        <v>2493</v>
      </c>
      <c r="K1655" s="822" t="s">
        <v>2494</v>
      </c>
      <c r="L1655" s="825">
        <v>27.37</v>
      </c>
      <c r="M1655" s="825">
        <v>27.37</v>
      </c>
      <c r="N1655" s="822">
        <v>1</v>
      </c>
      <c r="O1655" s="826">
        <v>0.5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11</v>
      </c>
      <c r="B1656" s="822" t="s">
        <v>2300</v>
      </c>
      <c r="C1656" s="822" t="s">
        <v>2306</v>
      </c>
      <c r="D1656" s="823" t="s">
        <v>4268</v>
      </c>
      <c r="E1656" s="824" t="s">
        <v>2322</v>
      </c>
      <c r="F1656" s="822" t="s">
        <v>2301</v>
      </c>
      <c r="G1656" s="822" t="s">
        <v>2491</v>
      </c>
      <c r="H1656" s="822" t="s">
        <v>329</v>
      </c>
      <c r="I1656" s="822" t="s">
        <v>3490</v>
      </c>
      <c r="J1656" s="822" t="s">
        <v>2493</v>
      </c>
      <c r="K1656" s="822" t="s">
        <v>3491</v>
      </c>
      <c r="L1656" s="825">
        <v>0</v>
      </c>
      <c r="M1656" s="825">
        <v>0</v>
      </c>
      <c r="N1656" s="822">
        <v>3</v>
      </c>
      <c r="O1656" s="826">
        <v>2</v>
      </c>
      <c r="P1656" s="825">
        <v>0</v>
      </c>
      <c r="Q1656" s="827"/>
      <c r="R1656" s="822">
        <v>1</v>
      </c>
      <c r="S1656" s="827">
        <v>0.33333333333333331</v>
      </c>
      <c r="T1656" s="826">
        <v>1</v>
      </c>
      <c r="U1656" s="828">
        <v>0.5</v>
      </c>
    </row>
    <row r="1657" spans="1:21" ht="14.45" customHeight="1" x14ac:dyDescent="0.2">
      <c r="A1657" s="821">
        <v>11</v>
      </c>
      <c r="B1657" s="822" t="s">
        <v>2300</v>
      </c>
      <c r="C1657" s="822" t="s">
        <v>2306</v>
      </c>
      <c r="D1657" s="823" t="s">
        <v>4268</v>
      </c>
      <c r="E1657" s="824" t="s">
        <v>2322</v>
      </c>
      <c r="F1657" s="822" t="s">
        <v>2301</v>
      </c>
      <c r="G1657" s="822" t="s">
        <v>2410</v>
      </c>
      <c r="H1657" s="822" t="s">
        <v>329</v>
      </c>
      <c r="I1657" s="822" t="s">
        <v>2411</v>
      </c>
      <c r="J1657" s="822" t="s">
        <v>2412</v>
      </c>
      <c r="K1657" s="822" t="s">
        <v>2039</v>
      </c>
      <c r="L1657" s="825">
        <v>1544.99</v>
      </c>
      <c r="M1657" s="825">
        <v>3089.98</v>
      </c>
      <c r="N1657" s="822">
        <v>2</v>
      </c>
      <c r="O1657" s="826"/>
      <c r="P1657" s="825"/>
      <c r="Q1657" s="827">
        <v>0</v>
      </c>
      <c r="R1657" s="822"/>
      <c r="S1657" s="827">
        <v>0</v>
      </c>
      <c r="T1657" s="826"/>
      <c r="U1657" s="828"/>
    </row>
    <row r="1658" spans="1:21" ht="14.45" customHeight="1" x14ac:dyDescent="0.2">
      <c r="A1658" s="821">
        <v>11</v>
      </c>
      <c r="B1658" s="822" t="s">
        <v>2300</v>
      </c>
      <c r="C1658" s="822" t="s">
        <v>2306</v>
      </c>
      <c r="D1658" s="823" t="s">
        <v>4268</v>
      </c>
      <c r="E1658" s="824" t="s">
        <v>2322</v>
      </c>
      <c r="F1658" s="822" t="s">
        <v>2301</v>
      </c>
      <c r="G1658" s="822" t="s">
        <v>2354</v>
      </c>
      <c r="H1658" s="822" t="s">
        <v>663</v>
      </c>
      <c r="I1658" s="822" t="s">
        <v>1970</v>
      </c>
      <c r="J1658" s="822" t="s">
        <v>929</v>
      </c>
      <c r="K1658" s="822" t="s">
        <v>930</v>
      </c>
      <c r="L1658" s="825">
        <v>0</v>
      </c>
      <c r="M1658" s="825">
        <v>0</v>
      </c>
      <c r="N1658" s="822">
        <v>43</v>
      </c>
      <c r="O1658" s="826">
        <v>31</v>
      </c>
      <c r="P1658" s="825">
        <v>0</v>
      </c>
      <c r="Q1658" s="827"/>
      <c r="R1658" s="822">
        <v>23</v>
      </c>
      <c r="S1658" s="827">
        <v>0.53488372093023251</v>
      </c>
      <c r="T1658" s="826">
        <v>19.5</v>
      </c>
      <c r="U1658" s="828">
        <v>0.62903225806451613</v>
      </c>
    </row>
    <row r="1659" spans="1:21" ht="14.45" customHeight="1" x14ac:dyDescent="0.2">
      <c r="A1659" s="821">
        <v>11</v>
      </c>
      <c r="B1659" s="822" t="s">
        <v>2300</v>
      </c>
      <c r="C1659" s="822" t="s">
        <v>2306</v>
      </c>
      <c r="D1659" s="823" t="s">
        <v>4268</v>
      </c>
      <c r="E1659" s="824" t="s">
        <v>2322</v>
      </c>
      <c r="F1659" s="822" t="s">
        <v>2301</v>
      </c>
      <c r="G1659" s="822" t="s">
        <v>2608</v>
      </c>
      <c r="H1659" s="822" t="s">
        <v>329</v>
      </c>
      <c r="I1659" s="822" t="s">
        <v>2609</v>
      </c>
      <c r="J1659" s="822" t="s">
        <v>2610</v>
      </c>
      <c r="K1659" s="822" t="s">
        <v>2611</v>
      </c>
      <c r="L1659" s="825">
        <v>77.13</v>
      </c>
      <c r="M1659" s="825">
        <v>462.78</v>
      </c>
      <c r="N1659" s="822">
        <v>6</v>
      </c>
      <c r="O1659" s="826">
        <v>4</v>
      </c>
      <c r="P1659" s="825">
        <v>154.26</v>
      </c>
      <c r="Q1659" s="827">
        <v>0.33333333333333331</v>
      </c>
      <c r="R1659" s="822">
        <v>2</v>
      </c>
      <c r="S1659" s="827">
        <v>0.33333333333333331</v>
      </c>
      <c r="T1659" s="826">
        <v>2</v>
      </c>
      <c r="U1659" s="828">
        <v>0.5</v>
      </c>
    </row>
    <row r="1660" spans="1:21" ht="14.45" customHeight="1" x14ac:dyDescent="0.2">
      <c r="A1660" s="821">
        <v>11</v>
      </c>
      <c r="B1660" s="822" t="s">
        <v>2300</v>
      </c>
      <c r="C1660" s="822" t="s">
        <v>2306</v>
      </c>
      <c r="D1660" s="823" t="s">
        <v>4268</v>
      </c>
      <c r="E1660" s="824" t="s">
        <v>2322</v>
      </c>
      <c r="F1660" s="822" t="s">
        <v>2301</v>
      </c>
      <c r="G1660" s="822" t="s">
        <v>2620</v>
      </c>
      <c r="H1660" s="822" t="s">
        <v>329</v>
      </c>
      <c r="I1660" s="822" t="s">
        <v>3599</v>
      </c>
      <c r="J1660" s="822" t="s">
        <v>3600</v>
      </c>
      <c r="K1660" s="822" t="s">
        <v>3601</v>
      </c>
      <c r="L1660" s="825">
        <v>0</v>
      </c>
      <c r="M1660" s="825">
        <v>0</v>
      </c>
      <c r="N1660" s="822">
        <v>1</v>
      </c>
      <c r="O1660" s="826">
        <v>1</v>
      </c>
      <c r="P1660" s="825"/>
      <c r="Q1660" s="827"/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11</v>
      </c>
      <c r="B1661" s="822" t="s">
        <v>2300</v>
      </c>
      <c r="C1661" s="822" t="s">
        <v>2306</v>
      </c>
      <c r="D1661" s="823" t="s">
        <v>4268</v>
      </c>
      <c r="E1661" s="824" t="s">
        <v>2322</v>
      </c>
      <c r="F1661" s="822" t="s">
        <v>2301</v>
      </c>
      <c r="G1661" s="822" t="s">
        <v>2620</v>
      </c>
      <c r="H1661" s="822" t="s">
        <v>329</v>
      </c>
      <c r="I1661" s="822" t="s">
        <v>2627</v>
      </c>
      <c r="J1661" s="822" t="s">
        <v>2625</v>
      </c>
      <c r="K1661" s="822" t="s">
        <v>2628</v>
      </c>
      <c r="L1661" s="825">
        <v>387.73</v>
      </c>
      <c r="M1661" s="825">
        <v>387.73</v>
      </c>
      <c r="N1661" s="822">
        <v>1</v>
      </c>
      <c r="O1661" s="826">
        <v>1</v>
      </c>
      <c r="P1661" s="825">
        <v>387.73</v>
      </c>
      <c r="Q1661" s="827">
        <v>1</v>
      </c>
      <c r="R1661" s="822">
        <v>1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11</v>
      </c>
      <c r="B1662" s="822" t="s">
        <v>2300</v>
      </c>
      <c r="C1662" s="822" t="s">
        <v>2306</v>
      </c>
      <c r="D1662" s="823" t="s">
        <v>4268</v>
      </c>
      <c r="E1662" s="824" t="s">
        <v>2322</v>
      </c>
      <c r="F1662" s="822" t="s">
        <v>2301</v>
      </c>
      <c r="G1662" s="822" t="s">
        <v>2620</v>
      </c>
      <c r="H1662" s="822" t="s">
        <v>329</v>
      </c>
      <c r="I1662" s="822" t="s">
        <v>3677</v>
      </c>
      <c r="J1662" s="822" t="s">
        <v>3600</v>
      </c>
      <c r="K1662" s="822" t="s">
        <v>3678</v>
      </c>
      <c r="L1662" s="825">
        <v>0</v>
      </c>
      <c r="M1662" s="825">
        <v>0</v>
      </c>
      <c r="N1662" s="822">
        <v>3</v>
      </c>
      <c r="O1662" s="826">
        <v>1</v>
      </c>
      <c r="P1662" s="825">
        <v>0</v>
      </c>
      <c r="Q1662" s="827"/>
      <c r="R1662" s="822">
        <v>3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11</v>
      </c>
      <c r="B1663" s="822" t="s">
        <v>2300</v>
      </c>
      <c r="C1663" s="822" t="s">
        <v>2306</v>
      </c>
      <c r="D1663" s="823" t="s">
        <v>4268</v>
      </c>
      <c r="E1663" s="824" t="s">
        <v>2322</v>
      </c>
      <c r="F1663" s="822" t="s">
        <v>2301</v>
      </c>
      <c r="G1663" s="822" t="s">
        <v>2629</v>
      </c>
      <c r="H1663" s="822" t="s">
        <v>329</v>
      </c>
      <c r="I1663" s="822" t="s">
        <v>3010</v>
      </c>
      <c r="J1663" s="822" t="s">
        <v>2833</v>
      </c>
      <c r="K1663" s="822" t="s">
        <v>1983</v>
      </c>
      <c r="L1663" s="825">
        <v>0</v>
      </c>
      <c r="M1663" s="825">
        <v>0</v>
      </c>
      <c r="N1663" s="822">
        <v>1</v>
      </c>
      <c r="O1663" s="826">
        <v>1</v>
      </c>
      <c r="P1663" s="825">
        <v>0</v>
      </c>
      <c r="Q1663" s="827"/>
      <c r="R1663" s="822">
        <v>1</v>
      </c>
      <c r="S1663" s="827">
        <v>1</v>
      </c>
      <c r="T1663" s="826">
        <v>1</v>
      </c>
      <c r="U1663" s="828">
        <v>1</v>
      </c>
    </row>
    <row r="1664" spans="1:21" ht="14.45" customHeight="1" x14ac:dyDescent="0.2">
      <c r="A1664" s="821">
        <v>11</v>
      </c>
      <c r="B1664" s="822" t="s">
        <v>2300</v>
      </c>
      <c r="C1664" s="822" t="s">
        <v>2306</v>
      </c>
      <c r="D1664" s="823" t="s">
        <v>4268</v>
      </c>
      <c r="E1664" s="824" t="s">
        <v>2322</v>
      </c>
      <c r="F1664" s="822" t="s">
        <v>2301</v>
      </c>
      <c r="G1664" s="822" t="s">
        <v>2629</v>
      </c>
      <c r="H1664" s="822" t="s">
        <v>663</v>
      </c>
      <c r="I1664" s="822" t="s">
        <v>1982</v>
      </c>
      <c r="J1664" s="822" t="s">
        <v>1069</v>
      </c>
      <c r="K1664" s="822" t="s">
        <v>1983</v>
      </c>
      <c r="L1664" s="825">
        <v>0</v>
      </c>
      <c r="M1664" s="825">
        <v>0</v>
      </c>
      <c r="N1664" s="822">
        <v>1</v>
      </c>
      <c r="O1664" s="826">
        <v>1</v>
      </c>
      <c r="P1664" s="825">
        <v>0</v>
      </c>
      <c r="Q1664" s="827"/>
      <c r="R1664" s="822">
        <v>1</v>
      </c>
      <c r="S1664" s="827">
        <v>1</v>
      </c>
      <c r="T1664" s="826">
        <v>1</v>
      </c>
      <c r="U1664" s="828">
        <v>1</v>
      </c>
    </row>
    <row r="1665" spans="1:21" ht="14.45" customHeight="1" x14ac:dyDescent="0.2">
      <c r="A1665" s="821">
        <v>11</v>
      </c>
      <c r="B1665" s="822" t="s">
        <v>2300</v>
      </c>
      <c r="C1665" s="822" t="s">
        <v>2306</v>
      </c>
      <c r="D1665" s="823" t="s">
        <v>4268</v>
      </c>
      <c r="E1665" s="824" t="s">
        <v>2322</v>
      </c>
      <c r="F1665" s="822" t="s">
        <v>2301</v>
      </c>
      <c r="G1665" s="822" t="s">
        <v>3682</v>
      </c>
      <c r="H1665" s="822" t="s">
        <v>329</v>
      </c>
      <c r="I1665" s="822" t="s">
        <v>3683</v>
      </c>
      <c r="J1665" s="822" t="s">
        <v>3684</v>
      </c>
      <c r="K1665" s="822" t="s">
        <v>3685</v>
      </c>
      <c r="L1665" s="825">
        <v>36.51</v>
      </c>
      <c r="M1665" s="825">
        <v>219.06</v>
      </c>
      <c r="N1665" s="822">
        <v>6</v>
      </c>
      <c r="O1665" s="826">
        <v>2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11</v>
      </c>
      <c r="B1666" s="822" t="s">
        <v>2300</v>
      </c>
      <c r="C1666" s="822" t="s">
        <v>2306</v>
      </c>
      <c r="D1666" s="823" t="s">
        <v>4268</v>
      </c>
      <c r="E1666" s="824" t="s">
        <v>2322</v>
      </c>
      <c r="F1666" s="822" t="s">
        <v>2301</v>
      </c>
      <c r="G1666" s="822" t="s">
        <v>2503</v>
      </c>
      <c r="H1666" s="822" t="s">
        <v>663</v>
      </c>
      <c r="I1666" s="822" t="s">
        <v>3506</v>
      </c>
      <c r="J1666" s="822" t="s">
        <v>2631</v>
      </c>
      <c r="K1666" s="822" t="s">
        <v>2845</v>
      </c>
      <c r="L1666" s="825">
        <v>50.32</v>
      </c>
      <c r="M1666" s="825">
        <v>201.28</v>
      </c>
      <c r="N1666" s="822">
        <v>4</v>
      </c>
      <c r="O1666" s="826">
        <v>2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11</v>
      </c>
      <c r="B1667" s="822" t="s">
        <v>2300</v>
      </c>
      <c r="C1667" s="822" t="s">
        <v>2306</v>
      </c>
      <c r="D1667" s="823" t="s">
        <v>4268</v>
      </c>
      <c r="E1667" s="824" t="s">
        <v>2322</v>
      </c>
      <c r="F1667" s="822" t="s">
        <v>2301</v>
      </c>
      <c r="G1667" s="822" t="s">
        <v>2503</v>
      </c>
      <c r="H1667" s="822" t="s">
        <v>329</v>
      </c>
      <c r="I1667" s="822" t="s">
        <v>2630</v>
      </c>
      <c r="J1667" s="822" t="s">
        <v>2631</v>
      </c>
      <c r="K1667" s="822" t="s">
        <v>2632</v>
      </c>
      <c r="L1667" s="825">
        <v>99.94</v>
      </c>
      <c r="M1667" s="825">
        <v>499.7</v>
      </c>
      <c r="N1667" s="822">
        <v>5</v>
      </c>
      <c r="O1667" s="826">
        <v>4.5</v>
      </c>
      <c r="P1667" s="825">
        <v>199.88</v>
      </c>
      <c r="Q1667" s="827">
        <v>0.4</v>
      </c>
      <c r="R1667" s="822">
        <v>2</v>
      </c>
      <c r="S1667" s="827">
        <v>0.4</v>
      </c>
      <c r="T1667" s="826">
        <v>1.5</v>
      </c>
      <c r="U1667" s="828">
        <v>0.33333333333333331</v>
      </c>
    </row>
    <row r="1668" spans="1:21" ht="14.45" customHeight="1" x14ac:dyDescent="0.2">
      <c r="A1668" s="821">
        <v>11</v>
      </c>
      <c r="B1668" s="822" t="s">
        <v>2300</v>
      </c>
      <c r="C1668" s="822" t="s">
        <v>2306</v>
      </c>
      <c r="D1668" s="823" t="s">
        <v>4268</v>
      </c>
      <c r="E1668" s="824" t="s">
        <v>2322</v>
      </c>
      <c r="F1668" s="822" t="s">
        <v>2301</v>
      </c>
      <c r="G1668" s="822" t="s">
        <v>2503</v>
      </c>
      <c r="H1668" s="822" t="s">
        <v>329</v>
      </c>
      <c r="I1668" s="822" t="s">
        <v>2633</v>
      </c>
      <c r="J1668" s="822" t="s">
        <v>2631</v>
      </c>
      <c r="K1668" s="822" t="s">
        <v>2634</v>
      </c>
      <c r="L1668" s="825">
        <v>299.83999999999997</v>
      </c>
      <c r="M1668" s="825">
        <v>899.52</v>
      </c>
      <c r="N1668" s="822">
        <v>3</v>
      </c>
      <c r="O1668" s="826">
        <v>2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11</v>
      </c>
      <c r="B1669" s="822" t="s">
        <v>2300</v>
      </c>
      <c r="C1669" s="822" t="s">
        <v>2306</v>
      </c>
      <c r="D1669" s="823" t="s">
        <v>4268</v>
      </c>
      <c r="E1669" s="824" t="s">
        <v>2322</v>
      </c>
      <c r="F1669" s="822" t="s">
        <v>2301</v>
      </c>
      <c r="G1669" s="822" t="s">
        <v>2503</v>
      </c>
      <c r="H1669" s="822" t="s">
        <v>329</v>
      </c>
      <c r="I1669" s="822" t="s">
        <v>2635</v>
      </c>
      <c r="J1669" s="822" t="s">
        <v>1058</v>
      </c>
      <c r="K1669" s="822" t="s">
        <v>1402</v>
      </c>
      <c r="L1669" s="825">
        <v>50.32</v>
      </c>
      <c r="M1669" s="825">
        <v>50.32</v>
      </c>
      <c r="N1669" s="822">
        <v>1</v>
      </c>
      <c r="O1669" s="826">
        <v>1</v>
      </c>
      <c r="P1669" s="825">
        <v>50.32</v>
      </c>
      <c r="Q1669" s="827">
        <v>1</v>
      </c>
      <c r="R1669" s="822">
        <v>1</v>
      </c>
      <c r="S1669" s="827">
        <v>1</v>
      </c>
      <c r="T1669" s="826">
        <v>1</v>
      </c>
      <c r="U1669" s="828">
        <v>1</v>
      </c>
    </row>
    <row r="1670" spans="1:21" ht="14.45" customHeight="1" x14ac:dyDescent="0.2">
      <c r="A1670" s="821">
        <v>11</v>
      </c>
      <c r="B1670" s="822" t="s">
        <v>2300</v>
      </c>
      <c r="C1670" s="822" t="s">
        <v>2306</v>
      </c>
      <c r="D1670" s="823" t="s">
        <v>4268</v>
      </c>
      <c r="E1670" s="824" t="s">
        <v>2322</v>
      </c>
      <c r="F1670" s="822" t="s">
        <v>2301</v>
      </c>
      <c r="G1670" s="822" t="s">
        <v>2503</v>
      </c>
      <c r="H1670" s="822" t="s">
        <v>329</v>
      </c>
      <c r="I1670" s="822" t="s">
        <v>2504</v>
      </c>
      <c r="J1670" s="822" t="s">
        <v>2639</v>
      </c>
      <c r="K1670" s="822"/>
      <c r="L1670" s="825">
        <v>50.32</v>
      </c>
      <c r="M1670" s="825">
        <v>150.96</v>
      </c>
      <c r="N1670" s="822">
        <v>3</v>
      </c>
      <c r="O1670" s="826">
        <v>3</v>
      </c>
      <c r="P1670" s="825">
        <v>100.64</v>
      </c>
      <c r="Q1670" s="827">
        <v>0.66666666666666663</v>
      </c>
      <c r="R1670" s="822">
        <v>2</v>
      </c>
      <c r="S1670" s="827">
        <v>0.66666666666666663</v>
      </c>
      <c r="T1670" s="826">
        <v>2</v>
      </c>
      <c r="U1670" s="828">
        <v>0.66666666666666663</v>
      </c>
    </row>
    <row r="1671" spans="1:21" ht="14.45" customHeight="1" x14ac:dyDescent="0.2">
      <c r="A1671" s="821">
        <v>11</v>
      </c>
      <c r="B1671" s="822" t="s">
        <v>2300</v>
      </c>
      <c r="C1671" s="822" t="s">
        <v>2306</v>
      </c>
      <c r="D1671" s="823" t="s">
        <v>4268</v>
      </c>
      <c r="E1671" s="824" t="s">
        <v>2322</v>
      </c>
      <c r="F1671" s="822" t="s">
        <v>2301</v>
      </c>
      <c r="G1671" s="822" t="s">
        <v>2503</v>
      </c>
      <c r="H1671" s="822" t="s">
        <v>329</v>
      </c>
      <c r="I1671" s="822" t="s">
        <v>2504</v>
      </c>
      <c r="J1671" s="822" t="s">
        <v>1058</v>
      </c>
      <c r="K1671" s="822" t="s">
        <v>2505</v>
      </c>
      <c r="L1671" s="825">
        <v>50.32</v>
      </c>
      <c r="M1671" s="825">
        <v>503.20000000000005</v>
      </c>
      <c r="N1671" s="822">
        <v>10</v>
      </c>
      <c r="O1671" s="826">
        <v>9</v>
      </c>
      <c r="P1671" s="825">
        <v>201.28</v>
      </c>
      <c r="Q1671" s="827">
        <v>0.39999999999999997</v>
      </c>
      <c r="R1671" s="822">
        <v>4</v>
      </c>
      <c r="S1671" s="827">
        <v>0.4</v>
      </c>
      <c r="T1671" s="826">
        <v>4</v>
      </c>
      <c r="U1671" s="828">
        <v>0.44444444444444442</v>
      </c>
    </row>
    <row r="1672" spans="1:21" ht="14.45" customHeight="1" x14ac:dyDescent="0.2">
      <c r="A1672" s="821">
        <v>11</v>
      </c>
      <c r="B1672" s="822" t="s">
        <v>2300</v>
      </c>
      <c r="C1672" s="822" t="s">
        <v>2306</v>
      </c>
      <c r="D1672" s="823" t="s">
        <v>4268</v>
      </c>
      <c r="E1672" s="824" t="s">
        <v>2322</v>
      </c>
      <c r="F1672" s="822" t="s">
        <v>2301</v>
      </c>
      <c r="G1672" s="822" t="s">
        <v>2503</v>
      </c>
      <c r="H1672" s="822" t="s">
        <v>329</v>
      </c>
      <c r="I1672" s="822" t="s">
        <v>2640</v>
      </c>
      <c r="J1672" s="822" t="s">
        <v>1058</v>
      </c>
      <c r="K1672" s="822" t="s">
        <v>2641</v>
      </c>
      <c r="L1672" s="825">
        <v>16.77</v>
      </c>
      <c r="M1672" s="825">
        <v>33.54</v>
      </c>
      <c r="N1672" s="822">
        <v>2</v>
      </c>
      <c r="O1672" s="826">
        <v>2</v>
      </c>
      <c r="P1672" s="825">
        <v>16.77</v>
      </c>
      <c r="Q1672" s="827">
        <v>0.5</v>
      </c>
      <c r="R1672" s="822">
        <v>1</v>
      </c>
      <c r="S1672" s="827">
        <v>0.5</v>
      </c>
      <c r="T1672" s="826">
        <v>1</v>
      </c>
      <c r="U1672" s="828">
        <v>0.5</v>
      </c>
    </row>
    <row r="1673" spans="1:21" ht="14.45" customHeight="1" x14ac:dyDescent="0.2">
      <c r="A1673" s="821">
        <v>11</v>
      </c>
      <c r="B1673" s="822" t="s">
        <v>2300</v>
      </c>
      <c r="C1673" s="822" t="s">
        <v>2306</v>
      </c>
      <c r="D1673" s="823" t="s">
        <v>4268</v>
      </c>
      <c r="E1673" s="824" t="s">
        <v>2322</v>
      </c>
      <c r="F1673" s="822" t="s">
        <v>2301</v>
      </c>
      <c r="G1673" s="822" t="s">
        <v>2404</v>
      </c>
      <c r="H1673" s="822" t="s">
        <v>663</v>
      </c>
      <c r="I1673" s="822" t="s">
        <v>1907</v>
      </c>
      <c r="J1673" s="822" t="s">
        <v>1078</v>
      </c>
      <c r="K1673" s="822" t="s">
        <v>1908</v>
      </c>
      <c r="L1673" s="825">
        <v>154.36000000000001</v>
      </c>
      <c r="M1673" s="825">
        <v>2161.04</v>
      </c>
      <c r="N1673" s="822">
        <v>14</v>
      </c>
      <c r="O1673" s="826">
        <v>8</v>
      </c>
      <c r="P1673" s="825">
        <v>926.16000000000008</v>
      </c>
      <c r="Q1673" s="827">
        <v>0.4285714285714286</v>
      </c>
      <c r="R1673" s="822">
        <v>6</v>
      </c>
      <c r="S1673" s="827">
        <v>0.42857142857142855</v>
      </c>
      <c r="T1673" s="826">
        <v>5</v>
      </c>
      <c r="U1673" s="828">
        <v>0.625</v>
      </c>
    </row>
    <row r="1674" spans="1:21" ht="14.45" customHeight="1" x14ac:dyDescent="0.2">
      <c r="A1674" s="821">
        <v>11</v>
      </c>
      <c r="B1674" s="822" t="s">
        <v>2300</v>
      </c>
      <c r="C1674" s="822" t="s">
        <v>2306</v>
      </c>
      <c r="D1674" s="823" t="s">
        <v>4268</v>
      </c>
      <c r="E1674" s="824" t="s">
        <v>2322</v>
      </c>
      <c r="F1674" s="822" t="s">
        <v>2301</v>
      </c>
      <c r="G1674" s="822" t="s">
        <v>2404</v>
      </c>
      <c r="H1674" s="822" t="s">
        <v>329</v>
      </c>
      <c r="I1674" s="822" t="s">
        <v>3015</v>
      </c>
      <c r="J1674" s="822" t="s">
        <v>1078</v>
      </c>
      <c r="K1674" s="822" t="s">
        <v>3016</v>
      </c>
      <c r="L1674" s="825">
        <v>225.06</v>
      </c>
      <c r="M1674" s="825">
        <v>450.12</v>
      </c>
      <c r="N1674" s="822">
        <v>2</v>
      </c>
      <c r="O1674" s="826">
        <v>2</v>
      </c>
      <c r="P1674" s="825">
        <v>225.06</v>
      </c>
      <c r="Q1674" s="827">
        <v>0.5</v>
      </c>
      <c r="R1674" s="822">
        <v>1</v>
      </c>
      <c r="S1674" s="827">
        <v>0.5</v>
      </c>
      <c r="T1674" s="826">
        <v>1</v>
      </c>
      <c r="U1674" s="828">
        <v>0.5</v>
      </c>
    </row>
    <row r="1675" spans="1:21" ht="14.45" customHeight="1" x14ac:dyDescent="0.2">
      <c r="A1675" s="821">
        <v>11</v>
      </c>
      <c r="B1675" s="822" t="s">
        <v>2300</v>
      </c>
      <c r="C1675" s="822" t="s">
        <v>2306</v>
      </c>
      <c r="D1675" s="823" t="s">
        <v>4268</v>
      </c>
      <c r="E1675" s="824" t="s">
        <v>2322</v>
      </c>
      <c r="F1675" s="822" t="s">
        <v>2301</v>
      </c>
      <c r="G1675" s="822" t="s">
        <v>2355</v>
      </c>
      <c r="H1675" s="822" t="s">
        <v>329</v>
      </c>
      <c r="I1675" s="822" t="s">
        <v>2356</v>
      </c>
      <c r="J1675" s="822" t="s">
        <v>2357</v>
      </c>
      <c r="K1675" s="822" t="s">
        <v>2358</v>
      </c>
      <c r="L1675" s="825">
        <v>0</v>
      </c>
      <c r="M1675" s="825">
        <v>0</v>
      </c>
      <c r="N1675" s="822">
        <v>1</v>
      </c>
      <c r="O1675" s="826">
        <v>1</v>
      </c>
      <c r="P1675" s="825"/>
      <c r="Q1675" s="827"/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11</v>
      </c>
      <c r="B1676" s="822" t="s">
        <v>2300</v>
      </c>
      <c r="C1676" s="822" t="s">
        <v>2306</v>
      </c>
      <c r="D1676" s="823" t="s">
        <v>4268</v>
      </c>
      <c r="E1676" s="824" t="s">
        <v>2322</v>
      </c>
      <c r="F1676" s="822" t="s">
        <v>2303</v>
      </c>
      <c r="G1676" s="822" t="s">
        <v>2359</v>
      </c>
      <c r="H1676" s="822" t="s">
        <v>329</v>
      </c>
      <c r="I1676" s="822" t="s">
        <v>2646</v>
      </c>
      <c r="J1676" s="822" t="s">
        <v>2647</v>
      </c>
      <c r="K1676" s="822" t="s">
        <v>2648</v>
      </c>
      <c r="L1676" s="825">
        <v>0</v>
      </c>
      <c r="M1676" s="825">
        <v>0</v>
      </c>
      <c r="N1676" s="822">
        <v>59</v>
      </c>
      <c r="O1676" s="826">
        <v>46</v>
      </c>
      <c r="P1676" s="825">
        <v>0</v>
      </c>
      <c r="Q1676" s="827"/>
      <c r="R1676" s="822">
        <v>1</v>
      </c>
      <c r="S1676" s="827">
        <v>1.6949152542372881E-2</v>
      </c>
      <c r="T1676" s="826">
        <v>1</v>
      </c>
      <c r="U1676" s="828">
        <v>2.1739130434782608E-2</v>
      </c>
    </row>
    <row r="1677" spans="1:21" ht="14.45" customHeight="1" x14ac:dyDescent="0.2">
      <c r="A1677" s="821">
        <v>11</v>
      </c>
      <c r="B1677" s="822" t="s">
        <v>2300</v>
      </c>
      <c r="C1677" s="822" t="s">
        <v>2306</v>
      </c>
      <c r="D1677" s="823" t="s">
        <v>4268</v>
      </c>
      <c r="E1677" s="824" t="s">
        <v>2322</v>
      </c>
      <c r="F1677" s="822" t="s">
        <v>2303</v>
      </c>
      <c r="G1677" s="822" t="s">
        <v>2359</v>
      </c>
      <c r="H1677" s="822" t="s">
        <v>329</v>
      </c>
      <c r="I1677" s="822" t="s">
        <v>3168</v>
      </c>
      <c r="J1677" s="822" t="s">
        <v>3169</v>
      </c>
      <c r="K1677" s="822" t="s">
        <v>3170</v>
      </c>
      <c r="L1677" s="825">
        <v>400.2</v>
      </c>
      <c r="M1677" s="825">
        <v>400.2</v>
      </c>
      <c r="N1677" s="822">
        <v>1</v>
      </c>
      <c r="O1677" s="826">
        <v>1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11</v>
      </c>
      <c r="B1678" s="822" t="s">
        <v>2300</v>
      </c>
      <c r="C1678" s="822" t="s">
        <v>2306</v>
      </c>
      <c r="D1678" s="823" t="s">
        <v>4268</v>
      </c>
      <c r="E1678" s="824" t="s">
        <v>2322</v>
      </c>
      <c r="F1678" s="822" t="s">
        <v>2303</v>
      </c>
      <c r="G1678" s="822" t="s">
        <v>2359</v>
      </c>
      <c r="H1678" s="822" t="s">
        <v>329</v>
      </c>
      <c r="I1678" s="822" t="s">
        <v>3905</v>
      </c>
      <c r="J1678" s="822" t="s">
        <v>3906</v>
      </c>
      <c r="K1678" s="822" t="s">
        <v>3907</v>
      </c>
      <c r="L1678" s="825">
        <v>1493.46</v>
      </c>
      <c r="M1678" s="825">
        <v>1493.46</v>
      </c>
      <c r="N1678" s="822">
        <v>1</v>
      </c>
      <c r="O1678" s="826">
        <v>1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11</v>
      </c>
      <c r="B1679" s="822" t="s">
        <v>2300</v>
      </c>
      <c r="C1679" s="822" t="s">
        <v>2306</v>
      </c>
      <c r="D1679" s="823" t="s">
        <v>4268</v>
      </c>
      <c r="E1679" s="824" t="s">
        <v>2322</v>
      </c>
      <c r="F1679" s="822" t="s">
        <v>2303</v>
      </c>
      <c r="G1679" s="822" t="s">
        <v>2359</v>
      </c>
      <c r="H1679" s="822" t="s">
        <v>329</v>
      </c>
      <c r="I1679" s="822" t="s">
        <v>2360</v>
      </c>
      <c r="J1679" s="822" t="s">
        <v>2361</v>
      </c>
      <c r="K1679" s="822" t="s">
        <v>2362</v>
      </c>
      <c r="L1679" s="825">
        <v>562.03</v>
      </c>
      <c r="M1679" s="825">
        <v>5058.2699999999986</v>
      </c>
      <c r="N1679" s="822">
        <v>9</v>
      </c>
      <c r="O1679" s="826">
        <v>9</v>
      </c>
      <c r="P1679" s="825">
        <v>4496.2399999999989</v>
      </c>
      <c r="Q1679" s="827">
        <v>0.88888888888888895</v>
      </c>
      <c r="R1679" s="822">
        <v>8</v>
      </c>
      <c r="S1679" s="827">
        <v>0.88888888888888884</v>
      </c>
      <c r="T1679" s="826">
        <v>8</v>
      </c>
      <c r="U1679" s="828">
        <v>0.88888888888888884</v>
      </c>
    </row>
    <row r="1680" spans="1:21" ht="14.45" customHeight="1" x14ac:dyDescent="0.2">
      <c r="A1680" s="821">
        <v>11</v>
      </c>
      <c r="B1680" s="822" t="s">
        <v>2300</v>
      </c>
      <c r="C1680" s="822" t="s">
        <v>2306</v>
      </c>
      <c r="D1680" s="823" t="s">
        <v>4268</v>
      </c>
      <c r="E1680" s="824" t="s">
        <v>2322</v>
      </c>
      <c r="F1680" s="822" t="s">
        <v>2303</v>
      </c>
      <c r="G1680" s="822" t="s">
        <v>2359</v>
      </c>
      <c r="H1680" s="822" t="s">
        <v>329</v>
      </c>
      <c r="I1680" s="822" t="s">
        <v>2389</v>
      </c>
      <c r="J1680" s="822" t="s">
        <v>2390</v>
      </c>
      <c r="K1680" s="822" t="s">
        <v>2391</v>
      </c>
      <c r="L1680" s="825">
        <v>1000.5</v>
      </c>
      <c r="M1680" s="825">
        <v>3001.5</v>
      </c>
      <c r="N1680" s="822">
        <v>3</v>
      </c>
      <c r="O1680" s="826">
        <v>3</v>
      </c>
      <c r="P1680" s="825">
        <v>3001.5</v>
      </c>
      <c r="Q1680" s="827">
        <v>1</v>
      </c>
      <c r="R1680" s="822">
        <v>3</v>
      </c>
      <c r="S1680" s="827">
        <v>1</v>
      </c>
      <c r="T1680" s="826">
        <v>3</v>
      </c>
      <c r="U1680" s="828">
        <v>1</v>
      </c>
    </row>
    <row r="1681" spans="1:21" ht="14.45" customHeight="1" x14ac:dyDescent="0.2">
      <c r="A1681" s="821">
        <v>11</v>
      </c>
      <c r="B1681" s="822" t="s">
        <v>2300</v>
      </c>
      <c r="C1681" s="822" t="s">
        <v>2306</v>
      </c>
      <c r="D1681" s="823" t="s">
        <v>4268</v>
      </c>
      <c r="E1681" s="824" t="s">
        <v>2322</v>
      </c>
      <c r="F1681" s="822" t="s">
        <v>2303</v>
      </c>
      <c r="G1681" s="822" t="s">
        <v>2359</v>
      </c>
      <c r="H1681" s="822" t="s">
        <v>329</v>
      </c>
      <c r="I1681" s="822" t="s">
        <v>2363</v>
      </c>
      <c r="J1681" s="822" t="s">
        <v>2364</v>
      </c>
      <c r="K1681" s="822" t="s">
        <v>2365</v>
      </c>
      <c r="L1681" s="825">
        <v>249.55</v>
      </c>
      <c r="M1681" s="825">
        <v>16470.300000000007</v>
      </c>
      <c r="N1681" s="822">
        <v>66</v>
      </c>
      <c r="O1681" s="826">
        <v>33</v>
      </c>
      <c r="P1681" s="825">
        <v>16470.300000000007</v>
      </c>
      <c r="Q1681" s="827">
        <v>1</v>
      </c>
      <c r="R1681" s="822">
        <v>66</v>
      </c>
      <c r="S1681" s="827">
        <v>1</v>
      </c>
      <c r="T1681" s="826">
        <v>33</v>
      </c>
      <c r="U1681" s="828">
        <v>1</v>
      </c>
    </row>
    <row r="1682" spans="1:21" ht="14.45" customHeight="1" x14ac:dyDescent="0.2">
      <c r="A1682" s="821">
        <v>11</v>
      </c>
      <c r="B1682" s="822" t="s">
        <v>2300</v>
      </c>
      <c r="C1682" s="822" t="s">
        <v>2306</v>
      </c>
      <c r="D1682" s="823" t="s">
        <v>4268</v>
      </c>
      <c r="E1682" s="824" t="s">
        <v>2322</v>
      </c>
      <c r="F1682" s="822" t="s">
        <v>2303</v>
      </c>
      <c r="G1682" s="822" t="s">
        <v>2359</v>
      </c>
      <c r="H1682" s="822" t="s">
        <v>329</v>
      </c>
      <c r="I1682" s="822" t="s">
        <v>2392</v>
      </c>
      <c r="J1682" s="822" t="s">
        <v>2393</v>
      </c>
      <c r="K1682" s="822" t="s">
        <v>2394</v>
      </c>
      <c r="L1682" s="825">
        <v>492.19</v>
      </c>
      <c r="M1682" s="825">
        <v>492.19</v>
      </c>
      <c r="N1682" s="822">
        <v>1</v>
      </c>
      <c r="O1682" s="826">
        <v>1</v>
      </c>
      <c r="P1682" s="825">
        <v>492.19</v>
      </c>
      <c r="Q1682" s="827">
        <v>1</v>
      </c>
      <c r="R1682" s="822">
        <v>1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11</v>
      </c>
      <c r="B1683" s="822" t="s">
        <v>2300</v>
      </c>
      <c r="C1683" s="822" t="s">
        <v>2306</v>
      </c>
      <c r="D1683" s="823" t="s">
        <v>4268</v>
      </c>
      <c r="E1683" s="824" t="s">
        <v>2322</v>
      </c>
      <c r="F1683" s="822" t="s">
        <v>2303</v>
      </c>
      <c r="G1683" s="822" t="s">
        <v>2359</v>
      </c>
      <c r="H1683" s="822" t="s">
        <v>329</v>
      </c>
      <c r="I1683" s="822" t="s">
        <v>2366</v>
      </c>
      <c r="J1683" s="822" t="s">
        <v>2367</v>
      </c>
      <c r="K1683" s="822" t="s">
        <v>2368</v>
      </c>
      <c r="L1683" s="825">
        <v>400.2</v>
      </c>
      <c r="M1683" s="825">
        <v>8404.1999999999971</v>
      </c>
      <c r="N1683" s="822">
        <v>21</v>
      </c>
      <c r="O1683" s="826">
        <v>20</v>
      </c>
      <c r="P1683" s="825">
        <v>7203.5999999999976</v>
      </c>
      <c r="Q1683" s="827">
        <v>0.85714285714285721</v>
      </c>
      <c r="R1683" s="822">
        <v>18</v>
      </c>
      <c r="S1683" s="827">
        <v>0.8571428571428571</v>
      </c>
      <c r="T1683" s="826">
        <v>17</v>
      </c>
      <c r="U1683" s="828">
        <v>0.85</v>
      </c>
    </row>
    <row r="1684" spans="1:21" ht="14.45" customHeight="1" x14ac:dyDescent="0.2">
      <c r="A1684" s="821">
        <v>11</v>
      </c>
      <c r="B1684" s="822" t="s">
        <v>2300</v>
      </c>
      <c r="C1684" s="822" t="s">
        <v>2306</v>
      </c>
      <c r="D1684" s="823" t="s">
        <v>4268</v>
      </c>
      <c r="E1684" s="824" t="s">
        <v>2322</v>
      </c>
      <c r="F1684" s="822" t="s">
        <v>2303</v>
      </c>
      <c r="G1684" s="822" t="s">
        <v>2359</v>
      </c>
      <c r="H1684" s="822" t="s">
        <v>329</v>
      </c>
      <c r="I1684" s="822" t="s">
        <v>2369</v>
      </c>
      <c r="J1684" s="822" t="s">
        <v>2370</v>
      </c>
      <c r="K1684" s="822" t="s">
        <v>2371</v>
      </c>
      <c r="L1684" s="825">
        <v>971.25</v>
      </c>
      <c r="M1684" s="825">
        <v>5827.5</v>
      </c>
      <c r="N1684" s="822">
        <v>6</v>
      </c>
      <c r="O1684" s="826">
        <v>6</v>
      </c>
      <c r="P1684" s="825">
        <v>5827.5</v>
      </c>
      <c r="Q1684" s="827">
        <v>1</v>
      </c>
      <c r="R1684" s="822">
        <v>6</v>
      </c>
      <c r="S1684" s="827">
        <v>1</v>
      </c>
      <c r="T1684" s="826">
        <v>6</v>
      </c>
      <c r="U1684" s="828">
        <v>1</v>
      </c>
    </row>
    <row r="1685" spans="1:21" ht="14.45" customHeight="1" x14ac:dyDescent="0.2">
      <c r="A1685" s="821">
        <v>11</v>
      </c>
      <c r="B1685" s="822" t="s">
        <v>2300</v>
      </c>
      <c r="C1685" s="822" t="s">
        <v>2306</v>
      </c>
      <c r="D1685" s="823" t="s">
        <v>4268</v>
      </c>
      <c r="E1685" s="824" t="s">
        <v>2322</v>
      </c>
      <c r="F1685" s="822" t="s">
        <v>2303</v>
      </c>
      <c r="G1685" s="822" t="s">
        <v>2359</v>
      </c>
      <c r="H1685" s="822" t="s">
        <v>329</v>
      </c>
      <c r="I1685" s="822" t="s">
        <v>2372</v>
      </c>
      <c r="J1685" s="822" t="s">
        <v>2373</v>
      </c>
      <c r="K1685" s="822" t="s">
        <v>2374</v>
      </c>
      <c r="L1685" s="825">
        <v>748.12</v>
      </c>
      <c r="M1685" s="825">
        <v>748.12</v>
      </c>
      <c r="N1685" s="822">
        <v>1</v>
      </c>
      <c r="O1685" s="826">
        <v>1</v>
      </c>
      <c r="P1685" s="825">
        <v>748.12</v>
      </c>
      <c r="Q1685" s="827">
        <v>1</v>
      </c>
      <c r="R1685" s="822">
        <v>1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11</v>
      </c>
      <c r="B1686" s="822" t="s">
        <v>2300</v>
      </c>
      <c r="C1686" s="822" t="s">
        <v>2306</v>
      </c>
      <c r="D1686" s="823" t="s">
        <v>4268</v>
      </c>
      <c r="E1686" s="824" t="s">
        <v>2322</v>
      </c>
      <c r="F1686" s="822" t="s">
        <v>2303</v>
      </c>
      <c r="G1686" s="822" t="s">
        <v>2359</v>
      </c>
      <c r="H1686" s="822" t="s">
        <v>329</v>
      </c>
      <c r="I1686" s="822" t="s">
        <v>2395</v>
      </c>
      <c r="J1686" s="822" t="s">
        <v>2396</v>
      </c>
      <c r="K1686" s="822" t="s">
        <v>2397</v>
      </c>
      <c r="L1686" s="825">
        <v>1000.5</v>
      </c>
      <c r="M1686" s="825">
        <v>2001</v>
      </c>
      <c r="N1686" s="822">
        <v>2</v>
      </c>
      <c r="O1686" s="826">
        <v>2</v>
      </c>
      <c r="P1686" s="825">
        <v>2001</v>
      </c>
      <c r="Q1686" s="827">
        <v>1</v>
      </c>
      <c r="R1686" s="822">
        <v>2</v>
      </c>
      <c r="S1686" s="827">
        <v>1</v>
      </c>
      <c r="T1686" s="826">
        <v>2</v>
      </c>
      <c r="U1686" s="828">
        <v>1</v>
      </c>
    </row>
    <row r="1687" spans="1:21" ht="14.45" customHeight="1" x14ac:dyDescent="0.2">
      <c r="A1687" s="821">
        <v>11</v>
      </c>
      <c r="B1687" s="822" t="s">
        <v>2300</v>
      </c>
      <c r="C1687" s="822" t="s">
        <v>2306</v>
      </c>
      <c r="D1687" s="823" t="s">
        <v>4268</v>
      </c>
      <c r="E1687" s="824" t="s">
        <v>2322</v>
      </c>
      <c r="F1687" s="822" t="s">
        <v>2303</v>
      </c>
      <c r="G1687" s="822" t="s">
        <v>2359</v>
      </c>
      <c r="H1687" s="822" t="s">
        <v>329</v>
      </c>
      <c r="I1687" s="822" t="s">
        <v>2398</v>
      </c>
      <c r="J1687" s="822" t="s">
        <v>2399</v>
      </c>
      <c r="K1687" s="822" t="s">
        <v>2400</v>
      </c>
      <c r="L1687" s="825">
        <v>349.6</v>
      </c>
      <c r="M1687" s="825">
        <v>349.6</v>
      </c>
      <c r="N1687" s="822">
        <v>1</v>
      </c>
      <c r="O1687" s="826">
        <v>1</v>
      </c>
      <c r="P1687" s="825">
        <v>349.6</v>
      </c>
      <c r="Q1687" s="827">
        <v>1</v>
      </c>
      <c r="R1687" s="822">
        <v>1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11</v>
      </c>
      <c r="B1688" s="822" t="s">
        <v>2300</v>
      </c>
      <c r="C1688" s="822" t="s">
        <v>2306</v>
      </c>
      <c r="D1688" s="823" t="s">
        <v>4268</v>
      </c>
      <c r="E1688" s="824" t="s">
        <v>2322</v>
      </c>
      <c r="F1688" s="822" t="s">
        <v>2303</v>
      </c>
      <c r="G1688" s="822" t="s">
        <v>2359</v>
      </c>
      <c r="H1688" s="822" t="s">
        <v>329</v>
      </c>
      <c r="I1688" s="822" t="s">
        <v>2864</v>
      </c>
      <c r="J1688" s="822" t="s">
        <v>2865</v>
      </c>
      <c r="K1688" s="822" t="s">
        <v>2866</v>
      </c>
      <c r="L1688" s="825">
        <v>1599.65</v>
      </c>
      <c r="M1688" s="825">
        <v>6398.6</v>
      </c>
      <c r="N1688" s="822">
        <v>4</v>
      </c>
      <c r="O1688" s="826">
        <v>3</v>
      </c>
      <c r="P1688" s="825">
        <v>4798.9500000000007</v>
      </c>
      <c r="Q1688" s="827">
        <v>0.75000000000000011</v>
      </c>
      <c r="R1688" s="822">
        <v>3</v>
      </c>
      <c r="S1688" s="827">
        <v>0.75</v>
      </c>
      <c r="T1688" s="826">
        <v>2</v>
      </c>
      <c r="U1688" s="828">
        <v>0.66666666666666663</v>
      </c>
    </row>
    <row r="1689" spans="1:21" ht="14.45" customHeight="1" x14ac:dyDescent="0.2">
      <c r="A1689" s="821">
        <v>11</v>
      </c>
      <c r="B1689" s="822" t="s">
        <v>2300</v>
      </c>
      <c r="C1689" s="822" t="s">
        <v>2306</v>
      </c>
      <c r="D1689" s="823" t="s">
        <v>4268</v>
      </c>
      <c r="E1689" s="824" t="s">
        <v>2322</v>
      </c>
      <c r="F1689" s="822" t="s">
        <v>2303</v>
      </c>
      <c r="G1689" s="822" t="s">
        <v>2359</v>
      </c>
      <c r="H1689" s="822" t="s">
        <v>329</v>
      </c>
      <c r="I1689" s="822" t="s">
        <v>3908</v>
      </c>
      <c r="J1689" s="822" t="s">
        <v>3909</v>
      </c>
      <c r="K1689" s="822" t="s">
        <v>3910</v>
      </c>
      <c r="L1689" s="825">
        <v>349.6</v>
      </c>
      <c r="M1689" s="825">
        <v>699.2</v>
      </c>
      <c r="N1689" s="822">
        <v>2</v>
      </c>
      <c r="O1689" s="826">
        <v>2</v>
      </c>
      <c r="P1689" s="825">
        <v>349.6</v>
      </c>
      <c r="Q1689" s="827">
        <v>0.5</v>
      </c>
      <c r="R1689" s="822">
        <v>1</v>
      </c>
      <c r="S1689" s="827">
        <v>0.5</v>
      </c>
      <c r="T1689" s="826">
        <v>1</v>
      </c>
      <c r="U1689" s="828">
        <v>0.5</v>
      </c>
    </row>
    <row r="1690" spans="1:21" ht="14.45" customHeight="1" x14ac:dyDescent="0.2">
      <c r="A1690" s="821">
        <v>11</v>
      </c>
      <c r="B1690" s="822" t="s">
        <v>2300</v>
      </c>
      <c r="C1690" s="822" t="s">
        <v>2306</v>
      </c>
      <c r="D1690" s="823" t="s">
        <v>4268</v>
      </c>
      <c r="E1690" s="824" t="s">
        <v>2322</v>
      </c>
      <c r="F1690" s="822" t="s">
        <v>2303</v>
      </c>
      <c r="G1690" s="822" t="s">
        <v>2359</v>
      </c>
      <c r="H1690" s="822" t="s">
        <v>329</v>
      </c>
      <c r="I1690" s="822" t="s">
        <v>2652</v>
      </c>
      <c r="J1690" s="822" t="s">
        <v>2653</v>
      </c>
      <c r="K1690" s="822" t="s">
        <v>2654</v>
      </c>
      <c r="L1690" s="825">
        <v>600.29999999999995</v>
      </c>
      <c r="M1690" s="825">
        <v>3001.5</v>
      </c>
      <c r="N1690" s="822">
        <v>5</v>
      </c>
      <c r="O1690" s="826">
        <v>5</v>
      </c>
      <c r="P1690" s="825">
        <v>1800.8999999999999</v>
      </c>
      <c r="Q1690" s="827">
        <v>0.6</v>
      </c>
      <c r="R1690" s="822">
        <v>3</v>
      </c>
      <c r="S1690" s="827">
        <v>0.6</v>
      </c>
      <c r="T1690" s="826">
        <v>3</v>
      </c>
      <c r="U1690" s="828">
        <v>0.6</v>
      </c>
    </row>
    <row r="1691" spans="1:21" ht="14.45" customHeight="1" x14ac:dyDescent="0.2">
      <c r="A1691" s="821">
        <v>11</v>
      </c>
      <c r="B1691" s="822" t="s">
        <v>2300</v>
      </c>
      <c r="C1691" s="822" t="s">
        <v>2306</v>
      </c>
      <c r="D1691" s="823" t="s">
        <v>4268</v>
      </c>
      <c r="E1691" s="824" t="s">
        <v>2322</v>
      </c>
      <c r="F1691" s="822" t="s">
        <v>2303</v>
      </c>
      <c r="G1691" s="822" t="s">
        <v>2359</v>
      </c>
      <c r="H1691" s="822" t="s">
        <v>329</v>
      </c>
      <c r="I1691" s="822" t="s">
        <v>3882</v>
      </c>
      <c r="J1691" s="822" t="s">
        <v>3883</v>
      </c>
      <c r="K1691" s="822" t="s">
        <v>3884</v>
      </c>
      <c r="L1691" s="825">
        <v>726.84</v>
      </c>
      <c r="M1691" s="825">
        <v>726.84</v>
      </c>
      <c r="N1691" s="822">
        <v>1</v>
      </c>
      <c r="O1691" s="826">
        <v>1</v>
      </c>
      <c r="P1691" s="825">
        <v>726.84</v>
      </c>
      <c r="Q1691" s="827">
        <v>1</v>
      </c>
      <c r="R1691" s="822">
        <v>1</v>
      </c>
      <c r="S1691" s="827">
        <v>1</v>
      </c>
      <c r="T1691" s="826">
        <v>1</v>
      </c>
      <c r="U1691" s="828">
        <v>1</v>
      </c>
    </row>
    <row r="1692" spans="1:21" ht="14.45" customHeight="1" x14ac:dyDescent="0.2">
      <c r="A1692" s="821">
        <v>11</v>
      </c>
      <c r="B1692" s="822" t="s">
        <v>2300</v>
      </c>
      <c r="C1692" s="822" t="s">
        <v>2306</v>
      </c>
      <c r="D1692" s="823" t="s">
        <v>4268</v>
      </c>
      <c r="E1692" s="824" t="s">
        <v>2322</v>
      </c>
      <c r="F1692" s="822" t="s">
        <v>2303</v>
      </c>
      <c r="G1692" s="822" t="s">
        <v>2359</v>
      </c>
      <c r="H1692" s="822" t="s">
        <v>329</v>
      </c>
      <c r="I1692" s="822" t="s">
        <v>3388</v>
      </c>
      <c r="J1692" s="822" t="s">
        <v>3389</v>
      </c>
      <c r="K1692" s="822" t="s">
        <v>3390</v>
      </c>
      <c r="L1692" s="825">
        <v>749.8</v>
      </c>
      <c r="M1692" s="825">
        <v>2249.3999999999996</v>
      </c>
      <c r="N1692" s="822">
        <v>3</v>
      </c>
      <c r="O1692" s="826">
        <v>3</v>
      </c>
      <c r="P1692" s="825">
        <v>1499.6</v>
      </c>
      <c r="Q1692" s="827">
        <v>0.66666666666666674</v>
      </c>
      <c r="R1692" s="822">
        <v>2</v>
      </c>
      <c r="S1692" s="827">
        <v>0.66666666666666663</v>
      </c>
      <c r="T1692" s="826">
        <v>2</v>
      </c>
      <c r="U1692" s="828">
        <v>0.66666666666666663</v>
      </c>
    </row>
    <row r="1693" spans="1:21" ht="14.45" customHeight="1" x14ac:dyDescent="0.2">
      <c r="A1693" s="821">
        <v>11</v>
      </c>
      <c r="B1693" s="822" t="s">
        <v>2300</v>
      </c>
      <c r="C1693" s="822" t="s">
        <v>2306</v>
      </c>
      <c r="D1693" s="823" t="s">
        <v>4268</v>
      </c>
      <c r="E1693" s="824" t="s">
        <v>2322</v>
      </c>
      <c r="F1693" s="822" t="s">
        <v>2303</v>
      </c>
      <c r="G1693" s="822" t="s">
        <v>2359</v>
      </c>
      <c r="H1693" s="822" t="s">
        <v>329</v>
      </c>
      <c r="I1693" s="822" t="s">
        <v>2655</v>
      </c>
      <c r="J1693" s="822" t="s">
        <v>2656</v>
      </c>
      <c r="K1693" s="822" t="s">
        <v>2657</v>
      </c>
      <c r="L1693" s="825">
        <v>600.29999999999995</v>
      </c>
      <c r="M1693" s="825">
        <v>3001.5</v>
      </c>
      <c r="N1693" s="822">
        <v>5</v>
      </c>
      <c r="O1693" s="826">
        <v>5</v>
      </c>
      <c r="P1693" s="825">
        <v>2401.1999999999998</v>
      </c>
      <c r="Q1693" s="827">
        <v>0.79999999999999993</v>
      </c>
      <c r="R1693" s="822">
        <v>4</v>
      </c>
      <c r="S1693" s="827">
        <v>0.8</v>
      </c>
      <c r="T1693" s="826">
        <v>4</v>
      </c>
      <c r="U1693" s="828">
        <v>0.8</v>
      </c>
    </row>
    <row r="1694" spans="1:21" ht="14.45" customHeight="1" x14ac:dyDescent="0.2">
      <c r="A1694" s="821">
        <v>11</v>
      </c>
      <c r="B1694" s="822" t="s">
        <v>2300</v>
      </c>
      <c r="C1694" s="822" t="s">
        <v>2306</v>
      </c>
      <c r="D1694" s="823" t="s">
        <v>4268</v>
      </c>
      <c r="E1694" s="824" t="s">
        <v>2322</v>
      </c>
      <c r="F1694" s="822" t="s">
        <v>2303</v>
      </c>
      <c r="G1694" s="822" t="s">
        <v>2359</v>
      </c>
      <c r="H1694" s="822" t="s">
        <v>329</v>
      </c>
      <c r="I1694" s="822" t="s">
        <v>2658</v>
      </c>
      <c r="J1694" s="822" t="s">
        <v>2659</v>
      </c>
      <c r="K1694" s="822" t="s">
        <v>2660</v>
      </c>
      <c r="L1694" s="825">
        <v>600</v>
      </c>
      <c r="M1694" s="825">
        <v>600</v>
      </c>
      <c r="N1694" s="822">
        <v>1</v>
      </c>
      <c r="O1694" s="826">
        <v>1</v>
      </c>
      <c r="P1694" s="825">
        <v>600</v>
      </c>
      <c r="Q1694" s="827">
        <v>1</v>
      </c>
      <c r="R1694" s="822">
        <v>1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11</v>
      </c>
      <c r="B1695" s="822" t="s">
        <v>2300</v>
      </c>
      <c r="C1695" s="822" t="s">
        <v>2306</v>
      </c>
      <c r="D1695" s="823" t="s">
        <v>4268</v>
      </c>
      <c r="E1695" s="824" t="s">
        <v>2322</v>
      </c>
      <c r="F1695" s="822" t="s">
        <v>2303</v>
      </c>
      <c r="G1695" s="822" t="s">
        <v>2359</v>
      </c>
      <c r="H1695" s="822" t="s">
        <v>329</v>
      </c>
      <c r="I1695" s="822" t="s">
        <v>2664</v>
      </c>
      <c r="J1695" s="822" t="s">
        <v>2665</v>
      </c>
      <c r="K1695" s="822"/>
      <c r="L1695" s="825">
        <v>180.55</v>
      </c>
      <c r="M1695" s="825">
        <v>902.75</v>
      </c>
      <c r="N1695" s="822">
        <v>5</v>
      </c>
      <c r="O1695" s="826">
        <v>5</v>
      </c>
      <c r="P1695" s="825">
        <v>722.2</v>
      </c>
      <c r="Q1695" s="827">
        <v>0.8</v>
      </c>
      <c r="R1695" s="822">
        <v>4</v>
      </c>
      <c r="S1695" s="827">
        <v>0.8</v>
      </c>
      <c r="T1695" s="826">
        <v>4</v>
      </c>
      <c r="U1695" s="828">
        <v>0.8</v>
      </c>
    </row>
    <row r="1696" spans="1:21" ht="14.45" customHeight="1" x14ac:dyDescent="0.2">
      <c r="A1696" s="821">
        <v>11</v>
      </c>
      <c r="B1696" s="822" t="s">
        <v>2300</v>
      </c>
      <c r="C1696" s="822" t="s">
        <v>2306</v>
      </c>
      <c r="D1696" s="823" t="s">
        <v>4268</v>
      </c>
      <c r="E1696" s="824" t="s">
        <v>2322</v>
      </c>
      <c r="F1696" s="822" t="s">
        <v>2303</v>
      </c>
      <c r="G1696" s="822" t="s">
        <v>2359</v>
      </c>
      <c r="H1696" s="822" t="s">
        <v>329</v>
      </c>
      <c r="I1696" s="822" t="s">
        <v>3127</v>
      </c>
      <c r="J1696" s="822" t="s">
        <v>3128</v>
      </c>
      <c r="K1696" s="822" t="s">
        <v>3129</v>
      </c>
      <c r="L1696" s="825">
        <v>1383</v>
      </c>
      <c r="M1696" s="825">
        <v>232344</v>
      </c>
      <c r="N1696" s="822">
        <v>168</v>
      </c>
      <c r="O1696" s="826">
        <v>128</v>
      </c>
      <c r="P1696" s="825">
        <v>224046</v>
      </c>
      <c r="Q1696" s="827">
        <v>0.9642857142857143</v>
      </c>
      <c r="R1696" s="822">
        <v>162</v>
      </c>
      <c r="S1696" s="827">
        <v>0.9642857142857143</v>
      </c>
      <c r="T1696" s="826">
        <v>124</v>
      </c>
      <c r="U1696" s="828">
        <v>0.96875</v>
      </c>
    </row>
    <row r="1697" spans="1:21" ht="14.45" customHeight="1" x14ac:dyDescent="0.2">
      <c r="A1697" s="821">
        <v>11</v>
      </c>
      <c r="B1697" s="822" t="s">
        <v>2300</v>
      </c>
      <c r="C1697" s="822" t="s">
        <v>2306</v>
      </c>
      <c r="D1697" s="823" t="s">
        <v>4268</v>
      </c>
      <c r="E1697" s="824" t="s">
        <v>2322</v>
      </c>
      <c r="F1697" s="822" t="s">
        <v>2303</v>
      </c>
      <c r="G1697" s="822" t="s">
        <v>2359</v>
      </c>
      <c r="H1697" s="822" t="s">
        <v>329</v>
      </c>
      <c r="I1697" s="822" t="s">
        <v>2375</v>
      </c>
      <c r="J1697" s="822" t="s">
        <v>2376</v>
      </c>
      <c r="K1697" s="822" t="s">
        <v>2377</v>
      </c>
      <c r="L1697" s="825">
        <v>245.42</v>
      </c>
      <c r="M1697" s="825">
        <v>245.42</v>
      </c>
      <c r="N1697" s="822">
        <v>1</v>
      </c>
      <c r="O1697" s="826">
        <v>1</v>
      </c>
      <c r="P1697" s="825">
        <v>245.42</v>
      </c>
      <c r="Q1697" s="827">
        <v>1</v>
      </c>
      <c r="R1697" s="822">
        <v>1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11</v>
      </c>
      <c r="B1698" s="822" t="s">
        <v>2300</v>
      </c>
      <c r="C1698" s="822" t="s">
        <v>2306</v>
      </c>
      <c r="D1698" s="823" t="s">
        <v>4268</v>
      </c>
      <c r="E1698" s="824" t="s">
        <v>2322</v>
      </c>
      <c r="F1698" s="822" t="s">
        <v>2303</v>
      </c>
      <c r="G1698" s="822" t="s">
        <v>2359</v>
      </c>
      <c r="H1698" s="822" t="s">
        <v>329</v>
      </c>
      <c r="I1698" s="822" t="s">
        <v>3273</v>
      </c>
      <c r="J1698" s="822" t="s">
        <v>3274</v>
      </c>
      <c r="K1698" s="822" t="s">
        <v>3275</v>
      </c>
      <c r="L1698" s="825">
        <v>3200.45</v>
      </c>
      <c r="M1698" s="825">
        <v>6400.9</v>
      </c>
      <c r="N1698" s="822">
        <v>2</v>
      </c>
      <c r="O1698" s="826">
        <v>2</v>
      </c>
      <c r="P1698" s="825">
        <v>6400.9</v>
      </c>
      <c r="Q1698" s="827">
        <v>1</v>
      </c>
      <c r="R1698" s="822">
        <v>2</v>
      </c>
      <c r="S1698" s="827">
        <v>1</v>
      </c>
      <c r="T1698" s="826">
        <v>2</v>
      </c>
      <c r="U1698" s="828">
        <v>1</v>
      </c>
    </row>
    <row r="1699" spans="1:21" ht="14.45" customHeight="1" x14ac:dyDescent="0.2">
      <c r="A1699" s="821">
        <v>11</v>
      </c>
      <c r="B1699" s="822" t="s">
        <v>2300</v>
      </c>
      <c r="C1699" s="822" t="s">
        <v>2306</v>
      </c>
      <c r="D1699" s="823" t="s">
        <v>4268</v>
      </c>
      <c r="E1699" s="824" t="s">
        <v>2322</v>
      </c>
      <c r="F1699" s="822" t="s">
        <v>2303</v>
      </c>
      <c r="G1699" s="822" t="s">
        <v>2359</v>
      </c>
      <c r="H1699" s="822" t="s">
        <v>329</v>
      </c>
      <c r="I1699" s="822" t="s">
        <v>3828</v>
      </c>
      <c r="J1699" s="822" t="s">
        <v>3829</v>
      </c>
      <c r="K1699" s="822" t="s">
        <v>3830</v>
      </c>
      <c r="L1699" s="825">
        <v>399.63</v>
      </c>
      <c r="M1699" s="825">
        <v>1598.52</v>
      </c>
      <c r="N1699" s="822">
        <v>4</v>
      </c>
      <c r="O1699" s="826">
        <v>4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11</v>
      </c>
      <c r="B1700" s="822" t="s">
        <v>2300</v>
      </c>
      <c r="C1700" s="822" t="s">
        <v>2306</v>
      </c>
      <c r="D1700" s="823" t="s">
        <v>4268</v>
      </c>
      <c r="E1700" s="824" t="s">
        <v>2322</v>
      </c>
      <c r="F1700" s="822" t="s">
        <v>2303</v>
      </c>
      <c r="G1700" s="822" t="s">
        <v>2359</v>
      </c>
      <c r="H1700" s="822" t="s">
        <v>329</v>
      </c>
      <c r="I1700" s="822" t="s">
        <v>2880</v>
      </c>
      <c r="J1700" s="822" t="s">
        <v>2881</v>
      </c>
      <c r="K1700" s="822" t="s">
        <v>2882</v>
      </c>
      <c r="L1700" s="825">
        <v>51.97</v>
      </c>
      <c r="M1700" s="825">
        <v>51.97</v>
      </c>
      <c r="N1700" s="822">
        <v>1</v>
      </c>
      <c r="O1700" s="826">
        <v>1</v>
      </c>
      <c r="P1700" s="825">
        <v>51.97</v>
      </c>
      <c r="Q1700" s="827">
        <v>1</v>
      </c>
      <c r="R1700" s="822">
        <v>1</v>
      </c>
      <c r="S1700" s="827">
        <v>1</v>
      </c>
      <c r="T1700" s="826">
        <v>1</v>
      </c>
      <c r="U1700" s="828">
        <v>1</v>
      </c>
    </row>
    <row r="1701" spans="1:21" ht="14.45" customHeight="1" x14ac:dyDescent="0.2">
      <c r="A1701" s="821">
        <v>11</v>
      </c>
      <c r="B1701" s="822" t="s">
        <v>2300</v>
      </c>
      <c r="C1701" s="822" t="s">
        <v>2306</v>
      </c>
      <c r="D1701" s="823" t="s">
        <v>4268</v>
      </c>
      <c r="E1701" s="824" t="s">
        <v>2322</v>
      </c>
      <c r="F1701" s="822" t="s">
        <v>2303</v>
      </c>
      <c r="G1701" s="822" t="s">
        <v>2359</v>
      </c>
      <c r="H1701" s="822" t="s">
        <v>329</v>
      </c>
      <c r="I1701" s="822" t="s">
        <v>2883</v>
      </c>
      <c r="J1701" s="822" t="s">
        <v>2881</v>
      </c>
      <c r="K1701" s="822" t="s">
        <v>2884</v>
      </c>
      <c r="L1701" s="825">
        <v>60.23</v>
      </c>
      <c r="M1701" s="825">
        <v>60.23</v>
      </c>
      <c r="N1701" s="822">
        <v>1</v>
      </c>
      <c r="O1701" s="826">
        <v>1</v>
      </c>
      <c r="P1701" s="825">
        <v>60.23</v>
      </c>
      <c r="Q1701" s="827">
        <v>1</v>
      </c>
      <c r="R1701" s="822">
        <v>1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11</v>
      </c>
      <c r="B1702" s="822" t="s">
        <v>2300</v>
      </c>
      <c r="C1702" s="822" t="s">
        <v>2306</v>
      </c>
      <c r="D1702" s="823" t="s">
        <v>4268</v>
      </c>
      <c r="E1702" s="824" t="s">
        <v>2322</v>
      </c>
      <c r="F1702" s="822" t="s">
        <v>2303</v>
      </c>
      <c r="G1702" s="822" t="s">
        <v>2359</v>
      </c>
      <c r="H1702" s="822" t="s">
        <v>329</v>
      </c>
      <c r="I1702" s="822" t="s">
        <v>3276</v>
      </c>
      <c r="J1702" s="822" t="s">
        <v>3277</v>
      </c>
      <c r="K1702" s="822" t="s">
        <v>3278</v>
      </c>
      <c r="L1702" s="825">
        <v>1437.5</v>
      </c>
      <c r="M1702" s="825">
        <v>5750</v>
      </c>
      <c r="N1702" s="822">
        <v>4</v>
      </c>
      <c r="O1702" s="826">
        <v>3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11</v>
      </c>
      <c r="B1703" s="822" t="s">
        <v>2300</v>
      </c>
      <c r="C1703" s="822" t="s">
        <v>2306</v>
      </c>
      <c r="D1703" s="823" t="s">
        <v>4268</v>
      </c>
      <c r="E1703" s="824" t="s">
        <v>2322</v>
      </c>
      <c r="F1703" s="822" t="s">
        <v>2303</v>
      </c>
      <c r="G1703" s="822" t="s">
        <v>2359</v>
      </c>
      <c r="H1703" s="822" t="s">
        <v>329</v>
      </c>
      <c r="I1703" s="822" t="s">
        <v>2459</v>
      </c>
      <c r="J1703" s="822" t="s">
        <v>2460</v>
      </c>
      <c r="K1703" s="822" t="s">
        <v>2461</v>
      </c>
      <c r="L1703" s="825">
        <v>575</v>
      </c>
      <c r="M1703" s="825">
        <v>575</v>
      </c>
      <c r="N1703" s="822">
        <v>1</v>
      </c>
      <c r="O1703" s="826">
        <v>1</v>
      </c>
      <c r="P1703" s="825">
        <v>575</v>
      </c>
      <c r="Q1703" s="827">
        <v>1</v>
      </c>
      <c r="R1703" s="822">
        <v>1</v>
      </c>
      <c r="S1703" s="827">
        <v>1</v>
      </c>
      <c r="T1703" s="826">
        <v>1</v>
      </c>
      <c r="U1703" s="828">
        <v>1</v>
      </c>
    </row>
    <row r="1704" spans="1:21" ht="14.45" customHeight="1" x14ac:dyDescent="0.2">
      <c r="A1704" s="821">
        <v>11</v>
      </c>
      <c r="B1704" s="822" t="s">
        <v>2300</v>
      </c>
      <c r="C1704" s="822" t="s">
        <v>2306</v>
      </c>
      <c r="D1704" s="823" t="s">
        <v>4268</v>
      </c>
      <c r="E1704" s="824" t="s">
        <v>2322</v>
      </c>
      <c r="F1704" s="822" t="s">
        <v>2303</v>
      </c>
      <c r="G1704" s="822" t="s">
        <v>2359</v>
      </c>
      <c r="H1704" s="822" t="s">
        <v>329</v>
      </c>
      <c r="I1704" s="822" t="s">
        <v>3279</v>
      </c>
      <c r="J1704" s="822" t="s">
        <v>3280</v>
      </c>
      <c r="K1704" s="822" t="s">
        <v>3281</v>
      </c>
      <c r="L1704" s="825">
        <v>180.55</v>
      </c>
      <c r="M1704" s="825">
        <v>361.1</v>
      </c>
      <c r="N1704" s="822">
        <v>2</v>
      </c>
      <c r="O1704" s="826">
        <v>1</v>
      </c>
      <c r="P1704" s="825">
        <v>361.1</v>
      </c>
      <c r="Q1704" s="827">
        <v>1</v>
      </c>
      <c r="R1704" s="822">
        <v>2</v>
      </c>
      <c r="S1704" s="827">
        <v>1</v>
      </c>
      <c r="T1704" s="826">
        <v>1</v>
      </c>
      <c r="U1704" s="828">
        <v>1</v>
      </c>
    </row>
    <row r="1705" spans="1:21" ht="14.45" customHeight="1" x14ac:dyDescent="0.2">
      <c r="A1705" s="821">
        <v>11</v>
      </c>
      <c r="B1705" s="822" t="s">
        <v>2300</v>
      </c>
      <c r="C1705" s="822" t="s">
        <v>2306</v>
      </c>
      <c r="D1705" s="823" t="s">
        <v>4268</v>
      </c>
      <c r="E1705" s="824" t="s">
        <v>2322</v>
      </c>
      <c r="F1705" s="822" t="s">
        <v>2303</v>
      </c>
      <c r="G1705" s="822" t="s">
        <v>2359</v>
      </c>
      <c r="H1705" s="822" t="s">
        <v>329</v>
      </c>
      <c r="I1705" s="822" t="s">
        <v>2948</v>
      </c>
      <c r="J1705" s="822" t="s">
        <v>2949</v>
      </c>
      <c r="K1705" s="822" t="s">
        <v>2950</v>
      </c>
      <c r="L1705" s="825">
        <v>1281.19</v>
      </c>
      <c r="M1705" s="825">
        <v>5124.76</v>
      </c>
      <c r="N1705" s="822">
        <v>4</v>
      </c>
      <c r="O1705" s="826">
        <v>4</v>
      </c>
      <c r="P1705" s="825">
        <v>1281.19</v>
      </c>
      <c r="Q1705" s="827">
        <v>0.25</v>
      </c>
      <c r="R1705" s="822">
        <v>1</v>
      </c>
      <c r="S1705" s="827">
        <v>0.25</v>
      </c>
      <c r="T1705" s="826">
        <v>1</v>
      </c>
      <c r="U1705" s="828">
        <v>0.25</v>
      </c>
    </row>
    <row r="1706" spans="1:21" ht="14.45" customHeight="1" x14ac:dyDescent="0.2">
      <c r="A1706" s="821">
        <v>11</v>
      </c>
      <c r="B1706" s="822" t="s">
        <v>2300</v>
      </c>
      <c r="C1706" s="822" t="s">
        <v>2306</v>
      </c>
      <c r="D1706" s="823" t="s">
        <v>4268</v>
      </c>
      <c r="E1706" s="824" t="s">
        <v>2322</v>
      </c>
      <c r="F1706" s="822" t="s">
        <v>2303</v>
      </c>
      <c r="G1706" s="822" t="s">
        <v>2359</v>
      </c>
      <c r="H1706" s="822" t="s">
        <v>329</v>
      </c>
      <c r="I1706" s="822" t="s">
        <v>3911</v>
      </c>
      <c r="J1706" s="822" t="s">
        <v>3912</v>
      </c>
      <c r="K1706" s="822" t="s">
        <v>3913</v>
      </c>
      <c r="L1706" s="825">
        <v>1799.75</v>
      </c>
      <c r="M1706" s="825">
        <v>1799.75</v>
      </c>
      <c r="N1706" s="822">
        <v>1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11</v>
      </c>
      <c r="B1707" s="822" t="s">
        <v>2300</v>
      </c>
      <c r="C1707" s="822" t="s">
        <v>2306</v>
      </c>
      <c r="D1707" s="823" t="s">
        <v>4268</v>
      </c>
      <c r="E1707" s="824" t="s">
        <v>2322</v>
      </c>
      <c r="F1707" s="822" t="s">
        <v>2303</v>
      </c>
      <c r="G1707" s="822" t="s">
        <v>2359</v>
      </c>
      <c r="H1707" s="822" t="s">
        <v>329</v>
      </c>
      <c r="I1707" s="822" t="s">
        <v>2951</v>
      </c>
      <c r="J1707" s="822" t="s">
        <v>2952</v>
      </c>
      <c r="K1707" s="822" t="s">
        <v>2953</v>
      </c>
      <c r="L1707" s="825">
        <v>1000.5</v>
      </c>
      <c r="M1707" s="825">
        <v>2001</v>
      </c>
      <c r="N1707" s="822">
        <v>2</v>
      </c>
      <c r="O1707" s="826">
        <v>2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11</v>
      </c>
      <c r="B1708" s="822" t="s">
        <v>2300</v>
      </c>
      <c r="C1708" s="822" t="s">
        <v>2306</v>
      </c>
      <c r="D1708" s="823" t="s">
        <v>4268</v>
      </c>
      <c r="E1708" s="824" t="s">
        <v>2322</v>
      </c>
      <c r="F1708" s="822" t="s">
        <v>2303</v>
      </c>
      <c r="G1708" s="822" t="s">
        <v>2359</v>
      </c>
      <c r="H1708" s="822" t="s">
        <v>329</v>
      </c>
      <c r="I1708" s="822" t="s">
        <v>3614</v>
      </c>
      <c r="J1708" s="822" t="s">
        <v>3615</v>
      </c>
      <c r="K1708" s="822" t="s">
        <v>3616</v>
      </c>
      <c r="L1708" s="825">
        <v>349.6</v>
      </c>
      <c r="M1708" s="825">
        <v>349.6</v>
      </c>
      <c r="N1708" s="822">
        <v>1</v>
      </c>
      <c r="O1708" s="826">
        <v>1</v>
      </c>
      <c r="P1708" s="825">
        <v>349.6</v>
      </c>
      <c r="Q1708" s="827">
        <v>1</v>
      </c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11</v>
      </c>
      <c r="B1709" s="822" t="s">
        <v>2300</v>
      </c>
      <c r="C1709" s="822" t="s">
        <v>2306</v>
      </c>
      <c r="D1709" s="823" t="s">
        <v>4268</v>
      </c>
      <c r="E1709" s="824" t="s">
        <v>2322</v>
      </c>
      <c r="F1709" s="822" t="s">
        <v>2303</v>
      </c>
      <c r="G1709" s="822" t="s">
        <v>2359</v>
      </c>
      <c r="H1709" s="822" t="s">
        <v>329</v>
      </c>
      <c r="I1709" s="822" t="s">
        <v>3914</v>
      </c>
      <c r="J1709" s="822" t="s">
        <v>3915</v>
      </c>
      <c r="K1709" s="822" t="s">
        <v>3916</v>
      </c>
      <c r="L1709" s="825">
        <v>1799.75</v>
      </c>
      <c r="M1709" s="825">
        <v>1799.75</v>
      </c>
      <c r="N1709" s="822">
        <v>1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11</v>
      </c>
      <c r="B1710" s="822" t="s">
        <v>2300</v>
      </c>
      <c r="C1710" s="822" t="s">
        <v>2306</v>
      </c>
      <c r="D1710" s="823" t="s">
        <v>4268</v>
      </c>
      <c r="E1710" s="824" t="s">
        <v>2322</v>
      </c>
      <c r="F1710" s="822" t="s">
        <v>2303</v>
      </c>
      <c r="G1710" s="822" t="s">
        <v>2359</v>
      </c>
      <c r="H1710" s="822" t="s">
        <v>329</v>
      </c>
      <c r="I1710" s="822" t="s">
        <v>3349</v>
      </c>
      <c r="J1710" s="822" t="s">
        <v>3350</v>
      </c>
      <c r="K1710" s="822" t="s">
        <v>3351</v>
      </c>
      <c r="L1710" s="825">
        <v>516.63</v>
      </c>
      <c r="M1710" s="825">
        <v>516.63</v>
      </c>
      <c r="N1710" s="822">
        <v>1</v>
      </c>
      <c r="O1710" s="826">
        <v>1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11</v>
      </c>
      <c r="B1711" s="822" t="s">
        <v>2300</v>
      </c>
      <c r="C1711" s="822" t="s">
        <v>2306</v>
      </c>
      <c r="D1711" s="823" t="s">
        <v>4268</v>
      </c>
      <c r="E1711" s="824" t="s">
        <v>2322</v>
      </c>
      <c r="F1711" s="822" t="s">
        <v>2303</v>
      </c>
      <c r="G1711" s="822" t="s">
        <v>2359</v>
      </c>
      <c r="H1711" s="822" t="s">
        <v>329</v>
      </c>
      <c r="I1711" s="822" t="s">
        <v>3686</v>
      </c>
      <c r="J1711" s="822" t="s">
        <v>3687</v>
      </c>
      <c r="K1711" s="822" t="s">
        <v>3688</v>
      </c>
      <c r="L1711" s="825">
        <v>1599.65</v>
      </c>
      <c r="M1711" s="825">
        <v>1599.65</v>
      </c>
      <c r="N1711" s="822">
        <v>1</v>
      </c>
      <c r="O1711" s="826">
        <v>1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11</v>
      </c>
      <c r="B1712" s="822" t="s">
        <v>2300</v>
      </c>
      <c r="C1712" s="822" t="s">
        <v>2306</v>
      </c>
      <c r="D1712" s="823" t="s">
        <v>4268</v>
      </c>
      <c r="E1712" s="824" t="s">
        <v>2322</v>
      </c>
      <c r="F1712" s="822" t="s">
        <v>2303</v>
      </c>
      <c r="G1712" s="822" t="s">
        <v>2359</v>
      </c>
      <c r="H1712" s="822" t="s">
        <v>329</v>
      </c>
      <c r="I1712" s="822" t="s">
        <v>2906</v>
      </c>
      <c r="J1712" s="822" t="s">
        <v>2907</v>
      </c>
      <c r="K1712" s="822" t="s">
        <v>2908</v>
      </c>
      <c r="L1712" s="825">
        <v>249.55</v>
      </c>
      <c r="M1712" s="825">
        <v>249.55</v>
      </c>
      <c r="N1712" s="822">
        <v>1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11</v>
      </c>
      <c r="B1713" s="822" t="s">
        <v>2300</v>
      </c>
      <c r="C1713" s="822" t="s">
        <v>2306</v>
      </c>
      <c r="D1713" s="823" t="s">
        <v>4268</v>
      </c>
      <c r="E1713" s="824" t="s">
        <v>2322</v>
      </c>
      <c r="F1713" s="822" t="s">
        <v>2303</v>
      </c>
      <c r="G1713" s="822" t="s">
        <v>2359</v>
      </c>
      <c r="H1713" s="822" t="s">
        <v>329</v>
      </c>
      <c r="I1713" s="822" t="s">
        <v>3917</v>
      </c>
      <c r="J1713" s="822" t="s">
        <v>3918</v>
      </c>
      <c r="K1713" s="822" t="s">
        <v>3919</v>
      </c>
      <c r="L1713" s="825">
        <v>732.48</v>
      </c>
      <c r="M1713" s="825">
        <v>1464.96</v>
      </c>
      <c r="N1713" s="822">
        <v>2</v>
      </c>
      <c r="O1713" s="826">
        <v>2</v>
      </c>
      <c r="P1713" s="825">
        <v>1464.96</v>
      </c>
      <c r="Q1713" s="827">
        <v>1</v>
      </c>
      <c r="R1713" s="822">
        <v>2</v>
      </c>
      <c r="S1713" s="827">
        <v>1</v>
      </c>
      <c r="T1713" s="826">
        <v>2</v>
      </c>
      <c r="U1713" s="828">
        <v>1</v>
      </c>
    </row>
    <row r="1714" spans="1:21" ht="14.45" customHeight="1" x14ac:dyDescent="0.2">
      <c r="A1714" s="821">
        <v>11</v>
      </c>
      <c r="B1714" s="822" t="s">
        <v>2300</v>
      </c>
      <c r="C1714" s="822" t="s">
        <v>2306</v>
      </c>
      <c r="D1714" s="823" t="s">
        <v>4268</v>
      </c>
      <c r="E1714" s="824" t="s">
        <v>2322</v>
      </c>
      <c r="F1714" s="822" t="s">
        <v>2303</v>
      </c>
      <c r="G1714" s="822" t="s">
        <v>2359</v>
      </c>
      <c r="H1714" s="822" t="s">
        <v>329</v>
      </c>
      <c r="I1714" s="822" t="s">
        <v>3920</v>
      </c>
      <c r="J1714" s="822" t="s">
        <v>3921</v>
      </c>
      <c r="K1714" s="822"/>
      <c r="L1714" s="825">
        <v>749.8</v>
      </c>
      <c r="M1714" s="825">
        <v>2249.3999999999996</v>
      </c>
      <c r="N1714" s="822">
        <v>3</v>
      </c>
      <c r="O1714" s="826">
        <v>3</v>
      </c>
      <c r="P1714" s="825">
        <v>749.8</v>
      </c>
      <c r="Q1714" s="827">
        <v>0.33333333333333337</v>
      </c>
      <c r="R1714" s="822">
        <v>1</v>
      </c>
      <c r="S1714" s="827">
        <v>0.33333333333333331</v>
      </c>
      <c r="T1714" s="826">
        <v>1</v>
      </c>
      <c r="U1714" s="828">
        <v>0.33333333333333331</v>
      </c>
    </row>
    <row r="1715" spans="1:21" ht="14.45" customHeight="1" x14ac:dyDescent="0.2">
      <c r="A1715" s="821">
        <v>11</v>
      </c>
      <c r="B1715" s="822" t="s">
        <v>2300</v>
      </c>
      <c r="C1715" s="822" t="s">
        <v>2306</v>
      </c>
      <c r="D1715" s="823" t="s">
        <v>4268</v>
      </c>
      <c r="E1715" s="824" t="s">
        <v>2317</v>
      </c>
      <c r="F1715" s="822" t="s">
        <v>2301</v>
      </c>
      <c r="G1715" s="822" t="s">
        <v>2506</v>
      </c>
      <c r="H1715" s="822" t="s">
        <v>329</v>
      </c>
      <c r="I1715" s="822" t="s">
        <v>2957</v>
      </c>
      <c r="J1715" s="822" t="s">
        <v>2508</v>
      </c>
      <c r="K1715" s="822" t="s">
        <v>2958</v>
      </c>
      <c r="L1715" s="825">
        <v>23.49</v>
      </c>
      <c r="M1715" s="825">
        <v>23.49</v>
      </c>
      <c r="N1715" s="822">
        <v>1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11</v>
      </c>
      <c r="B1716" s="822" t="s">
        <v>2300</v>
      </c>
      <c r="C1716" s="822" t="s">
        <v>2306</v>
      </c>
      <c r="D1716" s="823" t="s">
        <v>4268</v>
      </c>
      <c r="E1716" s="824" t="s">
        <v>2317</v>
      </c>
      <c r="F1716" s="822" t="s">
        <v>2301</v>
      </c>
      <c r="G1716" s="822" t="s">
        <v>2506</v>
      </c>
      <c r="H1716" s="822" t="s">
        <v>329</v>
      </c>
      <c r="I1716" s="822" t="s">
        <v>2507</v>
      </c>
      <c r="J1716" s="822" t="s">
        <v>2508</v>
      </c>
      <c r="K1716" s="822" t="s">
        <v>2083</v>
      </c>
      <c r="L1716" s="825">
        <v>70.48</v>
      </c>
      <c r="M1716" s="825">
        <v>281.92</v>
      </c>
      <c r="N1716" s="822">
        <v>4</v>
      </c>
      <c r="O1716" s="826">
        <v>4</v>
      </c>
      <c r="P1716" s="825">
        <v>140.96</v>
      </c>
      <c r="Q1716" s="827">
        <v>0.5</v>
      </c>
      <c r="R1716" s="822">
        <v>2</v>
      </c>
      <c r="S1716" s="827">
        <v>0.5</v>
      </c>
      <c r="T1716" s="826">
        <v>2</v>
      </c>
      <c r="U1716" s="828">
        <v>0.5</v>
      </c>
    </row>
    <row r="1717" spans="1:21" ht="14.45" customHeight="1" x14ac:dyDescent="0.2">
      <c r="A1717" s="821">
        <v>11</v>
      </c>
      <c r="B1717" s="822" t="s">
        <v>2300</v>
      </c>
      <c r="C1717" s="822" t="s">
        <v>2306</v>
      </c>
      <c r="D1717" s="823" t="s">
        <v>4268</v>
      </c>
      <c r="E1717" s="824" t="s">
        <v>2317</v>
      </c>
      <c r="F1717" s="822" t="s">
        <v>2301</v>
      </c>
      <c r="G1717" s="822" t="s">
        <v>3239</v>
      </c>
      <c r="H1717" s="822" t="s">
        <v>663</v>
      </c>
      <c r="I1717" s="822" t="s">
        <v>1978</v>
      </c>
      <c r="J1717" s="822" t="s">
        <v>1979</v>
      </c>
      <c r="K1717" s="822" t="s">
        <v>1980</v>
      </c>
      <c r="L1717" s="825">
        <v>11.71</v>
      </c>
      <c r="M1717" s="825">
        <v>11.71</v>
      </c>
      <c r="N1717" s="822">
        <v>1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11</v>
      </c>
      <c r="B1718" s="822" t="s">
        <v>2300</v>
      </c>
      <c r="C1718" s="822" t="s">
        <v>2306</v>
      </c>
      <c r="D1718" s="823" t="s">
        <v>4268</v>
      </c>
      <c r="E1718" s="824" t="s">
        <v>2317</v>
      </c>
      <c r="F1718" s="822" t="s">
        <v>2301</v>
      </c>
      <c r="G1718" s="822" t="s">
        <v>2514</v>
      </c>
      <c r="H1718" s="822" t="s">
        <v>329</v>
      </c>
      <c r="I1718" s="822" t="s">
        <v>2515</v>
      </c>
      <c r="J1718" s="822" t="s">
        <v>2516</v>
      </c>
      <c r="K1718" s="822" t="s">
        <v>2517</v>
      </c>
      <c r="L1718" s="825">
        <v>159.71</v>
      </c>
      <c r="M1718" s="825">
        <v>22678.819999999996</v>
      </c>
      <c r="N1718" s="822">
        <v>142</v>
      </c>
      <c r="O1718" s="826">
        <v>65</v>
      </c>
      <c r="P1718" s="825">
        <v>10860.279999999997</v>
      </c>
      <c r="Q1718" s="827">
        <v>0.47887323943661969</v>
      </c>
      <c r="R1718" s="822">
        <v>68</v>
      </c>
      <c r="S1718" s="827">
        <v>0.47887323943661969</v>
      </c>
      <c r="T1718" s="826">
        <v>31</v>
      </c>
      <c r="U1718" s="828">
        <v>0.47692307692307695</v>
      </c>
    </row>
    <row r="1719" spans="1:21" ht="14.45" customHeight="1" x14ac:dyDescent="0.2">
      <c r="A1719" s="821">
        <v>11</v>
      </c>
      <c r="B1719" s="822" t="s">
        <v>2300</v>
      </c>
      <c r="C1719" s="822" t="s">
        <v>2306</v>
      </c>
      <c r="D1719" s="823" t="s">
        <v>4268</v>
      </c>
      <c r="E1719" s="824" t="s">
        <v>2317</v>
      </c>
      <c r="F1719" s="822" t="s">
        <v>2301</v>
      </c>
      <c r="G1719" s="822" t="s">
        <v>3922</v>
      </c>
      <c r="H1719" s="822" t="s">
        <v>663</v>
      </c>
      <c r="I1719" s="822" t="s">
        <v>2223</v>
      </c>
      <c r="J1719" s="822" t="s">
        <v>2224</v>
      </c>
      <c r="K1719" s="822" t="s">
        <v>2225</v>
      </c>
      <c r="L1719" s="825">
        <v>119.7</v>
      </c>
      <c r="M1719" s="825">
        <v>119.7</v>
      </c>
      <c r="N1719" s="822">
        <v>1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11</v>
      </c>
      <c r="B1720" s="822" t="s">
        <v>2300</v>
      </c>
      <c r="C1720" s="822" t="s">
        <v>2306</v>
      </c>
      <c r="D1720" s="823" t="s">
        <v>4268</v>
      </c>
      <c r="E1720" s="824" t="s">
        <v>2317</v>
      </c>
      <c r="F1720" s="822" t="s">
        <v>2301</v>
      </c>
      <c r="G1720" s="822" t="s">
        <v>2925</v>
      </c>
      <c r="H1720" s="822" t="s">
        <v>329</v>
      </c>
      <c r="I1720" s="822" t="s">
        <v>2926</v>
      </c>
      <c r="J1720" s="822" t="s">
        <v>2927</v>
      </c>
      <c r="K1720" s="822" t="s">
        <v>2928</v>
      </c>
      <c r="L1720" s="825">
        <v>736.33</v>
      </c>
      <c r="M1720" s="825">
        <v>2208.9900000000002</v>
      </c>
      <c r="N1720" s="822">
        <v>3</v>
      </c>
      <c r="O1720" s="826">
        <v>3</v>
      </c>
      <c r="P1720" s="825">
        <v>1472.66</v>
      </c>
      <c r="Q1720" s="827">
        <v>0.66666666666666663</v>
      </c>
      <c r="R1720" s="822">
        <v>2</v>
      </c>
      <c r="S1720" s="827">
        <v>0.66666666666666663</v>
      </c>
      <c r="T1720" s="826">
        <v>2</v>
      </c>
      <c r="U1720" s="828">
        <v>0.66666666666666663</v>
      </c>
    </row>
    <row r="1721" spans="1:21" ht="14.45" customHeight="1" x14ac:dyDescent="0.2">
      <c r="A1721" s="821">
        <v>11</v>
      </c>
      <c r="B1721" s="822" t="s">
        <v>2300</v>
      </c>
      <c r="C1721" s="822" t="s">
        <v>2306</v>
      </c>
      <c r="D1721" s="823" t="s">
        <v>4268</v>
      </c>
      <c r="E1721" s="824" t="s">
        <v>2317</v>
      </c>
      <c r="F1721" s="822" t="s">
        <v>2301</v>
      </c>
      <c r="G1721" s="822" t="s">
        <v>2383</v>
      </c>
      <c r="H1721" s="822" t="s">
        <v>663</v>
      </c>
      <c r="I1721" s="822" t="s">
        <v>1914</v>
      </c>
      <c r="J1721" s="822" t="s">
        <v>1055</v>
      </c>
      <c r="K1721" s="822" t="s">
        <v>708</v>
      </c>
      <c r="L1721" s="825">
        <v>96.04</v>
      </c>
      <c r="M1721" s="825">
        <v>480.20000000000005</v>
      </c>
      <c r="N1721" s="822">
        <v>5</v>
      </c>
      <c r="O1721" s="826">
        <v>2.5</v>
      </c>
      <c r="P1721" s="825">
        <v>384.16</v>
      </c>
      <c r="Q1721" s="827">
        <v>0.79999999999999993</v>
      </c>
      <c r="R1721" s="822">
        <v>4</v>
      </c>
      <c r="S1721" s="827">
        <v>0.8</v>
      </c>
      <c r="T1721" s="826">
        <v>1.5</v>
      </c>
      <c r="U1721" s="828">
        <v>0.6</v>
      </c>
    </row>
    <row r="1722" spans="1:21" ht="14.45" customHeight="1" x14ac:dyDescent="0.2">
      <c r="A1722" s="821">
        <v>11</v>
      </c>
      <c r="B1722" s="822" t="s">
        <v>2300</v>
      </c>
      <c r="C1722" s="822" t="s">
        <v>2306</v>
      </c>
      <c r="D1722" s="823" t="s">
        <v>4268</v>
      </c>
      <c r="E1722" s="824" t="s">
        <v>2317</v>
      </c>
      <c r="F1722" s="822" t="s">
        <v>2301</v>
      </c>
      <c r="G1722" s="822" t="s">
        <v>2383</v>
      </c>
      <c r="H1722" s="822" t="s">
        <v>663</v>
      </c>
      <c r="I1722" s="822" t="s">
        <v>1914</v>
      </c>
      <c r="J1722" s="822" t="s">
        <v>1055</v>
      </c>
      <c r="K1722" s="822" t="s">
        <v>708</v>
      </c>
      <c r="L1722" s="825">
        <v>168.41</v>
      </c>
      <c r="M1722" s="825">
        <v>336.82</v>
      </c>
      <c r="N1722" s="822">
        <v>2</v>
      </c>
      <c r="O1722" s="826">
        <v>1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11</v>
      </c>
      <c r="B1723" s="822" t="s">
        <v>2300</v>
      </c>
      <c r="C1723" s="822" t="s">
        <v>2306</v>
      </c>
      <c r="D1723" s="823" t="s">
        <v>4268</v>
      </c>
      <c r="E1723" s="824" t="s">
        <v>2317</v>
      </c>
      <c r="F1723" s="822" t="s">
        <v>2301</v>
      </c>
      <c r="G1723" s="822" t="s">
        <v>2383</v>
      </c>
      <c r="H1723" s="822" t="s">
        <v>329</v>
      </c>
      <c r="I1723" s="822" t="s">
        <v>3034</v>
      </c>
      <c r="J1723" s="822" t="s">
        <v>1055</v>
      </c>
      <c r="K1723" s="822" t="s">
        <v>3035</v>
      </c>
      <c r="L1723" s="825">
        <v>153.65</v>
      </c>
      <c r="M1723" s="825">
        <v>153.65</v>
      </c>
      <c r="N1723" s="822">
        <v>1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11</v>
      </c>
      <c r="B1724" s="822" t="s">
        <v>2300</v>
      </c>
      <c r="C1724" s="822" t="s">
        <v>2306</v>
      </c>
      <c r="D1724" s="823" t="s">
        <v>4268</v>
      </c>
      <c r="E1724" s="824" t="s">
        <v>2317</v>
      </c>
      <c r="F1724" s="822" t="s">
        <v>2301</v>
      </c>
      <c r="G1724" s="822" t="s">
        <v>2383</v>
      </c>
      <c r="H1724" s="822" t="s">
        <v>329</v>
      </c>
      <c r="I1724" s="822" t="s">
        <v>2520</v>
      </c>
      <c r="J1724" s="822" t="s">
        <v>1055</v>
      </c>
      <c r="K1724" s="822" t="s">
        <v>1056</v>
      </c>
      <c r="L1724" s="825">
        <v>134.44999999999999</v>
      </c>
      <c r="M1724" s="825">
        <v>537.79999999999995</v>
      </c>
      <c r="N1724" s="822">
        <v>4</v>
      </c>
      <c r="O1724" s="826">
        <v>3</v>
      </c>
      <c r="P1724" s="825">
        <v>537.79999999999995</v>
      </c>
      <c r="Q1724" s="827">
        <v>1</v>
      </c>
      <c r="R1724" s="822">
        <v>4</v>
      </c>
      <c r="S1724" s="827">
        <v>1</v>
      </c>
      <c r="T1724" s="826">
        <v>3</v>
      </c>
      <c r="U1724" s="828">
        <v>1</v>
      </c>
    </row>
    <row r="1725" spans="1:21" ht="14.45" customHeight="1" x14ac:dyDescent="0.2">
      <c r="A1725" s="821">
        <v>11</v>
      </c>
      <c r="B1725" s="822" t="s">
        <v>2300</v>
      </c>
      <c r="C1725" s="822" t="s">
        <v>2306</v>
      </c>
      <c r="D1725" s="823" t="s">
        <v>4268</v>
      </c>
      <c r="E1725" s="824" t="s">
        <v>2317</v>
      </c>
      <c r="F1725" s="822" t="s">
        <v>2301</v>
      </c>
      <c r="G1725" s="822" t="s">
        <v>2383</v>
      </c>
      <c r="H1725" s="822" t="s">
        <v>329</v>
      </c>
      <c r="I1725" s="822" t="s">
        <v>2520</v>
      </c>
      <c r="J1725" s="822" t="s">
        <v>1055</v>
      </c>
      <c r="K1725" s="822" t="s">
        <v>1056</v>
      </c>
      <c r="L1725" s="825">
        <v>235.78</v>
      </c>
      <c r="M1725" s="825">
        <v>707.34</v>
      </c>
      <c r="N1725" s="822">
        <v>3</v>
      </c>
      <c r="O1725" s="826">
        <v>1.5</v>
      </c>
      <c r="P1725" s="825">
        <v>471.56</v>
      </c>
      <c r="Q1725" s="827">
        <v>0.66666666666666663</v>
      </c>
      <c r="R1725" s="822">
        <v>2</v>
      </c>
      <c r="S1725" s="827">
        <v>0.66666666666666663</v>
      </c>
      <c r="T1725" s="826">
        <v>0.5</v>
      </c>
      <c r="U1725" s="828">
        <v>0.33333333333333331</v>
      </c>
    </row>
    <row r="1726" spans="1:21" ht="14.45" customHeight="1" x14ac:dyDescent="0.2">
      <c r="A1726" s="821">
        <v>11</v>
      </c>
      <c r="B1726" s="822" t="s">
        <v>2300</v>
      </c>
      <c r="C1726" s="822" t="s">
        <v>2306</v>
      </c>
      <c r="D1726" s="823" t="s">
        <v>4268</v>
      </c>
      <c r="E1726" s="824" t="s">
        <v>2317</v>
      </c>
      <c r="F1726" s="822" t="s">
        <v>2301</v>
      </c>
      <c r="G1726" s="822" t="s">
        <v>3923</v>
      </c>
      <c r="H1726" s="822" t="s">
        <v>329</v>
      </c>
      <c r="I1726" s="822" t="s">
        <v>3924</v>
      </c>
      <c r="J1726" s="822" t="s">
        <v>1681</v>
      </c>
      <c r="K1726" s="822" t="s">
        <v>1883</v>
      </c>
      <c r="L1726" s="825">
        <v>58.86</v>
      </c>
      <c r="M1726" s="825">
        <v>117.72</v>
      </c>
      <c r="N1726" s="822">
        <v>2</v>
      </c>
      <c r="O1726" s="826">
        <v>1.5</v>
      </c>
      <c r="P1726" s="825">
        <v>58.86</v>
      </c>
      <c r="Q1726" s="827">
        <v>0.5</v>
      </c>
      <c r="R1726" s="822">
        <v>1</v>
      </c>
      <c r="S1726" s="827">
        <v>0.5</v>
      </c>
      <c r="T1726" s="826">
        <v>0.5</v>
      </c>
      <c r="U1726" s="828">
        <v>0.33333333333333331</v>
      </c>
    </row>
    <row r="1727" spans="1:21" ht="14.45" customHeight="1" x14ac:dyDescent="0.2">
      <c r="A1727" s="821">
        <v>11</v>
      </c>
      <c r="B1727" s="822" t="s">
        <v>2300</v>
      </c>
      <c r="C1727" s="822" t="s">
        <v>2306</v>
      </c>
      <c r="D1727" s="823" t="s">
        <v>4268</v>
      </c>
      <c r="E1727" s="824" t="s">
        <v>2317</v>
      </c>
      <c r="F1727" s="822" t="s">
        <v>2301</v>
      </c>
      <c r="G1727" s="822" t="s">
        <v>3923</v>
      </c>
      <c r="H1727" s="822" t="s">
        <v>329</v>
      </c>
      <c r="I1727" s="822" t="s">
        <v>3925</v>
      </c>
      <c r="J1727" s="822" t="s">
        <v>1681</v>
      </c>
      <c r="K1727" s="822" t="s">
        <v>3926</v>
      </c>
      <c r="L1727" s="825">
        <v>58.86</v>
      </c>
      <c r="M1727" s="825">
        <v>58.86</v>
      </c>
      <c r="N1727" s="822">
        <v>1</v>
      </c>
      <c r="O1727" s="826">
        <v>0.5</v>
      </c>
      <c r="P1727" s="825">
        <v>58.86</v>
      </c>
      <c r="Q1727" s="827">
        <v>1</v>
      </c>
      <c r="R1727" s="822">
        <v>1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11</v>
      </c>
      <c r="B1728" s="822" t="s">
        <v>2300</v>
      </c>
      <c r="C1728" s="822" t="s">
        <v>2306</v>
      </c>
      <c r="D1728" s="823" t="s">
        <v>4268</v>
      </c>
      <c r="E1728" s="824" t="s">
        <v>2317</v>
      </c>
      <c r="F1728" s="822" t="s">
        <v>2301</v>
      </c>
      <c r="G1728" s="822" t="s">
        <v>3460</v>
      </c>
      <c r="H1728" s="822" t="s">
        <v>329</v>
      </c>
      <c r="I1728" s="822" t="s">
        <v>3464</v>
      </c>
      <c r="J1728" s="822" t="s">
        <v>3462</v>
      </c>
      <c r="K1728" s="822" t="s">
        <v>3465</v>
      </c>
      <c r="L1728" s="825">
        <v>0</v>
      </c>
      <c r="M1728" s="825">
        <v>0</v>
      </c>
      <c r="N1728" s="822">
        <v>1</v>
      </c>
      <c r="O1728" s="826">
        <v>1</v>
      </c>
      <c r="P1728" s="825"/>
      <c r="Q1728" s="827"/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11</v>
      </c>
      <c r="B1729" s="822" t="s">
        <v>2300</v>
      </c>
      <c r="C1729" s="822" t="s">
        <v>2306</v>
      </c>
      <c r="D1729" s="823" t="s">
        <v>4268</v>
      </c>
      <c r="E1729" s="824" t="s">
        <v>2317</v>
      </c>
      <c r="F1729" s="822" t="s">
        <v>2301</v>
      </c>
      <c r="G1729" s="822" t="s">
        <v>2434</v>
      </c>
      <c r="H1729" s="822" t="s">
        <v>329</v>
      </c>
      <c r="I1729" s="822" t="s">
        <v>2435</v>
      </c>
      <c r="J1729" s="822" t="s">
        <v>2436</v>
      </c>
      <c r="K1729" s="822" t="s">
        <v>2437</v>
      </c>
      <c r="L1729" s="825">
        <v>52.87</v>
      </c>
      <c r="M1729" s="825">
        <v>1004.53</v>
      </c>
      <c r="N1729" s="822">
        <v>19</v>
      </c>
      <c r="O1729" s="826">
        <v>15.5</v>
      </c>
      <c r="P1729" s="825">
        <v>634.43999999999994</v>
      </c>
      <c r="Q1729" s="827">
        <v>0.63157894736842102</v>
      </c>
      <c r="R1729" s="822">
        <v>12</v>
      </c>
      <c r="S1729" s="827">
        <v>0.63157894736842102</v>
      </c>
      <c r="T1729" s="826">
        <v>10</v>
      </c>
      <c r="U1729" s="828">
        <v>0.64516129032258063</v>
      </c>
    </row>
    <row r="1730" spans="1:21" ht="14.45" customHeight="1" x14ac:dyDescent="0.2">
      <c r="A1730" s="821">
        <v>11</v>
      </c>
      <c r="B1730" s="822" t="s">
        <v>2300</v>
      </c>
      <c r="C1730" s="822" t="s">
        <v>2306</v>
      </c>
      <c r="D1730" s="823" t="s">
        <v>4268</v>
      </c>
      <c r="E1730" s="824" t="s">
        <v>2317</v>
      </c>
      <c r="F1730" s="822" t="s">
        <v>2301</v>
      </c>
      <c r="G1730" s="822" t="s">
        <v>2434</v>
      </c>
      <c r="H1730" s="822" t="s">
        <v>329</v>
      </c>
      <c r="I1730" s="822" t="s">
        <v>3369</v>
      </c>
      <c r="J1730" s="822" t="s">
        <v>3296</v>
      </c>
      <c r="K1730" s="822" t="s">
        <v>3370</v>
      </c>
      <c r="L1730" s="825">
        <v>0</v>
      </c>
      <c r="M1730" s="825">
        <v>0</v>
      </c>
      <c r="N1730" s="822">
        <v>5</v>
      </c>
      <c r="O1730" s="826">
        <v>3.5</v>
      </c>
      <c r="P1730" s="825">
        <v>0</v>
      </c>
      <c r="Q1730" s="827"/>
      <c r="R1730" s="822">
        <v>3</v>
      </c>
      <c r="S1730" s="827">
        <v>0.6</v>
      </c>
      <c r="T1730" s="826">
        <v>2</v>
      </c>
      <c r="U1730" s="828">
        <v>0.5714285714285714</v>
      </c>
    </row>
    <row r="1731" spans="1:21" ht="14.45" customHeight="1" x14ac:dyDescent="0.2">
      <c r="A1731" s="821">
        <v>11</v>
      </c>
      <c r="B1731" s="822" t="s">
        <v>2300</v>
      </c>
      <c r="C1731" s="822" t="s">
        <v>2306</v>
      </c>
      <c r="D1731" s="823" t="s">
        <v>4268</v>
      </c>
      <c r="E1731" s="824" t="s">
        <v>2317</v>
      </c>
      <c r="F1731" s="822" t="s">
        <v>2301</v>
      </c>
      <c r="G1731" s="822" t="s">
        <v>2434</v>
      </c>
      <c r="H1731" s="822" t="s">
        <v>329</v>
      </c>
      <c r="I1731" s="822" t="s">
        <v>3244</v>
      </c>
      <c r="J1731" s="822" t="s">
        <v>3245</v>
      </c>
      <c r="K1731" s="822" t="s">
        <v>3246</v>
      </c>
      <c r="L1731" s="825">
        <v>0</v>
      </c>
      <c r="M1731" s="825">
        <v>0</v>
      </c>
      <c r="N1731" s="822">
        <v>6</v>
      </c>
      <c r="O1731" s="826">
        <v>6</v>
      </c>
      <c r="P1731" s="825">
        <v>0</v>
      </c>
      <c r="Q1731" s="827"/>
      <c r="R1731" s="822">
        <v>4</v>
      </c>
      <c r="S1731" s="827">
        <v>0.66666666666666663</v>
      </c>
      <c r="T1731" s="826">
        <v>4</v>
      </c>
      <c r="U1731" s="828">
        <v>0.66666666666666663</v>
      </c>
    </row>
    <row r="1732" spans="1:21" ht="14.45" customHeight="1" x14ac:dyDescent="0.2">
      <c r="A1732" s="821">
        <v>11</v>
      </c>
      <c r="B1732" s="822" t="s">
        <v>2300</v>
      </c>
      <c r="C1732" s="822" t="s">
        <v>2306</v>
      </c>
      <c r="D1732" s="823" t="s">
        <v>4268</v>
      </c>
      <c r="E1732" s="824" t="s">
        <v>2317</v>
      </c>
      <c r="F1732" s="822" t="s">
        <v>2301</v>
      </c>
      <c r="G1732" s="822" t="s">
        <v>2434</v>
      </c>
      <c r="H1732" s="822" t="s">
        <v>329</v>
      </c>
      <c r="I1732" s="822" t="s">
        <v>2537</v>
      </c>
      <c r="J1732" s="822" t="s">
        <v>2538</v>
      </c>
      <c r="K1732" s="822" t="s">
        <v>2539</v>
      </c>
      <c r="L1732" s="825">
        <v>70.48</v>
      </c>
      <c r="M1732" s="825">
        <v>70.48</v>
      </c>
      <c r="N1732" s="822">
        <v>1</v>
      </c>
      <c r="O1732" s="826">
        <v>1</v>
      </c>
      <c r="P1732" s="825">
        <v>70.48</v>
      </c>
      <c r="Q1732" s="827">
        <v>1</v>
      </c>
      <c r="R1732" s="822">
        <v>1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11</v>
      </c>
      <c r="B1733" s="822" t="s">
        <v>2300</v>
      </c>
      <c r="C1733" s="822" t="s">
        <v>2306</v>
      </c>
      <c r="D1733" s="823" t="s">
        <v>4268</v>
      </c>
      <c r="E1733" s="824" t="s">
        <v>2317</v>
      </c>
      <c r="F1733" s="822" t="s">
        <v>2301</v>
      </c>
      <c r="G1733" s="822" t="s">
        <v>2544</v>
      </c>
      <c r="H1733" s="822" t="s">
        <v>329</v>
      </c>
      <c r="I1733" s="822" t="s">
        <v>2545</v>
      </c>
      <c r="J1733" s="822" t="s">
        <v>730</v>
      </c>
      <c r="K1733" s="822" t="s">
        <v>2546</v>
      </c>
      <c r="L1733" s="825">
        <v>91.11</v>
      </c>
      <c r="M1733" s="825">
        <v>182.22</v>
      </c>
      <c r="N1733" s="822">
        <v>2</v>
      </c>
      <c r="O1733" s="826">
        <v>2</v>
      </c>
      <c r="P1733" s="825">
        <v>182.22</v>
      </c>
      <c r="Q1733" s="827">
        <v>1</v>
      </c>
      <c r="R1733" s="822">
        <v>2</v>
      </c>
      <c r="S1733" s="827">
        <v>1</v>
      </c>
      <c r="T1733" s="826">
        <v>2</v>
      </c>
      <c r="U1733" s="828">
        <v>1</v>
      </c>
    </row>
    <row r="1734" spans="1:21" ht="14.45" customHeight="1" x14ac:dyDescent="0.2">
      <c r="A1734" s="821">
        <v>11</v>
      </c>
      <c r="B1734" s="822" t="s">
        <v>2300</v>
      </c>
      <c r="C1734" s="822" t="s">
        <v>2306</v>
      </c>
      <c r="D1734" s="823" t="s">
        <v>4268</v>
      </c>
      <c r="E1734" s="824" t="s">
        <v>2317</v>
      </c>
      <c r="F1734" s="822" t="s">
        <v>2301</v>
      </c>
      <c r="G1734" s="822" t="s">
        <v>2544</v>
      </c>
      <c r="H1734" s="822" t="s">
        <v>329</v>
      </c>
      <c r="I1734" s="822" t="s">
        <v>2932</v>
      </c>
      <c r="J1734" s="822" t="s">
        <v>730</v>
      </c>
      <c r="K1734" s="822" t="s">
        <v>2933</v>
      </c>
      <c r="L1734" s="825">
        <v>45.56</v>
      </c>
      <c r="M1734" s="825">
        <v>45.56</v>
      </c>
      <c r="N1734" s="822">
        <v>1</v>
      </c>
      <c r="O1734" s="826">
        <v>0.5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11</v>
      </c>
      <c r="B1735" s="822" t="s">
        <v>2300</v>
      </c>
      <c r="C1735" s="822" t="s">
        <v>2306</v>
      </c>
      <c r="D1735" s="823" t="s">
        <v>4268</v>
      </c>
      <c r="E1735" s="824" t="s">
        <v>2317</v>
      </c>
      <c r="F1735" s="822" t="s">
        <v>2301</v>
      </c>
      <c r="G1735" s="822" t="s">
        <v>2548</v>
      </c>
      <c r="H1735" s="822" t="s">
        <v>329</v>
      </c>
      <c r="I1735" s="822" t="s">
        <v>2549</v>
      </c>
      <c r="J1735" s="822" t="s">
        <v>2550</v>
      </c>
      <c r="K1735" s="822" t="s">
        <v>2551</v>
      </c>
      <c r="L1735" s="825">
        <v>93.49</v>
      </c>
      <c r="M1735" s="825">
        <v>186.98</v>
      </c>
      <c r="N1735" s="822">
        <v>2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11</v>
      </c>
      <c r="B1736" s="822" t="s">
        <v>2300</v>
      </c>
      <c r="C1736" s="822" t="s">
        <v>2306</v>
      </c>
      <c r="D1736" s="823" t="s">
        <v>4268</v>
      </c>
      <c r="E1736" s="824" t="s">
        <v>2317</v>
      </c>
      <c r="F1736" s="822" t="s">
        <v>2301</v>
      </c>
      <c r="G1736" s="822" t="s">
        <v>3927</v>
      </c>
      <c r="H1736" s="822" t="s">
        <v>329</v>
      </c>
      <c r="I1736" s="822" t="s">
        <v>3928</v>
      </c>
      <c r="J1736" s="822" t="s">
        <v>3929</v>
      </c>
      <c r="K1736" s="822" t="s">
        <v>3930</v>
      </c>
      <c r="L1736" s="825">
        <v>103.02</v>
      </c>
      <c r="M1736" s="825">
        <v>206.04</v>
      </c>
      <c r="N1736" s="822">
        <v>2</v>
      </c>
      <c r="O1736" s="826">
        <v>1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11</v>
      </c>
      <c r="B1737" s="822" t="s">
        <v>2300</v>
      </c>
      <c r="C1737" s="822" t="s">
        <v>2306</v>
      </c>
      <c r="D1737" s="823" t="s">
        <v>4268</v>
      </c>
      <c r="E1737" s="824" t="s">
        <v>2317</v>
      </c>
      <c r="F1737" s="822" t="s">
        <v>2301</v>
      </c>
      <c r="G1737" s="822" t="s">
        <v>2555</v>
      </c>
      <c r="H1737" s="822" t="s">
        <v>329</v>
      </c>
      <c r="I1737" s="822" t="s">
        <v>2556</v>
      </c>
      <c r="J1737" s="822" t="s">
        <v>2557</v>
      </c>
      <c r="K1737" s="822" t="s">
        <v>2558</v>
      </c>
      <c r="L1737" s="825">
        <v>0</v>
      </c>
      <c r="M1737" s="825">
        <v>0</v>
      </c>
      <c r="N1737" s="822">
        <v>5</v>
      </c>
      <c r="O1737" s="826">
        <v>3.5</v>
      </c>
      <c r="P1737" s="825">
        <v>0</v>
      </c>
      <c r="Q1737" s="827"/>
      <c r="R1737" s="822">
        <v>2</v>
      </c>
      <c r="S1737" s="827">
        <v>0.4</v>
      </c>
      <c r="T1737" s="826">
        <v>1</v>
      </c>
      <c r="U1737" s="828">
        <v>0.2857142857142857</v>
      </c>
    </row>
    <row r="1738" spans="1:21" ht="14.45" customHeight="1" x14ac:dyDescent="0.2">
      <c r="A1738" s="821">
        <v>11</v>
      </c>
      <c r="B1738" s="822" t="s">
        <v>2300</v>
      </c>
      <c r="C1738" s="822" t="s">
        <v>2306</v>
      </c>
      <c r="D1738" s="823" t="s">
        <v>4268</v>
      </c>
      <c r="E1738" s="824" t="s">
        <v>2317</v>
      </c>
      <c r="F1738" s="822" t="s">
        <v>2301</v>
      </c>
      <c r="G1738" s="822" t="s">
        <v>2744</v>
      </c>
      <c r="H1738" s="822" t="s">
        <v>329</v>
      </c>
      <c r="I1738" s="822" t="s">
        <v>3931</v>
      </c>
      <c r="J1738" s="822" t="s">
        <v>1400</v>
      </c>
      <c r="K1738" s="822" t="s">
        <v>1401</v>
      </c>
      <c r="L1738" s="825">
        <v>94.7</v>
      </c>
      <c r="M1738" s="825">
        <v>94.7</v>
      </c>
      <c r="N1738" s="822">
        <v>1</v>
      </c>
      <c r="O1738" s="826">
        <v>1</v>
      </c>
      <c r="P1738" s="825">
        <v>94.7</v>
      </c>
      <c r="Q1738" s="827">
        <v>1</v>
      </c>
      <c r="R1738" s="822">
        <v>1</v>
      </c>
      <c r="S1738" s="827">
        <v>1</v>
      </c>
      <c r="T1738" s="826">
        <v>1</v>
      </c>
      <c r="U1738" s="828">
        <v>1</v>
      </c>
    </row>
    <row r="1739" spans="1:21" ht="14.45" customHeight="1" x14ac:dyDescent="0.2">
      <c r="A1739" s="821">
        <v>11</v>
      </c>
      <c r="B1739" s="822" t="s">
        <v>2300</v>
      </c>
      <c r="C1739" s="822" t="s">
        <v>2306</v>
      </c>
      <c r="D1739" s="823" t="s">
        <v>4268</v>
      </c>
      <c r="E1739" s="824" t="s">
        <v>2317</v>
      </c>
      <c r="F1739" s="822" t="s">
        <v>2301</v>
      </c>
      <c r="G1739" s="822" t="s">
        <v>2559</v>
      </c>
      <c r="H1739" s="822" t="s">
        <v>329</v>
      </c>
      <c r="I1739" s="822" t="s">
        <v>2560</v>
      </c>
      <c r="J1739" s="822" t="s">
        <v>2561</v>
      </c>
      <c r="K1739" s="822" t="s">
        <v>2562</v>
      </c>
      <c r="L1739" s="825">
        <v>159.71</v>
      </c>
      <c r="M1739" s="825">
        <v>25553.599999999991</v>
      </c>
      <c r="N1739" s="822">
        <v>160</v>
      </c>
      <c r="O1739" s="826">
        <v>54</v>
      </c>
      <c r="P1739" s="825">
        <v>8943.76</v>
      </c>
      <c r="Q1739" s="827">
        <v>0.35000000000000014</v>
      </c>
      <c r="R1739" s="822">
        <v>56</v>
      </c>
      <c r="S1739" s="827">
        <v>0.35</v>
      </c>
      <c r="T1739" s="826">
        <v>19</v>
      </c>
      <c r="U1739" s="828">
        <v>0.35185185185185186</v>
      </c>
    </row>
    <row r="1740" spans="1:21" ht="14.45" customHeight="1" x14ac:dyDescent="0.2">
      <c r="A1740" s="821">
        <v>11</v>
      </c>
      <c r="B1740" s="822" t="s">
        <v>2300</v>
      </c>
      <c r="C1740" s="822" t="s">
        <v>2306</v>
      </c>
      <c r="D1740" s="823" t="s">
        <v>4268</v>
      </c>
      <c r="E1740" s="824" t="s">
        <v>2317</v>
      </c>
      <c r="F1740" s="822" t="s">
        <v>2301</v>
      </c>
      <c r="G1740" s="822" t="s">
        <v>2438</v>
      </c>
      <c r="H1740" s="822" t="s">
        <v>329</v>
      </c>
      <c r="I1740" s="822" t="s">
        <v>2439</v>
      </c>
      <c r="J1740" s="822" t="s">
        <v>2440</v>
      </c>
      <c r="K1740" s="822" t="s">
        <v>2441</v>
      </c>
      <c r="L1740" s="825">
        <v>91.78</v>
      </c>
      <c r="M1740" s="825">
        <v>183.56</v>
      </c>
      <c r="N1740" s="822">
        <v>2</v>
      </c>
      <c r="O1740" s="826">
        <v>1.5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11</v>
      </c>
      <c r="B1741" s="822" t="s">
        <v>2300</v>
      </c>
      <c r="C1741" s="822" t="s">
        <v>2306</v>
      </c>
      <c r="D1741" s="823" t="s">
        <v>4268</v>
      </c>
      <c r="E1741" s="824" t="s">
        <v>2317</v>
      </c>
      <c r="F1741" s="822" t="s">
        <v>2301</v>
      </c>
      <c r="G1741" s="822" t="s">
        <v>2756</v>
      </c>
      <c r="H1741" s="822" t="s">
        <v>663</v>
      </c>
      <c r="I1741" s="822" t="s">
        <v>2757</v>
      </c>
      <c r="J1741" s="822" t="s">
        <v>1222</v>
      </c>
      <c r="K1741" s="822" t="s">
        <v>2758</v>
      </c>
      <c r="L1741" s="825">
        <v>773.45</v>
      </c>
      <c r="M1741" s="825">
        <v>773.45</v>
      </c>
      <c r="N1741" s="822">
        <v>1</v>
      </c>
      <c r="O1741" s="826">
        <v>1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11</v>
      </c>
      <c r="B1742" s="822" t="s">
        <v>2300</v>
      </c>
      <c r="C1742" s="822" t="s">
        <v>2306</v>
      </c>
      <c r="D1742" s="823" t="s">
        <v>4268</v>
      </c>
      <c r="E1742" s="824" t="s">
        <v>2317</v>
      </c>
      <c r="F1742" s="822" t="s">
        <v>2301</v>
      </c>
      <c r="G1742" s="822" t="s">
        <v>3668</v>
      </c>
      <c r="H1742" s="822" t="s">
        <v>329</v>
      </c>
      <c r="I1742" s="822" t="s">
        <v>3932</v>
      </c>
      <c r="J1742" s="822" t="s">
        <v>3933</v>
      </c>
      <c r="K1742" s="822" t="s">
        <v>3934</v>
      </c>
      <c r="L1742" s="825">
        <v>173.93</v>
      </c>
      <c r="M1742" s="825">
        <v>173.93</v>
      </c>
      <c r="N1742" s="822">
        <v>1</v>
      </c>
      <c r="O1742" s="826">
        <v>1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11</v>
      </c>
      <c r="B1743" s="822" t="s">
        <v>2300</v>
      </c>
      <c r="C1743" s="822" t="s">
        <v>2306</v>
      </c>
      <c r="D1743" s="823" t="s">
        <v>4268</v>
      </c>
      <c r="E1743" s="824" t="s">
        <v>2317</v>
      </c>
      <c r="F1743" s="822" t="s">
        <v>2301</v>
      </c>
      <c r="G1743" s="822" t="s">
        <v>2762</v>
      </c>
      <c r="H1743" s="822" t="s">
        <v>329</v>
      </c>
      <c r="I1743" s="822" t="s">
        <v>2763</v>
      </c>
      <c r="J1743" s="822" t="s">
        <v>2764</v>
      </c>
      <c r="K1743" s="822" t="s">
        <v>2765</v>
      </c>
      <c r="L1743" s="825">
        <v>76.180000000000007</v>
      </c>
      <c r="M1743" s="825">
        <v>76.180000000000007</v>
      </c>
      <c r="N1743" s="822">
        <v>1</v>
      </c>
      <c r="O1743" s="826">
        <v>1</v>
      </c>
      <c r="P1743" s="825">
        <v>76.180000000000007</v>
      </c>
      <c r="Q1743" s="827">
        <v>1</v>
      </c>
      <c r="R1743" s="822">
        <v>1</v>
      </c>
      <c r="S1743" s="827">
        <v>1</v>
      </c>
      <c r="T1743" s="826">
        <v>1</v>
      </c>
      <c r="U1743" s="828">
        <v>1</v>
      </c>
    </row>
    <row r="1744" spans="1:21" ht="14.45" customHeight="1" x14ac:dyDescent="0.2">
      <c r="A1744" s="821">
        <v>11</v>
      </c>
      <c r="B1744" s="822" t="s">
        <v>2300</v>
      </c>
      <c r="C1744" s="822" t="s">
        <v>2306</v>
      </c>
      <c r="D1744" s="823" t="s">
        <v>4268</v>
      </c>
      <c r="E1744" s="824" t="s">
        <v>2317</v>
      </c>
      <c r="F1744" s="822" t="s">
        <v>2301</v>
      </c>
      <c r="G1744" s="822" t="s">
        <v>2452</v>
      </c>
      <c r="H1744" s="822" t="s">
        <v>329</v>
      </c>
      <c r="I1744" s="822" t="s">
        <v>2453</v>
      </c>
      <c r="J1744" s="822" t="s">
        <v>2454</v>
      </c>
      <c r="K1744" s="822" t="s">
        <v>2455</v>
      </c>
      <c r="L1744" s="825">
        <v>132.97999999999999</v>
      </c>
      <c r="M1744" s="825">
        <v>664.89999999999986</v>
      </c>
      <c r="N1744" s="822">
        <v>5</v>
      </c>
      <c r="O1744" s="826">
        <v>2</v>
      </c>
      <c r="P1744" s="825">
        <v>398.93999999999994</v>
      </c>
      <c r="Q1744" s="827">
        <v>0.60000000000000009</v>
      </c>
      <c r="R1744" s="822">
        <v>3</v>
      </c>
      <c r="S1744" s="827">
        <v>0.6</v>
      </c>
      <c r="T1744" s="826">
        <v>1</v>
      </c>
      <c r="U1744" s="828">
        <v>0.5</v>
      </c>
    </row>
    <row r="1745" spans="1:21" ht="14.45" customHeight="1" x14ac:dyDescent="0.2">
      <c r="A1745" s="821">
        <v>11</v>
      </c>
      <c r="B1745" s="822" t="s">
        <v>2300</v>
      </c>
      <c r="C1745" s="822" t="s">
        <v>2306</v>
      </c>
      <c r="D1745" s="823" t="s">
        <v>4268</v>
      </c>
      <c r="E1745" s="824" t="s">
        <v>2317</v>
      </c>
      <c r="F1745" s="822" t="s">
        <v>2301</v>
      </c>
      <c r="G1745" s="822" t="s">
        <v>3067</v>
      </c>
      <c r="H1745" s="822" t="s">
        <v>329</v>
      </c>
      <c r="I1745" s="822" t="s">
        <v>3068</v>
      </c>
      <c r="J1745" s="822" t="s">
        <v>3069</v>
      </c>
      <c r="K1745" s="822" t="s">
        <v>3070</v>
      </c>
      <c r="L1745" s="825">
        <v>397.63</v>
      </c>
      <c r="M1745" s="825">
        <v>397.63</v>
      </c>
      <c r="N1745" s="822">
        <v>1</v>
      </c>
      <c r="O1745" s="826">
        <v>0.5</v>
      </c>
      <c r="P1745" s="825">
        <v>397.63</v>
      </c>
      <c r="Q1745" s="827">
        <v>1</v>
      </c>
      <c r="R1745" s="822">
        <v>1</v>
      </c>
      <c r="S1745" s="827">
        <v>1</v>
      </c>
      <c r="T1745" s="826">
        <v>0.5</v>
      </c>
      <c r="U1745" s="828">
        <v>1</v>
      </c>
    </row>
    <row r="1746" spans="1:21" ht="14.45" customHeight="1" x14ac:dyDescent="0.2">
      <c r="A1746" s="821">
        <v>11</v>
      </c>
      <c r="B1746" s="822" t="s">
        <v>2300</v>
      </c>
      <c r="C1746" s="822" t="s">
        <v>2306</v>
      </c>
      <c r="D1746" s="823" t="s">
        <v>4268</v>
      </c>
      <c r="E1746" s="824" t="s">
        <v>2317</v>
      </c>
      <c r="F1746" s="822" t="s">
        <v>2301</v>
      </c>
      <c r="G1746" s="822" t="s">
        <v>2980</v>
      </c>
      <c r="H1746" s="822" t="s">
        <v>329</v>
      </c>
      <c r="I1746" s="822" t="s">
        <v>2981</v>
      </c>
      <c r="J1746" s="822" t="s">
        <v>2982</v>
      </c>
      <c r="K1746" s="822" t="s">
        <v>1840</v>
      </c>
      <c r="L1746" s="825">
        <v>38.56</v>
      </c>
      <c r="M1746" s="825">
        <v>38.56</v>
      </c>
      <c r="N1746" s="822">
        <v>1</v>
      </c>
      <c r="O1746" s="826">
        <v>0.5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11</v>
      </c>
      <c r="B1747" s="822" t="s">
        <v>2300</v>
      </c>
      <c r="C1747" s="822" t="s">
        <v>2306</v>
      </c>
      <c r="D1747" s="823" t="s">
        <v>4268</v>
      </c>
      <c r="E1747" s="824" t="s">
        <v>2317</v>
      </c>
      <c r="F1747" s="822" t="s">
        <v>2301</v>
      </c>
      <c r="G1747" s="822" t="s">
        <v>2980</v>
      </c>
      <c r="H1747" s="822" t="s">
        <v>329</v>
      </c>
      <c r="I1747" s="822" t="s">
        <v>2983</v>
      </c>
      <c r="J1747" s="822" t="s">
        <v>749</v>
      </c>
      <c r="K1747" s="822" t="s">
        <v>1840</v>
      </c>
      <c r="L1747" s="825">
        <v>38.56</v>
      </c>
      <c r="M1747" s="825">
        <v>77.12</v>
      </c>
      <c r="N1747" s="822">
        <v>2</v>
      </c>
      <c r="O1747" s="826">
        <v>2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11</v>
      </c>
      <c r="B1748" s="822" t="s">
        <v>2300</v>
      </c>
      <c r="C1748" s="822" t="s">
        <v>2306</v>
      </c>
      <c r="D1748" s="823" t="s">
        <v>4268</v>
      </c>
      <c r="E1748" s="824" t="s">
        <v>2317</v>
      </c>
      <c r="F1748" s="822" t="s">
        <v>2301</v>
      </c>
      <c r="G1748" s="822" t="s">
        <v>2588</v>
      </c>
      <c r="H1748" s="822" t="s">
        <v>663</v>
      </c>
      <c r="I1748" s="822" t="s">
        <v>2069</v>
      </c>
      <c r="J1748" s="822" t="s">
        <v>1965</v>
      </c>
      <c r="K1748" s="822" t="s">
        <v>2070</v>
      </c>
      <c r="L1748" s="825">
        <v>70.48</v>
      </c>
      <c r="M1748" s="825">
        <v>281.92</v>
      </c>
      <c r="N1748" s="822">
        <v>4</v>
      </c>
      <c r="O1748" s="826">
        <v>2</v>
      </c>
      <c r="P1748" s="825">
        <v>281.92</v>
      </c>
      <c r="Q1748" s="827">
        <v>1</v>
      </c>
      <c r="R1748" s="822">
        <v>4</v>
      </c>
      <c r="S1748" s="827">
        <v>1</v>
      </c>
      <c r="T1748" s="826">
        <v>2</v>
      </c>
      <c r="U1748" s="828">
        <v>1</v>
      </c>
    </row>
    <row r="1749" spans="1:21" ht="14.45" customHeight="1" x14ac:dyDescent="0.2">
      <c r="A1749" s="821">
        <v>11</v>
      </c>
      <c r="B1749" s="822" t="s">
        <v>2300</v>
      </c>
      <c r="C1749" s="822" t="s">
        <v>2306</v>
      </c>
      <c r="D1749" s="823" t="s">
        <v>4268</v>
      </c>
      <c r="E1749" s="824" t="s">
        <v>2317</v>
      </c>
      <c r="F1749" s="822" t="s">
        <v>2301</v>
      </c>
      <c r="G1749" s="822" t="s">
        <v>2588</v>
      </c>
      <c r="H1749" s="822" t="s">
        <v>663</v>
      </c>
      <c r="I1749" s="822" t="s">
        <v>1964</v>
      </c>
      <c r="J1749" s="822" t="s">
        <v>1965</v>
      </c>
      <c r="K1749" s="822" t="s">
        <v>1966</v>
      </c>
      <c r="L1749" s="825">
        <v>140.96</v>
      </c>
      <c r="M1749" s="825">
        <v>140.96</v>
      </c>
      <c r="N1749" s="822">
        <v>1</v>
      </c>
      <c r="O1749" s="826">
        <v>0.5</v>
      </c>
      <c r="P1749" s="825">
        <v>140.96</v>
      </c>
      <c r="Q1749" s="827">
        <v>1</v>
      </c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11</v>
      </c>
      <c r="B1750" s="822" t="s">
        <v>2300</v>
      </c>
      <c r="C1750" s="822" t="s">
        <v>2306</v>
      </c>
      <c r="D1750" s="823" t="s">
        <v>4268</v>
      </c>
      <c r="E1750" s="824" t="s">
        <v>2317</v>
      </c>
      <c r="F1750" s="822" t="s">
        <v>2301</v>
      </c>
      <c r="G1750" s="822" t="s">
        <v>2353</v>
      </c>
      <c r="H1750" s="822" t="s">
        <v>663</v>
      </c>
      <c r="I1750" s="822" t="s">
        <v>2191</v>
      </c>
      <c r="J1750" s="822" t="s">
        <v>1203</v>
      </c>
      <c r="K1750" s="822" t="s">
        <v>2192</v>
      </c>
      <c r="L1750" s="825">
        <v>1385.62</v>
      </c>
      <c r="M1750" s="825">
        <v>2771.24</v>
      </c>
      <c r="N1750" s="822">
        <v>2</v>
      </c>
      <c r="O1750" s="826">
        <v>1</v>
      </c>
      <c r="P1750" s="825">
        <v>2771.24</v>
      </c>
      <c r="Q1750" s="827">
        <v>1</v>
      </c>
      <c r="R1750" s="822">
        <v>2</v>
      </c>
      <c r="S1750" s="827">
        <v>1</v>
      </c>
      <c r="T1750" s="826">
        <v>1</v>
      </c>
      <c r="U1750" s="828">
        <v>1</v>
      </c>
    </row>
    <row r="1751" spans="1:21" ht="14.45" customHeight="1" x14ac:dyDescent="0.2">
      <c r="A1751" s="821">
        <v>11</v>
      </c>
      <c r="B1751" s="822" t="s">
        <v>2300</v>
      </c>
      <c r="C1751" s="822" t="s">
        <v>2306</v>
      </c>
      <c r="D1751" s="823" t="s">
        <v>4268</v>
      </c>
      <c r="E1751" s="824" t="s">
        <v>2317</v>
      </c>
      <c r="F1751" s="822" t="s">
        <v>2301</v>
      </c>
      <c r="G1751" s="822" t="s">
        <v>2353</v>
      </c>
      <c r="H1751" s="822" t="s">
        <v>663</v>
      </c>
      <c r="I1751" s="822" t="s">
        <v>1834</v>
      </c>
      <c r="J1751" s="822" t="s">
        <v>788</v>
      </c>
      <c r="K1751" s="822" t="s">
        <v>1835</v>
      </c>
      <c r="L1751" s="825">
        <v>736.33</v>
      </c>
      <c r="M1751" s="825">
        <v>40498.150000000016</v>
      </c>
      <c r="N1751" s="822">
        <v>55</v>
      </c>
      <c r="O1751" s="826">
        <v>31</v>
      </c>
      <c r="P1751" s="825">
        <v>32398.520000000015</v>
      </c>
      <c r="Q1751" s="827">
        <v>0.8</v>
      </c>
      <c r="R1751" s="822">
        <v>44</v>
      </c>
      <c r="S1751" s="827">
        <v>0.8</v>
      </c>
      <c r="T1751" s="826">
        <v>24.5</v>
      </c>
      <c r="U1751" s="828">
        <v>0.79032258064516125</v>
      </c>
    </row>
    <row r="1752" spans="1:21" ht="14.45" customHeight="1" x14ac:dyDescent="0.2">
      <c r="A1752" s="821">
        <v>11</v>
      </c>
      <c r="B1752" s="822" t="s">
        <v>2300</v>
      </c>
      <c r="C1752" s="822" t="s">
        <v>2306</v>
      </c>
      <c r="D1752" s="823" t="s">
        <v>4268</v>
      </c>
      <c r="E1752" s="824" t="s">
        <v>2317</v>
      </c>
      <c r="F1752" s="822" t="s">
        <v>2301</v>
      </c>
      <c r="G1752" s="822" t="s">
        <v>2353</v>
      </c>
      <c r="H1752" s="822" t="s">
        <v>663</v>
      </c>
      <c r="I1752" s="822" t="s">
        <v>1836</v>
      </c>
      <c r="J1752" s="822" t="s">
        <v>788</v>
      </c>
      <c r="K1752" s="822" t="s">
        <v>1837</v>
      </c>
      <c r="L1752" s="825">
        <v>490.89</v>
      </c>
      <c r="M1752" s="825">
        <v>5399.7899999999991</v>
      </c>
      <c r="N1752" s="822">
        <v>11</v>
      </c>
      <c r="O1752" s="826">
        <v>8</v>
      </c>
      <c r="P1752" s="825">
        <v>3927.1199999999994</v>
      </c>
      <c r="Q1752" s="827">
        <v>0.72727272727272729</v>
      </c>
      <c r="R1752" s="822">
        <v>8</v>
      </c>
      <c r="S1752" s="827">
        <v>0.72727272727272729</v>
      </c>
      <c r="T1752" s="826">
        <v>6</v>
      </c>
      <c r="U1752" s="828">
        <v>0.75</v>
      </c>
    </row>
    <row r="1753" spans="1:21" ht="14.45" customHeight="1" x14ac:dyDescent="0.2">
      <c r="A1753" s="821">
        <v>11</v>
      </c>
      <c r="B1753" s="822" t="s">
        <v>2300</v>
      </c>
      <c r="C1753" s="822" t="s">
        <v>2306</v>
      </c>
      <c r="D1753" s="823" t="s">
        <v>4268</v>
      </c>
      <c r="E1753" s="824" t="s">
        <v>2317</v>
      </c>
      <c r="F1753" s="822" t="s">
        <v>2301</v>
      </c>
      <c r="G1753" s="822" t="s">
        <v>2353</v>
      </c>
      <c r="H1753" s="822" t="s">
        <v>663</v>
      </c>
      <c r="I1753" s="822" t="s">
        <v>2024</v>
      </c>
      <c r="J1753" s="822" t="s">
        <v>1203</v>
      </c>
      <c r="K1753" s="822" t="s">
        <v>2025</v>
      </c>
      <c r="L1753" s="825">
        <v>1847.49</v>
      </c>
      <c r="M1753" s="825">
        <v>1847.49</v>
      </c>
      <c r="N1753" s="822">
        <v>1</v>
      </c>
      <c r="O1753" s="826">
        <v>1</v>
      </c>
      <c r="P1753" s="825">
        <v>1847.49</v>
      </c>
      <c r="Q1753" s="827">
        <v>1</v>
      </c>
      <c r="R1753" s="822">
        <v>1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11</v>
      </c>
      <c r="B1754" s="822" t="s">
        <v>2300</v>
      </c>
      <c r="C1754" s="822" t="s">
        <v>2306</v>
      </c>
      <c r="D1754" s="823" t="s">
        <v>4268</v>
      </c>
      <c r="E1754" s="824" t="s">
        <v>2317</v>
      </c>
      <c r="F1754" s="822" t="s">
        <v>2301</v>
      </c>
      <c r="G1754" s="822" t="s">
        <v>2353</v>
      </c>
      <c r="H1754" s="822" t="s">
        <v>663</v>
      </c>
      <c r="I1754" s="822" t="s">
        <v>2118</v>
      </c>
      <c r="J1754" s="822" t="s">
        <v>788</v>
      </c>
      <c r="K1754" s="822" t="s">
        <v>2119</v>
      </c>
      <c r="L1754" s="825">
        <v>1154.68</v>
      </c>
      <c r="M1754" s="825">
        <v>2309.36</v>
      </c>
      <c r="N1754" s="822">
        <v>2</v>
      </c>
      <c r="O1754" s="826">
        <v>0.5</v>
      </c>
      <c r="P1754" s="825">
        <v>2309.36</v>
      </c>
      <c r="Q1754" s="827">
        <v>1</v>
      </c>
      <c r="R1754" s="822">
        <v>2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11</v>
      </c>
      <c r="B1755" s="822" t="s">
        <v>2300</v>
      </c>
      <c r="C1755" s="822" t="s">
        <v>2306</v>
      </c>
      <c r="D1755" s="823" t="s">
        <v>4268</v>
      </c>
      <c r="E1755" s="824" t="s">
        <v>2317</v>
      </c>
      <c r="F1755" s="822" t="s">
        <v>2301</v>
      </c>
      <c r="G1755" s="822" t="s">
        <v>2353</v>
      </c>
      <c r="H1755" s="822" t="s">
        <v>663</v>
      </c>
      <c r="I1755" s="822" t="s">
        <v>1830</v>
      </c>
      <c r="J1755" s="822" t="s">
        <v>788</v>
      </c>
      <c r="K1755" s="822" t="s">
        <v>1831</v>
      </c>
      <c r="L1755" s="825">
        <v>923.74</v>
      </c>
      <c r="M1755" s="825">
        <v>1847.48</v>
      </c>
      <c r="N1755" s="822">
        <v>2</v>
      </c>
      <c r="O1755" s="826">
        <v>2</v>
      </c>
      <c r="P1755" s="825">
        <v>1847.48</v>
      </c>
      <c r="Q1755" s="827">
        <v>1</v>
      </c>
      <c r="R1755" s="822">
        <v>2</v>
      </c>
      <c r="S1755" s="827">
        <v>1</v>
      </c>
      <c r="T1755" s="826">
        <v>2</v>
      </c>
      <c r="U1755" s="828">
        <v>1</v>
      </c>
    </row>
    <row r="1756" spans="1:21" ht="14.45" customHeight="1" x14ac:dyDescent="0.2">
      <c r="A1756" s="821">
        <v>11</v>
      </c>
      <c r="B1756" s="822" t="s">
        <v>2300</v>
      </c>
      <c r="C1756" s="822" t="s">
        <v>2306</v>
      </c>
      <c r="D1756" s="823" t="s">
        <v>4268</v>
      </c>
      <c r="E1756" s="824" t="s">
        <v>2317</v>
      </c>
      <c r="F1756" s="822" t="s">
        <v>2301</v>
      </c>
      <c r="G1756" s="822" t="s">
        <v>2408</v>
      </c>
      <c r="H1756" s="822" t="s">
        <v>329</v>
      </c>
      <c r="I1756" s="822" t="s">
        <v>2797</v>
      </c>
      <c r="J1756" s="822" t="s">
        <v>681</v>
      </c>
      <c r="K1756" s="822" t="s">
        <v>2798</v>
      </c>
      <c r="L1756" s="825">
        <v>17.62</v>
      </c>
      <c r="M1756" s="825">
        <v>17.62</v>
      </c>
      <c r="N1756" s="822">
        <v>1</v>
      </c>
      <c r="O1756" s="826">
        <v>0.5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11</v>
      </c>
      <c r="B1757" s="822" t="s">
        <v>2300</v>
      </c>
      <c r="C1757" s="822" t="s">
        <v>2306</v>
      </c>
      <c r="D1757" s="823" t="s">
        <v>4268</v>
      </c>
      <c r="E1757" s="824" t="s">
        <v>2317</v>
      </c>
      <c r="F1757" s="822" t="s">
        <v>2301</v>
      </c>
      <c r="G1757" s="822" t="s">
        <v>2408</v>
      </c>
      <c r="H1757" s="822" t="s">
        <v>329</v>
      </c>
      <c r="I1757" s="822" t="s">
        <v>2409</v>
      </c>
      <c r="J1757" s="822" t="s">
        <v>681</v>
      </c>
      <c r="K1757" s="822" t="s">
        <v>1168</v>
      </c>
      <c r="L1757" s="825">
        <v>35.25</v>
      </c>
      <c r="M1757" s="825">
        <v>1057.5</v>
      </c>
      <c r="N1757" s="822">
        <v>30</v>
      </c>
      <c r="O1757" s="826">
        <v>27.5</v>
      </c>
      <c r="P1757" s="825">
        <v>423</v>
      </c>
      <c r="Q1757" s="827">
        <v>0.4</v>
      </c>
      <c r="R1757" s="822">
        <v>12</v>
      </c>
      <c r="S1757" s="827">
        <v>0.4</v>
      </c>
      <c r="T1757" s="826">
        <v>10.5</v>
      </c>
      <c r="U1757" s="828">
        <v>0.38181818181818183</v>
      </c>
    </row>
    <row r="1758" spans="1:21" ht="14.45" customHeight="1" x14ac:dyDescent="0.2">
      <c r="A1758" s="821">
        <v>11</v>
      </c>
      <c r="B1758" s="822" t="s">
        <v>2300</v>
      </c>
      <c r="C1758" s="822" t="s">
        <v>2306</v>
      </c>
      <c r="D1758" s="823" t="s">
        <v>4268</v>
      </c>
      <c r="E1758" s="824" t="s">
        <v>2317</v>
      </c>
      <c r="F1758" s="822" t="s">
        <v>2301</v>
      </c>
      <c r="G1758" s="822" t="s">
        <v>2408</v>
      </c>
      <c r="H1758" s="822" t="s">
        <v>329</v>
      </c>
      <c r="I1758" s="822" t="s">
        <v>2589</v>
      </c>
      <c r="J1758" s="822" t="s">
        <v>681</v>
      </c>
      <c r="K1758" s="822" t="s">
        <v>2590</v>
      </c>
      <c r="L1758" s="825">
        <v>35.25</v>
      </c>
      <c r="M1758" s="825">
        <v>141</v>
      </c>
      <c r="N1758" s="822">
        <v>4</v>
      </c>
      <c r="O1758" s="826">
        <v>2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11</v>
      </c>
      <c r="B1759" s="822" t="s">
        <v>2300</v>
      </c>
      <c r="C1759" s="822" t="s">
        <v>2306</v>
      </c>
      <c r="D1759" s="823" t="s">
        <v>4268</v>
      </c>
      <c r="E1759" s="824" t="s">
        <v>2317</v>
      </c>
      <c r="F1759" s="822" t="s">
        <v>2301</v>
      </c>
      <c r="G1759" s="822" t="s">
        <v>2408</v>
      </c>
      <c r="H1759" s="822" t="s">
        <v>329</v>
      </c>
      <c r="I1759" s="822" t="s">
        <v>2591</v>
      </c>
      <c r="J1759" s="822" t="s">
        <v>925</v>
      </c>
      <c r="K1759" s="822" t="s">
        <v>2592</v>
      </c>
      <c r="L1759" s="825">
        <v>35.25</v>
      </c>
      <c r="M1759" s="825">
        <v>105.75</v>
      </c>
      <c r="N1759" s="822">
        <v>3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11</v>
      </c>
      <c r="B1760" s="822" t="s">
        <v>2300</v>
      </c>
      <c r="C1760" s="822" t="s">
        <v>2306</v>
      </c>
      <c r="D1760" s="823" t="s">
        <v>4268</v>
      </c>
      <c r="E1760" s="824" t="s">
        <v>2317</v>
      </c>
      <c r="F1760" s="822" t="s">
        <v>2301</v>
      </c>
      <c r="G1760" s="822" t="s">
        <v>2408</v>
      </c>
      <c r="H1760" s="822" t="s">
        <v>329</v>
      </c>
      <c r="I1760" s="822" t="s">
        <v>2799</v>
      </c>
      <c r="J1760" s="822" t="s">
        <v>681</v>
      </c>
      <c r="K1760" s="822" t="s">
        <v>2592</v>
      </c>
      <c r="L1760" s="825">
        <v>35.25</v>
      </c>
      <c r="M1760" s="825">
        <v>35.25</v>
      </c>
      <c r="N1760" s="822">
        <v>1</v>
      </c>
      <c r="O1760" s="826">
        <v>1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11</v>
      </c>
      <c r="B1761" s="822" t="s">
        <v>2300</v>
      </c>
      <c r="C1761" s="822" t="s">
        <v>2306</v>
      </c>
      <c r="D1761" s="823" t="s">
        <v>4268</v>
      </c>
      <c r="E1761" s="824" t="s">
        <v>2317</v>
      </c>
      <c r="F1761" s="822" t="s">
        <v>2301</v>
      </c>
      <c r="G1761" s="822" t="s">
        <v>3935</v>
      </c>
      <c r="H1761" s="822" t="s">
        <v>329</v>
      </c>
      <c r="I1761" s="822" t="s">
        <v>3936</v>
      </c>
      <c r="J1761" s="822" t="s">
        <v>3937</v>
      </c>
      <c r="K1761" s="822" t="s">
        <v>3938</v>
      </c>
      <c r="L1761" s="825">
        <v>78.33</v>
      </c>
      <c r="M1761" s="825">
        <v>156.66</v>
      </c>
      <c r="N1761" s="822">
        <v>2</v>
      </c>
      <c r="O1761" s="826">
        <v>2</v>
      </c>
      <c r="P1761" s="825">
        <v>78.33</v>
      </c>
      <c r="Q1761" s="827">
        <v>0.5</v>
      </c>
      <c r="R1761" s="822">
        <v>1</v>
      </c>
      <c r="S1761" s="827">
        <v>0.5</v>
      </c>
      <c r="T1761" s="826">
        <v>1</v>
      </c>
      <c r="U1761" s="828">
        <v>0.5</v>
      </c>
    </row>
    <row r="1762" spans="1:21" ht="14.45" customHeight="1" x14ac:dyDescent="0.2">
      <c r="A1762" s="821">
        <v>11</v>
      </c>
      <c r="B1762" s="822" t="s">
        <v>2300</v>
      </c>
      <c r="C1762" s="822" t="s">
        <v>2306</v>
      </c>
      <c r="D1762" s="823" t="s">
        <v>4268</v>
      </c>
      <c r="E1762" s="824" t="s">
        <v>2317</v>
      </c>
      <c r="F1762" s="822" t="s">
        <v>2301</v>
      </c>
      <c r="G1762" s="822" t="s">
        <v>2491</v>
      </c>
      <c r="H1762" s="822" t="s">
        <v>329</v>
      </c>
      <c r="I1762" s="822" t="s">
        <v>3939</v>
      </c>
      <c r="J1762" s="822" t="s">
        <v>2493</v>
      </c>
      <c r="K1762" s="822" t="s">
        <v>3940</v>
      </c>
      <c r="L1762" s="825">
        <v>0</v>
      </c>
      <c r="M1762" s="825">
        <v>0</v>
      </c>
      <c r="N1762" s="822">
        <v>1</v>
      </c>
      <c r="O1762" s="826">
        <v>0.5</v>
      </c>
      <c r="P1762" s="825"/>
      <c r="Q1762" s="827"/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11</v>
      </c>
      <c r="B1763" s="822" t="s">
        <v>2300</v>
      </c>
      <c r="C1763" s="822" t="s">
        <v>2306</v>
      </c>
      <c r="D1763" s="823" t="s">
        <v>4268</v>
      </c>
      <c r="E1763" s="824" t="s">
        <v>2317</v>
      </c>
      <c r="F1763" s="822" t="s">
        <v>2301</v>
      </c>
      <c r="G1763" s="822" t="s">
        <v>3781</v>
      </c>
      <c r="H1763" s="822" t="s">
        <v>663</v>
      </c>
      <c r="I1763" s="822" t="s">
        <v>2127</v>
      </c>
      <c r="J1763" s="822" t="s">
        <v>2128</v>
      </c>
      <c r="K1763" s="822" t="s">
        <v>2129</v>
      </c>
      <c r="L1763" s="825">
        <v>0</v>
      </c>
      <c r="M1763" s="825">
        <v>0</v>
      </c>
      <c r="N1763" s="822">
        <v>1</v>
      </c>
      <c r="O1763" s="826">
        <v>0.5</v>
      </c>
      <c r="P1763" s="825">
        <v>0</v>
      </c>
      <c r="Q1763" s="827"/>
      <c r="R1763" s="822">
        <v>1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11</v>
      </c>
      <c r="B1764" s="822" t="s">
        <v>2300</v>
      </c>
      <c r="C1764" s="822" t="s">
        <v>2306</v>
      </c>
      <c r="D1764" s="823" t="s">
        <v>4268</v>
      </c>
      <c r="E1764" s="824" t="s">
        <v>2317</v>
      </c>
      <c r="F1764" s="822" t="s">
        <v>2301</v>
      </c>
      <c r="G1764" s="822" t="s">
        <v>3092</v>
      </c>
      <c r="H1764" s="822" t="s">
        <v>329</v>
      </c>
      <c r="I1764" s="822" t="s">
        <v>3329</v>
      </c>
      <c r="J1764" s="822" t="s">
        <v>3094</v>
      </c>
      <c r="K1764" s="822" t="s">
        <v>3330</v>
      </c>
      <c r="L1764" s="825">
        <v>51.06</v>
      </c>
      <c r="M1764" s="825">
        <v>102.12</v>
      </c>
      <c r="N1764" s="822">
        <v>2</v>
      </c>
      <c r="O1764" s="826">
        <v>2</v>
      </c>
      <c r="P1764" s="825">
        <v>102.12</v>
      </c>
      <c r="Q1764" s="827">
        <v>1</v>
      </c>
      <c r="R1764" s="822">
        <v>2</v>
      </c>
      <c r="S1764" s="827">
        <v>1</v>
      </c>
      <c r="T1764" s="826">
        <v>2</v>
      </c>
      <c r="U1764" s="828">
        <v>1</v>
      </c>
    </row>
    <row r="1765" spans="1:21" ht="14.45" customHeight="1" x14ac:dyDescent="0.2">
      <c r="A1765" s="821">
        <v>11</v>
      </c>
      <c r="B1765" s="822" t="s">
        <v>2300</v>
      </c>
      <c r="C1765" s="822" t="s">
        <v>2306</v>
      </c>
      <c r="D1765" s="823" t="s">
        <v>4268</v>
      </c>
      <c r="E1765" s="824" t="s">
        <v>2317</v>
      </c>
      <c r="F1765" s="822" t="s">
        <v>2301</v>
      </c>
      <c r="G1765" s="822" t="s">
        <v>2410</v>
      </c>
      <c r="H1765" s="822" t="s">
        <v>329</v>
      </c>
      <c r="I1765" s="822" t="s">
        <v>3376</v>
      </c>
      <c r="J1765" s="822" t="s">
        <v>2412</v>
      </c>
      <c r="K1765" s="822" t="s">
        <v>3377</v>
      </c>
      <c r="L1765" s="825">
        <v>515</v>
      </c>
      <c r="M1765" s="825">
        <v>515</v>
      </c>
      <c r="N1765" s="822">
        <v>1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11</v>
      </c>
      <c r="B1766" s="822" t="s">
        <v>2300</v>
      </c>
      <c r="C1766" s="822" t="s">
        <v>2306</v>
      </c>
      <c r="D1766" s="823" t="s">
        <v>4268</v>
      </c>
      <c r="E1766" s="824" t="s">
        <v>2317</v>
      </c>
      <c r="F1766" s="822" t="s">
        <v>2301</v>
      </c>
      <c r="G1766" s="822" t="s">
        <v>2941</v>
      </c>
      <c r="H1766" s="822" t="s">
        <v>329</v>
      </c>
      <c r="I1766" s="822" t="s">
        <v>2942</v>
      </c>
      <c r="J1766" s="822" t="s">
        <v>977</v>
      </c>
      <c r="K1766" s="822" t="s">
        <v>2943</v>
      </c>
      <c r="L1766" s="825">
        <v>128.69999999999999</v>
      </c>
      <c r="M1766" s="825">
        <v>128.69999999999999</v>
      </c>
      <c r="N1766" s="822">
        <v>1</v>
      </c>
      <c r="O1766" s="826">
        <v>1</v>
      </c>
      <c r="P1766" s="825">
        <v>128.69999999999999</v>
      </c>
      <c r="Q1766" s="827">
        <v>1</v>
      </c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11</v>
      </c>
      <c r="B1767" s="822" t="s">
        <v>2300</v>
      </c>
      <c r="C1767" s="822" t="s">
        <v>2306</v>
      </c>
      <c r="D1767" s="823" t="s">
        <v>4268</v>
      </c>
      <c r="E1767" s="824" t="s">
        <v>2317</v>
      </c>
      <c r="F1767" s="822" t="s">
        <v>2301</v>
      </c>
      <c r="G1767" s="822" t="s">
        <v>2354</v>
      </c>
      <c r="H1767" s="822" t="s">
        <v>663</v>
      </c>
      <c r="I1767" s="822" t="s">
        <v>1970</v>
      </c>
      <c r="J1767" s="822" t="s">
        <v>929</v>
      </c>
      <c r="K1767" s="822" t="s">
        <v>930</v>
      </c>
      <c r="L1767" s="825">
        <v>0</v>
      </c>
      <c r="M1767" s="825">
        <v>0</v>
      </c>
      <c r="N1767" s="822">
        <v>40</v>
      </c>
      <c r="O1767" s="826">
        <v>34</v>
      </c>
      <c r="P1767" s="825">
        <v>0</v>
      </c>
      <c r="Q1767" s="827"/>
      <c r="R1767" s="822">
        <v>29</v>
      </c>
      <c r="S1767" s="827">
        <v>0.72499999999999998</v>
      </c>
      <c r="T1767" s="826">
        <v>24</v>
      </c>
      <c r="U1767" s="828">
        <v>0.70588235294117652</v>
      </c>
    </row>
    <row r="1768" spans="1:21" ht="14.45" customHeight="1" x14ac:dyDescent="0.2">
      <c r="A1768" s="821">
        <v>11</v>
      </c>
      <c r="B1768" s="822" t="s">
        <v>2300</v>
      </c>
      <c r="C1768" s="822" t="s">
        <v>2306</v>
      </c>
      <c r="D1768" s="823" t="s">
        <v>4268</v>
      </c>
      <c r="E1768" s="824" t="s">
        <v>2317</v>
      </c>
      <c r="F1768" s="822" t="s">
        <v>2301</v>
      </c>
      <c r="G1768" s="822" t="s">
        <v>2354</v>
      </c>
      <c r="H1768" s="822" t="s">
        <v>329</v>
      </c>
      <c r="I1768" s="822" t="s">
        <v>3941</v>
      </c>
      <c r="J1768" s="822" t="s">
        <v>3942</v>
      </c>
      <c r="K1768" s="822" t="s">
        <v>3943</v>
      </c>
      <c r="L1768" s="825">
        <v>0</v>
      </c>
      <c r="M1768" s="825">
        <v>0</v>
      </c>
      <c r="N1768" s="822">
        <v>1</v>
      </c>
      <c r="O1768" s="826">
        <v>1</v>
      </c>
      <c r="P1768" s="825"/>
      <c r="Q1768" s="827"/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11</v>
      </c>
      <c r="B1769" s="822" t="s">
        <v>2300</v>
      </c>
      <c r="C1769" s="822" t="s">
        <v>2306</v>
      </c>
      <c r="D1769" s="823" t="s">
        <v>4268</v>
      </c>
      <c r="E1769" s="824" t="s">
        <v>2317</v>
      </c>
      <c r="F1769" s="822" t="s">
        <v>2301</v>
      </c>
      <c r="G1769" s="822" t="s">
        <v>2604</v>
      </c>
      <c r="H1769" s="822" t="s">
        <v>329</v>
      </c>
      <c r="I1769" s="822" t="s">
        <v>3944</v>
      </c>
      <c r="J1769" s="822" t="s">
        <v>1002</v>
      </c>
      <c r="K1769" s="822" t="s">
        <v>1003</v>
      </c>
      <c r="L1769" s="825">
        <v>263.68</v>
      </c>
      <c r="M1769" s="825">
        <v>263.68</v>
      </c>
      <c r="N1769" s="822">
        <v>1</v>
      </c>
      <c r="O1769" s="826">
        <v>1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11</v>
      </c>
      <c r="B1770" s="822" t="s">
        <v>2300</v>
      </c>
      <c r="C1770" s="822" t="s">
        <v>2306</v>
      </c>
      <c r="D1770" s="823" t="s">
        <v>4268</v>
      </c>
      <c r="E1770" s="824" t="s">
        <v>2317</v>
      </c>
      <c r="F1770" s="822" t="s">
        <v>2301</v>
      </c>
      <c r="G1770" s="822" t="s">
        <v>2616</v>
      </c>
      <c r="H1770" s="822" t="s">
        <v>329</v>
      </c>
      <c r="I1770" s="822" t="s">
        <v>3265</v>
      </c>
      <c r="J1770" s="822" t="s">
        <v>3266</v>
      </c>
      <c r="K1770" s="822" t="s">
        <v>3267</v>
      </c>
      <c r="L1770" s="825">
        <v>941.26</v>
      </c>
      <c r="M1770" s="825">
        <v>7530.0800000000008</v>
      </c>
      <c r="N1770" s="822">
        <v>8</v>
      </c>
      <c r="O1770" s="826">
        <v>8</v>
      </c>
      <c r="P1770" s="825">
        <v>7530.0800000000008</v>
      </c>
      <c r="Q1770" s="827">
        <v>1</v>
      </c>
      <c r="R1770" s="822">
        <v>8</v>
      </c>
      <c r="S1770" s="827">
        <v>1</v>
      </c>
      <c r="T1770" s="826">
        <v>8</v>
      </c>
      <c r="U1770" s="828">
        <v>1</v>
      </c>
    </row>
    <row r="1771" spans="1:21" ht="14.45" customHeight="1" x14ac:dyDescent="0.2">
      <c r="A1771" s="821">
        <v>11</v>
      </c>
      <c r="B1771" s="822" t="s">
        <v>2300</v>
      </c>
      <c r="C1771" s="822" t="s">
        <v>2306</v>
      </c>
      <c r="D1771" s="823" t="s">
        <v>4268</v>
      </c>
      <c r="E1771" s="824" t="s">
        <v>2317</v>
      </c>
      <c r="F1771" s="822" t="s">
        <v>2301</v>
      </c>
      <c r="G1771" s="822" t="s">
        <v>2620</v>
      </c>
      <c r="H1771" s="822" t="s">
        <v>329</v>
      </c>
      <c r="I1771" s="822" t="s">
        <v>2624</v>
      </c>
      <c r="J1771" s="822" t="s">
        <v>2625</v>
      </c>
      <c r="K1771" s="822" t="s">
        <v>2626</v>
      </c>
      <c r="L1771" s="825">
        <v>177.92</v>
      </c>
      <c r="M1771" s="825">
        <v>177.92</v>
      </c>
      <c r="N1771" s="822">
        <v>1</v>
      </c>
      <c r="O1771" s="826">
        <v>1</v>
      </c>
      <c r="P1771" s="825">
        <v>177.92</v>
      </c>
      <c r="Q1771" s="827">
        <v>1</v>
      </c>
      <c r="R1771" s="822">
        <v>1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11</v>
      </c>
      <c r="B1772" s="822" t="s">
        <v>2300</v>
      </c>
      <c r="C1772" s="822" t="s">
        <v>2306</v>
      </c>
      <c r="D1772" s="823" t="s">
        <v>4268</v>
      </c>
      <c r="E1772" s="824" t="s">
        <v>2317</v>
      </c>
      <c r="F1772" s="822" t="s">
        <v>2301</v>
      </c>
      <c r="G1772" s="822" t="s">
        <v>2620</v>
      </c>
      <c r="H1772" s="822" t="s">
        <v>329</v>
      </c>
      <c r="I1772" s="822" t="s">
        <v>2627</v>
      </c>
      <c r="J1772" s="822" t="s">
        <v>2625</v>
      </c>
      <c r="K1772" s="822" t="s">
        <v>2628</v>
      </c>
      <c r="L1772" s="825">
        <v>387.73</v>
      </c>
      <c r="M1772" s="825">
        <v>387.73</v>
      </c>
      <c r="N1772" s="822">
        <v>1</v>
      </c>
      <c r="O1772" s="826">
        <v>0.5</v>
      </c>
      <c r="P1772" s="825">
        <v>387.73</v>
      </c>
      <c r="Q1772" s="827">
        <v>1</v>
      </c>
      <c r="R1772" s="822">
        <v>1</v>
      </c>
      <c r="S1772" s="827">
        <v>1</v>
      </c>
      <c r="T1772" s="826">
        <v>0.5</v>
      </c>
      <c r="U1772" s="828">
        <v>1</v>
      </c>
    </row>
    <row r="1773" spans="1:21" ht="14.45" customHeight="1" x14ac:dyDescent="0.2">
      <c r="A1773" s="821">
        <v>11</v>
      </c>
      <c r="B1773" s="822" t="s">
        <v>2300</v>
      </c>
      <c r="C1773" s="822" t="s">
        <v>2306</v>
      </c>
      <c r="D1773" s="823" t="s">
        <v>4268</v>
      </c>
      <c r="E1773" s="824" t="s">
        <v>2317</v>
      </c>
      <c r="F1773" s="822" t="s">
        <v>2301</v>
      </c>
      <c r="G1773" s="822" t="s">
        <v>2620</v>
      </c>
      <c r="H1773" s="822" t="s">
        <v>329</v>
      </c>
      <c r="I1773" s="822" t="s">
        <v>3406</v>
      </c>
      <c r="J1773" s="822" t="s">
        <v>3407</v>
      </c>
      <c r="K1773" s="822" t="s">
        <v>2626</v>
      </c>
      <c r="L1773" s="825">
        <v>177.92</v>
      </c>
      <c r="M1773" s="825">
        <v>177.92</v>
      </c>
      <c r="N1773" s="822">
        <v>1</v>
      </c>
      <c r="O1773" s="826">
        <v>1</v>
      </c>
      <c r="P1773" s="825">
        <v>177.92</v>
      </c>
      <c r="Q1773" s="827">
        <v>1</v>
      </c>
      <c r="R1773" s="822">
        <v>1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11</v>
      </c>
      <c r="B1774" s="822" t="s">
        <v>2300</v>
      </c>
      <c r="C1774" s="822" t="s">
        <v>2306</v>
      </c>
      <c r="D1774" s="823" t="s">
        <v>4268</v>
      </c>
      <c r="E1774" s="824" t="s">
        <v>2317</v>
      </c>
      <c r="F1774" s="822" t="s">
        <v>2301</v>
      </c>
      <c r="G1774" s="822" t="s">
        <v>2380</v>
      </c>
      <c r="H1774" s="822" t="s">
        <v>329</v>
      </c>
      <c r="I1774" s="822" t="s">
        <v>3382</v>
      </c>
      <c r="J1774" s="822" t="s">
        <v>1241</v>
      </c>
      <c r="K1774" s="822" t="s">
        <v>3383</v>
      </c>
      <c r="L1774" s="825">
        <v>0</v>
      </c>
      <c r="M1774" s="825">
        <v>0</v>
      </c>
      <c r="N1774" s="822">
        <v>2</v>
      </c>
      <c r="O1774" s="826">
        <v>1.5</v>
      </c>
      <c r="P1774" s="825">
        <v>0</v>
      </c>
      <c r="Q1774" s="827"/>
      <c r="R1774" s="822">
        <v>1</v>
      </c>
      <c r="S1774" s="827">
        <v>0.5</v>
      </c>
      <c r="T1774" s="826">
        <v>1</v>
      </c>
      <c r="U1774" s="828">
        <v>0.66666666666666663</v>
      </c>
    </row>
    <row r="1775" spans="1:21" ht="14.45" customHeight="1" x14ac:dyDescent="0.2">
      <c r="A1775" s="821">
        <v>11</v>
      </c>
      <c r="B1775" s="822" t="s">
        <v>2300</v>
      </c>
      <c r="C1775" s="822" t="s">
        <v>2306</v>
      </c>
      <c r="D1775" s="823" t="s">
        <v>4268</v>
      </c>
      <c r="E1775" s="824" t="s">
        <v>2317</v>
      </c>
      <c r="F1775" s="822" t="s">
        <v>2301</v>
      </c>
      <c r="G1775" s="822" t="s">
        <v>2503</v>
      </c>
      <c r="H1775" s="822" t="s">
        <v>663</v>
      </c>
      <c r="I1775" s="822" t="s">
        <v>3506</v>
      </c>
      <c r="J1775" s="822" t="s">
        <v>2631</v>
      </c>
      <c r="K1775" s="822" t="s">
        <v>2845</v>
      </c>
      <c r="L1775" s="825">
        <v>50.32</v>
      </c>
      <c r="M1775" s="825">
        <v>50.32</v>
      </c>
      <c r="N1775" s="822">
        <v>1</v>
      </c>
      <c r="O1775" s="826">
        <v>1</v>
      </c>
      <c r="P1775" s="825">
        <v>50.32</v>
      </c>
      <c r="Q1775" s="827">
        <v>1</v>
      </c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11</v>
      </c>
      <c r="B1776" s="822" t="s">
        <v>2300</v>
      </c>
      <c r="C1776" s="822" t="s">
        <v>2306</v>
      </c>
      <c r="D1776" s="823" t="s">
        <v>4268</v>
      </c>
      <c r="E1776" s="824" t="s">
        <v>2317</v>
      </c>
      <c r="F1776" s="822" t="s">
        <v>2301</v>
      </c>
      <c r="G1776" s="822" t="s">
        <v>2503</v>
      </c>
      <c r="H1776" s="822" t="s">
        <v>329</v>
      </c>
      <c r="I1776" s="822" t="s">
        <v>2630</v>
      </c>
      <c r="J1776" s="822" t="s">
        <v>2631</v>
      </c>
      <c r="K1776" s="822" t="s">
        <v>2632</v>
      </c>
      <c r="L1776" s="825">
        <v>99.94</v>
      </c>
      <c r="M1776" s="825">
        <v>99.94</v>
      </c>
      <c r="N1776" s="822">
        <v>1</v>
      </c>
      <c r="O1776" s="826">
        <v>0.5</v>
      </c>
      <c r="P1776" s="825">
        <v>99.94</v>
      </c>
      <c r="Q1776" s="827">
        <v>1</v>
      </c>
      <c r="R1776" s="822">
        <v>1</v>
      </c>
      <c r="S1776" s="827">
        <v>1</v>
      </c>
      <c r="T1776" s="826">
        <v>0.5</v>
      </c>
      <c r="U1776" s="828">
        <v>1</v>
      </c>
    </row>
    <row r="1777" spans="1:21" ht="14.45" customHeight="1" x14ac:dyDescent="0.2">
      <c r="A1777" s="821">
        <v>11</v>
      </c>
      <c r="B1777" s="822" t="s">
        <v>2300</v>
      </c>
      <c r="C1777" s="822" t="s">
        <v>2306</v>
      </c>
      <c r="D1777" s="823" t="s">
        <v>4268</v>
      </c>
      <c r="E1777" s="824" t="s">
        <v>2317</v>
      </c>
      <c r="F1777" s="822" t="s">
        <v>2301</v>
      </c>
      <c r="G1777" s="822" t="s">
        <v>2503</v>
      </c>
      <c r="H1777" s="822" t="s">
        <v>329</v>
      </c>
      <c r="I1777" s="822" t="s">
        <v>2635</v>
      </c>
      <c r="J1777" s="822" t="s">
        <v>1058</v>
      </c>
      <c r="K1777" s="822" t="s">
        <v>1402</v>
      </c>
      <c r="L1777" s="825">
        <v>50.32</v>
      </c>
      <c r="M1777" s="825">
        <v>100.64</v>
      </c>
      <c r="N1777" s="822">
        <v>2</v>
      </c>
      <c r="O1777" s="826">
        <v>2</v>
      </c>
      <c r="P1777" s="825">
        <v>50.32</v>
      </c>
      <c r="Q1777" s="827">
        <v>0.5</v>
      </c>
      <c r="R1777" s="822">
        <v>1</v>
      </c>
      <c r="S1777" s="827">
        <v>0.5</v>
      </c>
      <c r="T1777" s="826">
        <v>1</v>
      </c>
      <c r="U1777" s="828">
        <v>0.5</v>
      </c>
    </row>
    <row r="1778" spans="1:21" ht="14.45" customHeight="1" x14ac:dyDescent="0.2">
      <c r="A1778" s="821">
        <v>11</v>
      </c>
      <c r="B1778" s="822" t="s">
        <v>2300</v>
      </c>
      <c r="C1778" s="822" t="s">
        <v>2306</v>
      </c>
      <c r="D1778" s="823" t="s">
        <v>4268</v>
      </c>
      <c r="E1778" s="824" t="s">
        <v>2317</v>
      </c>
      <c r="F1778" s="822" t="s">
        <v>2301</v>
      </c>
      <c r="G1778" s="822" t="s">
        <v>2503</v>
      </c>
      <c r="H1778" s="822" t="s">
        <v>329</v>
      </c>
      <c r="I1778" s="822" t="s">
        <v>2504</v>
      </c>
      <c r="J1778" s="822" t="s">
        <v>1058</v>
      </c>
      <c r="K1778" s="822" t="s">
        <v>2505</v>
      </c>
      <c r="L1778" s="825">
        <v>50.32</v>
      </c>
      <c r="M1778" s="825">
        <v>352.24</v>
      </c>
      <c r="N1778" s="822">
        <v>7</v>
      </c>
      <c r="O1778" s="826">
        <v>7</v>
      </c>
      <c r="P1778" s="825">
        <v>201.28</v>
      </c>
      <c r="Q1778" s="827">
        <v>0.5714285714285714</v>
      </c>
      <c r="R1778" s="822">
        <v>4</v>
      </c>
      <c r="S1778" s="827">
        <v>0.5714285714285714</v>
      </c>
      <c r="T1778" s="826">
        <v>4</v>
      </c>
      <c r="U1778" s="828">
        <v>0.5714285714285714</v>
      </c>
    </row>
    <row r="1779" spans="1:21" ht="14.45" customHeight="1" x14ac:dyDescent="0.2">
      <c r="A1779" s="821">
        <v>11</v>
      </c>
      <c r="B1779" s="822" t="s">
        <v>2300</v>
      </c>
      <c r="C1779" s="822" t="s">
        <v>2306</v>
      </c>
      <c r="D1779" s="823" t="s">
        <v>4268</v>
      </c>
      <c r="E1779" s="824" t="s">
        <v>2317</v>
      </c>
      <c r="F1779" s="822" t="s">
        <v>2301</v>
      </c>
      <c r="G1779" s="822" t="s">
        <v>2503</v>
      </c>
      <c r="H1779" s="822" t="s">
        <v>329</v>
      </c>
      <c r="I1779" s="822" t="s">
        <v>3412</v>
      </c>
      <c r="J1779" s="822" t="s">
        <v>1058</v>
      </c>
      <c r="K1779" s="822" t="s">
        <v>3413</v>
      </c>
      <c r="L1779" s="825">
        <v>33.549999999999997</v>
      </c>
      <c r="M1779" s="825">
        <v>33.549999999999997</v>
      </c>
      <c r="N1779" s="822">
        <v>1</v>
      </c>
      <c r="O1779" s="826">
        <v>1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11</v>
      </c>
      <c r="B1780" s="822" t="s">
        <v>2300</v>
      </c>
      <c r="C1780" s="822" t="s">
        <v>2306</v>
      </c>
      <c r="D1780" s="823" t="s">
        <v>4268</v>
      </c>
      <c r="E1780" s="824" t="s">
        <v>2317</v>
      </c>
      <c r="F1780" s="822" t="s">
        <v>2301</v>
      </c>
      <c r="G1780" s="822" t="s">
        <v>2503</v>
      </c>
      <c r="H1780" s="822" t="s">
        <v>329</v>
      </c>
      <c r="I1780" s="822" t="s">
        <v>3945</v>
      </c>
      <c r="J1780" s="822" t="s">
        <v>1058</v>
      </c>
      <c r="K1780" s="822" t="s">
        <v>3946</v>
      </c>
      <c r="L1780" s="825">
        <v>16.77</v>
      </c>
      <c r="M1780" s="825">
        <v>16.77</v>
      </c>
      <c r="N1780" s="822">
        <v>1</v>
      </c>
      <c r="O1780" s="826">
        <v>0.5</v>
      </c>
      <c r="P1780" s="825">
        <v>16.77</v>
      </c>
      <c r="Q1780" s="827">
        <v>1</v>
      </c>
      <c r="R1780" s="822">
        <v>1</v>
      </c>
      <c r="S1780" s="827">
        <v>1</v>
      </c>
      <c r="T1780" s="826">
        <v>0.5</v>
      </c>
      <c r="U1780" s="828">
        <v>1</v>
      </c>
    </row>
    <row r="1781" spans="1:21" ht="14.45" customHeight="1" x14ac:dyDescent="0.2">
      <c r="A1781" s="821">
        <v>11</v>
      </c>
      <c r="B1781" s="822" t="s">
        <v>2300</v>
      </c>
      <c r="C1781" s="822" t="s">
        <v>2306</v>
      </c>
      <c r="D1781" s="823" t="s">
        <v>4268</v>
      </c>
      <c r="E1781" s="824" t="s">
        <v>2317</v>
      </c>
      <c r="F1781" s="822" t="s">
        <v>2301</v>
      </c>
      <c r="G1781" s="822" t="s">
        <v>3947</v>
      </c>
      <c r="H1781" s="822" t="s">
        <v>329</v>
      </c>
      <c r="I1781" s="822" t="s">
        <v>3948</v>
      </c>
      <c r="J1781" s="822" t="s">
        <v>1527</v>
      </c>
      <c r="K1781" s="822" t="s">
        <v>3949</v>
      </c>
      <c r="L1781" s="825">
        <v>0</v>
      </c>
      <c r="M1781" s="825">
        <v>0</v>
      </c>
      <c r="N1781" s="822">
        <v>1</v>
      </c>
      <c r="O1781" s="826">
        <v>1</v>
      </c>
      <c r="P1781" s="825"/>
      <c r="Q1781" s="827"/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11</v>
      </c>
      <c r="B1782" s="822" t="s">
        <v>2300</v>
      </c>
      <c r="C1782" s="822" t="s">
        <v>2306</v>
      </c>
      <c r="D1782" s="823" t="s">
        <v>4268</v>
      </c>
      <c r="E1782" s="824" t="s">
        <v>2317</v>
      </c>
      <c r="F1782" s="822" t="s">
        <v>2301</v>
      </c>
      <c r="G1782" s="822" t="s">
        <v>2404</v>
      </c>
      <c r="H1782" s="822" t="s">
        <v>663</v>
      </c>
      <c r="I1782" s="822" t="s">
        <v>1907</v>
      </c>
      <c r="J1782" s="822" t="s">
        <v>1078</v>
      </c>
      <c r="K1782" s="822" t="s">
        <v>1908</v>
      </c>
      <c r="L1782" s="825">
        <v>154.36000000000001</v>
      </c>
      <c r="M1782" s="825">
        <v>2469.7600000000002</v>
      </c>
      <c r="N1782" s="822">
        <v>16</v>
      </c>
      <c r="O1782" s="826">
        <v>11</v>
      </c>
      <c r="P1782" s="825">
        <v>1852.3200000000002</v>
      </c>
      <c r="Q1782" s="827">
        <v>0.75</v>
      </c>
      <c r="R1782" s="822">
        <v>12</v>
      </c>
      <c r="S1782" s="827">
        <v>0.75</v>
      </c>
      <c r="T1782" s="826">
        <v>8.5</v>
      </c>
      <c r="U1782" s="828">
        <v>0.77272727272727271</v>
      </c>
    </row>
    <row r="1783" spans="1:21" ht="14.45" customHeight="1" x14ac:dyDescent="0.2">
      <c r="A1783" s="821">
        <v>11</v>
      </c>
      <c r="B1783" s="822" t="s">
        <v>2300</v>
      </c>
      <c r="C1783" s="822" t="s">
        <v>2306</v>
      </c>
      <c r="D1783" s="823" t="s">
        <v>4268</v>
      </c>
      <c r="E1783" s="824" t="s">
        <v>2317</v>
      </c>
      <c r="F1783" s="822" t="s">
        <v>2301</v>
      </c>
      <c r="G1783" s="822" t="s">
        <v>2404</v>
      </c>
      <c r="H1783" s="822" t="s">
        <v>329</v>
      </c>
      <c r="I1783" s="822" t="s">
        <v>3015</v>
      </c>
      <c r="J1783" s="822" t="s">
        <v>1078</v>
      </c>
      <c r="K1783" s="822" t="s">
        <v>3016</v>
      </c>
      <c r="L1783" s="825">
        <v>225.06</v>
      </c>
      <c r="M1783" s="825">
        <v>225.06</v>
      </c>
      <c r="N1783" s="822">
        <v>1</v>
      </c>
      <c r="O1783" s="826">
        <v>1</v>
      </c>
      <c r="P1783" s="825">
        <v>225.06</v>
      </c>
      <c r="Q1783" s="827">
        <v>1</v>
      </c>
      <c r="R1783" s="822">
        <v>1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11</v>
      </c>
      <c r="B1784" s="822" t="s">
        <v>2300</v>
      </c>
      <c r="C1784" s="822" t="s">
        <v>2306</v>
      </c>
      <c r="D1784" s="823" t="s">
        <v>4268</v>
      </c>
      <c r="E1784" s="824" t="s">
        <v>2317</v>
      </c>
      <c r="F1784" s="822" t="s">
        <v>2301</v>
      </c>
      <c r="G1784" s="822" t="s">
        <v>2355</v>
      </c>
      <c r="H1784" s="822" t="s">
        <v>329</v>
      </c>
      <c r="I1784" s="822" t="s">
        <v>2356</v>
      </c>
      <c r="J1784" s="822" t="s">
        <v>2357</v>
      </c>
      <c r="K1784" s="822" t="s">
        <v>2358</v>
      </c>
      <c r="L1784" s="825">
        <v>0</v>
      </c>
      <c r="M1784" s="825">
        <v>0</v>
      </c>
      <c r="N1784" s="822">
        <v>9</v>
      </c>
      <c r="O1784" s="826">
        <v>6.5</v>
      </c>
      <c r="P1784" s="825">
        <v>0</v>
      </c>
      <c r="Q1784" s="827"/>
      <c r="R1784" s="822">
        <v>6</v>
      </c>
      <c r="S1784" s="827">
        <v>0.66666666666666663</v>
      </c>
      <c r="T1784" s="826">
        <v>5</v>
      </c>
      <c r="U1784" s="828">
        <v>0.76923076923076927</v>
      </c>
    </row>
    <row r="1785" spans="1:21" ht="14.45" customHeight="1" x14ac:dyDescent="0.2">
      <c r="A1785" s="821">
        <v>11</v>
      </c>
      <c r="B1785" s="822" t="s">
        <v>2300</v>
      </c>
      <c r="C1785" s="822" t="s">
        <v>2306</v>
      </c>
      <c r="D1785" s="823" t="s">
        <v>4268</v>
      </c>
      <c r="E1785" s="824" t="s">
        <v>2317</v>
      </c>
      <c r="F1785" s="822" t="s">
        <v>2301</v>
      </c>
      <c r="G1785" s="822" t="s">
        <v>3339</v>
      </c>
      <c r="H1785" s="822" t="s">
        <v>329</v>
      </c>
      <c r="I1785" s="822" t="s">
        <v>3340</v>
      </c>
      <c r="J1785" s="822" t="s">
        <v>3341</v>
      </c>
      <c r="K1785" s="822" t="s">
        <v>3342</v>
      </c>
      <c r="L1785" s="825">
        <v>248.55</v>
      </c>
      <c r="M1785" s="825">
        <v>248.55</v>
      </c>
      <c r="N1785" s="822">
        <v>1</v>
      </c>
      <c r="O1785" s="826">
        <v>1</v>
      </c>
      <c r="P1785" s="825">
        <v>248.55</v>
      </c>
      <c r="Q1785" s="827">
        <v>1</v>
      </c>
      <c r="R1785" s="822">
        <v>1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11</v>
      </c>
      <c r="B1786" s="822" t="s">
        <v>2300</v>
      </c>
      <c r="C1786" s="822" t="s">
        <v>2306</v>
      </c>
      <c r="D1786" s="823" t="s">
        <v>4268</v>
      </c>
      <c r="E1786" s="824" t="s">
        <v>2317</v>
      </c>
      <c r="F1786" s="822" t="s">
        <v>2301</v>
      </c>
      <c r="G1786" s="822" t="s">
        <v>2644</v>
      </c>
      <c r="H1786" s="822" t="s">
        <v>329</v>
      </c>
      <c r="I1786" s="822" t="s">
        <v>2645</v>
      </c>
      <c r="J1786" s="822" t="s">
        <v>899</v>
      </c>
      <c r="K1786" s="822" t="s">
        <v>900</v>
      </c>
      <c r="L1786" s="825">
        <v>121.92</v>
      </c>
      <c r="M1786" s="825">
        <v>731.52</v>
      </c>
      <c r="N1786" s="822">
        <v>6</v>
      </c>
      <c r="O1786" s="826">
        <v>3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11</v>
      </c>
      <c r="B1787" s="822" t="s">
        <v>2300</v>
      </c>
      <c r="C1787" s="822" t="s">
        <v>2306</v>
      </c>
      <c r="D1787" s="823" t="s">
        <v>4268</v>
      </c>
      <c r="E1787" s="824" t="s">
        <v>2317</v>
      </c>
      <c r="F1787" s="822" t="s">
        <v>2301</v>
      </c>
      <c r="G1787" s="822" t="s">
        <v>2644</v>
      </c>
      <c r="H1787" s="822" t="s">
        <v>329</v>
      </c>
      <c r="I1787" s="822" t="s">
        <v>2645</v>
      </c>
      <c r="J1787" s="822" t="s">
        <v>899</v>
      </c>
      <c r="K1787" s="822" t="s">
        <v>900</v>
      </c>
      <c r="L1787" s="825">
        <v>107.27</v>
      </c>
      <c r="M1787" s="825">
        <v>750.89</v>
      </c>
      <c r="N1787" s="822">
        <v>7</v>
      </c>
      <c r="O1787" s="826">
        <v>3</v>
      </c>
      <c r="P1787" s="825">
        <v>429.08</v>
      </c>
      <c r="Q1787" s="827">
        <v>0.5714285714285714</v>
      </c>
      <c r="R1787" s="822">
        <v>4</v>
      </c>
      <c r="S1787" s="827">
        <v>0.5714285714285714</v>
      </c>
      <c r="T1787" s="826">
        <v>2</v>
      </c>
      <c r="U1787" s="828">
        <v>0.66666666666666663</v>
      </c>
    </row>
    <row r="1788" spans="1:21" ht="14.45" customHeight="1" x14ac:dyDescent="0.2">
      <c r="A1788" s="821">
        <v>11</v>
      </c>
      <c r="B1788" s="822" t="s">
        <v>2300</v>
      </c>
      <c r="C1788" s="822" t="s">
        <v>2306</v>
      </c>
      <c r="D1788" s="823" t="s">
        <v>4268</v>
      </c>
      <c r="E1788" s="824" t="s">
        <v>2317</v>
      </c>
      <c r="F1788" s="822" t="s">
        <v>2301</v>
      </c>
      <c r="G1788" s="822" t="s">
        <v>2644</v>
      </c>
      <c r="H1788" s="822" t="s">
        <v>329</v>
      </c>
      <c r="I1788" s="822" t="s">
        <v>3017</v>
      </c>
      <c r="J1788" s="822" t="s">
        <v>899</v>
      </c>
      <c r="K1788" s="822" t="s">
        <v>900</v>
      </c>
      <c r="L1788" s="825">
        <v>121.92</v>
      </c>
      <c r="M1788" s="825">
        <v>731.52</v>
      </c>
      <c r="N1788" s="822">
        <v>6</v>
      </c>
      <c r="O1788" s="826">
        <v>3</v>
      </c>
      <c r="P1788" s="825">
        <v>243.84</v>
      </c>
      <c r="Q1788" s="827">
        <v>0.33333333333333337</v>
      </c>
      <c r="R1788" s="822">
        <v>2</v>
      </c>
      <c r="S1788" s="827">
        <v>0.33333333333333331</v>
      </c>
      <c r="T1788" s="826">
        <v>1</v>
      </c>
      <c r="U1788" s="828">
        <v>0.33333333333333331</v>
      </c>
    </row>
    <row r="1789" spans="1:21" ht="14.45" customHeight="1" x14ac:dyDescent="0.2">
      <c r="A1789" s="821">
        <v>11</v>
      </c>
      <c r="B1789" s="822" t="s">
        <v>2300</v>
      </c>
      <c r="C1789" s="822" t="s">
        <v>2306</v>
      </c>
      <c r="D1789" s="823" t="s">
        <v>4268</v>
      </c>
      <c r="E1789" s="824" t="s">
        <v>2317</v>
      </c>
      <c r="F1789" s="822" t="s">
        <v>2302</v>
      </c>
      <c r="G1789" s="822" t="s">
        <v>2359</v>
      </c>
      <c r="H1789" s="822" t="s">
        <v>329</v>
      </c>
      <c r="I1789" s="822" t="s">
        <v>2118</v>
      </c>
      <c r="J1789" s="822" t="s">
        <v>2639</v>
      </c>
      <c r="K1789" s="822"/>
      <c r="L1789" s="825">
        <v>1154.68</v>
      </c>
      <c r="M1789" s="825">
        <v>2309.36</v>
      </c>
      <c r="N1789" s="822">
        <v>2</v>
      </c>
      <c r="O1789" s="826">
        <v>1</v>
      </c>
      <c r="P1789" s="825">
        <v>2309.36</v>
      </c>
      <c r="Q1789" s="827">
        <v>1</v>
      </c>
      <c r="R1789" s="822">
        <v>2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11</v>
      </c>
      <c r="B1790" s="822" t="s">
        <v>2300</v>
      </c>
      <c r="C1790" s="822" t="s">
        <v>2306</v>
      </c>
      <c r="D1790" s="823" t="s">
        <v>4268</v>
      </c>
      <c r="E1790" s="824" t="s">
        <v>2317</v>
      </c>
      <c r="F1790" s="822" t="s">
        <v>2302</v>
      </c>
      <c r="G1790" s="822" t="s">
        <v>2359</v>
      </c>
      <c r="H1790" s="822" t="s">
        <v>329</v>
      </c>
      <c r="I1790" s="822" t="s">
        <v>2515</v>
      </c>
      <c r="J1790" s="822" t="s">
        <v>2639</v>
      </c>
      <c r="K1790" s="822"/>
      <c r="L1790" s="825">
        <v>159.71</v>
      </c>
      <c r="M1790" s="825">
        <v>319.42</v>
      </c>
      <c r="N1790" s="822">
        <v>2</v>
      </c>
      <c r="O1790" s="826">
        <v>1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11</v>
      </c>
      <c r="B1791" s="822" t="s">
        <v>2300</v>
      </c>
      <c r="C1791" s="822" t="s">
        <v>2306</v>
      </c>
      <c r="D1791" s="823" t="s">
        <v>4268</v>
      </c>
      <c r="E1791" s="824" t="s">
        <v>2317</v>
      </c>
      <c r="F1791" s="822" t="s">
        <v>2303</v>
      </c>
      <c r="G1791" s="822" t="s">
        <v>2359</v>
      </c>
      <c r="H1791" s="822" t="s">
        <v>329</v>
      </c>
      <c r="I1791" s="822" t="s">
        <v>2646</v>
      </c>
      <c r="J1791" s="822" t="s">
        <v>2647</v>
      </c>
      <c r="K1791" s="822" t="s">
        <v>2648</v>
      </c>
      <c r="L1791" s="825">
        <v>0</v>
      </c>
      <c r="M1791" s="825">
        <v>0</v>
      </c>
      <c r="N1791" s="822">
        <v>41</v>
      </c>
      <c r="O1791" s="826">
        <v>38</v>
      </c>
      <c r="P1791" s="825">
        <v>0</v>
      </c>
      <c r="Q1791" s="827"/>
      <c r="R1791" s="822">
        <v>3</v>
      </c>
      <c r="S1791" s="827">
        <v>7.3170731707317069E-2</v>
      </c>
      <c r="T1791" s="826">
        <v>2</v>
      </c>
      <c r="U1791" s="828">
        <v>5.2631578947368418E-2</v>
      </c>
    </row>
    <row r="1792" spans="1:21" ht="14.45" customHeight="1" x14ac:dyDescent="0.2">
      <c r="A1792" s="821">
        <v>11</v>
      </c>
      <c r="B1792" s="822" t="s">
        <v>2300</v>
      </c>
      <c r="C1792" s="822" t="s">
        <v>2306</v>
      </c>
      <c r="D1792" s="823" t="s">
        <v>4268</v>
      </c>
      <c r="E1792" s="824" t="s">
        <v>2317</v>
      </c>
      <c r="F1792" s="822" t="s">
        <v>2303</v>
      </c>
      <c r="G1792" s="822" t="s">
        <v>2359</v>
      </c>
      <c r="H1792" s="822" t="s">
        <v>329</v>
      </c>
      <c r="I1792" s="822" t="s">
        <v>2360</v>
      </c>
      <c r="J1792" s="822" t="s">
        <v>2361</v>
      </c>
      <c r="K1792" s="822" t="s">
        <v>2362</v>
      </c>
      <c r="L1792" s="825">
        <v>562.03</v>
      </c>
      <c r="M1792" s="825">
        <v>3934.2099999999991</v>
      </c>
      <c r="N1792" s="822">
        <v>7</v>
      </c>
      <c r="O1792" s="826">
        <v>7</v>
      </c>
      <c r="P1792" s="825">
        <v>3934.2099999999991</v>
      </c>
      <c r="Q1792" s="827">
        <v>1</v>
      </c>
      <c r="R1792" s="822">
        <v>7</v>
      </c>
      <c r="S1792" s="827">
        <v>1</v>
      </c>
      <c r="T1792" s="826">
        <v>7</v>
      </c>
      <c r="U1792" s="828">
        <v>1</v>
      </c>
    </row>
    <row r="1793" spans="1:21" ht="14.45" customHeight="1" x14ac:dyDescent="0.2">
      <c r="A1793" s="821">
        <v>11</v>
      </c>
      <c r="B1793" s="822" t="s">
        <v>2300</v>
      </c>
      <c r="C1793" s="822" t="s">
        <v>2306</v>
      </c>
      <c r="D1793" s="823" t="s">
        <v>4268</v>
      </c>
      <c r="E1793" s="824" t="s">
        <v>2317</v>
      </c>
      <c r="F1793" s="822" t="s">
        <v>2303</v>
      </c>
      <c r="G1793" s="822" t="s">
        <v>2359</v>
      </c>
      <c r="H1793" s="822" t="s">
        <v>329</v>
      </c>
      <c r="I1793" s="822" t="s">
        <v>2389</v>
      </c>
      <c r="J1793" s="822" t="s">
        <v>2390</v>
      </c>
      <c r="K1793" s="822" t="s">
        <v>2391</v>
      </c>
      <c r="L1793" s="825">
        <v>1000.5</v>
      </c>
      <c r="M1793" s="825">
        <v>4002</v>
      </c>
      <c r="N1793" s="822">
        <v>4</v>
      </c>
      <c r="O1793" s="826">
        <v>4</v>
      </c>
      <c r="P1793" s="825">
        <v>4002</v>
      </c>
      <c r="Q1793" s="827">
        <v>1</v>
      </c>
      <c r="R1793" s="822">
        <v>4</v>
      </c>
      <c r="S1793" s="827">
        <v>1</v>
      </c>
      <c r="T1793" s="826">
        <v>4</v>
      </c>
      <c r="U1793" s="828">
        <v>1</v>
      </c>
    </row>
    <row r="1794" spans="1:21" ht="14.45" customHeight="1" x14ac:dyDescent="0.2">
      <c r="A1794" s="821">
        <v>11</v>
      </c>
      <c r="B1794" s="822" t="s">
        <v>2300</v>
      </c>
      <c r="C1794" s="822" t="s">
        <v>2306</v>
      </c>
      <c r="D1794" s="823" t="s">
        <v>4268</v>
      </c>
      <c r="E1794" s="824" t="s">
        <v>2317</v>
      </c>
      <c r="F1794" s="822" t="s">
        <v>2303</v>
      </c>
      <c r="G1794" s="822" t="s">
        <v>2359</v>
      </c>
      <c r="H1794" s="822" t="s">
        <v>329</v>
      </c>
      <c r="I1794" s="822" t="s">
        <v>2363</v>
      </c>
      <c r="J1794" s="822" t="s">
        <v>2364</v>
      </c>
      <c r="K1794" s="822" t="s">
        <v>2365</v>
      </c>
      <c r="L1794" s="825">
        <v>249.55</v>
      </c>
      <c r="M1794" s="825">
        <v>18217.150000000005</v>
      </c>
      <c r="N1794" s="822">
        <v>73</v>
      </c>
      <c r="O1794" s="826">
        <v>37</v>
      </c>
      <c r="P1794" s="825">
        <v>17468.500000000004</v>
      </c>
      <c r="Q1794" s="827">
        <v>0.95890410958904104</v>
      </c>
      <c r="R1794" s="822">
        <v>70</v>
      </c>
      <c r="S1794" s="827">
        <v>0.95890410958904104</v>
      </c>
      <c r="T1794" s="826">
        <v>35</v>
      </c>
      <c r="U1794" s="828">
        <v>0.94594594594594594</v>
      </c>
    </row>
    <row r="1795" spans="1:21" ht="14.45" customHeight="1" x14ac:dyDescent="0.2">
      <c r="A1795" s="821">
        <v>11</v>
      </c>
      <c r="B1795" s="822" t="s">
        <v>2300</v>
      </c>
      <c r="C1795" s="822" t="s">
        <v>2306</v>
      </c>
      <c r="D1795" s="823" t="s">
        <v>4268</v>
      </c>
      <c r="E1795" s="824" t="s">
        <v>2317</v>
      </c>
      <c r="F1795" s="822" t="s">
        <v>2303</v>
      </c>
      <c r="G1795" s="822" t="s">
        <v>2359</v>
      </c>
      <c r="H1795" s="822" t="s">
        <v>329</v>
      </c>
      <c r="I1795" s="822" t="s">
        <v>2366</v>
      </c>
      <c r="J1795" s="822" t="s">
        <v>2367</v>
      </c>
      <c r="K1795" s="822" t="s">
        <v>2368</v>
      </c>
      <c r="L1795" s="825">
        <v>400.2</v>
      </c>
      <c r="M1795" s="825">
        <v>4001.9999999999991</v>
      </c>
      <c r="N1795" s="822">
        <v>10</v>
      </c>
      <c r="O1795" s="826">
        <v>10</v>
      </c>
      <c r="P1795" s="825">
        <v>4001.9999999999991</v>
      </c>
      <c r="Q1795" s="827">
        <v>1</v>
      </c>
      <c r="R1795" s="822">
        <v>10</v>
      </c>
      <c r="S1795" s="827">
        <v>1</v>
      </c>
      <c r="T1795" s="826">
        <v>10</v>
      </c>
      <c r="U1795" s="828">
        <v>1</v>
      </c>
    </row>
    <row r="1796" spans="1:21" ht="14.45" customHeight="1" x14ac:dyDescent="0.2">
      <c r="A1796" s="821">
        <v>11</v>
      </c>
      <c r="B1796" s="822" t="s">
        <v>2300</v>
      </c>
      <c r="C1796" s="822" t="s">
        <v>2306</v>
      </c>
      <c r="D1796" s="823" t="s">
        <v>4268</v>
      </c>
      <c r="E1796" s="824" t="s">
        <v>2317</v>
      </c>
      <c r="F1796" s="822" t="s">
        <v>2303</v>
      </c>
      <c r="G1796" s="822" t="s">
        <v>2359</v>
      </c>
      <c r="H1796" s="822" t="s">
        <v>329</v>
      </c>
      <c r="I1796" s="822" t="s">
        <v>2369</v>
      </c>
      <c r="J1796" s="822" t="s">
        <v>2370</v>
      </c>
      <c r="K1796" s="822" t="s">
        <v>2371</v>
      </c>
      <c r="L1796" s="825">
        <v>971.25</v>
      </c>
      <c r="M1796" s="825">
        <v>1942.5</v>
      </c>
      <c r="N1796" s="822">
        <v>2</v>
      </c>
      <c r="O1796" s="826">
        <v>2</v>
      </c>
      <c r="P1796" s="825">
        <v>1942.5</v>
      </c>
      <c r="Q1796" s="827">
        <v>1</v>
      </c>
      <c r="R1796" s="822">
        <v>2</v>
      </c>
      <c r="S1796" s="827">
        <v>1</v>
      </c>
      <c r="T1796" s="826">
        <v>2</v>
      </c>
      <c r="U1796" s="828">
        <v>1</v>
      </c>
    </row>
    <row r="1797" spans="1:21" ht="14.45" customHeight="1" x14ac:dyDescent="0.2">
      <c r="A1797" s="821">
        <v>11</v>
      </c>
      <c r="B1797" s="822" t="s">
        <v>2300</v>
      </c>
      <c r="C1797" s="822" t="s">
        <v>2306</v>
      </c>
      <c r="D1797" s="823" t="s">
        <v>4268</v>
      </c>
      <c r="E1797" s="824" t="s">
        <v>2317</v>
      </c>
      <c r="F1797" s="822" t="s">
        <v>2303</v>
      </c>
      <c r="G1797" s="822" t="s">
        <v>2359</v>
      </c>
      <c r="H1797" s="822" t="s">
        <v>329</v>
      </c>
      <c r="I1797" s="822" t="s">
        <v>2372</v>
      </c>
      <c r="J1797" s="822" t="s">
        <v>2373</v>
      </c>
      <c r="K1797" s="822" t="s">
        <v>2374</v>
      </c>
      <c r="L1797" s="825">
        <v>748.12</v>
      </c>
      <c r="M1797" s="825">
        <v>2244.36</v>
      </c>
      <c r="N1797" s="822">
        <v>3</v>
      </c>
      <c r="O1797" s="826">
        <v>3</v>
      </c>
      <c r="P1797" s="825">
        <v>2244.36</v>
      </c>
      <c r="Q1797" s="827">
        <v>1</v>
      </c>
      <c r="R1797" s="822">
        <v>3</v>
      </c>
      <c r="S1797" s="827">
        <v>1</v>
      </c>
      <c r="T1797" s="826">
        <v>3</v>
      </c>
      <c r="U1797" s="828">
        <v>1</v>
      </c>
    </row>
    <row r="1798" spans="1:21" ht="14.45" customHeight="1" x14ac:dyDescent="0.2">
      <c r="A1798" s="821">
        <v>11</v>
      </c>
      <c r="B1798" s="822" t="s">
        <v>2300</v>
      </c>
      <c r="C1798" s="822" t="s">
        <v>2306</v>
      </c>
      <c r="D1798" s="823" t="s">
        <v>4268</v>
      </c>
      <c r="E1798" s="824" t="s">
        <v>2317</v>
      </c>
      <c r="F1798" s="822" t="s">
        <v>2303</v>
      </c>
      <c r="G1798" s="822" t="s">
        <v>2359</v>
      </c>
      <c r="H1798" s="822" t="s">
        <v>329</v>
      </c>
      <c r="I1798" s="822" t="s">
        <v>2395</v>
      </c>
      <c r="J1798" s="822" t="s">
        <v>2396</v>
      </c>
      <c r="K1798" s="822" t="s">
        <v>2397</v>
      </c>
      <c r="L1798" s="825">
        <v>1000.5</v>
      </c>
      <c r="M1798" s="825">
        <v>1000.5</v>
      </c>
      <c r="N1798" s="822">
        <v>1</v>
      </c>
      <c r="O1798" s="826">
        <v>1</v>
      </c>
      <c r="P1798" s="825">
        <v>1000.5</v>
      </c>
      <c r="Q1798" s="827">
        <v>1</v>
      </c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11</v>
      </c>
      <c r="B1799" s="822" t="s">
        <v>2300</v>
      </c>
      <c r="C1799" s="822" t="s">
        <v>2306</v>
      </c>
      <c r="D1799" s="823" t="s">
        <v>4268</v>
      </c>
      <c r="E1799" s="824" t="s">
        <v>2317</v>
      </c>
      <c r="F1799" s="822" t="s">
        <v>2303</v>
      </c>
      <c r="G1799" s="822" t="s">
        <v>2359</v>
      </c>
      <c r="H1799" s="822" t="s">
        <v>329</v>
      </c>
      <c r="I1799" s="822" t="s">
        <v>2398</v>
      </c>
      <c r="J1799" s="822" t="s">
        <v>2399</v>
      </c>
      <c r="K1799" s="822" t="s">
        <v>2400</v>
      </c>
      <c r="L1799" s="825">
        <v>349.6</v>
      </c>
      <c r="M1799" s="825">
        <v>699.2</v>
      </c>
      <c r="N1799" s="822">
        <v>2</v>
      </c>
      <c r="O1799" s="826">
        <v>2</v>
      </c>
      <c r="P1799" s="825">
        <v>699.2</v>
      </c>
      <c r="Q1799" s="827">
        <v>1</v>
      </c>
      <c r="R1799" s="822">
        <v>2</v>
      </c>
      <c r="S1799" s="827">
        <v>1</v>
      </c>
      <c r="T1799" s="826">
        <v>2</v>
      </c>
      <c r="U1799" s="828">
        <v>1</v>
      </c>
    </row>
    <row r="1800" spans="1:21" ht="14.45" customHeight="1" x14ac:dyDescent="0.2">
      <c r="A1800" s="821">
        <v>11</v>
      </c>
      <c r="B1800" s="822" t="s">
        <v>2300</v>
      </c>
      <c r="C1800" s="822" t="s">
        <v>2306</v>
      </c>
      <c r="D1800" s="823" t="s">
        <v>4268</v>
      </c>
      <c r="E1800" s="824" t="s">
        <v>2317</v>
      </c>
      <c r="F1800" s="822" t="s">
        <v>2303</v>
      </c>
      <c r="G1800" s="822" t="s">
        <v>2359</v>
      </c>
      <c r="H1800" s="822" t="s">
        <v>329</v>
      </c>
      <c r="I1800" s="822" t="s">
        <v>2867</v>
      </c>
      <c r="J1800" s="822" t="s">
        <v>2868</v>
      </c>
      <c r="K1800" s="822" t="s">
        <v>2866</v>
      </c>
      <c r="L1800" s="825">
        <v>1599.65</v>
      </c>
      <c r="M1800" s="825">
        <v>6398.6</v>
      </c>
      <c r="N1800" s="822">
        <v>4</v>
      </c>
      <c r="O1800" s="826">
        <v>4</v>
      </c>
      <c r="P1800" s="825">
        <v>4798.9500000000007</v>
      </c>
      <c r="Q1800" s="827">
        <v>0.75000000000000011</v>
      </c>
      <c r="R1800" s="822">
        <v>3</v>
      </c>
      <c r="S1800" s="827">
        <v>0.75</v>
      </c>
      <c r="T1800" s="826">
        <v>3</v>
      </c>
      <c r="U1800" s="828">
        <v>0.75</v>
      </c>
    </row>
    <row r="1801" spans="1:21" ht="14.45" customHeight="1" x14ac:dyDescent="0.2">
      <c r="A1801" s="821">
        <v>11</v>
      </c>
      <c r="B1801" s="822" t="s">
        <v>2300</v>
      </c>
      <c r="C1801" s="822" t="s">
        <v>2306</v>
      </c>
      <c r="D1801" s="823" t="s">
        <v>4268</v>
      </c>
      <c r="E1801" s="824" t="s">
        <v>2317</v>
      </c>
      <c r="F1801" s="822" t="s">
        <v>2303</v>
      </c>
      <c r="G1801" s="822" t="s">
        <v>2359</v>
      </c>
      <c r="H1801" s="822" t="s">
        <v>329</v>
      </c>
      <c r="I1801" s="822" t="s">
        <v>2655</v>
      </c>
      <c r="J1801" s="822" t="s">
        <v>2656</v>
      </c>
      <c r="K1801" s="822" t="s">
        <v>2657</v>
      </c>
      <c r="L1801" s="825">
        <v>600.29999999999995</v>
      </c>
      <c r="M1801" s="825">
        <v>9604.8000000000011</v>
      </c>
      <c r="N1801" s="822">
        <v>16</v>
      </c>
      <c r="O1801" s="826">
        <v>15</v>
      </c>
      <c r="P1801" s="825">
        <v>7803.9000000000015</v>
      </c>
      <c r="Q1801" s="827">
        <v>0.81250000000000011</v>
      </c>
      <c r="R1801" s="822">
        <v>13</v>
      </c>
      <c r="S1801" s="827">
        <v>0.8125</v>
      </c>
      <c r="T1801" s="826">
        <v>12</v>
      </c>
      <c r="U1801" s="828">
        <v>0.8</v>
      </c>
    </row>
    <row r="1802" spans="1:21" ht="14.45" customHeight="1" x14ac:dyDescent="0.2">
      <c r="A1802" s="821">
        <v>11</v>
      </c>
      <c r="B1802" s="822" t="s">
        <v>2300</v>
      </c>
      <c r="C1802" s="822" t="s">
        <v>2306</v>
      </c>
      <c r="D1802" s="823" t="s">
        <v>4268</v>
      </c>
      <c r="E1802" s="824" t="s">
        <v>2317</v>
      </c>
      <c r="F1802" s="822" t="s">
        <v>2303</v>
      </c>
      <c r="G1802" s="822" t="s">
        <v>2359</v>
      </c>
      <c r="H1802" s="822" t="s">
        <v>329</v>
      </c>
      <c r="I1802" s="822" t="s">
        <v>2661</v>
      </c>
      <c r="J1802" s="822" t="s">
        <v>2662</v>
      </c>
      <c r="K1802" s="822" t="s">
        <v>2663</v>
      </c>
      <c r="L1802" s="825">
        <v>249.55</v>
      </c>
      <c r="M1802" s="825">
        <v>499.1</v>
      </c>
      <c r="N1802" s="822">
        <v>2</v>
      </c>
      <c r="O1802" s="826">
        <v>2</v>
      </c>
      <c r="P1802" s="825">
        <v>499.1</v>
      </c>
      <c r="Q1802" s="827">
        <v>1</v>
      </c>
      <c r="R1802" s="822">
        <v>2</v>
      </c>
      <c r="S1802" s="827">
        <v>1</v>
      </c>
      <c r="T1802" s="826">
        <v>2</v>
      </c>
      <c r="U1802" s="828">
        <v>1</v>
      </c>
    </row>
    <row r="1803" spans="1:21" ht="14.45" customHeight="1" x14ac:dyDescent="0.2">
      <c r="A1803" s="821">
        <v>11</v>
      </c>
      <c r="B1803" s="822" t="s">
        <v>2300</v>
      </c>
      <c r="C1803" s="822" t="s">
        <v>2306</v>
      </c>
      <c r="D1803" s="823" t="s">
        <v>4268</v>
      </c>
      <c r="E1803" s="824" t="s">
        <v>2317</v>
      </c>
      <c r="F1803" s="822" t="s">
        <v>2303</v>
      </c>
      <c r="G1803" s="822" t="s">
        <v>2359</v>
      </c>
      <c r="H1803" s="822" t="s">
        <v>329</v>
      </c>
      <c r="I1803" s="822" t="s">
        <v>2869</v>
      </c>
      <c r="J1803" s="822" t="s">
        <v>2870</v>
      </c>
      <c r="K1803" s="822" t="s">
        <v>2871</v>
      </c>
      <c r="L1803" s="825">
        <v>249.55</v>
      </c>
      <c r="M1803" s="825">
        <v>249.55</v>
      </c>
      <c r="N1803" s="822">
        <v>1</v>
      </c>
      <c r="O1803" s="826">
        <v>1</v>
      </c>
      <c r="P1803" s="825">
        <v>249.55</v>
      </c>
      <c r="Q1803" s="827">
        <v>1</v>
      </c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11</v>
      </c>
      <c r="B1804" s="822" t="s">
        <v>2300</v>
      </c>
      <c r="C1804" s="822" t="s">
        <v>2306</v>
      </c>
      <c r="D1804" s="823" t="s">
        <v>4268</v>
      </c>
      <c r="E1804" s="824" t="s">
        <v>2317</v>
      </c>
      <c r="F1804" s="822" t="s">
        <v>2303</v>
      </c>
      <c r="G1804" s="822" t="s">
        <v>2359</v>
      </c>
      <c r="H1804" s="822" t="s">
        <v>329</v>
      </c>
      <c r="I1804" s="822" t="s">
        <v>2664</v>
      </c>
      <c r="J1804" s="822" t="s">
        <v>2665</v>
      </c>
      <c r="K1804" s="822"/>
      <c r="L1804" s="825">
        <v>180.55</v>
      </c>
      <c r="M1804" s="825">
        <v>1986.0499999999997</v>
      </c>
      <c r="N1804" s="822">
        <v>11</v>
      </c>
      <c r="O1804" s="826">
        <v>11</v>
      </c>
      <c r="P1804" s="825">
        <v>1624.9499999999998</v>
      </c>
      <c r="Q1804" s="827">
        <v>0.81818181818181823</v>
      </c>
      <c r="R1804" s="822">
        <v>9</v>
      </c>
      <c r="S1804" s="827">
        <v>0.81818181818181823</v>
      </c>
      <c r="T1804" s="826">
        <v>9</v>
      </c>
      <c r="U1804" s="828">
        <v>0.81818181818181823</v>
      </c>
    </row>
    <row r="1805" spans="1:21" ht="14.45" customHeight="1" x14ac:dyDescent="0.2">
      <c r="A1805" s="821">
        <v>11</v>
      </c>
      <c r="B1805" s="822" t="s">
        <v>2300</v>
      </c>
      <c r="C1805" s="822" t="s">
        <v>2306</v>
      </c>
      <c r="D1805" s="823" t="s">
        <v>4268</v>
      </c>
      <c r="E1805" s="824" t="s">
        <v>2317</v>
      </c>
      <c r="F1805" s="822" t="s">
        <v>2303</v>
      </c>
      <c r="G1805" s="822" t="s">
        <v>2359</v>
      </c>
      <c r="H1805" s="822" t="s">
        <v>329</v>
      </c>
      <c r="I1805" s="822" t="s">
        <v>2872</v>
      </c>
      <c r="J1805" s="822" t="s">
        <v>2873</v>
      </c>
      <c r="K1805" s="822"/>
      <c r="L1805" s="825">
        <v>180.55</v>
      </c>
      <c r="M1805" s="825">
        <v>722.2</v>
      </c>
      <c r="N1805" s="822">
        <v>4</v>
      </c>
      <c r="O1805" s="826">
        <v>3</v>
      </c>
      <c r="P1805" s="825">
        <v>541.65000000000009</v>
      </c>
      <c r="Q1805" s="827">
        <v>0.75000000000000011</v>
      </c>
      <c r="R1805" s="822">
        <v>3</v>
      </c>
      <c r="S1805" s="827">
        <v>0.75</v>
      </c>
      <c r="T1805" s="826">
        <v>2</v>
      </c>
      <c r="U1805" s="828">
        <v>0.66666666666666663</v>
      </c>
    </row>
    <row r="1806" spans="1:21" ht="14.45" customHeight="1" x14ac:dyDescent="0.2">
      <c r="A1806" s="821">
        <v>11</v>
      </c>
      <c r="B1806" s="822" t="s">
        <v>2300</v>
      </c>
      <c r="C1806" s="822" t="s">
        <v>2306</v>
      </c>
      <c r="D1806" s="823" t="s">
        <v>4268</v>
      </c>
      <c r="E1806" s="824" t="s">
        <v>2317</v>
      </c>
      <c r="F1806" s="822" t="s">
        <v>2303</v>
      </c>
      <c r="G1806" s="822" t="s">
        <v>2359</v>
      </c>
      <c r="H1806" s="822" t="s">
        <v>329</v>
      </c>
      <c r="I1806" s="822" t="s">
        <v>3127</v>
      </c>
      <c r="J1806" s="822" t="s">
        <v>3128</v>
      </c>
      <c r="K1806" s="822" t="s">
        <v>3129</v>
      </c>
      <c r="L1806" s="825">
        <v>1383</v>
      </c>
      <c r="M1806" s="825">
        <v>81597</v>
      </c>
      <c r="N1806" s="822">
        <v>59</v>
      </c>
      <c r="O1806" s="826">
        <v>49</v>
      </c>
      <c r="P1806" s="825">
        <v>81597</v>
      </c>
      <c r="Q1806" s="827">
        <v>1</v>
      </c>
      <c r="R1806" s="822">
        <v>59</v>
      </c>
      <c r="S1806" s="827">
        <v>1</v>
      </c>
      <c r="T1806" s="826">
        <v>49</v>
      </c>
      <c r="U1806" s="828">
        <v>1</v>
      </c>
    </row>
    <row r="1807" spans="1:21" ht="14.45" customHeight="1" x14ac:dyDescent="0.2">
      <c r="A1807" s="821">
        <v>11</v>
      </c>
      <c r="B1807" s="822" t="s">
        <v>2300</v>
      </c>
      <c r="C1807" s="822" t="s">
        <v>2306</v>
      </c>
      <c r="D1807" s="823" t="s">
        <v>4268</v>
      </c>
      <c r="E1807" s="824" t="s">
        <v>2317</v>
      </c>
      <c r="F1807" s="822" t="s">
        <v>2303</v>
      </c>
      <c r="G1807" s="822" t="s">
        <v>2359</v>
      </c>
      <c r="H1807" s="822" t="s">
        <v>329</v>
      </c>
      <c r="I1807" s="822" t="s">
        <v>3515</v>
      </c>
      <c r="J1807" s="822" t="s">
        <v>3516</v>
      </c>
      <c r="K1807" s="822" t="s">
        <v>3517</v>
      </c>
      <c r="L1807" s="825">
        <v>589.99</v>
      </c>
      <c r="M1807" s="825">
        <v>11209.809999999998</v>
      </c>
      <c r="N1807" s="822">
        <v>19</v>
      </c>
      <c r="O1807" s="826">
        <v>19</v>
      </c>
      <c r="P1807" s="825">
        <v>8259.8599999999988</v>
      </c>
      <c r="Q1807" s="827">
        <v>0.73684210526315796</v>
      </c>
      <c r="R1807" s="822">
        <v>14</v>
      </c>
      <c r="S1807" s="827">
        <v>0.73684210526315785</v>
      </c>
      <c r="T1807" s="826">
        <v>14</v>
      </c>
      <c r="U1807" s="828">
        <v>0.73684210526315785</v>
      </c>
    </row>
    <row r="1808" spans="1:21" ht="14.45" customHeight="1" x14ac:dyDescent="0.2">
      <c r="A1808" s="821">
        <v>11</v>
      </c>
      <c r="B1808" s="822" t="s">
        <v>2300</v>
      </c>
      <c r="C1808" s="822" t="s">
        <v>2306</v>
      </c>
      <c r="D1808" s="823" t="s">
        <v>4268</v>
      </c>
      <c r="E1808" s="824" t="s">
        <v>2317</v>
      </c>
      <c r="F1808" s="822" t="s">
        <v>2303</v>
      </c>
      <c r="G1808" s="822" t="s">
        <v>2359</v>
      </c>
      <c r="H1808" s="822" t="s">
        <v>329</v>
      </c>
      <c r="I1808" s="822" t="s">
        <v>3950</v>
      </c>
      <c r="J1808" s="822" t="s">
        <v>3951</v>
      </c>
      <c r="K1808" s="822" t="s">
        <v>3952</v>
      </c>
      <c r="L1808" s="825">
        <v>349.11</v>
      </c>
      <c r="M1808" s="825">
        <v>349.11</v>
      </c>
      <c r="N1808" s="822">
        <v>1</v>
      </c>
      <c r="O1808" s="826">
        <v>1</v>
      </c>
      <c r="P1808" s="825">
        <v>349.11</v>
      </c>
      <c r="Q1808" s="827">
        <v>1</v>
      </c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11</v>
      </c>
      <c r="B1809" s="822" t="s">
        <v>2300</v>
      </c>
      <c r="C1809" s="822" t="s">
        <v>2306</v>
      </c>
      <c r="D1809" s="823" t="s">
        <v>4268</v>
      </c>
      <c r="E1809" s="824" t="s">
        <v>2317</v>
      </c>
      <c r="F1809" s="822" t="s">
        <v>2303</v>
      </c>
      <c r="G1809" s="822" t="s">
        <v>2359</v>
      </c>
      <c r="H1809" s="822" t="s">
        <v>329</v>
      </c>
      <c r="I1809" s="822" t="s">
        <v>3518</v>
      </c>
      <c r="J1809" s="822" t="s">
        <v>2881</v>
      </c>
      <c r="K1809" s="822" t="s">
        <v>3519</v>
      </c>
      <c r="L1809" s="825">
        <v>60.23</v>
      </c>
      <c r="M1809" s="825">
        <v>120.46</v>
      </c>
      <c r="N1809" s="822">
        <v>2</v>
      </c>
      <c r="O1809" s="826">
        <v>2</v>
      </c>
      <c r="P1809" s="825">
        <v>120.46</v>
      </c>
      <c r="Q1809" s="827">
        <v>1</v>
      </c>
      <c r="R1809" s="822">
        <v>2</v>
      </c>
      <c r="S1809" s="827">
        <v>1</v>
      </c>
      <c r="T1809" s="826">
        <v>2</v>
      </c>
      <c r="U1809" s="828">
        <v>1</v>
      </c>
    </row>
    <row r="1810" spans="1:21" ht="14.45" customHeight="1" x14ac:dyDescent="0.2">
      <c r="A1810" s="821">
        <v>11</v>
      </c>
      <c r="B1810" s="822" t="s">
        <v>2300</v>
      </c>
      <c r="C1810" s="822" t="s">
        <v>2306</v>
      </c>
      <c r="D1810" s="823" t="s">
        <v>4268</v>
      </c>
      <c r="E1810" s="824" t="s">
        <v>2317</v>
      </c>
      <c r="F1810" s="822" t="s">
        <v>2303</v>
      </c>
      <c r="G1810" s="822" t="s">
        <v>2359</v>
      </c>
      <c r="H1810" s="822" t="s">
        <v>329</v>
      </c>
      <c r="I1810" s="822" t="s">
        <v>2375</v>
      </c>
      <c r="J1810" s="822" t="s">
        <v>2376</v>
      </c>
      <c r="K1810" s="822" t="s">
        <v>2377</v>
      </c>
      <c r="L1810" s="825">
        <v>245.42</v>
      </c>
      <c r="M1810" s="825">
        <v>490.84</v>
      </c>
      <c r="N1810" s="822">
        <v>2</v>
      </c>
      <c r="O1810" s="826">
        <v>2</v>
      </c>
      <c r="P1810" s="825">
        <v>490.84</v>
      </c>
      <c r="Q1810" s="827">
        <v>1</v>
      </c>
      <c r="R1810" s="822">
        <v>2</v>
      </c>
      <c r="S1810" s="827">
        <v>1</v>
      </c>
      <c r="T1810" s="826">
        <v>2</v>
      </c>
      <c r="U1810" s="828">
        <v>1</v>
      </c>
    </row>
    <row r="1811" spans="1:21" ht="14.45" customHeight="1" x14ac:dyDescent="0.2">
      <c r="A1811" s="821">
        <v>11</v>
      </c>
      <c r="B1811" s="822" t="s">
        <v>2300</v>
      </c>
      <c r="C1811" s="822" t="s">
        <v>2306</v>
      </c>
      <c r="D1811" s="823" t="s">
        <v>4268</v>
      </c>
      <c r="E1811" s="824" t="s">
        <v>2317</v>
      </c>
      <c r="F1811" s="822" t="s">
        <v>2303</v>
      </c>
      <c r="G1811" s="822" t="s">
        <v>2359</v>
      </c>
      <c r="H1811" s="822" t="s">
        <v>329</v>
      </c>
      <c r="I1811" s="822" t="s">
        <v>2877</v>
      </c>
      <c r="J1811" s="822" t="s">
        <v>2878</v>
      </c>
      <c r="K1811" s="822" t="s">
        <v>2879</v>
      </c>
      <c r="L1811" s="825">
        <v>1599.65</v>
      </c>
      <c r="M1811" s="825">
        <v>1599.65</v>
      </c>
      <c r="N1811" s="822">
        <v>1</v>
      </c>
      <c r="O1811" s="826">
        <v>1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11</v>
      </c>
      <c r="B1812" s="822" t="s">
        <v>2300</v>
      </c>
      <c r="C1812" s="822" t="s">
        <v>2306</v>
      </c>
      <c r="D1812" s="823" t="s">
        <v>4268</v>
      </c>
      <c r="E1812" s="824" t="s">
        <v>2317</v>
      </c>
      <c r="F1812" s="822" t="s">
        <v>2303</v>
      </c>
      <c r="G1812" s="822" t="s">
        <v>2359</v>
      </c>
      <c r="H1812" s="822" t="s">
        <v>329</v>
      </c>
      <c r="I1812" s="822" t="s">
        <v>3953</v>
      </c>
      <c r="J1812" s="822" t="s">
        <v>3954</v>
      </c>
      <c r="K1812" s="822" t="s">
        <v>3955</v>
      </c>
      <c r="L1812" s="825">
        <v>628.63</v>
      </c>
      <c r="M1812" s="825">
        <v>628.63</v>
      </c>
      <c r="N1812" s="822">
        <v>1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11</v>
      </c>
      <c r="B1813" s="822" t="s">
        <v>2300</v>
      </c>
      <c r="C1813" s="822" t="s">
        <v>2306</v>
      </c>
      <c r="D1813" s="823" t="s">
        <v>4268</v>
      </c>
      <c r="E1813" s="824" t="s">
        <v>2317</v>
      </c>
      <c r="F1813" s="822" t="s">
        <v>2303</v>
      </c>
      <c r="G1813" s="822" t="s">
        <v>2359</v>
      </c>
      <c r="H1813" s="822" t="s">
        <v>329</v>
      </c>
      <c r="I1813" s="822" t="s">
        <v>3391</v>
      </c>
      <c r="J1813" s="822" t="s">
        <v>3392</v>
      </c>
      <c r="K1813" s="822" t="s">
        <v>3393</v>
      </c>
      <c r="L1813" s="825">
        <v>749.8</v>
      </c>
      <c r="M1813" s="825">
        <v>2999.2</v>
      </c>
      <c r="N1813" s="822">
        <v>4</v>
      </c>
      <c r="O1813" s="826">
        <v>4</v>
      </c>
      <c r="P1813" s="825">
        <v>2999.2</v>
      </c>
      <c r="Q1813" s="827">
        <v>1</v>
      </c>
      <c r="R1813" s="822">
        <v>4</v>
      </c>
      <c r="S1813" s="827">
        <v>1</v>
      </c>
      <c r="T1813" s="826">
        <v>4</v>
      </c>
      <c r="U1813" s="828">
        <v>1</v>
      </c>
    </row>
    <row r="1814" spans="1:21" ht="14.45" customHeight="1" x14ac:dyDescent="0.2">
      <c r="A1814" s="821">
        <v>11</v>
      </c>
      <c r="B1814" s="822" t="s">
        <v>2300</v>
      </c>
      <c r="C1814" s="822" t="s">
        <v>2306</v>
      </c>
      <c r="D1814" s="823" t="s">
        <v>4268</v>
      </c>
      <c r="E1814" s="824" t="s">
        <v>2317</v>
      </c>
      <c r="F1814" s="822" t="s">
        <v>2303</v>
      </c>
      <c r="G1814" s="822" t="s">
        <v>2359</v>
      </c>
      <c r="H1814" s="822" t="s">
        <v>329</v>
      </c>
      <c r="I1814" s="822" t="s">
        <v>3273</v>
      </c>
      <c r="J1814" s="822" t="s">
        <v>3274</v>
      </c>
      <c r="K1814" s="822" t="s">
        <v>3275</v>
      </c>
      <c r="L1814" s="825">
        <v>3200.45</v>
      </c>
      <c r="M1814" s="825">
        <v>3200.45</v>
      </c>
      <c r="N1814" s="822">
        <v>1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11</v>
      </c>
      <c r="B1815" s="822" t="s">
        <v>2300</v>
      </c>
      <c r="C1815" s="822" t="s">
        <v>2306</v>
      </c>
      <c r="D1815" s="823" t="s">
        <v>4268</v>
      </c>
      <c r="E1815" s="824" t="s">
        <v>2317</v>
      </c>
      <c r="F1815" s="822" t="s">
        <v>2303</v>
      </c>
      <c r="G1815" s="822" t="s">
        <v>2359</v>
      </c>
      <c r="H1815" s="822" t="s">
        <v>329</v>
      </c>
      <c r="I1815" s="822" t="s">
        <v>2883</v>
      </c>
      <c r="J1815" s="822" t="s">
        <v>2881</v>
      </c>
      <c r="K1815" s="822" t="s">
        <v>2884</v>
      </c>
      <c r="L1815" s="825">
        <v>60.23</v>
      </c>
      <c r="M1815" s="825">
        <v>60.23</v>
      </c>
      <c r="N1815" s="822">
        <v>1</v>
      </c>
      <c r="O1815" s="826">
        <v>1</v>
      </c>
      <c r="P1815" s="825">
        <v>60.23</v>
      </c>
      <c r="Q1815" s="827">
        <v>1</v>
      </c>
      <c r="R1815" s="822">
        <v>1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11</v>
      </c>
      <c r="B1816" s="822" t="s">
        <v>2300</v>
      </c>
      <c r="C1816" s="822" t="s">
        <v>2306</v>
      </c>
      <c r="D1816" s="823" t="s">
        <v>4268</v>
      </c>
      <c r="E1816" s="824" t="s">
        <v>2317</v>
      </c>
      <c r="F1816" s="822" t="s">
        <v>2303</v>
      </c>
      <c r="G1816" s="822" t="s">
        <v>2359</v>
      </c>
      <c r="H1816" s="822" t="s">
        <v>329</v>
      </c>
      <c r="I1816" s="822" t="s">
        <v>3179</v>
      </c>
      <c r="J1816" s="822" t="s">
        <v>3180</v>
      </c>
      <c r="K1816" s="822" t="s">
        <v>3181</v>
      </c>
      <c r="L1816" s="825">
        <v>180.55</v>
      </c>
      <c r="M1816" s="825">
        <v>902.75</v>
      </c>
      <c r="N1816" s="822">
        <v>5</v>
      </c>
      <c r="O1816" s="826">
        <v>5</v>
      </c>
      <c r="P1816" s="825">
        <v>722.2</v>
      </c>
      <c r="Q1816" s="827">
        <v>0.8</v>
      </c>
      <c r="R1816" s="822">
        <v>4</v>
      </c>
      <c r="S1816" s="827">
        <v>0.8</v>
      </c>
      <c r="T1816" s="826">
        <v>4</v>
      </c>
      <c r="U1816" s="828">
        <v>0.8</v>
      </c>
    </row>
    <row r="1817" spans="1:21" ht="14.45" customHeight="1" x14ac:dyDescent="0.2">
      <c r="A1817" s="821">
        <v>11</v>
      </c>
      <c r="B1817" s="822" t="s">
        <v>2300</v>
      </c>
      <c r="C1817" s="822" t="s">
        <v>2306</v>
      </c>
      <c r="D1817" s="823" t="s">
        <v>4268</v>
      </c>
      <c r="E1817" s="824" t="s">
        <v>2317</v>
      </c>
      <c r="F1817" s="822" t="s">
        <v>2303</v>
      </c>
      <c r="G1817" s="822" t="s">
        <v>2359</v>
      </c>
      <c r="H1817" s="822" t="s">
        <v>329</v>
      </c>
      <c r="I1817" s="822" t="s">
        <v>3397</v>
      </c>
      <c r="J1817" s="822" t="s">
        <v>3398</v>
      </c>
      <c r="K1817" s="822" t="s">
        <v>3399</v>
      </c>
      <c r="L1817" s="825">
        <v>180.55</v>
      </c>
      <c r="M1817" s="825">
        <v>1263.8499999999999</v>
      </c>
      <c r="N1817" s="822">
        <v>7</v>
      </c>
      <c r="O1817" s="826">
        <v>4</v>
      </c>
      <c r="P1817" s="825">
        <v>1263.8499999999999</v>
      </c>
      <c r="Q1817" s="827">
        <v>1</v>
      </c>
      <c r="R1817" s="822">
        <v>7</v>
      </c>
      <c r="S1817" s="827">
        <v>1</v>
      </c>
      <c r="T1817" s="826">
        <v>4</v>
      </c>
      <c r="U1817" s="828">
        <v>1</v>
      </c>
    </row>
    <row r="1818" spans="1:21" ht="14.45" customHeight="1" x14ac:dyDescent="0.2">
      <c r="A1818" s="821">
        <v>11</v>
      </c>
      <c r="B1818" s="822" t="s">
        <v>2300</v>
      </c>
      <c r="C1818" s="822" t="s">
        <v>2306</v>
      </c>
      <c r="D1818" s="823" t="s">
        <v>4268</v>
      </c>
      <c r="E1818" s="824" t="s">
        <v>2317</v>
      </c>
      <c r="F1818" s="822" t="s">
        <v>2303</v>
      </c>
      <c r="G1818" s="822" t="s">
        <v>2359</v>
      </c>
      <c r="H1818" s="822" t="s">
        <v>329</v>
      </c>
      <c r="I1818" s="822" t="s">
        <v>3346</v>
      </c>
      <c r="J1818" s="822" t="s">
        <v>3347</v>
      </c>
      <c r="K1818" s="822" t="s">
        <v>3348</v>
      </c>
      <c r="L1818" s="825">
        <v>500.25</v>
      </c>
      <c r="M1818" s="825">
        <v>1000.5</v>
      </c>
      <c r="N1818" s="822">
        <v>2</v>
      </c>
      <c r="O1818" s="826">
        <v>2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11</v>
      </c>
      <c r="B1819" s="822" t="s">
        <v>2300</v>
      </c>
      <c r="C1819" s="822" t="s">
        <v>2306</v>
      </c>
      <c r="D1819" s="823" t="s">
        <v>4268</v>
      </c>
      <c r="E1819" s="824" t="s">
        <v>2317</v>
      </c>
      <c r="F1819" s="822" t="s">
        <v>2303</v>
      </c>
      <c r="G1819" s="822" t="s">
        <v>2359</v>
      </c>
      <c r="H1819" s="822" t="s">
        <v>329</v>
      </c>
      <c r="I1819" s="822" t="s">
        <v>3956</v>
      </c>
      <c r="J1819" s="822" t="s">
        <v>3957</v>
      </c>
      <c r="K1819" s="822" t="s">
        <v>3958</v>
      </c>
      <c r="L1819" s="825">
        <v>180.55</v>
      </c>
      <c r="M1819" s="825">
        <v>180.55</v>
      </c>
      <c r="N1819" s="822">
        <v>1</v>
      </c>
      <c r="O1819" s="826">
        <v>1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11</v>
      </c>
      <c r="B1820" s="822" t="s">
        <v>2300</v>
      </c>
      <c r="C1820" s="822" t="s">
        <v>2306</v>
      </c>
      <c r="D1820" s="823" t="s">
        <v>4268</v>
      </c>
      <c r="E1820" s="824" t="s">
        <v>2317</v>
      </c>
      <c r="F1820" s="822" t="s">
        <v>2303</v>
      </c>
      <c r="G1820" s="822" t="s">
        <v>2359</v>
      </c>
      <c r="H1820" s="822" t="s">
        <v>329</v>
      </c>
      <c r="I1820" s="822" t="s">
        <v>3959</v>
      </c>
      <c r="J1820" s="822" t="s">
        <v>3960</v>
      </c>
      <c r="K1820" s="822" t="s">
        <v>3961</v>
      </c>
      <c r="L1820" s="825">
        <v>749.8</v>
      </c>
      <c r="M1820" s="825">
        <v>749.8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11</v>
      </c>
      <c r="B1821" s="822" t="s">
        <v>2300</v>
      </c>
      <c r="C1821" s="822" t="s">
        <v>2306</v>
      </c>
      <c r="D1821" s="823" t="s">
        <v>4268</v>
      </c>
      <c r="E1821" s="824" t="s">
        <v>2317</v>
      </c>
      <c r="F1821" s="822" t="s">
        <v>2303</v>
      </c>
      <c r="G1821" s="822" t="s">
        <v>2359</v>
      </c>
      <c r="H1821" s="822" t="s">
        <v>329</v>
      </c>
      <c r="I1821" s="822" t="s">
        <v>3962</v>
      </c>
      <c r="J1821" s="822" t="s">
        <v>3963</v>
      </c>
      <c r="K1821" s="822" t="s">
        <v>2692</v>
      </c>
      <c r="L1821" s="825">
        <v>3799.6</v>
      </c>
      <c r="M1821" s="825">
        <v>3799.6</v>
      </c>
      <c r="N1821" s="822">
        <v>1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11</v>
      </c>
      <c r="B1822" s="822" t="s">
        <v>2300</v>
      </c>
      <c r="C1822" s="822" t="s">
        <v>2306</v>
      </c>
      <c r="D1822" s="823" t="s">
        <v>4268</v>
      </c>
      <c r="E1822" s="824" t="s">
        <v>2317</v>
      </c>
      <c r="F1822" s="822" t="s">
        <v>2303</v>
      </c>
      <c r="G1822" s="822" t="s">
        <v>2359</v>
      </c>
      <c r="H1822" s="822" t="s">
        <v>329</v>
      </c>
      <c r="I1822" s="822" t="s">
        <v>3185</v>
      </c>
      <c r="J1822" s="822" t="s">
        <v>3186</v>
      </c>
      <c r="K1822" s="822" t="s">
        <v>3187</v>
      </c>
      <c r="L1822" s="825">
        <v>600.29999999999995</v>
      </c>
      <c r="M1822" s="825">
        <v>600.29999999999995</v>
      </c>
      <c r="N1822" s="822">
        <v>1</v>
      </c>
      <c r="O1822" s="826">
        <v>1</v>
      </c>
      <c r="P1822" s="825">
        <v>600.29999999999995</v>
      </c>
      <c r="Q1822" s="827">
        <v>1</v>
      </c>
      <c r="R1822" s="822">
        <v>1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11</v>
      </c>
      <c r="B1823" s="822" t="s">
        <v>2300</v>
      </c>
      <c r="C1823" s="822" t="s">
        <v>2306</v>
      </c>
      <c r="D1823" s="823" t="s">
        <v>4268</v>
      </c>
      <c r="E1823" s="824" t="s">
        <v>2317</v>
      </c>
      <c r="F1823" s="822" t="s">
        <v>2303</v>
      </c>
      <c r="G1823" s="822" t="s">
        <v>2359</v>
      </c>
      <c r="H1823" s="822" t="s">
        <v>329</v>
      </c>
      <c r="I1823" s="822" t="s">
        <v>2696</v>
      </c>
      <c r="J1823" s="822" t="s">
        <v>2697</v>
      </c>
      <c r="K1823" s="822" t="s">
        <v>2698</v>
      </c>
      <c r="L1823" s="825">
        <v>600.29999999999995</v>
      </c>
      <c r="M1823" s="825">
        <v>1200.5999999999999</v>
      </c>
      <c r="N1823" s="822">
        <v>2</v>
      </c>
      <c r="O1823" s="826">
        <v>2</v>
      </c>
      <c r="P1823" s="825">
        <v>600.29999999999995</v>
      </c>
      <c r="Q1823" s="827">
        <v>0.5</v>
      </c>
      <c r="R1823" s="822">
        <v>1</v>
      </c>
      <c r="S1823" s="827">
        <v>0.5</v>
      </c>
      <c r="T1823" s="826">
        <v>1</v>
      </c>
      <c r="U1823" s="828">
        <v>0.5</v>
      </c>
    </row>
    <row r="1824" spans="1:21" ht="14.45" customHeight="1" x14ac:dyDescent="0.2">
      <c r="A1824" s="821">
        <v>11</v>
      </c>
      <c r="B1824" s="822" t="s">
        <v>2300</v>
      </c>
      <c r="C1824" s="822" t="s">
        <v>2306</v>
      </c>
      <c r="D1824" s="823" t="s">
        <v>4268</v>
      </c>
      <c r="E1824" s="824" t="s">
        <v>2317</v>
      </c>
      <c r="F1824" s="822" t="s">
        <v>2303</v>
      </c>
      <c r="G1824" s="822" t="s">
        <v>2359</v>
      </c>
      <c r="H1824" s="822" t="s">
        <v>329</v>
      </c>
      <c r="I1824" s="822" t="s">
        <v>3964</v>
      </c>
      <c r="J1824" s="822" t="s">
        <v>3965</v>
      </c>
      <c r="K1824" s="822" t="s">
        <v>2890</v>
      </c>
      <c r="L1824" s="825">
        <v>2199.9499999999998</v>
      </c>
      <c r="M1824" s="825">
        <v>2199.9499999999998</v>
      </c>
      <c r="N1824" s="822">
        <v>1</v>
      </c>
      <c r="O1824" s="826">
        <v>1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11</v>
      </c>
      <c r="B1825" s="822" t="s">
        <v>2300</v>
      </c>
      <c r="C1825" s="822" t="s">
        <v>2306</v>
      </c>
      <c r="D1825" s="823" t="s">
        <v>4268</v>
      </c>
      <c r="E1825" s="824" t="s">
        <v>2317</v>
      </c>
      <c r="F1825" s="822" t="s">
        <v>2303</v>
      </c>
      <c r="G1825" s="822" t="s">
        <v>2359</v>
      </c>
      <c r="H1825" s="822" t="s">
        <v>329</v>
      </c>
      <c r="I1825" s="822" t="s">
        <v>3966</v>
      </c>
      <c r="J1825" s="822" t="s">
        <v>3967</v>
      </c>
      <c r="K1825" s="822" t="s">
        <v>3968</v>
      </c>
      <c r="L1825" s="825">
        <v>690</v>
      </c>
      <c r="M1825" s="825">
        <v>1380</v>
      </c>
      <c r="N1825" s="822">
        <v>2</v>
      </c>
      <c r="O1825" s="826">
        <v>2</v>
      </c>
      <c r="P1825" s="825">
        <v>690</v>
      </c>
      <c r="Q1825" s="827">
        <v>0.5</v>
      </c>
      <c r="R1825" s="822">
        <v>1</v>
      </c>
      <c r="S1825" s="827">
        <v>0.5</v>
      </c>
      <c r="T1825" s="826">
        <v>1</v>
      </c>
      <c r="U1825" s="828">
        <v>0.5</v>
      </c>
    </row>
    <row r="1826" spans="1:21" ht="14.45" customHeight="1" x14ac:dyDescent="0.2">
      <c r="A1826" s="821">
        <v>11</v>
      </c>
      <c r="B1826" s="822" t="s">
        <v>2300</v>
      </c>
      <c r="C1826" s="822" t="s">
        <v>2306</v>
      </c>
      <c r="D1826" s="823" t="s">
        <v>4268</v>
      </c>
      <c r="E1826" s="824" t="s">
        <v>2317</v>
      </c>
      <c r="F1826" s="822" t="s">
        <v>2303</v>
      </c>
      <c r="G1826" s="822" t="s">
        <v>2359</v>
      </c>
      <c r="H1826" s="822" t="s">
        <v>329</v>
      </c>
      <c r="I1826" s="822" t="s">
        <v>3969</v>
      </c>
      <c r="J1826" s="822" t="s">
        <v>3970</v>
      </c>
      <c r="K1826" s="822" t="s">
        <v>3971</v>
      </c>
      <c r="L1826" s="825">
        <v>3799.6</v>
      </c>
      <c r="M1826" s="825">
        <v>3799.6</v>
      </c>
      <c r="N1826" s="822">
        <v>1</v>
      </c>
      <c r="O1826" s="826">
        <v>1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11</v>
      </c>
      <c r="B1827" s="822" t="s">
        <v>2300</v>
      </c>
      <c r="C1827" s="822" t="s">
        <v>2306</v>
      </c>
      <c r="D1827" s="823" t="s">
        <v>4268</v>
      </c>
      <c r="E1827" s="824" t="s">
        <v>2317</v>
      </c>
      <c r="F1827" s="822" t="s">
        <v>2303</v>
      </c>
      <c r="G1827" s="822" t="s">
        <v>2359</v>
      </c>
      <c r="H1827" s="822" t="s">
        <v>329</v>
      </c>
      <c r="I1827" s="822" t="s">
        <v>3972</v>
      </c>
      <c r="J1827" s="822" t="s">
        <v>3973</v>
      </c>
      <c r="K1827" s="822" t="s">
        <v>3974</v>
      </c>
      <c r="L1827" s="825">
        <v>749.8</v>
      </c>
      <c r="M1827" s="825">
        <v>749.8</v>
      </c>
      <c r="N1827" s="822">
        <v>1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11</v>
      </c>
      <c r="B1828" s="822" t="s">
        <v>2300</v>
      </c>
      <c r="C1828" s="822" t="s">
        <v>2306</v>
      </c>
      <c r="D1828" s="823" t="s">
        <v>4268</v>
      </c>
      <c r="E1828" s="824" t="s">
        <v>2317</v>
      </c>
      <c r="F1828" s="822" t="s">
        <v>2303</v>
      </c>
      <c r="G1828" s="822" t="s">
        <v>2359</v>
      </c>
      <c r="H1828" s="822" t="s">
        <v>329</v>
      </c>
      <c r="I1828" s="822" t="s">
        <v>3975</v>
      </c>
      <c r="J1828" s="822" t="s">
        <v>3976</v>
      </c>
      <c r="K1828" s="822" t="s">
        <v>3977</v>
      </c>
      <c r="L1828" s="825">
        <v>11689.99</v>
      </c>
      <c r="M1828" s="825">
        <v>11689.99</v>
      </c>
      <c r="N1828" s="822">
        <v>1</v>
      </c>
      <c r="O1828" s="826">
        <v>1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11</v>
      </c>
      <c r="B1829" s="822" t="s">
        <v>2300</v>
      </c>
      <c r="C1829" s="822" t="s">
        <v>2306</v>
      </c>
      <c r="D1829" s="823" t="s">
        <v>4268</v>
      </c>
      <c r="E1829" s="824" t="s">
        <v>2317</v>
      </c>
      <c r="F1829" s="822" t="s">
        <v>2303</v>
      </c>
      <c r="G1829" s="822" t="s">
        <v>2359</v>
      </c>
      <c r="H1829" s="822" t="s">
        <v>329</v>
      </c>
      <c r="I1829" s="822" t="s">
        <v>3978</v>
      </c>
      <c r="J1829" s="822" t="s">
        <v>2639</v>
      </c>
      <c r="K1829" s="822"/>
      <c r="L1829" s="825">
        <v>0</v>
      </c>
      <c r="M1829" s="825">
        <v>0</v>
      </c>
      <c r="N1829" s="822">
        <v>1</v>
      </c>
      <c r="O1829" s="826">
        <v>1</v>
      </c>
      <c r="P1829" s="825"/>
      <c r="Q1829" s="827"/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11</v>
      </c>
      <c r="B1830" s="822" t="s">
        <v>2300</v>
      </c>
      <c r="C1830" s="822" t="s">
        <v>2306</v>
      </c>
      <c r="D1830" s="823" t="s">
        <v>4268</v>
      </c>
      <c r="E1830" s="824" t="s">
        <v>2317</v>
      </c>
      <c r="F1830" s="822" t="s">
        <v>2303</v>
      </c>
      <c r="G1830" s="822" t="s">
        <v>2359</v>
      </c>
      <c r="H1830" s="822" t="s">
        <v>329</v>
      </c>
      <c r="I1830" s="822" t="s">
        <v>3920</v>
      </c>
      <c r="J1830" s="822" t="s">
        <v>3921</v>
      </c>
      <c r="K1830" s="822"/>
      <c r="L1830" s="825">
        <v>749.8</v>
      </c>
      <c r="M1830" s="825">
        <v>749.8</v>
      </c>
      <c r="N1830" s="822">
        <v>1</v>
      </c>
      <c r="O1830" s="826">
        <v>1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11</v>
      </c>
      <c r="B1831" s="822" t="s">
        <v>2300</v>
      </c>
      <c r="C1831" s="822" t="s">
        <v>2306</v>
      </c>
      <c r="D1831" s="823" t="s">
        <v>4268</v>
      </c>
      <c r="E1831" s="824" t="s">
        <v>2318</v>
      </c>
      <c r="F1831" s="822" t="s">
        <v>2301</v>
      </c>
      <c r="G1831" s="822" t="s">
        <v>2506</v>
      </c>
      <c r="H1831" s="822" t="s">
        <v>329</v>
      </c>
      <c r="I1831" s="822" t="s">
        <v>2957</v>
      </c>
      <c r="J1831" s="822" t="s">
        <v>2508</v>
      </c>
      <c r="K1831" s="822" t="s">
        <v>2958</v>
      </c>
      <c r="L1831" s="825">
        <v>23.49</v>
      </c>
      <c r="M1831" s="825">
        <v>46.98</v>
      </c>
      <c r="N1831" s="822">
        <v>2</v>
      </c>
      <c r="O1831" s="826">
        <v>2</v>
      </c>
      <c r="P1831" s="825">
        <v>46.98</v>
      </c>
      <c r="Q1831" s="827">
        <v>1</v>
      </c>
      <c r="R1831" s="822">
        <v>2</v>
      </c>
      <c r="S1831" s="827">
        <v>1</v>
      </c>
      <c r="T1831" s="826">
        <v>2</v>
      </c>
      <c r="U1831" s="828">
        <v>1</v>
      </c>
    </row>
    <row r="1832" spans="1:21" ht="14.45" customHeight="1" x14ac:dyDescent="0.2">
      <c r="A1832" s="821">
        <v>11</v>
      </c>
      <c r="B1832" s="822" t="s">
        <v>2300</v>
      </c>
      <c r="C1832" s="822" t="s">
        <v>2306</v>
      </c>
      <c r="D1832" s="823" t="s">
        <v>4268</v>
      </c>
      <c r="E1832" s="824" t="s">
        <v>2318</v>
      </c>
      <c r="F1832" s="822" t="s">
        <v>2301</v>
      </c>
      <c r="G1832" s="822" t="s">
        <v>2506</v>
      </c>
      <c r="H1832" s="822" t="s">
        <v>329</v>
      </c>
      <c r="I1832" s="822" t="s">
        <v>2507</v>
      </c>
      <c r="J1832" s="822" t="s">
        <v>2508</v>
      </c>
      <c r="K1832" s="822" t="s">
        <v>2083</v>
      </c>
      <c r="L1832" s="825">
        <v>70.48</v>
      </c>
      <c r="M1832" s="825">
        <v>70.48</v>
      </c>
      <c r="N1832" s="822">
        <v>1</v>
      </c>
      <c r="O1832" s="826">
        <v>1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11</v>
      </c>
      <c r="B1833" s="822" t="s">
        <v>2300</v>
      </c>
      <c r="C1833" s="822" t="s">
        <v>2306</v>
      </c>
      <c r="D1833" s="823" t="s">
        <v>4268</v>
      </c>
      <c r="E1833" s="824" t="s">
        <v>2318</v>
      </c>
      <c r="F1833" s="822" t="s">
        <v>2301</v>
      </c>
      <c r="G1833" s="822" t="s">
        <v>2383</v>
      </c>
      <c r="H1833" s="822" t="s">
        <v>329</v>
      </c>
      <c r="I1833" s="822" t="s">
        <v>3034</v>
      </c>
      <c r="J1833" s="822" t="s">
        <v>1055</v>
      </c>
      <c r="K1833" s="822" t="s">
        <v>3035</v>
      </c>
      <c r="L1833" s="825">
        <v>153.65</v>
      </c>
      <c r="M1833" s="825">
        <v>153.65</v>
      </c>
      <c r="N1833" s="822">
        <v>1</v>
      </c>
      <c r="O1833" s="826">
        <v>1</v>
      </c>
      <c r="P1833" s="825">
        <v>153.65</v>
      </c>
      <c r="Q1833" s="827">
        <v>1</v>
      </c>
      <c r="R1833" s="822">
        <v>1</v>
      </c>
      <c r="S1833" s="827">
        <v>1</v>
      </c>
      <c r="T1833" s="826">
        <v>1</v>
      </c>
      <c r="U1833" s="828">
        <v>1</v>
      </c>
    </row>
    <row r="1834" spans="1:21" ht="14.45" customHeight="1" x14ac:dyDescent="0.2">
      <c r="A1834" s="821">
        <v>11</v>
      </c>
      <c r="B1834" s="822" t="s">
        <v>2300</v>
      </c>
      <c r="C1834" s="822" t="s">
        <v>2306</v>
      </c>
      <c r="D1834" s="823" t="s">
        <v>4268</v>
      </c>
      <c r="E1834" s="824" t="s">
        <v>2318</v>
      </c>
      <c r="F1834" s="822" t="s">
        <v>2301</v>
      </c>
      <c r="G1834" s="822" t="s">
        <v>2434</v>
      </c>
      <c r="H1834" s="822" t="s">
        <v>329</v>
      </c>
      <c r="I1834" s="822" t="s">
        <v>3295</v>
      </c>
      <c r="J1834" s="822" t="s">
        <v>3296</v>
      </c>
      <c r="K1834" s="822" t="s">
        <v>3297</v>
      </c>
      <c r="L1834" s="825">
        <v>0</v>
      </c>
      <c r="M1834" s="825">
        <v>0</v>
      </c>
      <c r="N1834" s="822">
        <v>1</v>
      </c>
      <c r="O1834" s="826">
        <v>1</v>
      </c>
      <c r="P1834" s="825">
        <v>0</v>
      </c>
      <c r="Q1834" s="827"/>
      <c r="R1834" s="822">
        <v>1</v>
      </c>
      <c r="S1834" s="827">
        <v>1</v>
      </c>
      <c r="T1834" s="826">
        <v>1</v>
      </c>
      <c r="U1834" s="828">
        <v>1</v>
      </c>
    </row>
    <row r="1835" spans="1:21" ht="14.45" customHeight="1" x14ac:dyDescent="0.2">
      <c r="A1835" s="821">
        <v>11</v>
      </c>
      <c r="B1835" s="822" t="s">
        <v>2300</v>
      </c>
      <c r="C1835" s="822" t="s">
        <v>2306</v>
      </c>
      <c r="D1835" s="823" t="s">
        <v>4268</v>
      </c>
      <c r="E1835" s="824" t="s">
        <v>2318</v>
      </c>
      <c r="F1835" s="822" t="s">
        <v>2301</v>
      </c>
      <c r="G1835" s="822" t="s">
        <v>2434</v>
      </c>
      <c r="H1835" s="822" t="s">
        <v>329</v>
      </c>
      <c r="I1835" s="822" t="s">
        <v>3369</v>
      </c>
      <c r="J1835" s="822" t="s">
        <v>3296</v>
      </c>
      <c r="K1835" s="822" t="s">
        <v>3370</v>
      </c>
      <c r="L1835" s="825">
        <v>0</v>
      </c>
      <c r="M1835" s="825">
        <v>0</v>
      </c>
      <c r="N1835" s="822">
        <v>1</v>
      </c>
      <c r="O1835" s="826">
        <v>1</v>
      </c>
      <c r="P1835" s="825">
        <v>0</v>
      </c>
      <c r="Q1835" s="827"/>
      <c r="R1835" s="822">
        <v>1</v>
      </c>
      <c r="S1835" s="827">
        <v>1</v>
      </c>
      <c r="T1835" s="826">
        <v>1</v>
      </c>
      <c r="U1835" s="828">
        <v>1</v>
      </c>
    </row>
    <row r="1836" spans="1:21" ht="14.45" customHeight="1" x14ac:dyDescent="0.2">
      <c r="A1836" s="821">
        <v>11</v>
      </c>
      <c r="B1836" s="822" t="s">
        <v>2300</v>
      </c>
      <c r="C1836" s="822" t="s">
        <v>2306</v>
      </c>
      <c r="D1836" s="823" t="s">
        <v>4268</v>
      </c>
      <c r="E1836" s="824" t="s">
        <v>2318</v>
      </c>
      <c r="F1836" s="822" t="s">
        <v>2301</v>
      </c>
      <c r="G1836" s="822" t="s">
        <v>2434</v>
      </c>
      <c r="H1836" s="822" t="s">
        <v>329</v>
      </c>
      <c r="I1836" s="822" t="s">
        <v>2537</v>
      </c>
      <c r="J1836" s="822" t="s">
        <v>2538</v>
      </c>
      <c r="K1836" s="822" t="s">
        <v>2539</v>
      </c>
      <c r="L1836" s="825">
        <v>70.48</v>
      </c>
      <c r="M1836" s="825">
        <v>1550.5600000000002</v>
      </c>
      <c r="N1836" s="822">
        <v>22</v>
      </c>
      <c r="O1836" s="826">
        <v>21</v>
      </c>
      <c r="P1836" s="825">
        <v>775.28000000000009</v>
      </c>
      <c r="Q1836" s="827">
        <v>0.5</v>
      </c>
      <c r="R1836" s="822">
        <v>11</v>
      </c>
      <c r="S1836" s="827">
        <v>0.5</v>
      </c>
      <c r="T1836" s="826">
        <v>11</v>
      </c>
      <c r="U1836" s="828">
        <v>0.52380952380952384</v>
      </c>
    </row>
    <row r="1837" spans="1:21" ht="14.45" customHeight="1" x14ac:dyDescent="0.2">
      <c r="A1837" s="821">
        <v>11</v>
      </c>
      <c r="B1837" s="822" t="s">
        <v>2300</v>
      </c>
      <c r="C1837" s="822" t="s">
        <v>2306</v>
      </c>
      <c r="D1837" s="823" t="s">
        <v>4268</v>
      </c>
      <c r="E1837" s="824" t="s">
        <v>2318</v>
      </c>
      <c r="F1837" s="822" t="s">
        <v>2301</v>
      </c>
      <c r="G1837" s="822" t="s">
        <v>3860</v>
      </c>
      <c r="H1837" s="822" t="s">
        <v>329</v>
      </c>
      <c r="I1837" s="822" t="s">
        <v>3979</v>
      </c>
      <c r="J1837" s="822" t="s">
        <v>1387</v>
      </c>
      <c r="K1837" s="822" t="s">
        <v>2476</v>
      </c>
      <c r="L1837" s="825">
        <v>74.06</v>
      </c>
      <c r="M1837" s="825">
        <v>74.06</v>
      </c>
      <c r="N1837" s="822">
        <v>1</v>
      </c>
      <c r="O1837" s="826">
        <v>1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11</v>
      </c>
      <c r="B1838" s="822" t="s">
        <v>2300</v>
      </c>
      <c r="C1838" s="822" t="s">
        <v>2306</v>
      </c>
      <c r="D1838" s="823" t="s">
        <v>4268</v>
      </c>
      <c r="E1838" s="824" t="s">
        <v>2318</v>
      </c>
      <c r="F1838" s="822" t="s">
        <v>2301</v>
      </c>
      <c r="G1838" s="822" t="s">
        <v>2548</v>
      </c>
      <c r="H1838" s="822" t="s">
        <v>329</v>
      </c>
      <c r="I1838" s="822" t="s">
        <v>3050</v>
      </c>
      <c r="J1838" s="822" t="s">
        <v>3051</v>
      </c>
      <c r="K1838" s="822" t="s">
        <v>3052</v>
      </c>
      <c r="L1838" s="825">
        <v>93.49</v>
      </c>
      <c r="M1838" s="825">
        <v>186.98</v>
      </c>
      <c r="N1838" s="822">
        <v>2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11</v>
      </c>
      <c r="B1839" s="822" t="s">
        <v>2300</v>
      </c>
      <c r="C1839" s="822" t="s">
        <v>2306</v>
      </c>
      <c r="D1839" s="823" t="s">
        <v>4268</v>
      </c>
      <c r="E1839" s="824" t="s">
        <v>2318</v>
      </c>
      <c r="F1839" s="822" t="s">
        <v>2301</v>
      </c>
      <c r="G1839" s="822" t="s">
        <v>2555</v>
      </c>
      <c r="H1839" s="822" t="s">
        <v>329</v>
      </c>
      <c r="I1839" s="822" t="s">
        <v>2556</v>
      </c>
      <c r="J1839" s="822" t="s">
        <v>2557</v>
      </c>
      <c r="K1839" s="822" t="s">
        <v>2558</v>
      </c>
      <c r="L1839" s="825">
        <v>0</v>
      </c>
      <c r="M1839" s="825">
        <v>0</v>
      </c>
      <c r="N1839" s="822">
        <v>2</v>
      </c>
      <c r="O1839" s="826">
        <v>2</v>
      </c>
      <c r="P1839" s="825"/>
      <c r="Q1839" s="827"/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11</v>
      </c>
      <c r="B1840" s="822" t="s">
        <v>2300</v>
      </c>
      <c r="C1840" s="822" t="s">
        <v>2306</v>
      </c>
      <c r="D1840" s="823" t="s">
        <v>4268</v>
      </c>
      <c r="E1840" s="824" t="s">
        <v>2318</v>
      </c>
      <c r="F1840" s="822" t="s">
        <v>2301</v>
      </c>
      <c r="G1840" s="822" t="s">
        <v>2559</v>
      </c>
      <c r="H1840" s="822" t="s">
        <v>329</v>
      </c>
      <c r="I1840" s="822" t="s">
        <v>2560</v>
      </c>
      <c r="J1840" s="822" t="s">
        <v>2561</v>
      </c>
      <c r="K1840" s="822" t="s">
        <v>2562</v>
      </c>
      <c r="L1840" s="825">
        <v>159.71</v>
      </c>
      <c r="M1840" s="825">
        <v>8464.630000000001</v>
      </c>
      <c r="N1840" s="822">
        <v>53</v>
      </c>
      <c r="O1840" s="826">
        <v>19</v>
      </c>
      <c r="P1840" s="825">
        <v>2395.65</v>
      </c>
      <c r="Q1840" s="827">
        <v>0.28301886792452829</v>
      </c>
      <c r="R1840" s="822">
        <v>15</v>
      </c>
      <c r="S1840" s="827">
        <v>0.28301886792452829</v>
      </c>
      <c r="T1840" s="826">
        <v>5</v>
      </c>
      <c r="U1840" s="828">
        <v>0.26315789473684209</v>
      </c>
    </row>
    <row r="1841" spans="1:21" ht="14.45" customHeight="1" x14ac:dyDescent="0.2">
      <c r="A1841" s="821">
        <v>11</v>
      </c>
      <c r="B1841" s="822" t="s">
        <v>2300</v>
      </c>
      <c r="C1841" s="822" t="s">
        <v>2306</v>
      </c>
      <c r="D1841" s="823" t="s">
        <v>4268</v>
      </c>
      <c r="E1841" s="824" t="s">
        <v>2318</v>
      </c>
      <c r="F1841" s="822" t="s">
        <v>2301</v>
      </c>
      <c r="G1841" s="822" t="s">
        <v>2438</v>
      </c>
      <c r="H1841" s="822" t="s">
        <v>329</v>
      </c>
      <c r="I1841" s="822" t="s">
        <v>2439</v>
      </c>
      <c r="J1841" s="822" t="s">
        <v>2440</v>
      </c>
      <c r="K1841" s="822" t="s">
        <v>2441</v>
      </c>
      <c r="L1841" s="825">
        <v>91.78</v>
      </c>
      <c r="M1841" s="825">
        <v>1101.3599999999999</v>
      </c>
      <c r="N1841" s="822">
        <v>12</v>
      </c>
      <c r="O1841" s="826">
        <v>11</v>
      </c>
      <c r="P1841" s="825">
        <v>550.67999999999995</v>
      </c>
      <c r="Q1841" s="827">
        <v>0.5</v>
      </c>
      <c r="R1841" s="822">
        <v>6</v>
      </c>
      <c r="S1841" s="827">
        <v>0.5</v>
      </c>
      <c r="T1841" s="826">
        <v>5</v>
      </c>
      <c r="U1841" s="828">
        <v>0.45454545454545453</v>
      </c>
    </row>
    <row r="1842" spans="1:21" ht="14.45" customHeight="1" x14ac:dyDescent="0.2">
      <c r="A1842" s="821">
        <v>11</v>
      </c>
      <c r="B1842" s="822" t="s">
        <v>2300</v>
      </c>
      <c r="C1842" s="822" t="s">
        <v>2306</v>
      </c>
      <c r="D1842" s="823" t="s">
        <v>4268</v>
      </c>
      <c r="E1842" s="824" t="s">
        <v>2318</v>
      </c>
      <c r="F1842" s="822" t="s">
        <v>2301</v>
      </c>
      <c r="G1842" s="822" t="s">
        <v>2980</v>
      </c>
      <c r="H1842" s="822" t="s">
        <v>329</v>
      </c>
      <c r="I1842" s="822" t="s">
        <v>2983</v>
      </c>
      <c r="J1842" s="822" t="s">
        <v>749</v>
      </c>
      <c r="K1842" s="822" t="s">
        <v>1840</v>
      </c>
      <c r="L1842" s="825">
        <v>38.56</v>
      </c>
      <c r="M1842" s="825">
        <v>38.56</v>
      </c>
      <c r="N1842" s="822">
        <v>1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11</v>
      </c>
      <c r="B1843" s="822" t="s">
        <v>2300</v>
      </c>
      <c r="C1843" s="822" t="s">
        <v>2306</v>
      </c>
      <c r="D1843" s="823" t="s">
        <v>4268</v>
      </c>
      <c r="E1843" s="824" t="s">
        <v>2318</v>
      </c>
      <c r="F1843" s="822" t="s">
        <v>2301</v>
      </c>
      <c r="G1843" s="822" t="s">
        <v>2353</v>
      </c>
      <c r="H1843" s="822" t="s">
        <v>663</v>
      </c>
      <c r="I1843" s="822" t="s">
        <v>2191</v>
      </c>
      <c r="J1843" s="822" t="s">
        <v>1203</v>
      </c>
      <c r="K1843" s="822" t="s">
        <v>2192</v>
      </c>
      <c r="L1843" s="825">
        <v>1385.62</v>
      </c>
      <c r="M1843" s="825">
        <v>2771.24</v>
      </c>
      <c r="N1843" s="822">
        <v>2</v>
      </c>
      <c r="O1843" s="826">
        <v>1</v>
      </c>
      <c r="P1843" s="825">
        <v>2771.24</v>
      </c>
      <c r="Q1843" s="827">
        <v>1</v>
      </c>
      <c r="R1843" s="822">
        <v>2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11</v>
      </c>
      <c r="B1844" s="822" t="s">
        <v>2300</v>
      </c>
      <c r="C1844" s="822" t="s">
        <v>2306</v>
      </c>
      <c r="D1844" s="823" t="s">
        <v>4268</v>
      </c>
      <c r="E1844" s="824" t="s">
        <v>2318</v>
      </c>
      <c r="F1844" s="822" t="s">
        <v>2301</v>
      </c>
      <c r="G1844" s="822" t="s">
        <v>2353</v>
      </c>
      <c r="H1844" s="822" t="s">
        <v>663</v>
      </c>
      <c r="I1844" s="822" t="s">
        <v>1834</v>
      </c>
      <c r="J1844" s="822" t="s">
        <v>788</v>
      </c>
      <c r="K1844" s="822" t="s">
        <v>1835</v>
      </c>
      <c r="L1844" s="825">
        <v>736.33</v>
      </c>
      <c r="M1844" s="825">
        <v>6626.97</v>
      </c>
      <c r="N1844" s="822">
        <v>9</v>
      </c>
      <c r="O1844" s="826">
        <v>5</v>
      </c>
      <c r="P1844" s="825">
        <v>5154.3100000000004</v>
      </c>
      <c r="Q1844" s="827">
        <v>0.77777777777777779</v>
      </c>
      <c r="R1844" s="822">
        <v>7</v>
      </c>
      <c r="S1844" s="827">
        <v>0.77777777777777779</v>
      </c>
      <c r="T1844" s="826">
        <v>3</v>
      </c>
      <c r="U1844" s="828">
        <v>0.6</v>
      </c>
    </row>
    <row r="1845" spans="1:21" ht="14.45" customHeight="1" x14ac:dyDescent="0.2">
      <c r="A1845" s="821">
        <v>11</v>
      </c>
      <c r="B1845" s="822" t="s">
        <v>2300</v>
      </c>
      <c r="C1845" s="822" t="s">
        <v>2306</v>
      </c>
      <c r="D1845" s="823" t="s">
        <v>4268</v>
      </c>
      <c r="E1845" s="824" t="s">
        <v>2318</v>
      </c>
      <c r="F1845" s="822" t="s">
        <v>2301</v>
      </c>
      <c r="G1845" s="822" t="s">
        <v>2353</v>
      </c>
      <c r="H1845" s="822" t="s">
        <v>663</v>
      </c>
      <c r="I1845" s="822" t="s">
        <v>1836</v>
      </c>
      <c r="J1845" s="822" t="s">
        <v>788</v>
      </c>
      <c r="K1845" s="822" t="s">
        <v>1837</v>
      </c>
      <c r="L1845" s="825">
        <v>490.89</v>
      </c>
      <c r="M1845" s="825">
        <v>3927.12</v>
      </c>
      <c r="N1845" s="822">
        <v>8</v>
      </c>
      <c r="O1845" s="826">
        <v>4</v>
      </c>
      <c r="P1845" s="825">
        <v>2945.34</v>
      </c>
      <c r="Q1845" s="827">
        <v>0.75000000000000011</v>
      </c>
      <c r="R1845" s="822">
        <v>6</v>
      </c>
      <c r="S1845" s="827">
        <v>0.75</v>
      </c>
      <c r="T1845" s="826">
        <v>3</v>
      </c>
      <c r="U1845" s="828">
        <v>0.75</v>
      </c>
    </row>
    <row r="1846" spans="1:21" ht="14.45" customHeight="1" x14ac:dyDescent="0.2">
      <c r="A1846" s="821">
        <v>11</v>
      </c>
      <c r="B1846" s="822" t="s">
        <v>2300</v>
      </c>
      <c r="C1846" s="822" t="s">
        <v>2306</v>
      </c>
      <c r="D1846" s="823" t="s">
        <v>4268</v>
      </c>
      <c r="E1846" s="824" t="s">
        <v>2318</v>
      </c>
      <c r="F1846" s="822" t="s">
        <v>2301</v>
      </c>
      <c r="G1846" s="822" t="s">
        <v>2353</v>
      </c>
      <c r="H1846" s="822" t="s">
        <v>663</v>
      </c>
      <c r="I1846" s="822" t="s">
        <v>1830</v>
      </c>
      <c r="J1846" s="822" t="s">
        <v>788</v>
      </c>
      <c r="K1846" s="822" t="s">
        <v>1831</v>
      </c>
      <c r="L1846" s="825">
        <v>923.74</v>
      </c>
      <c r="M1846" s="825">
        <v>4618.7</v>
      </c>
      <c r="N1846" s="822">
        <v>5</v>
      </c>
      <c r="O1846" s="826">
        <v>2</v>
      </c>
      <c r="P1846" s="825">
        <v>923.74</v>
      </c>
      <c r="Q1846" s="827">
        <v>0.2</v>
      </c>
      <c r="R1846" s="822">
        <v>1</v>
      </c>
      <c r="S1846" s="827">
        <v>0.2</v>
      </c>
      <c r="T1846" s="826">
        <v>1</v>
      </c>
      <c r="U1846" s="828">
        <v>0.5</v>
      </c>
    </row>
    <row r="1847" spans="1:21" ht="14.45" customHeight="1" x14ac:dyDescent="0.2">
      <c r="A1847" s="821">
        <v>11</v>
      </c>
      <c r="B1847" s="822" t="s">
        <v>2300</v>
      </c>
      <c r="C1847" s="822" t="s">
        <v>2306</v>
      </c>
      <c r="D1847" s="823" t="s">
        <v>4268</v>
      </c>
      <c r="E1847" s="824" t="s">
        <v>2318</v>
      </c>
      <c r="F1847" s="822" t="s">
        <v>2301</v>
      </c>
      <c r="G1847" s="822" t="s">
        <v>2408</v>
      </c>
      <c r="H1847" s="822" t="s">
        <v>329</v>
      </c>
      <c r="I1847" s="822" t="s">
        <v>2409</v>
      </c>
      <c r="J1847" s="822" t="s">
        <v>681</v>
      </c>
      <c r="K1847" s="822" t="s">
        <v>1168</v>
      </c>
      <c r="L1847" s="825">
        <v>35.25</v>
      </c>
      <c r="M1847" s="825">
        <v>528.75</v>
      </c>
      <c r="N1847" s="822">
        <v>15</v>
      </c>
      <c r="O1847" s="826">
        <v>13</v>
      </c>
      <c r="P1847" s="825">
        <v>211.5</v>
      </c>
      <c r="Q1847" s="827">
        <v>0.4</v>
      </c>
      <c r="R1847" s="822">
        <v>6</v>
      </c>
      <c r="S1847" s="827">
        <v>0.4</v>
      </c>
      <c r="T1847" s="826">
        <v>5</v>
      </c>
      <c r="U1847" s="828">
        <v>0.38461538461538464</v>
      </c>
    </row>
    <row r="1848" spans="1:21" ht="14.45" customHeight="1" x14ac:dyDescent="0.2">
      <c r="A1848" s="821">
        <v>11</v>
      </c>
      <c r="B1848" s="822" t="s">
        <v>2300</v>
      </c>
      <c r="C1848" s="822" t="s">
        <v>2306</v>
      </c>
      <c r="D1848" s="823" t="s">
        <v>4268</v>
      </c>
      <c r="E1848" s="824" t="s">
        <v>2318</v>
      </c>
      <c r="F1848" s="822" t="s">
        <v>2301</v>
      </c>
      <c r="G1848" s="822" t="s">
        <v>2408</v>
      </c>
      <c r="H1848" s="822" t="s">
        <v>329</v>
      </c>
      <c r="I1848" s="822" t="s">
        <v>2589</v>
      </c>
      <c r="J1848" s="822" t="s">
        <v>681</v>
      </c>
      <c r="K1848" s="822" t="s">
        <v>2590</v>
      </c>
      <c r="L1848" s="825">
        <v>35.25</v>
      </c>
      <c r="M1848" s="825">
        <v>35.25</v>
      </c>
      <c r="N1848" s="822">
        <v>1</v>
      </c>
      <c r="O1848" s="826">
        <v>1</v>
      </c>
      <c r="P1848" s="825">
        <v>35.25</v>
      </c>
      <c r="Q1848" s="827">
        <v>1</v>
      </c>
      <c r="R1848" s="822">
        <v>1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11</v>
      </c>
      <c r="B1849" s="822" t="s">
        <v>2300</v>
      </c>
      <c r="C1849" s="822" t="s">
        <v>2306</v>
      </c>
      <c r="D1849" s="823" t="s">
        <v>4268</v>
      </c>
      <c r="E1849" s="824" t="s">
        <v>2318</v>
      </c>
      <c r="F1849" s="822" t="s">
        <v>2301</v>
      </c>
      <c r="G1849" s="822" t="s">
        <v>2408</v>
      </c>
      <c r="H1849" s="822" t="s">
        <v>329</v>
      </c>
      <c r="I1849" s="822" t="s">
        <v>2591</v>
      </c>
      <c r="J1849" s="822" t="s">
        <v>925</v>
      </c>
      <c r="K1849" s="822" t="s">
        <v>2592</v>
      </c>
      <c r="L1849" s="825">
        <v>35.25</v>
      </c>
      <c r="M1849" s="825">
        <v>70.5</v>
      </c>
      <c r="N1849" s="822">
        <v>2</v>
      </c>
      <c r="O1849" s="826">
        <v>2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11</v>
      </c>
      <c r="B1850" s="822" t="s">
        <v>2300</v>
      </c>
      <c r="C1850" s="822" t="s">
        <v>2306</v>
      </c>
      <c r="D1850" s="823" t="s">
        <v>4268</v>
      </c>
      <c r="E1850" s="824" t="s">
        <v>2318</v>
      </c>
      <c r="F1850" s="822" t="s">
        <v>2301</v>
      </c>
      <c r="G1850" s="822" t="s">
        <v>2354</v>
      </c>
      <c r="H1850" s="822" t="s">
        <v>663</v>
      </c>
      <c r="I1850" s="822" t="s">
        <v>1970</v>
      </c>
      <c r="J1850" s="822" t="s">
        <v>929</v>
      </c>
      <c r="K1850" s="822" t="s">
        <v>930</v>
      </c>
      <c r="L1850" s="825">
        <v>0</v>
      </c>
      <c r="M1850" s="825">
        <v>0</v>
      </c>
      <c r="N1850" s="822">
        <v>1</v>
      </c>
      <c r="O1850" s="826">
        <v>1</v>
      </c>
      <c r="P1850" s="825">
        <v>0</v>
      </c>
      <c r="Q1850" s="827"/>
      <c r="R1850" s="822">
        <v>1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11</v>
      </c>
      <c r="B1851" s="822" t="s">
        <v>2300</v>
      </c>
      <c r="C1851" s="822" t="s">
        <v>2306</v>
      </c>
      <c r="D1851" s="823" t="s">
        <v>4268</v>
      </c>
      <c r="E1851" s="824" t="s">
        <v>2318</v>
      </c>
      <c r="F1851" s="822" t="s">
        <v>2301</v>
      </c>
      <c r="G1851" s="822" t="s">
        <v>2620</v>
      </c>
      <c r="H1851" s="822" t="s">
        <v>329</v>
      </c>
      <c r="I1851" s="822" t="s">
        <v>2624</v>
      </c>
      <c r="J1851" s="822" t="s">
        <v>2625</v>
      </c>
      <c r="K1851" s="822" t="s">
        <v>2626</v>
      </c>
      <c r="L1851" s="825">
        <v>177.92</v>
      </c>
      <c r="M1851" s="825">
        <v>177.92</v>
      </c>
      <c r="N1851" s="822">
        <v>1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11</v>
      </c>
      <c r="B1852" s="822" t="s">
        <v>2300</v>
      </c>
      <c r="C1852" s="822" t="s">
        <v>2306</v>
      </c>
      <c r="D1852" s="823" t="s">
        <v>4268</v>
      </c>
      <c r="E1852" s="824" t="s">
        <v>2318</v>
      </c>
      <c r="F1852" s="822" t="s">
        <v>2301</v>
      </c>
      <c r="G1852" s="822" t="s">
        <v>2620</v>
      </c>
      <c r="H1852" s="822" t="s">
        <v>329</v>
      </c>
      <c r="I1852" s="822" t="s">
        <v>3599</v>
      </c>
      <c r="J1852" s="822" t="s">
        <v>3600</v>
      </c>
      <c r="K1852" s="822" t="s">
        <v>3601</v>
      </c>
      <c r="L1852" s="825">
        <v>0</v>
      </c>
      <c r="M1852" s="825">
        <v>0</v>
      </c>
      <c r="N1852" s="822">
        <v>1</v>
      </c>
      <c r="O1852" s="826">
        <v>1</v>
      </c>
      <c r="P1852" s="825">
        <v>0</v>
      </c>
      <c r="Q1852" s="827"/>
      <c r="R1852" s="822">
        <v>1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11</v>
      </c>
      <c r="B1853" s="822" t="s">
        <v>2300</v>
      </c>
      <c r="C1853" s="822" t="s">
        <v>2306</v>
      </c>
      <c r="D1853" s="823" t="s">
        <v>4268</v>
      </c>
      <c r="E1853" s="824" t="s">
        <v>2318</v>
      </c>
      <c r="F1853" s="822" t="s">
        <v>2301</v>
      </c>
      <c r="G1853" s="822" t="s">
        <v>2503</v>
      </c>
      <c r="H1853" s="822" t="s">
        <v>329</v>
      </c>
      <c r="I1853" s="822" t="s">
        <v>2504</v>
      </c>
      <c r="J1853" s="822" t="s">
        <v>1058</v>
      </c>
      <c r="K1853" s="822" t="s">
        <v>2505</v>
      </c>
      <c r="L1853" s="825">
        <v>50.32</v>
      </c>
      <c r="M1853" s="825">
        <v>251.6</v>
      </c>
      <c r="N1853" s="822">
        <v>5</v>
      </c>
      <c r="O1853" s="826">
        <v>3</v>
      </c>
      <c r="P1853" s="825">
        <v>50.32</v>
      </c>
      <c r="Q1853" s="827">
        <v>0.2</v>
      </c>
      <c r="R1853" s="822">
        <v>1</v>
      </c>
      <c r="S1853" s="827">
        <v>0.2</v>
      </c>
      <c r="T1853" s="826">
        <v>1</v>
      </c>
      <c r="U1853" s="828">
        <v>0.33333333333333331</v>
      </c>
    </row>
    <row r="1854" spans="1:21" ht="14.45" customHeight="1" x14ac:dyDescent="0.2">
      <c r="A1854" s="821">
        <v>11</v>
      </c>
      <c r="B1854" s="822" t="s">
        <v>2300</v>
      </c>
      <c r="C1854" s="822" t="s">
        <v>2306</v>
      </c>
      <c r="D1854" s="823" t="s">
        <v>4268</v>
      </c>
      <c r="E1854" s="824" t="s">
        <v>2318</v>
      </c>
      <c r="F1854" s="822" t="s">
        <v>2301</v>
      </c>
      <c r="G1854" s="822" t="s">
        <v>2355</v>
      </c>
      <c r="H1854" s="822" t="s">
        <v>329</v>
      </c>
      <c r="I1854" s="822" t="s">
        <v>2356</v>
      </c>
      <c r="J1854" s="822" t="s">
        <v>2357</v>
      </c>
      <c r="K1854" s="822" t="s">
        <v>2358</v>
      </c>
      <c r="L1854" s="825">
        <v>0</v>
      </c>
      <c r="M1854" s="825">
        <v>0</v>
      </c>
      <c r="N1854" s="822">
        <v>1</v>
      </c>
      <c r="O1854" s="826">
        <v>1</v>
      </c>
      <c r="P1854" s="825">
        <v>0</v>
      </c>
      <c r="Q1854" s="827"/>
      <c r="R1854" s="822">
        <v>1</v>
      </c>
      <c r="S1854" s="827">
        <v>1</v>
      </c>
      <c r="T1854" s="826">
        <v>1</v>
      </c>
      <c r="U1854" s="828">
        <v>1</v>
      </c>
    </row>
    <row r="1855" spans="1:21" ht="14.45" customHeight="1" x14ac:dyDescent="0.2">
      <c r="A1855" s="821">
        <v>11</v>
      </c>
      <c r="B1855" s="822" t="s">
        <v>2300</v>
      </c>
      <c r="C1855" s="822" t="s">
        <v>2306</v>
      </c>
      <c r="D1855" s="823" t="s">
        <v>4268</v>
      </c>
      <c r="E1855" s="824" t="s">
        <v>2318</v>
      </c>
      <c r="F1855" s="822" t="s">
        <v>2301</v>
      </c>
      <c r="G1855" s="822" t="s">
        <v>2644</v>
      </c>
      <c r="H1855" s="822" t="s">
        <v>329</v>
      </c>
      <c r="I1855" s="822" t="s">
        <v>3017</v>
      </c>
      <c r="J1855" s="822" t="s">
        <v>899</v>
      </c>
      <c r="K1855" s="822" t="s">
        <v>900</v>
      </c>
      <c r="L1855" s="825">
        <v>121.92</v>
      </c>
      <c r="M1855" s="825">
        <v>243.84</v>
      </c>
      <c r="N1855" s="822">
        <v>2</v>
      </c>
      <c r="O1855" s="826">
        <v>1</v>
      </c>
      <c r="P1855" s="825">
        <v>243.84</v>
      </c>
      <c r="Q1855" s="827">
        <v>1</v>
      </c>
      <c r="R1855" s="822">
        <v>2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11</v>
      </c>
      <c r="B1856" s="822" t="s">
        <v>2300</v>
      </c>
      <c r="C1856" s="822" t="s">
        <v>2306</v>
      </c>
      <c r="D1856" s="823" t="s">
        <v>4268</v>
      </c>
      <c r="E1856" s="824" t="s">
        <v>2318</v>
      </c>
      <c r="F1856" s="822" t="s">
        <v>2303</v>
      </c>
      <c r="G1856" s="822" t="s">
        <v>2359</v>
      </c>
      <c r="H1856" s="822" t="s">
        <v>329</v>
      </c>
      <c r="I1856" s="822" t="s">
        <v>2861</v>
      </c>
      <c r="J1856" s="822" t="s">
        <v>2862</v>
      </c>
      <c r="K1856" s="822" t="s">
        <v>2863</v>
      </c>
      <c r="L1856" s="825">
        <v>0</v>
      </c>
      <c r="M1856" s="825">
        <v>0</v>
      </c>
      <c r="N1856" s="822">
        <v>1</v>
      </c>
      <c r="O1856" s="826">
        <v>1</v>
      </c>
      <c r="P1856" s="825"/>
      <c r="Q1856" s="827"/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11</v>
      </c>
      <c r="B1857" s="822" t="s">
        <v>2300</v>
      </c>
      <c r="C1857" s="822" t="s">
        <v>2306</v>
      </c>
      <c r="D1857" s="823" t="s">
        <v>4268</v>
      </c>
      <c r="E1857" s="824" t="s">
        <v>2318</v>
      </c>
      <c r="F1857" s="822" t="s">
        <v>2303</v>
      </c>
      <c r="G1857" s="822" t="s">
        <v>2359</v>
      </c>
      <c r="H1857" s="822" t="s">
        <v>329</v>
      </c>
      <c r="I1857" s="822" t="s">
        <v>3386</v>
      </c>
      <c r="J1857" s="822" t="s">
        <v>3387</v>
      </c>
      <c r="K1857" s="822" t="s">
        <v>2863</v>
      </c>
      <c r="L1857" s="825">
        <v>0</v>
      </c>
      <c r="M1857" s="825">
        <v>0</v>
      </c>
      <c r="N1857" s="822">
        <v>1</v>
      </c>
      <c r="O1857" s="826">
        <v>1</v>
      </c>
      <c r="P1857" s="825"/>
      <c r="Q1857" s="827"/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11</v>
      </c>
      <c r="B1858" s="822" t="s">
        <v>2300</v>
      </c>
      <c r="C1858" s="822" t="s">
        <v>2306</v>
      </c>
      <c r="D1858" s="823" t="s">
        <v>4268</v>
      </c>
      <c r="E1858" s="824" t="s">
        <v>2318</v>
      </c>
      <c r="F1858" s="822" t="s">
        <v>2303</v>
      </c>
      <c r="G1858" s="822" t="s">
        <v>2359</v>
      </c>
      <c r="H1858" s="822" t="s">
        <v>329</v>
      </c>
      <c r="I1858" s="822" t="s">
        <v>2646</v>
      </c>
      <c r="J1858" s="822" t="s">
        <v>2647</v>
      </c>
      <c r="K1858" s="822" t="s">
        <v>2648</v>
      </c>
      <c r="L1858" s="825">
        <v>0</v>
      </c>
      <c r="M1858" s="825">
        <v>0</v>
      </c>
      <c r="N1858" s="822">
        <v>72</v>
      </c>
      <c r="O1858" s="826">
        <v>64</v>
      </c>
      <c r="P1858" s="825">
        <v>0</v>
      </c>
      <c r="Q1858" s="827"/>
      <c r="R1858" s="822">
        <v>1</v>
      </c>
      <c r="S1858" s="827">
        <v>1.3888888888888888E-2</v>
      </c>
      <c r="T1858" s="826">
        <v>1</v>
      </c>
      <c r="U1858" s="828">
        <v>1.5625E-2</v>
      </c>
    </row>
    <row r="1859" spans="1:21" ht="14.45" customHeight="1" x14ac:dyDescent="0.2">
      <c r="A1859" s="821">
        <v>11</v>
      </c>
      <c r="B1859" s="822" t="s">
        <v>2300</v>
      </c>
      <c r="C1859" s="822" t="s">
        <v>2306</v>
      </c>
      <c r="D1859" s="823" t="s">
        <v>4268</v>
      </c>
      <c r="E1859" s="824" t="s">
        <v>2318</v>
      </c>
      <c r="F1859" s="822" t="s">
        <v>2303</v>
      </c>
      <c r="G1859" s="822" t="s">
        <v>2359</v>
      </c>
      <c r="H1859" s="822" t="s">
        <v>329</v>
      </c>
      <c r="I1859" s="822" t="s">
        <v>2425</v>
      </c>
      <c r="J1859" s="822" t="s">
        <v>2426</v>
      </c>
      <c r="K1859" s="822"/>
      <c r="L1859" s="825">
        <v>500.25</v>
      </c>
      <c r="M1859" s="825">
        <v>4502.25</v>
      </c>
      <c r="N1859" s="822">
        <v>9</v>
      </c>
      <c r="O1859" s="826">
        <v>9</v>
      </c>
      <c r="P1859" s="825">
        <v>2001</v>
      </c>
      <c r="Q1859" s="827">
        <v>0.44444444444444442</v>
      </c>
      <c r="R1859" s="822">
        <v>4</v>
      </c>
      <c r="S1859" s="827">
        <v>0.44444444444444442</v>
      </c>
      <c r="T1859" s="826">
        <v>4</v>
      </c>
      <c r="U1859" s="828">
        <v>0.44444444444444442</v>
      </c>
    </row>
    <row r="1860" spans="1:21" ht="14.45" customHeight="1" x14ac:dyDescent="0.2">
      <c r="A1860" s="821">
        <v>11</v>
      </c>
      <c r="B1860" s="822" t="s">
        <v>2300</v>
      </c>
      <c r="C1860" s="822" t="s">
        <v>2306</v>
      </c>
      <c r="D1860" s="823" t="s">
        <v>4268</v>
      </c>
      <c r="E1860" s="824" t="s">
        <v>2318</v>
      </c>
      <c r="F1860" s="822" t="s">
        <v>2303</v>
      </c>
      <c r="G1860" s="822" t="s">
        <v>2359</v>
      </c>
      <c r="H1860" s="822" t="s">
        <v>329</v>
      </c>
      <c r="I1860" s="822" t="s">
        <v>3608</v>
      </c>
      <c r="J1860" s="822" t="s">
        <v>3609</v>
      </c>
      <c r="K1860" s="822" t="s">
        <v>3610</v>
      </c>
      <c r="L1860" s="825">
        <v>1000.5</v>
      </c>
      <c r="M1860" s="825">
        <v>1000.5</v>
      </c>
      <c r="N1860" s="822">
        <v>1</v>
      </c>
      <c r="O1860" s="826">
        <v>1</v>
      </c>
      <c r="P1860" s="825">
        <v>1000.5</v>
      </c>
      <c r="Q1860" s="827">
        <v>1</v>
      </c>
      <c r="R1860" s="822">
        <v>1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11</v>
      </c>
      <c r="B1861" s="822" t="s">
        <v>2300</v>
      </c>
      <c r="C1861" s="822" t="s">
        <v>2306</v>
      </c>
      <c r="D1861" s="823" t="s">
        <v>4268</v>
      </c>
      <c r="E1861" s="824" t="s">
        <v>2318</v>
      </c>
      <c r="F1861" s="822" t="s">
        <v>2303</v>
      </c>
      <c r="G1861" s="822" t="s">
        <v>2359</v>
      </c>
      <c r="H1861" s="822" t="s">
        <v>329</v>
      </c>
      <c r="I1861" s="822" t="s">
        <v>2360</v>
      </c>
      <c r="J1861" s="822" t="s">
        <v>2361</v>
      </c>
      <c r="K1861" s="822" t="s">
        <v>2362</v>
      </c>
      <c r="L1861" s="825">
        <v>562.03</v>
      </c>
      <c r="M1861" s="825">
        <v>562.03</v>
      </c>
      <c r="N1861" s="822">
        <v>1</v>
      </c>
      <c r="O1861" s="826">
        <v>1</v>
      </c>
      <c r="P1861" s="825">
        <v>562.03</v>
      </c>
      <c r="Q1861" s="827">
        <v>1</v>
      </c>
      <c r="R1861" s="822">
        <v>1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11</v>
      </c>
      <c r="B1862" s="822" t="s">
        <v>2300</v>
      </c>
      <c r="C1862" s="822" t="s">
        <v>2306</v>
      </c>
      <c r="D1862" s="823" t="s">
        <v>4268</v>
      </c>
      <c r="E1862" s="824" t="s">
        <v>2318</v>
      </c>
      <c r="F1862" s="822" t="s">
        <v>2303</v>
      </c>
      <c r="G1862" s="822" t="s">
        <v>2359</v>
      </c>
      <c r="H1862" s="822" t="s">
        <v>329</v>
      </c>
      <c r="I1862" s="822" t="s">
        <v>2363</v>
      </c>
      <c r="J1862" s="822" t="s">
        <v>2364</v>
      </c>
      <c r="K1862" s="822" t="s">
        <v>2365</v>
      </c>
      <c r="L1862" s="825">
        <v>249.55</v>
      </c>
      <c r="M1862" s="825">
        <v>6238.7500000000009</v>
      </c>
      <c r="N1862" s="822">
        <v>25</v>
      </c>
      <c r="O1862" s="826">
        <v>13</v>
      </c>
      <c r="P1862" s="825">
        <v>5240.5500000000011</v>
      </c>
      <c r="Q1862" s="827">
        <v>0.84000000000000008</v>
      </c>
      <c r="R1862" s="822">
        <v>21</v>
      </c>
      <c r="S1862" s="827">
        <v>0.84</v>
      </c>
      <c r="T1862" s="826">
        <v>11</v>
      </c>
      <c r="U1862" s="828">
        <v>0.84615384615384615</v>
      </c>
    </row>
    <row r="1863" spans="1:21" ht="14.45" customHeight="1" x14ac:dyDescent="0.2">
      <c r="A1863" s="821">
        <v>11</v>
      </c>
      <c r="B1863" s="822" t="s">
        <v>2300</v>
      </c>
      <c r="C1863" s="822" t="s">
        <v>2306</v>
      </c>
      <c r="D1863" s="823" t="s">
        <v>4268</v>
      </c>
      <c r="E1863" s="824" t="s">
        <v>2318</v>
      </c>
      <c r="F1863" s="822" t="s">
        <v>2303</v>
      </c>
      <c r="G1863" s="822" t="s">
        <v>2359</v>
      </c>
      <c r="H1863" s="822" t="s">
        <v>329</v>
      </c>
      <c r="I1863" s="822" t="s">
        <v>2366</v>
      </c>
      <c r="J1863" s="822" t="s">
        <v>2367</v>
      </c>
      <c r="K1863" s="822" t="s">
        <v>2368</v>
      </c>
      <c r="L1863" s="825">
        <v>400.2</v>
      </c>
      <c r="M1863" s="825">
        <v>400.2</v>
      </c>
      <c r="N1863" s="822">
        <v>1</v>
      </c>
      <c r="O1863" s="826">
        <v>1</v>
      </c>
      <c r="P1863" s="825">
        <v>400.2</v>
      </c>
      <c r="Q1863" s="827">
        <v>1</v>
      </c>
      <c r="R1863" s="822">
        <v>1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11</v>
      </c>
      <c r="B1864" s="822" t="s">
        <v>2300</v>
      </c>
      <c r="C1864" s="822" t="s">
        <v>2306</v>
      </c>
      <c r="D1864" s="823" t="s">
        <v>4268</v>
      </c>
      <c r="E1864" s="824" t="s">
        <v>2318</v>
      </c>
      <c r="F1864" s="822" t="s">
        <v>2303</v>
      </c>
      <c r="G1864" s="822" t="s">
        <v>2359</v>
      </c>
      <c r="H1864" s="822" t="s">
        <v>329</v>
      </c>
      <c r="I1864" s="822" t="s">
        <v>2372</v>
      </c>
      <c r="J1864" s="822" t="s">
        <v>2373</v>
      </c>
      <c r="K1864" s="822" t="s">
        <v>2374</v>
      </c>
      <c r="L1864" s="825">
        <v>748.12</v>
      </c>
      <c r="M1864" s="825">
        <v>748.12</v>
      </c>
      <c r="N1864" s="822">
        <v>1</v>
      </c>
      <c r="O1864" s="826">
        <v>1</v>
      </c>
      <c r="P1864" s="825">
        <v>748.12</v>
      </c>
      <c r="Q1864" s="827">
        <v>1</v>
      </c>
      <c r="R1864" s="822">
        <v>1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11</v>
      </c>
      <c r="B1865" s="822" t="s">
        <v>2300</v>
      </c>
      <c r="C1865" s="822" t="s">
        <v>2306</v>
      </c>
      <c r="D1865" s="823" t="s">
        <v>4268</v>
      </c>
      <c r="E1865" s="824" t="s">
        <v>2318</v>
      </c>
      <c r="F1865" s="822" t="s">
        <v>2303</v>
      </c>
      <c r="G1865" s="822" t="s">
        <v>2359</v>
      </c>
      <c r="H1865" s="822" t="s">
        <v>329</v>
      </c>
      <c r="I1865" s="822" t="s">
        <v>2395</v>
      </c>
      <c r="J1865" s="822" t="s">
        <v>2396</v>
      </c>
      <c r="K1865" s="822" t="s">
        <v>2397</v>
      </c>
      <c r="L1865" s="825">
        <v>1000.5</v>
      </c>
      <c r="M1865" s="825">
        <v>1000.5</v>
      </c>
      <c r="N1865" s="822">
        <v>1</v>
      </c>
      <c r="O1865" s="826">
        <v>1</v>
      </c>
      <c r="P1865" s="825">
        <v>1000.5</v>
      </c>
      <c r="Q1865" s="827">
        <v>1</v>
      </c>
      <c r="R1865" s="822">
        <v>1</v>
      </c>
      <c r="S1865" s="827">
        <v>1</v>
      </c>
      <c r="T1865" s="826">
        <v>1</v>
      </c>
      <c r="U1865" s="828">
        <v>1</v>
      </c>
    </row>
    <row r="1866" spans="1:21" ht="14.45" customHeight="1" x14ac:dyDescent="0.2">
      <c r="A1866" s="821">
        <v>11</v>
      </c>
      <c r="B1866" s="822" t="s">
        <v>2300</v>
      </c>
      <c r="C1866" s="822" t="s">
        <v>2306</v>
      </c>
      <c r="D1866" s="823" t="s">
        <v>4268</v>
      </c>
      <c r="E1866" s="824" t="s">
        <v>2318</v>
      </c>
      <c r="F1866" s="822" t="s">
        <v>2303</v>
      </c>
      <c r="G1866" s="822" t="s">
        <v>2359</v>
      </c>
      <c r="H1866" s="822" t="s">
        <v>329</v>
      </c>
      <c r="I1866" s="822" t="s">
        <v>2867</v>
      </c>
      <c r="J1866" s="822" t="s">
        <v>2868</v>
      </c>
      <c r="K1866" s="822" t="s">
        <v>2866</v>
      </c>
      <c r="L1866" s="825">
        <v>1599.65</v>
      </c>
      <c r="M1866" s="825">
        <v>1599.65</v>
      </c>
      <c r="N1866" s="822">
        <v>1</v>
      </c>
      <c r="O1866" s="826">
        <v>1</v>
      </c>
      <c r="P1866" s="825">
        <v>1599.65</v>
      </c>
      <c r="Q1866" s="827">
        <v>1</v>
      </c>
      <c r="R1866" s="822">
        <v>1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11</v>
      </c>
      <c r="B1867" s="822" t="s">
        <v>2300</v>
      </c>
      <c r="C1867" s="822" t="s">
        <v>2306</v>
      </c>
      <c r="D1867" s="823" t="s">
        <v>4268</v>
      </c>
      <c r="E1867" s="824" t="s">
        <v>2318</v>
      </c>
      <c r="F1867" s="822" t="s">
        <v>2303</v>
      </c>
      <c r="G1867" s="822" t="s">
        <v>2359</v>
      </c>
      <c r="H1867" s="822" t="s">
        <v>329</v>
      </c>
      <c r="I1867" s="822" t="s">
        <v>3882</v>
      </c>
      <c r="J1867" s="822" t="s">
        <v>3883</v>
      </c>
      <c r="K1867" s="822" t="s">
        <v>3884</v>
      </c>
      <c r="L1867" s="825">
        <v>726.84</v>
      </c>
      <c r="M1867" s="825">
        <v>726.84</v>
      </c>
      <c r="N1867" s="822">
        <v>1</v>
      </c>
      <c r="O1867" s="826">
        <v>1</v>
      </c>
      <c r="P1867" s="825">
        <v>726.84</v>
      </c>
      <c r="Q1867" s="827">
        <v>1</v>
      </c>
      <c r="R1867" s="822">
        <v>1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11</v>
      </c>
      <c r="B1868" s="822" t="s">
        <v>2300</v>
      </c>
      <c r="C1868" s="822" t="s">
        <v>2306</v>
      </c>
      <c r="D1868" s="823" t="s">
        <v>4268</v>
      </c>
      <c r="E1868" s="824" t="s">
        <v>2318</v>
      </c>
      <c r="F1868" s="822" t="s">
        <v>2303</v>
      </c>
      <c r="G1868" s="822" t="s">
        <v>2359</v>
      </c>
      <c r="H1868" s="822" t="s">
        <v>329</v>
      </c>
      <c r="I1868" s="822" t="s">
        <v>2661</v>
      </c>
      <c r="J1868" s="822" t="s">
        <v>2662</v>
      </c>
      <c r="K1868" s="822" t="s">
        <v>2663</v>
      </c>
      <c r="L1868" s="825">
        <v>249.55</v>
      </c>
      <c r="M1868" s="825">
        <v>249.55</v>
      </c>
      <c r="N1868" s="822">
        <v>1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11</v>
      </c>
      <c r="B1869" s="822" t="s">
        <v>2300</v>
      </c>
      <c r="C1869" s="822" t="s">
        <v>2306</v>
      </c>
      <c r="D1869" s="823" t="s">
        <v>4268</v>
      </c>
      <c r="E1869" s="824" t="s">
        <v>2318</v>
      </c>
      <c r="F1869" s="822" t="s">
        <v>2303</v>
      </c>
      <c r="G1869" s="822" t="s">
        <v>2359</v>
      </c>
      <c r="H1869" s="822" t="s">
        <v>329</v>
      </c>
      <c r="I1869" s="822" t="s">
        <v>2664</v>
      </c>
      <c r="J1869" s="822" t="s">
        <v>2665</v>
      </c>
      <c r="K1869" s="822"/>
      <c r="L1869" s="825">
        <v>180.55</v>
      </c>
      <c r="M1869" s="825">
        <v>180.55</v>
      </c>
      <c r="N1869" s="822">
        <v>1</v>
      </c>
      <c r="O1869" s="826">
        <v>1</v>
      </c>
      <c r="P1869" s="825">
        <v>180.55</v>
      </c>
      <c r="Q1869" s="827">
        <v>1</v>
      </c>
      <c r="R1869" s="822">
        <v>1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11</v>
      </c>
      <c r="B1870" s="822" t="s">
        <v>2300</v>
      </c>
      <c r="C1870" s="822" t="s">
        <v>2306</v>
      </c>
      <c r="D1870" s="823" t="s">
        <v>4268</v>
      </c>
      <c r="E1870" s="824" t="s">
        <v>2318</v>
      </c>
      <c r="F1870" s="822" t="s">
        <v>2303</v>
      </c>
      <c r="G1870" s="822" t="s">
        <v>2359</v>
      </c>
      <c r="H1870" s="822" t="s">
        <v>329</v>
      </c>
      <c r="I1870" s="822" t="s">
        <v>3124</v>
      </c>
      <c r="J1870" s="822" t="s">
        <v>3125</v>
      </c>
      <c r="K1870" s="822" t="s">
        <v>3126</v>
      </c>
      <c r="L1870" s="825">
        <v>249.55</v>
      </c>
      <c r="M1870" s="825">
        <v>249.55</v>
      </c>
      <c r="N1870" s="822">
        <v>1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11</v>
      </c>
      <c r="B1871" s="822" t="s">
        <v>2300</v>
      </c>
      <c r="C1871" s="822" t="s">
        <v>2306</v>
      </c>
      <c r="D1871" s="823" t="s">
        <v>4268</v>
      </c>
      <c r="E1871" s="824" t="s">
        <v>2318</v>
      </c>
      <c r="F1871" s="822" t="s">
        <v>2303</v>
      </c>
      <c r="G1871" s="822" t="s">
        <v>2359</v>
      </c>
      <c r="H1871" s="822" t="s">
        <v>329</v>
      </c>
      <c r="I1871" s="822" t="s">
        <v>3127</v>
      </c>
      <c r="J1871" s="822" t="s">
        <v>3128</v>
      </c>
      <c r="K1871" s="822" t="s">
        <v>3129</v>
      </c>
      <c r="L1871" s="825">
        <v>1383</v>
      </c>
      <c r="M1871" s="825">
        <v>5532</v>
      </c>
      <c r="N1871" s="822">
        <v>4</v>
      </c>
      <c r="O1871" s="826">
        <v>4</v>
      </c>
      <c r="P1871" s="825">
        <v>5532</v>
      </c>
      <c r="Q1871" s="827">
        <v>1</v>
      </c>
      <c r="R1871" s="822">
        <v>4</v>
      </c>
      <c r="S1871" s="827">
        <v>1</v>
      </c>
      <c r="T1871" s="826">
        <v>4</v>
      </c>
      <c r="U1871" s="828">
        <v>1</v>
      </c>
    </row>
    <row r="1872" spans="1:21" ht="14.45" customHeight="1" x14ac:dyDescent="0.2">
      <c r="A1872" s="821">
        <v>11</v>
      </c>
      <c r="B1872" s="822" t="s">
        <v>2300</v>
      </c>
      <c r="C1872" s="822" t="s">
        <v>2306</v>
      </c>
      <c r="D1872" s="823" t="s">
        <v>4268</v>
      </c>
      <c r="E1872" s="824" t="s">
        <v>2318</v>
      </c>
      <c r="F1872" s="822" t="s">
        <v>2303</v>
      </c>
      <c r="G1872" s="822" t="s">
        <v>2359</v>
      </c>
      <c r="H1872" s="822" t="s">
        <v>329</v>
      </c>
      <c r="I1872" s="822" t="s">
        <v>2951</v>
      </c>
      <c r="J1872" s="822" t="s">
        <v>2952</v>
      </c>
      <c r="K1872" s="822" t="s">
        <v>2953</v>
      </c>
      <c r="L1872" s="825">
        <v>1000.5</v>
      </c>
      <c r="M1872" s="825">
        <v>1000.5</v>
      </c>
      <c r="N1872" s="822">
        <v>1</v>
      </c>
      <c r="O1872" s="826">
        <v>1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11</v>
      </c>
      <c r="B1873" s="822" t="s">
        <v>2300</v>
      </c>
      <c r="C1873" s="822" t="s">
        <v>2306</v>
      </c>
      <c r="D1873" s="823" t="s">
        <v>4268</v>
      </c>
      <c r="E1873" s="824" t="s">
        <v>2318</v>
      </c>
      <c r="F1873" s="822" t="s">
        <v>2303</v>
      </c>
      <c r="G1873" s="822" t="s">
        <v>2359</v>
      </c>
      <c r="H1873" s="822" t="s">
        <v>329</v>
      </c>
      <c r="I1873" s="822" t="s">
        <v>3980</v>
      </c>
      <c r="J1873" s="822" t="s">
        <v>3981</v>
      </c>
      <c r="K1873" s="822" t="s">
        <v>3982</v>
      </c>
      <c r="L1873" s="825">
        <v>1499.6</v>
      </c>
      <c r="M1873" s="825">
        <v>1499.6</v>
      </c>
      <c r="N1873" s="822">
        <v>1</v>
      </c>
      <c r="O1873" s="826">
        <v>1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11</v>
      </c>
      <c r="B1874" s="822" t="s">
        <v>2300</v>
      </c>
      <c r="C1874" s="822" t="s">
        <v>2306</v>
      </c>
      <c r="D1874" s="823" t="s">
        <v>4268</v>
      </c>
      <c r="E1874" s="824" t="s">
        <v>2319</v>
      </c>
      <c r="F1874" s="822" t="s">
        <v>2301</v>
      </c>
      <c r="G1874" s="822" t="s">
        <v>2506</v>
      </c>
      <c r="H1874" s="822" t="s">
        <v>329</v>
      </c>
      <c r="I1874" s="822" t="s">
        <v>2957</v>
      </c>
      <c r="J1874" s="822" t="s">
        <v>2508</v>
      </c>
      <c r="K1874" s="822" t="s">
        <v>2958</v>
      </c>
      <c r="L1874" s="825">
        <v>23.49</v>
      </c>
      <c r="M1874" s="825">
        <v>23.49</v>
      </c>
      <c r="N1874" s="822">
        <v>1</v>
      </c>
      <c r="O1874" s="826">
        <v>1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11</v>
      </c>
      <c r="B1875" s="822" t="s">
        <v>2300</v>
      </c>
      <c r="C1875" s="822" t="s">
        <v>2306</v>
      </c>
      <c r="D1875" s="823" t="s">
        <v>4268</v>
      </c>
      <c r="E1875" s="824" t="s">
        <v>2319</v>
      </c>
      <c r="F1875" s="822" t="s">
        <v>2301</v>
      </c>
      <c r="G1875" s="822" t="s">
        <v>2506</v>
      </c>
      <c r="H1875" s="822" t="s">
        <v>329</v>
      </c>
      <c r="I1875" s="822" t="s">
        <v>3456</v>
      </c>
      <c r="J1875" s="822" t="s">
        <v>2508</v>
      </c>
      <c r="K1875" s="822" t="s">
        <v>3457</v>
      </c>
      <c r="L1875" s="825">
        <v>0</v>
      </c>
      <c r="M1875" s="825">
        <v>0</v>
      </c>
      <c r="N1875" s="822">
        <v>1</v>
      </c>
      <c r="O1875" s="826">
        <v>1</v>
      </c>
      <c r="P1875" s="825"/>
      <c r="Q1875" s="827"/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11</v>
      </c>
      <c r="B1876" s="822" t="s">
        <v>2300</v>
      </c>
      <c r="C1876" s="822" t="s">
        <v>2306</v>
      </c>
      <c r="D1876" s="823" t="s">
        <v>4268</v>
      </c>
      <c r="E1876" s="824" t="s">
        <v>2319</v>
      </c>
      <c r="F1876" s="822" t="s">
        <v>2301</v>
      </c>
      <c r="G1876" s="822" t="s">
        <v>3749</v>
      </c>
      <c r="H1876" s="822" t="s">
        <v>329</v>
      </c>
      <c r="I1876" s="822" t="s">
        <v>1951</v>
      </c>
      <c r="J1876" s="822" t="s">
        <v>808</v>
      </c>
      <c r="K1876" s="822" t="s">
        <v>1952</v>
      </c>
      <c r="L1876" s="825">
        <v>329.56</v>
      </c>
      <c r="M1876" s="825">
        <v>329.56</v>
      </c>
      <c r="N1876" s="822">
        <v>1</v>
      </c>
      <c r="O1876" s="826">
        <v>1</v>
      </c>
      <c r="P1876" s="825">
        <v>329.56</v>
      </c>
      <c r="Q1876" s="827">
        <v>1</v>
      </c>
      <c r="R1876" s="822">
        <v>1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11</v>
      </c>
      <c r="B1877" s="822" t="s">
        <v>2300</v>
      </c>
      <c r="C1877" s="822" t="s">
        <v>2306</v>
      </c>
      <c r="D1877" s="823" t="s">
        <v>4268</v>
      </c>
      <c r="E1877" s="824" t="s">
        <v>2319</v>
      </c>
      <c r="F1877" s="822" t="s">
        <v>2301</v>
      </c>
      <c r="G1877" s="822" t="s">
        <v>3239</v>
      </c>
      <c r="H1877" s="822" t="s">
        <v>663</v>
      </c>
      <c r="I1877" s="822" t="s">
        <v>1978</v>
      </c>
      <c r="J1877" s="822" t="s">
        <v>1979</v>
      </c>
      <c r="K1877" s="822" t="s">
        <v>1980</v>
      </c>
      <c r="L1877" s="825">
        <v>11.71</v>
      </c>
      <c r="M1877" s="825">
        <v>11.71</v>
      </c>
      <c r="N1877" s="822">
        <v>1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11</v>
      </c>
      <c r="B1878" s="822" t="s">
        <v>2300</v>
      </c>
      <c r="C1878" s="822" t="s">
        <v>2306</v>
      </c>
      <c r="D1878" s="823" t="s">
        <v>4268</v>
      </c>
      <c r="E1878" s="824" t="s">
        <v>2319</v>
      </c>
      <c r="F1878" s="822" t="s">
        <v>2301</v>
      </c>
      <c r="G1878" s="822" t="s">
        <v>2514</v>
      </c>
      <c r="H1878" s="822" t="s">
        <v>329</v>
      </c>
      <c r="I1878" s="822" t="s">
        <v>2515</v>
      </c>
      <c r="J1878" s="822" t="s">
        <v>2516</v>
      </c>
      <c r="K1878" s="822" t="s">
        <v>2517</v>
      </c>
      <c r="L1878" s="825">
        <v>159.71</v>
      </c>
      <c r="M1878" s="825">
        <v>5749.56</v>
      </c>
      <c r="N1878" s="822">
        <v>36</v>
      </c>
      <c r="O1878" s="826">
        <v>12</v>
      </c>
      <c r="P1878" s="825">
        <v>2874.78</v>
      </c>
      <c r="Q1878" s="827">
        <v>0.5</v>
      </c>
      <c r="R1878" s="822">
        <v>18</v>
      </c>
      <c r="S1878" s="827">
        <v>0.5</v>
      </c>
      <c r="T1878" s="826">
        <v>6</v>
      </c>
      <c r="U1878" s="828">
        <v>0.5</v>
      </c>
    </row>
    <row r="1879" spans="1:21" ht="14.45" customHeight="1" x14ac:dyDescent="0.2">
      <c r="A1879" s="821">
        <v>11</v>
      </c>
      <c r="B1879" s="822" t="s">
        <v>2300</v>
      </c>
      <c r="C1879" s="822" t="s">
        <v>2306</v>
      </c>
      <c r="D1879" s="823" t="s">
        <v>4268</v>
      </c>
      <c r="E1879" s="824" t="s">
        <v>2319</v>
      </c>
      <c r="F1879" s="822" t="s">
        <v>2301</v>
      </c>
      <c r="G1879" s="822" t="s">
        <v>2925</v>
      </c>
      <c r="H1879" s="822" t="s">
        <v>329</v>
      </c>
      <c r="I1879" s="822" t="s">
        <v>2926</v>
      </c>
      <c r="J1879" s="822" t="s">
        <v>2927</v>
      </c>
      <c r="K1879" s="822" t="s">
        <v>2928</v>
      </c>
      <c r="L1879" s="825">
        <v>736.33</v>
      </c>
      <c r="M1879" s="825">
        <v>736.33</v>
      </c>
      <c r="N1879" s="822">
        <v>1</v>
      </c>
      <c r="O1879" s="826">
        <v>0.5</v>
      </c>
      <c r="P1879" s="825">
        <v>736.33</v>
      </c>
      <c r="Q1879" s="827">
        <v>1</v>
      </c>
      <c r="R1879" s="822">
        <v>1</v>
      </c>
      <c r="S1879" s="827">
        <v>1</v>
      </c>
      <c r="T1879" s="826">
        <v>0.5</v>
      </c>
      <c r="U1879" s="828">
        <v>1</v>
      </c>
    </row>
    <row r="1880" spans="1:21" ht="14.45" customHeight="1" x14ac:dyDescent="0.2">
      <c r="A1880" s="821">
        <v>11</v>
      </c>
      <c r="B1880" s="822" t="s">
        <v>2300</v>
      </c>
      <c r="C1880" s="822" t="s">
        <v>2306</v>
      </c>
      <c r="D1880" s="823" t="s">
        <v>4268</v>
      </c>
      <c r="E1880" s="824" t="s">
        <v>2319</v>
      </c>
      <c r="F1880" s="822" t="s">
        <v>2301</v>
      </c>
      <c r="G1880" s="822" t="s">
        <v>2718</v>
      </c>
      <c r="H1880" s="822" t="s">
        <v>329</v>
      </c>
      <c r="I1880" s="822" t="s">
        <v>2719</v>
      </c>
      <c r="J1880" s="822" t="s">
        <v>2720</v>
      </c>
      <c r="K1880" s="822" t="s">
        <v>871</v>
      </c>
      <c r="L1880" s="825">
        <v>0</v>
      </c>
      <c r="M1880" s="825">
        <v>0</v>
      </c>
      <c r="N1880" s="822">
        <v>1</v>
      </c>
      <c r="O1880" s="826">
        <v>1</v>
      </c>
      <c r="P1880" s="825">
        <v>0</v>
      </c>
      <c r="Q1880" s="827"/>
      <c r="R1880" s="822">
        <v>1</v>
      </c>
      <c r="S1880" s="827">
        <v>1</v>
      </c>
      <c r="T1880" s="826">
        <v>1</v>
      </c>
      <c r="U1880" s="828">
        <v>1</v>
      </c>
    </row>
    <row r="1881" spans="1:21" ht="14.45" customHeight="1" x14ac:dyDescent="0.2">
      <c r="A1881" s="821">
        <v>11</v>
      </c>
      <c r="B1881" s="822" t="s">
        <v>2300</v>
      </c>
      <c r="C1881" s="822" t="s">
        <v>2306</v>
      </c>
      <c r="D1881" s="823" t="s">
        <v>4268</v>
      </c>
      <c r="E1881" s="824" t="s">
        <v>2319</v>
      </c>
      <c r="F1881" s="822" t="s">
        <v>2301</v>
      </c>
      <c r="G1881" s="822" t="s">
        <v>2383</v>
      </c>
      <c r="H1881" s="822" t="s">
        <v>663</v>
      </c>
      <c r="I1881" s="822" t="s">
        <v>1914</v>
      </c>
      <c r="J1881" s="822" t="s">
        <v>1055</v>
      </c>
      <c r="K1881" s="822" t="s">
        <v>708</v>
      </c>
      <c r="L1881" s="825">
        <v>96.04</v>
      </c>
      <c r="M1881" s="825">
        <v>1632.68</v>
      </c>
      <c r="N1881" s="822">
        <v>17</v>
      </c>
      <c r="O1881" s="826">
        <v>9</v>
      </c>
      <c r="P1881" s="825">
        <v>1248.52</v>
      </c>
      <c r="Q1881" s="827">
        <v>0.76470588235294112</v>
      </c>
      <c r="R1881" s="822">
        <v>13</v>
      </c>
      <c r="S1881" s="827">
        <v>0.76470588235294112</v>
      </c>
      <c r="T1881" s="826">
        <v>7</v>
      </c>
      <c r="U1881" s="828">
        <v>0.77777777777777779</v>
      </c>
    </row>
    <row r="1882" spans="1:21" ht="14.45" customHeight="1" x14ac:dyDescent="0.2">
      <c r="A1882" s="821">
        <v>11</v>
      </c>
      <c r="B1882" s="822" t="s">
        <v>2300</v>
      </c>
      <c r="C1882" s="822" t="s">
        <v>2306</v>
      </c>
      <c r="D1882" s="823" t="s">
        <v>4268</v>
      </c>
      <c r="E1882" s="824" t="s">
        <v>2319</v>
      </c>
      <c r="F1882" s="822" t="s">
        <v>2301</v>
      </c>
      <c r="G1882" s="822" t="s">
        <v>2383</v>
      </c>
      <c r="H1882" s="822" t="s">
        <v>663</v>
      </c>
      <c r="I1882" s="822" t="s">
        <v>1914</v>
      </c>
      <c r="J1882" s="822" t="s">
        <v>1055</v>
      </c>
      <c r="K1882" s="822" t="s">
        <v>708</v>
      </c>
      <c r="L1882" s="825">
        <v>168.41</v>
      </c>
      <c r="M1882" s="825">
        <v>1010.46</v>
      </c>
      <c r="N1882" s="822">
        <v>6</v>
      </c>
      <c r="O1882" s="826">
        <v>1.5</v>
      </c>
      <c r="P1882" s="825">
        <v>336.82</v>
      </c>
      <c r="Q1882" s="827">
        <v>0.33333333333333331</v>
      </c>
      <c r="R1882" s="822">
        <v>2</v>
      </c>
      <c r="S1882" s="827">
        <v>0.33333333333333331</v>
      </c>
      <c r="T1882" s="826">
        <v>0.5</v>
      </c>
      <c r="U1882" s="828">
        <v>0.33333333333333331</v>
      </c>
    </row>
    <row r="1883" spans="1:21" ht="14.45" customHeight="1" x14ac:dyDescent="0.2">
      <c r="A1883" s="821">
        <v>11</v>
      </c>
      <c r="B1883" s="822" t="s">
        <v>2300</v>
      </c>
      <c r="C1883" s="822" t="s">
        <v>2306</v>
      </c>
      <c r="D1883" s="823" t="s">
        <v>4268</v>
      </c>
      <c r="E1883" s="824" t="s">
        <v>2319</v>
      </c>
      <c r="F1883" s="822" t="s">
        <v>2301</v>
      </c>
      <c r="G1883" s="822" t="s">
        <v>2383</v>
      </c>
      <c r="H1883" s="822" t="s">
        <v>329</v>
      </c>
      <c r="I1883" s="822" t="s">
        <v>3034</v>
      </c>
      <c r="J1883" s="822" t="s">
        <v>1055</v>
      </c>
      <c r="K1883" s="822" t="s">
        <v>3035</v>
      </c>
      <c r="L1883" s="825">
        <v>153.65</v>
      </c>
      <c r="M1883" s="825">
        <v>614.6</v>
      </c>
      <c r="N1883" s="822">
        <v>4</v>
      </c>
      <c r="O1883" s="826">
        <v>2</v>
      </c>
      <c r="P1883" s="825">
        <v>614.6</v>
      </c>
      <c r="Q1883" s="827">
        <v>1</v>
      </c>
      <c r="R1883" s="822">
        <v>4</v>
      </c>
      <c r="S1883" s="827">
        <v>1</v>
      </c>
      <c r="T1883" s="826">
        <v>2</v>
      </c>
      <c r="U1883" s="828">
        <v>1</v>
      </c>
    </row>
    <row r="1884" spans="1:21" ht="14.45" customHeight="1" x14ac:dyDescent="0.2">
      <c r="A1884" s="821">
        <v>11</v>
      </c>
      <c r="B1884" s="822" t="s">
        <v>2300</v>
      </c>
      <c r="C1884" s="822" t="s">
        <v>2306</v>
      </c>
      <c r="D1884" s="823" t="s">
        <v>4268</v>
      </c>
      <c r="E1884" s="824" t="s">
        <v>2319</v>
      </c>
      <c r="F1884" s="822" t="s">
        <v>2301</v>
      </c>
      <c r="G1884" s="822" t="s">
        <v>2383</v>
      </c>
      <c r="H1884" s="822" t="s">
        <v>329</v>
      </c>
      <c r="I1884" s="822" t="s">
        <v>2520</v>
      </c>
      <c r="J1884" s="822" t="s">
        <v>1055</v>
      </c>
      <c r="K1884" s="822" t="s">
        <v>1056</v>
      </c>
      <c r="L1884" s="825">
        <v>235.78</v>
      </c>
      <c r="M1884" s="825">
        <v>235.78</v>
      </c>
      <c r="N1884" s="822">
        <v>1</v>
      </c>
      <c r="O1884" s="826">
        <v>1</v>
      </c>
      <c r="P1884" s="825">
        <v>235.78</v>
      </c>
      <c r="Q1884" s="827">
        <v>1</v>
      </c>
      <c r="R1884" s="822">
        <v>1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11</v>
      </c>
      <c r="B1885" s="822" t="s">
        <v>2300</v>
      </c>
      <c r="C1885" s="822" t="s">
        <v>2306</v>
      </c>
      <c r="D1885" s="823" t="s">
        <v>4268</v>
      </c>
      <c r="E1885" s="824" t="s">
        <v>2319</v>
      </c>
      <c r="F1885" s="822" t="s">
        <v>2301</v>
      </c>
      <c r="G1885" s="822" t="s">
        <v>2721</v>
      </c>
      <c r="H1885" s="822" t="s">
        <v>329</v>
      </c>
      <c r="I1885" s="822" t="s">
        <v>2964</v>
      </c>
      <c r="J1885" s="822" t="s">
        <v>2930</v>
      </c>
      <c r="K1885" s="822" t="s">
        <v>2965</v>
      </c>
      <c r="L1885" s="825">
        <v>508.75</v>
      </c>
      <c r="M1885" s="825">
        <v>508.75</v>
      </c>
      <c r="N1885" s="822">
        <v>1</v>
      </c>
      <c r="O1885" s="826">
        <v>1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11</v>
      </c>
      <c r="B1886" s="822" t="s">
        <v>2300</v>
      </c>
      <c r="C1886" s="822" t="s">
        <v>2306</v>
      </c>
      <c r="D1886" s="823" t="s">
        <v>4268</v>
      </c>
      <c r="E1886" s="824" t="s">
        <v>2319</v>
      </c>
      <c r="F1886" s="822" t="s">
        <v>2301</v>
      </c>
      <c r="G1886" s="822" t="s">
        <v>2721</v>
      </c>
      <c r="H1886" s="822" t="s">
        <v>329</v>
      </c>
      <c r="I1886" s="822" t="s">
        <v>3983</v>
      </c>
      <c r="J1886" s="822" t="s">
        <v>2723</v>
      </c>
      <c r="K1886" s="822" t="s">
        <v>3293</v>
      </c>
      <c r="L1886" s="825">
        <v>220.75</v>
      </c>
      <c r="M1886" s="825">
        <v>220.75</v>
      </c>
      <c r="N1886" s="822">
        <v>1</v>
      </c>
      <c r="O1886" s="826">
        <v>1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11</v>
      </c>
      <c r="B1887" s="822" t="s">
        <v>2300</v>
      </c>
      <c r="C1887" s="822" t="s">
        <v>2306</v>
      </c>
      <c r="D1887" s="823" t="s">
        <v>4268</v>
      </c>
      <c r="E1887" s="824" t="s">
        <v>2319</v>
      </c>
      <c r="F1887" s="822" t="s">
        <v>2301</v>
      </c>
      <c r="G1887" s="822" t="s">
        <v>2522</v>
      </c>
      <c r="H1887" s="822" t="s">
        <v>329</v>
      </c>
      <c r="I1887" s="822" t="s">
        <v>2523</v>
      </c>
      <c r="J1887" s="822" t="s">
        <v>2524</v>
      </c>
      <c r="K1887" s="822" t="s">
        <v>708</v>
      </c>
      <c r="L1887" s="825">
        <v>78.33</v>
      </c>
      <c r="M1887" s="825">
        <v>78.33</v>
      </c>
      <c r="N1887" s="822">
        <v>1</v>
      </c>
      <c r="O1887" s="826">
        <v>0.5</v>
      </c>
      <c r="P1887" s="825">
        <v>78.33</v>
      </c>
      <c r="Q1887" s="827">
        <v>1</v>
      </c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11</v>
      </c>
      <c r="B1888" s="822" t="s">
        <v>2300</v>
      </c>
      <c r="C1888" s="822" t="s">
        <v>2306</v>
      </c>
      <c r="D1888" s="823" t="s">
        <v>4268</v>
      </c>
      <c r="E1888" s="824" t="s">
        <v>2319</v>
      </c>
      <c r="F1888" s="822" t="s">
        <v>2301</v>
      </c>
      <c r="G1888" s="822" t="s">
        <v>2434</v>
      </c>
      <c r="H1888" s="822" t="s">
        <v>329</v>
      </c>
      <c r="I1888" s="822" t="s">
        <v>2435</v>
      </c>
      <c r="J1888" s="822" t="s">
        <v>2436</v>
      </c>
      <c r="K1888" s="822" t="s">
        <v>2437</v>
      </c>
      <c r="L1888" s="825">
        <v>52.87</v>
      </c>
      <c r="M1888" s="825">
        <v>898.79</v>
      </c>
      <c r="N1888" s="822">
        <v>17</v>
      </c>
      <c r="O1888" s="826">
        <v>15</v>
      </c>
      <c r="P1888" s="825">
        <v>422.96</v>
      </c>
      <c r="Q1888" s="827">
        <v>0.47058823529411764</v>
      </c>
      <c r="R1888" s="822">
        <v>8</v>
      </c>
      <c r="S1888" s="827">
        <v>0.47058823529411764</v>
      </c>
      <c r="T1888" s="826">
        <v>6</v>
      </c>
      <c r="U1888" s="828">
        <v>0.4</v>
      </c>
    </row>
    <row r="1889" spans="1:21" ht="14.45" customHeight="1" x14ac:dyDescent="0.2">
      <c r="A1889" s="821">
        <v>11</v>
      </c>
      <c r="B1889" s="822" t="s">
        <v>2300</v>
      </c>
      <c r="C1889" s="822" t="s">
        <v>2306</v>
      </c>
      <c r="D1889" s="823" t="s">
        <v>4268</v>
      </c>
      <c r="E1889" s="824" t="s">
        <v>2319</v>
      </c>
      <c r="F1889" s="822" t="s">
        <v>2301</v>
      </c>
      <c r="G1889" s="822" t="s">
        <v>2434</v>
      </c>
      <c r="H1889" s="822" t="s">
        <v>329</v>
      </c>
      <c r="I1889" s="822" t="s">
        <v>3657</v>
      </c>
      <c r="J1889" s="822" t="s">
        <v>3658</v>
      </c>
      <c r="K1889" s="822" t="s">
        <v>3373</v>
      </c>
      <c r="L1889" s="825">
        <v>0</v>
      </c>
      <c r="M1889" s="825">
        <v>0</v>
      </c>
      <c r="N1889" s="822">
        <v>1</v>
      </c>
      <c r="O1889" s="826">
        <v>1</v>
      </c>
      <c r="P1889" s="825"/>
      <c r="Q1889" s="827"/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11</v>
      </c>
      <c r="B1890" s="822" t="s">
        <v>2300</v>
      </c>
      <c r="C1890" s="822" t="s">
        <v>2306</v>
      </c>
      <c r="D1890" s="823" t="s">
        <v>4268</v>
      </c>
      <c r="E1890" s="824" t="s">
        <v>2319</v>
      </c>
      <c r="F1890" s="822" t="s">
        <v>2301</v>
      </c>
      <c r="G1890" s="822" t="s">
        <v>2434</v>
      </c>
      <c r="H1890" s="822" t="s">
        <v>329</v>
      </c>
      <c r="I1890" s="822" t="s">
        <v>3369</v>
      </c>
      <c r="J1890" s="822" t="s">
        <v>3296</v>
      </c>
      <c r="K1890" s="822" t="s">
        <v>3370</v>
      </c>
      <c r="L1890" s="825">
        <v>0</v>
      </c>
      <c r="M1890" s="825">
        <v>0</v>
      </c>
      <c r="N1890" s="822">
        <v>6</v>
      </c>
      <c r="O1890" s="826">
        <v>6</v>
      </c>
      <c r="P1890" s="825">
        <v>0</v>
      </c>
      <c r="Q1890" s="827"/>
      <c r="R1890" s="822">
        <v>3</v>
      </c>
      <c r="S1890" s="827">
        <v>0.5</v>
      </c>
      <c r="T1890" s="826">
        <v>3</v>
      </c>
      <c r="U1890" s="828">
        <v>0.5</v>
      </c>
    </row>
    <row r="1891" spans="1:21" ht="14.45" customHeight="1" x14ac:dyDescent="0.2">
      <c r="A1891" s="821">
        <v>11</v>
      </c>
      <c r="B1891" s="822" t="s">
        <v>2300</v>
      </c>
      <c r="C1891" s="822" t="s">
        <v>2306</v>
      </c>
      <c r="D1891" s="823" t="s">
        <v>4268</v>
      </c>
      <c r="E1891" s="824" t="s">
        <v>2319</v>
      </c>
      <c r="F1891" s="822" t="s">
        <v>2301</v>
      </c>
      <c r="G1891" s="822" t="s">
        <v>2434</v>
      </c>
      <c r="H1891" s="822" t="s">
        <v>329</v>
      </c>
      <c r="I1891" s="822" t="s">
        <v>2537</v>
      </c>
      <c r="J1891" s="822" t="s">
        <v>2538</v>
      </c>
      <c r="K1891" s="822" t="s">
        <v>2539</v>
      </c>
      <c r="L1891" s="825">
        <v>70.48</v>
      </c>
      <c r="M1891" s="825">
        <v>140.96</v>
      </c>
      <c r="N1891" s="822">
        <v>2</v>
      </c>
      <c r="O1891" s="826">
        <v>2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11</v>
      </c>
      <c r="B1892" s="822" t="s">
        <v>2300</v>
      </c>
      <c r="C1892" s="822" t="s">
        <v>2306</v>
      </c>
      <c r="D1892" s="823" t="s">
        <v>4268</v>
      </c>
      <c r="E1892" s="824" t="s">
        <v>2319</v>
      </c>
      <c r="F1892" s="822" t="s">
        <v>2301</v>
      </c>
      <c r="G1892" s="822" t="s">
        <v>2434</v>
      </c>
      <c r="H1892" s="822" t="s">
        <v>329</v>
      </c>
      <c r="I1892" s="822" t="s">
        <v>3247</v>
      </c>
      <c r="J1892" s="822" t="s">
        <v>2729</v>
      </c>
      <c r="K1892" s="822" t="s">
        <v>3248</v>
      </c>
      <c r="L1892" s="825">
        <v>46.99</v>
      </c>
      <c r="M1892" s="825">
        <v>46.99</v>
      </c>
      <c r="N1892" s="822">
        <v>1</v>
      </c>
      <c r="O1892" s="826">
        <v>0.5</v>
      </c>
      <c r="P1892" s="825">
        <v>46.99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11</v>
      </c>
      <c r="B1893" s="822" t="s">
        <v>2300</v>
      </c>
      <c r="C1893" s="822" t="s">
        <v>2306</v>
      </c>
      <c r="D1893" s="823" t="s">
        <v>4268</v>
      </c>
      <c r="E1893" s="824" t="s">
        <v>2319</v>
      </c>
      <c r="F1893" s="822" t="s">
        <v>2301</v>
      </c>
      <c r="G1893" s="822" t="s">
        <v>2434</v>
      </c>
      <c r="H1893" s="822" t="s">
        <v>329</v>
      </c>
      <c r="I1893" s="822" t="s">
        <v>2972</v>
      </c>
      <c r="J1893" s="822" t="s">
        <v>2729</v>
      </c>
      <c r="K1893" s="822" t="s">
        <v>2973</v>
      </c>
      <c r="L1893" s="825">
        <v>117.47</v>
      </c>
      <c r="M1893" s="825">
        <v>117.47</v>
      </c>
      <c r="N1893" s="822">
        <v>1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11</v>
      </c>
      <c r="B1894" s="822" t="s">
        <v>2300</v>
      </c>
      <c r="C1894" s="822" t="s">
        <v>2306</v>
      </c>
      <c r="D1894" s="823" t="s">
        <v>4268</v>
      </c>
      <c r="E1894" s="824" t="s">
        <v>2319</v>
      </c>
      <c r="F1894" s="822" t="s">
        <v>2301</v>
      </c>
      <c r="G1894" s="822" t="s">
        <v>2434</v>
      </c>
      <c r="H1894" s="822" t="s">
        <v>329</v>
      </c>
      <c r="I1894" s="822" t="s">
        <v>2543</v>
      </c>
      <c r="J1894" s="822" t="s">
        <v>2436</v>
      </c>
      <c r="K1894" s="822" t="s">
        <v>2437</v>
      </c>
      <c r="L1894" s="825">
        <v>52.87</v>
      </c>
      <c r="M1894" s="825">
        <v>52.87</v>
      </c>
      <c r="N1894" s="822">
        <v>1</v>
      </c>
      <c r="O1894" s="826">
        <v>1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11</v>
      </c>
      <c r="B1895" s="822" t="s">
        <v>2300</v>
      </c>
      <c r="C1895" s="822" t="s">
        <v>2306</v>
      </c>
      <c r="D1895" s="823" t="s">
        <v>4268</v>
      </c>
      <c r="E1895" s="824" t="s">
        <v>2319</v>
      </c>
      <c r="F1895" s="822" t="s">
        <v>2301</v>
      </c>
      <c r="G1895" s="822" t="s">
        <v>2544</v>
      </c>
      <c r="H1895" s="822" t="s">
        <v>329</v>
      </c>
      <c r="I1895" s="822" t="s">
        <v>2545</v>
      </c>
      <c r="J1895" s="822" t="s">
        <v>730</v>
      </c>
      <c r="K1895" s="822" t="s">
        <v>2546</v>
      </c>
      <c r="L1895" s="825">
        <v>91.11</v>
      </c>
      <c r="M1895" s="825">
        <v>364.44</v>
      </c>
      <c r="N1895" s="822">
        <v>4</v>
      </c>
      <c r="O1895" s="826">
        <v>2.5</v>
      </c>
      <c r="P1895" s="825">
        <v>364.44</v>
      </c>
      <c r="Q1895" s="827">
        <v>1</v>
      </c>
      <c r="R1895" s="822">
        <v>4</v>
      </c>
      <c r="S1895" s="827">
        <v>1</v>
      </c>
      <c r="T1895" s="826">
        <v>2.5</v>
      </c>
      <c r="U1895" s="828">
        <v>1</v>
      </c>
    </row>
    <row r="1896" spans="1:21" ht="14.45" customHeight="1" x14ac:dyDescent="0.2">
      <c r="A1896" s="821">
        <v>11</v>
      </c>
      <c r="B1896" s="822" t="s">
        <v>2300</v>
      </c>
      <c r="C1896" s="822" t="s">
        <v>2306</v>
      </c>
      <c r="D1896" s="823" t="s">
        <v>4268</v>
      </c>
      <c r="E1896" s="824" t="s">
        <v>2319</v>
      </c>
      <c r="F1896" s="822" t="s">
        <v>2301</v>
      </c>
      <c r="G1896" s="822" t="s">
        <v>2544</v>
      </c>
      <c r="H1896" s="822" t="s">
        <v>329</v>
      </c>
      <c r="I1896" s="822" t="s">
        <v>3469</v>
      </c>
      <c r="J1896" s="822" t="s">
        <v>730</v>
      </c>
      <c r="K1896" s="822" t="s">
        <v>2546</v>
      </c>
      <c r="L1896" s="825">
        <v>91.11</v>
      </c>
      <c r="M1896" s="825">
        <v>91.11</v>
      </c>
      <c r="N1896" s="822">
        <v>1</v>
      </c>
      <c r="O1896" s="826">
        <v>0.5</v>
      </c>
      <c r="P1896" s="825">
        <v>91.11</v>
      </c>
      <c r="Q1896" s="827">
        <v>1</v>
      </c>
      <c r="R1896" s="822">
        <v>1</v>
      </c>
      <c r="S1896" s="827">
        <v>1</v>
      </c>
      <c r="T1896" s="826">
        <v>0.5</v>
      </c>
      <c r="U1896" s="828">
        <v>1</v>
      </c>
    </row>
    <row r="1897" spans="1:21" ht="14.45" customHeight="1" x14ac:dyDescent="0.2">
      <c r="A1897" s="821">
        <v>11</v>
      </c>
      <c r="B1897" s="822" t="s">
        <v>2300</v>
      </c>
      <c r="C1897" s="822" t="s">
        <v>2306</v>
      </c>
      <c r="D1897" s="823" t="s">
        <v>4268</v>
      </c>
      <c r="E1897" s="824" t="s">
        <v>2319</v>
      </c>
      <c r="F1897" s="822" t="s">
        <v>2301</v>
      </c>
      <c r="G1897" s="822" t="s">
        <v>2738</v>
      </c>
      <c r="H1897" s="822" t="s">
        <v>329</v>
      </c>
      <c r="I1897" s="822" t="s">
        <v>2934</v>
      </c>
      <c r="J1897" s="822" t="s">
        <v>2935</v>
      </c>
      <c r="K1897" s="822" t="s">
        <v>2936</v>
      </c>
      <c r="L1897" s="825">
        <v>106.47</v>
      </c>
      <c r="M1897" s="825">
        <v>319.40999999999997</v>
      </c>
      <c r="N1897" s="822">
        <v>3</v>
      </c>
      <c r="O1897" s="826">
        <v>1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11</v>
      </c>
      <c r="B1898" s="822" t="s">
        <v>2300</v>
      </c>
      <c r="C1898" s="822" t="s">
        <v>2306</v>
      </c>
      <c r="D1898" s="823" t="s">
        <v>4268</v>
      </c>
      <c r="E1898" s="824" t="s">
        <v>2319</v>
      </c>
      <c r="F1898" s="822" t="s">
        <v>2301</v>
      </c>
      <c r="G1898" s="822" t="s">
        <v>2744</v>
      </c>
      <c r="H1898" s="822" t="s">
        <v>329</v>
      </c>
      <c r="I1898" s="822" t="s">
        <v>3405</v>
      </c>
      <c r="J1898" s="822" t="s">
        <v>1400</v>
      </c>
      <c r="K1898" s="822" t="s">
        <v>1401</v>
      </c>
      <c r="L1898" s="825">
        <v>49.04</v>
      </c>
      <c r="M1898" s="825">
        <v>98.08</v>
      </c>
      <c r="N1898" s="822">
        <v>2</v>
      </c>
      <c r="O1898" s="826">
        <v>2</v>
      </c>
      <c r="P1898" s="825">
        <v>98.08</v>
      </c>
      <c r="Q1898" s="827">
        <v>1</v>
      </c>
      <c r="R1898" s="822">
        <v>2</v>
      </c>
      <c r="S1898" s="827">
        <v>1</v>
      </c>
      <c r="T1898" s="826">
        <v>2</v>
      </c>
      <c r="U1898" s="828">
        <v>1</v>
      </c>
    </row>
    <row r="1899" spans="1:21" ht="14.45" customHeight="1" x14ac:dyDescent="0.2">
      <c r="A1899" s="821">
        <v>11</v>
      </c>
      <c r="B1899" s="822" t="s">
        <v>2300</v>
      </c>
      <c r="C1899" s="822" t="s">
        <v>2306</v>
      </c>
      <c r="D1899" s="823" t="s">
        <v>4268</v>
      </c>
      <c r="E1899" s="824" t="s">
        <v>2319</v>
      </c>
      <c r="F1899" s="822" t="s">
        <v>2301</v>
      </c>
      <c r="G1899" s="822" t="s">
        <v>2559</v>
      </c>
      <c r="H1899" s="822" t="s">
        <v>329</v>
      </c>
      <c r="I1899" s="822" t="s">
        <v>2560</v>
      </c>
      <c r="J1899" s="822" t="s">
        <v>2561</v>
      </c>
      <c r="K1899" s="822" t="s">
        <v>2562</v>
      </c>
      <c r="L1899" s="825">
        <v>159.71</v>
      </c>
      <c r="M1899" s="825">
        <v>14533.609999999997</v>
      </c>
      <c r="N1899" s="822">
        <v>91</v>
      </c>
      <c r="O1899" s="826">
        <v>29</v>
      </c>
      <c r="P1899" s="825">
        <v>2874.78</v>
      </c>
      <c r="Q1899" s="827">
        <v>0.19780219780219785</v>
      </c>
      <c r="R1899" s="822">
        <v>18</v>
      </c>
      <c r="S1899" s="827">
        <v>0.19780219780219779</v>
      </c>
      <c r="T1899" s="826">
        <v>4.5</v>
      </c>
      <c r="U1899" s="828">
        <v>0.15517241379310345</v>
      </c>
    </row>
    <row r="1900" spans="1:21" ht="14.45" customHeight="1" x14ac:dyDescent="0.2">
      <c r="A1900" s="821">
        <v>11</v>
      </c>
      <c r="B1900" s="822" t="s">
        <v>2300</v>
      </c>
      <c r="C1900" s="822" t="s">
        <v>2306</v>
      </c>
      <c r="D1900" s="823" t="s">
        <v>4268</v>
      </c>
      <c r="E1900" s="824" t="s">
        <v>2319</v>
      </c>
      <c r="F1900" s="822" t="s">
        <v>2301</v>
      </c>
      <c r="G1900" s="822" t="s">
        <v>2559</v>
      </c>
      <c r="H1900" s="822" t="s">
        <v>329</v>
      </c>
      <c r="I1900" s="822" t="s">
        <v>2563</v>
      </c>
      <c r="J1900" s="822" t="s">
        <v>2561</v>
      </c>
      <c r="K1900" s="822" t="s">
        <v>2564</v>
      </c>
      <c r="L1900" s="825">
        <v>159.71</v>
      </c>
      <c r="M1900" s="825">
        <v>958.26</v>
      </c>
      <c r="N1900" s="822">
        <v>6</v>
      </c>
      <c r="O1900" s="826">
        <v>2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11</v>
      </c>
      <c r="B1901" s="822" t="s">
        <v>2300</v>
      </c>
      <c r="C1901" s="822" t="s">
        <v>2306</v>
      </c>
      <c r="D1901" s="823" t="s">
        <v>4268</v>
      </c>
      <c r="E1901" s="824" t="s">
        <v>2319</v>
      </c>
      <c r="F1901" s="822" t="s">
        <v>2301</v>
      </c>
      <c r="G1901" s="822" t="s">
        <v>2438</v>
      </c>
      <c r="H1901" s="822" t="s">
        <v>329</v>
      </c>
      <c r="I1901" s="822" t="s">
        <v>2439</v>
      </c>
      <c r="J1901" s="822" t="s">
        <v>2440</v>
      </c>
      <c r="K1901" s="822" t="s">
        <v>2441</v>
      </c>
      <c r="L1901" s="825">
        <v>91.78</v>
      </c>
      <c r="M1901" s="825">
        <v>1743.82</v>
      </c>
      <c r="N1901" s="822">
        <v>19</v>
      </c>
      <c r="O1901" s="826">
        <v>14</v>
      </c>
      <c r="P1901" s="825">
        <v>1009.5799999999999</v>
      </c>
      <c r="Q1901" s="827">
        <v>0.57894736842105265</v>
      </c>
      <c r="R1901" s="822">
        <v>11</v>
      </c>
      <c r="S1901" s="827">
        <v>0.57894736842105265</v>
      </c>
      <c r="T1901" s="826">
        <v>7.5</v>
      </c>
      <c r="U1901" s="828">
        <v>0.5357142857142857</v>
      </c>
    </row>
    <row r="1902" spans="1:21" ht="14.45" customHeight="1" x14ac:dyDescent="0.2">
      <c r="A1902" s="821">
        <v>11</v>
      </c>
      <c r="B1902" s="822" t="s">
        <v>2300</v>
      </c>
      <c r="C1902" s="822" t="s">
        <v>2306</v>
      </c>
      <c r="D1902" s="823" t="s">
        <v>4268</v>
      </c>
      <c r="E1902" s="824" t="s">
        <v>2319</v>
      </c>
      <c r="F1902" s="822" t="s">
        <v>2301</v>
      </c>
      <c r="G1902" s="822" t="s">
        <v>2759</v>
      </c>
      <c r="H1902" s="822" t="s">
        <v>329</v>
      </c>
      <c r="I1902" s="822" t="s">
        <v>2760</v>
      </c>
      <c r="J1902" s="822" t="s">
        <v>1099</v>
      </c>
      <c r="K1902" s="822" t="s">
        <v>2761</v>
      </c>
      <c r="L1902" s="825">
        <v>42.14</v>
      </c>
      <c r="M1902" s="825">
        <v>42.14</v>
      </c>
      <c r="N1902" s="822">
        <v>1</v>
      </c>
      <c r="O1902" s="826">
        <v>1</v>
      </c>
      <c r="P1902" s="825">
        <v>42.14</v>
      </c>
      <c r="Q1902" s="827">
        <v>1</v>
      </c>
      <c r="R1902" s="822">
        <v>1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11</v>
      </c>
      <c r="B1903" s="822" t="s">
        <v>2300</v>
      </c>
      <c r="C1903" s="822" t="s">
        <v>2306</v>
      </c>
      <c r="D1903" s="823" t="s">
        <v>4268</v>
      </c>
      <c r="E1903" s="824" t="s">
        <v>2319</v>
      </c>
      <c r="F1903" s="822" t="s">
        <v>2301</v>
      </c>
      <c r="G1903" s="822" t="s">
        <v>3727</v>
      </c>
      <c r="H1903" s="822" t="s">
        <v>329</v>
      </c>
      <c r="I1903" s="822" t="s">
        <v>3984</v>
      </c>
      <c r="J1903" s="822" t="s">
        <v>3765</v>
      </c>
      <c r="K1903" s="822" t="s">
        <v>3985</v>
      </c>
      <c r="L1903" s="825">
        <v>114</v>
      </c>
      <c r="M1903" s="825">
        <v>114</v>
      </c>
      <c r="N1903" s="822">
        <v>1</v>
      </c>
      <c r="O1903" s="826">
        <v>1</v>
      </c>
      <c r="P1903" s="825">
        <v>114</v>
      </c>
      <c r="Q1903" s="827">
        <v>1</v>
      </c>
      <c r="R1903" s="822">
        <v>1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11</v>
      </c>
      <c r="B1904" s="822" t="s">
        <v>2300</v>
      </c>
      <c r="C1904" s="822" t="s">
        <v>2306</v>
      </c>
      <c r="D1904" s="823" t="s">
        <v>4268</v>
      </c>
      <c r="E1904" s="824" t="s">
        <v>2319</v>
      </c>
      <c r="F1904" s="822" t="s">
        <v>2301</v>
      </c>
      <c r="G1904" s="822" t="s">
        <v>2385</v>
      </c>
      <c r="H1904" s="822" t="s">
        <v>329</v>
      </c>
      <c r="I1904" s="822" t="s">
        <v>3986</v>
      </c>
      <c r="J1904" s="822" t="s">
        <v>3770</v>
      </c>
      <c r="K1904" s="822" t="s">
        <v>3987</v>
      </c>
      <c r="L1904" s="825">
        <v>78.48</v>
      </c>
      <c r="M1904" s="825">
        <v>156.96</v>
      </c>
      <c r="N1904" s="822">
        <v>2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11</v>
      </c>
      <c r="B1905" s="822" t="s">
        <v>2300</v>
      </c>
      <c r="C1905" s="822" t="s">
        <v>2306</v>
      </c>
      <c r="D1905" s="823" t="s">
        <v>4268</v>
      </c>
      <c r="E1905" s="824" t="s">
        <v>2319</v>
      </c>
      <c r="F1905" s="822" t="s">
        <v>2301</v>
      </c>
      <c r="G1905" s="822" t="s">
        <v>2452</v>
      </c>
      <c r="H1905" s="822" t="s">
        <v>329</v>
      </c>
      <c r="I1905" s="822" t="s">
        <v>2453</v>
      </c>
      <c r="J1905" s="822" t="s">
        <v>2454</v>
      </c>
      <c r="K1905" s="822" t="s">
        <v>2455</v>
      </c>
      <c r="L1905" s="825">
        <v>132.97999999999999</v>
      </c>
      <c r="M1905" s="825">
        <v>930.8599999999999</v>
      </c>
      <c r="N1905" s="822">
        <v>7</v>
      </c>
      <c r="O1905" s="826">
        <v>4.5</v>
      </c>
      <c r="P1905" s="825">
        <v>265.95999999999998</v>
      </c>
      <c r="Q1905" s="827">
        <v>0.2857142857142857</v>
      </c>
      <c r="R1905" s="822">
        <v>2</v>
      </c>
      <c r="S1905" s="827">
        <v>0.2857142857142857</v>
      </c>
      <c r="T1905" s="826">
        <v>1</v>
      </c>
      <c r="U1905" s="828">
        <v>0.22222222222222221</v>
      </c>
    </row>
    <row r="1906" spans="1:21" ht="14.45" customHeight="1" x14ac:dyDescent="0.2">
      <c r="A1906" s="821">
        <v>11</v>
      </c>
      <c r="B1906" s="822" t="s">
        <v>2300</v>
      </c>
      <c r="C1906" s="822" t="s">
        <v>2306</v>
      </c>
      <c r="D1906" s="823" t="s">
        <v>4268</v>
      </c>
      <c r="E1906" s="824" t="s">
        <v>2319</v>
      </c>
      <c r="F1906" s="822" t="s">
        <v>2301</v>
      </c>
      <c r="G1906" s="822" t="s">
        <v>2387</v>
      </c>
      <c r="H1906" s="822" t="s">
        <v>329</v>
      </c>
      <c r="I1906" s="822" t="s">
        <v>2388</v>
      </c>
      <c r="J1906" s="822" t="s">
        <v>717</v>
      </c>
      <c r="K1906" s="822" t="s">
        <v>718</v>
      </c>
      <c r="L1906" s="825">
        <v>38.5</v>
      </c>
      <c r="M1906" s="825">
        <v>462</v>
      </c>
      <c r="N1906" s="822">
        <v>12</v>
      </c>
      <c r="O1906" s="826">
        <v>3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11</v>
      </c>
      <c r="B1907" s="822" t="s">
        <v>2300</v>
      </c>
      <c r="C1907" s="822" t="s">
        <v>2306</v>
      </c>
      <c r="D1907" s="823" t="s">
        <v>4268</v>
      </c>
      <c r="E1907" s="824" t="s">
        <v>2319</v>
      </c>
      <c r="F1907" s="822" t="s">
        <v>2301</v>
      </c>
      <c r="G1907" s="822" t="s">
        <v>2577</v>
      </c>
      <c r="H1907" s="822" t="s">
        <v>329</v>
      </c>
      <c r="I1907" s="822" t="s">
        <v>2578</v>
      </c>
      <c r="J1907" s="822" t="s">
        <v>2579</v>
      </c>
      <c r="K1907" s="822" t="s">
        <v>2580</v>
      </c>
      <c r="L1907" s="825">
        <v>482.19</v>
      </c>
      <c r="M1907" s="825">
        <v>964.38</v>
      </c>
      <c r="N1907" s="822">
        <v>2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11</v>
      </c>
      <c r="B1908" s="822" t="s">
        <v>2300</v>
      </c>
      <c r="C1908" s="822" t="s">
        <v>2306</v>
      </c>
      <c r="D1908" s="823" t="s">
        <v>4268</v>
      </c>
      <c r="E1908" s="824" t="s">
        <v>2319</v>
      </c>
      <c r="F1908" s="822" t="s">
        <v>2301</v>
      </c>
      <c r="G1908" s="822" t="s">
        <v>2585</v>
      </c>
      <c r="H1908" s="822" t="s">
        <v>329</v>
      </c>
      <c r="I1908" s="822" t="s">
        <v>2586</v>
      </c>
      <c r="J1908" s="822" t="s">
        <v>892</v>
      </c>
      <c r="K1908" s="822" t="s">
        <v>2587</v>
      </c>
      <c r="L1908" s="825">
        <v>0</v>
      </c>
      <c r="M1908" s="825">
        <v>0</v>
      </c>
      <c r="N1908" s="822">
        <v>1</v>
      </c>
      <c r="O1908" s="826">
        <v>1</v>
      </c>
      <c r="P1908" s="825"/>
      <c r="Q1908" s="827"/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11</v>
      </c>
      <c r="B1909" s="822" t="s">
        <v>2300</v>
      </c>
      <c r="C1909" s="822" t="s">
        <v>2306</v>
      </c>
      <c r="D1909" s="823" t="s">
        <v>4268</v>
      </c>
      <c r="E1909" s="824" t="s">
        <v>2319</v>
      </c>
      <c r="F1909" s="822" t="s">
        <v>2301</v>
      </c>
      <c r="G1909" s="822" t="s">
        <v>2585</v>
      </c>
      <c r="H1909" s="822" t="s">
        <v>329</v>
      </c>
      <c r="I1909" s="822" t="s">
        <v>3374</v>
      </c>
      <c r="J1909" s="822" t="s">
        <v>892</v>
      </c>
      <c r="K1909" s="822" t="s">
        <v>3375</v>
      </c>
      <c r="L1909" s="825">
        <v>0</v>
      </c>
      <c r="M1909" s="825">
        <v>0</v>
      </c>
      <c r="N1909" s="822">
        <v>3</v>
      </c>
      <c r="O1909" s="826">
        <v>1.5</v>
      </c>
      <c r="P1909" s="825">
        <v>0</v>
      </c>
      <c r="Q1909" s="827"/>
      <c r="R1909" s="822">
        <v>3</v>
      </c>
      <c r="S1909" s="827">
        <v>1</v>
      </c>
      <c r="T1909" s="826">
        <v>1.5</v>
      </c>
      <c r="U1909" s="828">
        <v>1</v>
      </c>
    </row>
    <row r="1910" spans="1:21" ht="14.45" customHeight="1" x14ac:dyDescent="0.2">
      <c r="A1910" s="821">
        <v>11</v>
      </c>
      <c r="B1910" s="822" t="s">
        <v>2300</v>
      </c>
      <c r="C1910" s="822" t="s">
        <v>2306</v>
      </c>
      <c r="D1910" s="823" t="s">
        <v>4268</v>
      </c>
      <c r="E1910" s="824" t="s">
        <v>2319</v>
      </c>
      <c r="F1910" s="822" t="s">
        <v>2301</v>
      </c>
      <c r="G1910" s="822" t="s">
        <v>2588</v>
      </c>
      <c r="H1910" s="822" t="s">
        <v>663</v>
      </c>
      <c r="I1910" s="822" t="s">
        <v>2069</v>
      </c>
      <c r="J1910" s="822" t="s">
        <v>1965</v>
      </c>
      <c r="K1910" s="822" t="s">
        <v>2070</v>
      </c>
      <c r="L1910" s="825">
        <v>70.48</v>
      </c>
      <c r="M1910" s="825">
        <v>281.92</v>
      </c>
      <c r="N1910" s="822">
        <v>4</v>
      </c>
      <c r="O1910" s="826">
        <v>2.5</v>
      </c>
      <c r="P1910" s="825">
        <v>211.44</v>
      </c>
      <c r="Q1910" s="827">
        <v>0.75</v>
      </c>
      <c r="R1910" s="822">
        <v>3</v>
      </c>
      <c r="S1910" s="827">
        <v>0.75</v>
      </c>
      <c r="T1910" s="826">
        <v>2</v>
      </c>
      <c r="U1910" s="828">
        <v>0.8</v>
      </c>
    </row>
    <row r="1911" spans="1:21" ht="14.45" customHeight="1" x14ac:dyDescent="0.2">
      <c r="A1911" s="821">
        <v>11</v>
      </c>
      <c r="B1911" s="822" t="s">
        <v>2300</v>
      </c>
      <c r="C1911" s="822" t="s">
        <v>2306</v>
      </c>
      <c r="D1911" s="823" t="s">
        <v>4268</v>
      </c>
      <c r="E1911" s="824" t="s">
        <v>2319</v>
      </c>
      <c r="F1911" s="822" t="s">
        <v>2301</v>
      </c>
      <c r="G1911" s="822" t="s">
        <v>2353</v>
      </c>
      <c r="H1911" s="822" t="s">
        <v>663</v>
      </c>
      <c r="I1911" s="822" t="s">
        <v>1832</v>
      </c>
      <c r="J1911" s="822" t="s">
        <v>788</v>
      </c>
      <c r="K1911" s="822" t="s">
        <v>1833</v>
      </c>
      <c r="L1911" s="825">
        <v>368.16</v>
      </c>
      <c r="M1911" s="825">
        <v>736.32</v>
      </c>
      <c r="N1911" s="822">
        <v>2</v>
      </c>
      <c r="O1911" s="826">
        <v>1</v>
      </c>
      <c r="P1911" s="825"/>
      <c r="Q1911" s="827">
        <v>0</v>
      </c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11</v>
      </c>
      <c r="B1912" s="822" t="s">
        <v>2300</v>
      </c>
      <c r="C1912" s="822" t="s">
        <v>2306</v>
      </c>
      <c r="D1912" s="823" t="s">
        <v>4268</v>
      </c>
      <c r="E1912" s="824" t="s">
        <v>2319</v>
      </c>
      <c r="F1912" s="822" t="s">
        <v>2301</v>
      </c>
      <c r="G1912" s="822" t="s">
        <v>2353</v>
      </c>
      <c r="H1912" s="822" t="s">
        <v>663</v>
      </c>
      <c r="I1912" s="822" t="s">
        <v>1834</v>
      </c>
      <c r="J1912" s="822" t="s">
        <v>788</v>
      </c>
      <c r="K1912" s="822" t="s">
        <v>1835</v>
      </c>
      <c r="L1912" s="825">
        <v>736.33</v>
      </c>
      <c r="M1912" s="825">
        <v>103822.53000000012</v>
      </c>
      <c r="N1912" s="822">
        <v>141</v>
      </c>
      <c r="O1912" s="826">
        <v>80</v>
      </c>
      <c r="P1912" s="825">
        <v>80259.970000000118</v>
      </c>
      <c r="Q1912" s="827">
        <v>0.77304964539007115</v>
      </c>
      <c r="R1912" s="822">
        <v>109</v>
      </c>
      <c r="S1912" s="827">
        <v>0.77304964539007093</v>
      </c>
      <c r="T1912" s="826">
        <v>64.5</v>
      </c>
      <c r="U1912" s="828">
        <v>0.80625000000000002</v>
      </c>
    </row>
    <row r="1913" spans="1:21" ht="14.45" customHeight="1" x14ac:dyDescent="0.2">
      <c r="A1913" s="821">
        <v>11</v>
      </c>
      <c r="B1913" s="822" t="s">
        <v>2300</v>
      </c>
      <c r="C1913" s="822" t="s">
        <v>2306</v>
      </c>
      <c r="D1913" s="823" t="s">
        <v>4268</v>
      </c>
      <c r="E1913" s="824" t="s">
        <v>2319</v>
      </c>
      <c r="F1913" s="822" t="s">
        <v>2301</v>
      </c>
      <c r="G1913" s="822" t="s">
        <v>2353</v>
      </c>
      <c r="H1913" s="822" t="s">
        <v>663</v>
      </c>
      <c r="I1913" s="822" t="s">
        <v>1836</v>
      </c>
      <c r="J1913" s="822" t="s">
        <v>788</v>
      </c>
      <c r="K1913" s="822" t="s">
        <v>1837</v>
      </c>
      <c r="L1913" s="825">
        <v>490.89</v>
      </c>
      <c r="M1913" s="825">
        <v>13254.029999999999</v>
      </c>
      <c r="N1913" s="822">
        <v>27</v>
      </c>
      <c r="O1913" s="826">
        <v>16</v>
      </c>
      <c r="P1913" s="825">
        <v>7854.24</v>
      </c>
      <c r="Q1913" s="827">
        <v>0.59259259259259267</v>
      </c>
      <c r="R1913" s="822">
        <v>16</v>
      </c>
      <c r="S1913" s="827">
        <v>0.59259259259259256</v>
      </c>
      <c r="T1913" s="826">
        <v>10</v>
      </c>
      <c r="U1913" s="828">
        <v>0.625</v>
      </c>
    </row>
    <row r="1914" spans="1:21" ht="14.45" customHeight="1" x14ac:dyDescent="0.2">
      <c r="A1914" s="821">
        <v>11</v>
      </c>
      <c r="B1914" s="822" t="s">
        <v>2300</v>
      </c>
      <c r="C1914" s="822" t="s">
        <v>2306</v>
      </c>
      <c r="D1914" s="823" t="s">
        <v>4268</v>
      </c>
      <c r="E1914" s="824" t="s">
        <v>2319</v>
      </c>
      <c r="F1914" s="822" t="s">
        <v>2301</v>
      </c>
      <c r="G1914" s="822" t="s">
        <v>2353</v>
      </c>
      <c r="H1914" s="822" t="s">
        <v>663</v>
      </c>
      <c r="I1914" s="822" t="s">
        <v>2024</v>
      </c>
      <c r="J1914" s="822" t="s">
        <v>1203</v>
      </c>
      <c r="K1914" s="822" t="s">
        <v>2025</v>
      </c>
      <c r="L1914" s="825">
        <v>1847.49</v>
      </c>
      <c r="M1914" s="825">
        <v>7389.96</v>
      </c>
      <c r="N1914" s="822">
        <v>4</v>
      </c>
      <c r="O1914" s="826">
        <v>1.5</v>
      </c>
      <c r="P1914" s="825">
        <v>1847.49</v>
      </c>
      <c r="Q1914" s="827">
        <v>0.25</v>
      </c>
      <c r="R1914" s="822">
        <v>1</v>
      </c>
      <c r="S1914" s="827">
        <v>0.25</v>
      </c>
      <c r="T1914" s="826">
        <v>0.5</v>
      </c>
      <c r="U1914" s="828">
        <v>0.33333333333333331</v>
      </c>
    </row>
    <row r="1915" spans="1:21" ht="14.45" customHeight="1" x14ac:dyDescent="0.2">
      <c r="A1915" s="821">
        <v>11</v>
      </c>
      <c r="B1915" s="822" t="s">
        <v>2300</v>
      </c>
      <c r="C1915" s="822" t="s">
        <v>2306</v>
      </c>
      <c r="D1915" s="823" t="s">
        <v>4268</v>
      </c>
      <c r="E1915" s="824" t="s">
        <v>2319</v>
      </c>
      <c r="F1915" s="822" t="s">
        <v>2301</v>
      </c>
      <c r="G1915" s="822" t="s">
        <v>2353</v>
      </c>
      <c r="H1915" s="822" t="s">
        <v>663</v>
      </c>
      <c r="I1915" s="822" t="s">
        <v>2118</v>
      </c>
      <c r="J1915" s="822" t="s">
        <v>788</v>
      </c>
      <c r="K1915" s="822" t="s">
        <v>2119</v>
      </c>
      <c r="L1915" s="825">
        <v>1154.68</v>
      </c>
      <c r="M1915" s="825">
        <v>3464.04</v>
      </c>
      <c r="N1915" s="822">
        <v>3</v>
      </c>
      <c r="O1915" s="826">
        <v>1.5</v>
      </c>
      <c r="P1915" s="825">
        <v>2309.36</v>
      </c>
      <c r="Q1915" s="827">
        <v>0.66666666666666674</v>
      </c>
      <c r="R1915" s="822">
        <v>2</v>
      </c>
      <c r="S1915" s="827">
        <v>0.66666666666666663</v>
      </c>
      <c r="T1915" s="826">
        <v>0.5</v>
      </c>
      <c r="U1915" s="828">
        <v>0.33333333333333331</v>
      </c>
    </row>
    <row r="1916" spans="1:21" ht="14.45" customHeight="1" x14ac:dyDescent="0.2">
      <c r="A1916" s="821">
        <v>11</v>
      </c>
      <c r="B1916" s="822" t="s">
        <v>2300</v>
      </c>
      <c r="C1916" s="822" t="s">
        <v>2306</v>
      </c>
      <c r="D1916" s="823" t="s">
        <v>4268</v>
      </c>
      <c r="E1916" s="824" t="s">
        <v>2319</v>
      </c>
      <c r="F1916" s="822" t="s">
        <v>2301</v>
      </c>
      <c r="G1916" s="822" t="s">
        <v>2353</v>
      </c>
      <c r="H1916" s="822" t="s">
        <v>663</v>
      </c>
      <c r="I1916" s="822" t="s">
        <v>1830</v>
      </c>
      <c r="J1916" s="822" t="s">
        <v>788</v>
      </c>
      <c r="K1916" s="822" t="s">
        <v>1831</v>
      </c>
      <c r="L1916" s="825">
        <v>923.74</v>
      </c>
      <c r="M1916" s="825">
        <v>30483.420000000002</v>
      </c>
      <c r="N1916" s="822">
        <v>33</v>
      </c>
      <c r="O1916" s="826">
        <v>16.5</v>
      </c>
      <c r="P1916" s="825">
        <v>20322.280000000002</v>
      </c>
      <c r="Q1916" s="827">
        <v>0.66666666666666674</v>
      </c>
      <c r="R1916" s="822">
        <v>22</v>
      </c>
      <c r="S1916" s="827">
        <v>0.66666666666666663</v>
      </c>
      <c r="T1916" s="826">
        <v>12</v>
      </c>
      <c r="U1916" s="828">
        <v>0.72727272727272729</v>
      </c>
    </row>
    <row r="1917" spans="1:21" ht="14.45" customHeight="1" x14ac:dyDescent="0.2">
      <c r="A1917" s="821">
        <v>11</v>
      </c>
      <c r="B1917" s="822" t="s">
        <v>2300</v>
      </c>
      <c r="C1917" s="822" t="s">
        <v>2306</v>
      </c>
      <c r="D1917" s="823" t="s">
        <v>4268</v>
      </c>
      <c r="E1917" s="824" t="s">
        <v>2319</v>
      </c>
      <c r="F1917" s="822" t="s">
        <v>2301</v>
      </c>
      <c r="G1917" s="822" t="s">
        <v>2353</v>
      </c>
      <c r="H1917" s="822" t="s">
        <v>329</v>
      </c>
      <c r="I1917" s="822" t="s">
        <v>3988</v>
      </c>
      <c r="J1917" s="822" t="s">
        <v>788</v>
      </c>
      <c r="K1917" s="822" t="s">
        <v>3989</v>
      </c>
      <c r="L1917" s="825">
        <v>147.26</v>
      </c>
      <c r="M1917" s="825">
        <v>294.52</v>
      </c>
      <c r="N1917" s="822">
        <v>2</v>
      </c>
      <c r="O1917" s="826">
        <v>1.5</v>
      </c>
      <c r="P1917" s="825">
        <v>294.52</v>
      </c>
      <c r="Q1917" s="827">
        <v>1</v>
      </c>
      <c r="R1917" s="822">
        <v>2</v>
      </c>
      <c r="S1917" s="827">
        <v>1</v>
      </c>
      <c r="T1917" s="826">
        <v>1.5</v>
      </c>
      <c r="U1917" s="828">
        <v>1</v>
      </c>
    </row>
    <row r="1918" spans="1:21" ht="14.45" customHeight="1" x14ac:dyDescent="0.2">
      <c r="A1918" s="821">
        <v>11</v>
      </c>
      <c r="B1918" s="822" t="s">
        <v>2300</v>
      </c>
      <c r="C1918" s="822" t="s">
        <v>2306</v>
      </c>
      <c r="D1918" s="823" t="s">
        <v>4268</v>
      </c>
      <c r="E1918" s="824" t="s">
        <v>2319</v>
      </c>
      <c r="F1918" s="822" t="s">
        <v>2301</v>
      </c>
      <c r="G1918" s="822" t="s">
        <v>2408</v>
      </c>
      <c r="H1918" s="822" t="s">
        <v>329</v>
      </c>
      <c r="I1918" s="822" t="s">
        <v>2797</v>
      </c>
      <c r="J1918" s="822" t="s">
        <v>681</v>
      </c>
      <c r="K1918" s="822" t="s">
        <v>2798</v>
      </c>
      <c r="L1918" s="825">
        <v>17.62</v>
      </c>
      <c r="M1918" s="825">
        <v>17.62</v>
      </c>
      <c r="N1918" s="822">
        <v>1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11</v>
      </c>
      <c r="B1919" s="822" t="s">
        <v>2300</v>
      </c>
      <c r="C1919" s="822" t="s">
        <v>2306</v>
      </c>
      <c r="D1919" s="823" t="s">
        <v>4268</v>
      </c>
      <c r="E1919" s="824" t="s">
        <v>2319</v>
      </c>
      <c r="F1919" s="822" t="s">
        <v>2301</v>
      </c>
      <c r="G1919" s="822" t="s">
        <v>2408</v>
      </c>
      <c r="H1919" s="822" t="s">
        <v>329</v>
      </c>
      <c r="I1919" s="822" t="s">
        <v>2409</v>
      </c>
      <c r="J1919" s="822" t="s">
        <v>681</v>
      </c>
      <c r="K1919" s="822" t="s">
        <v>1168</v>
      </c>
      <c r="L1919" s="825">
        <v>35.25</v>
      </c>
      <c r="M1919" s="825">
        <v>1198.5</v>
      </c>
      <c r="N1919" s="822">
        <v>34</v>
      </c>
      <c r="O1919" s="826">
        <v>29</v>
      </c>
      <c r="P1919" s="825">
        <v>599.25</v>
      </c>
      <c r="Q1919" s="827">
        <v>0.5</v>
      </c>
      <c r="R1919" s="822">
        <v>17</v>
      </c>
      <c r="S1919" s="827">
        <v>0.5</v>
      </c>
      <c r="T1919" s="826">
        <v>13.5</v>
      </c>
      <c r="U1919" s="828">
        <v>0.46551724137931033</v>
      </c>
    </row>
    <row r="1920" spans="1:21" ht="14.45" customHeight="1" x14ac:dyDescent="0.2">
      <c r="A1920" s="821">
        <v>11</v>
      </c>
      <c r="B1920" s="822" t="s">
        <v>2300</v>
      </c>
      <c r="C1920" s="822" t="s">
        <v>2306</v>
      </c>
      <c r="D1920" s="823" t="s">
        <v>4268</v>
      </c>
      <c r="E1920" s="824" t="s">
        <v>2319</v>
      </c>
      <c r="F1920" s="822" t="s">
        <v>2301</v>
      </c>
      <c r="G1920" s="822" t="s">
        <v>2408</v>
      </c>
      <c r="H1920" s="822" t="s">
        <v>329</v>
      </c>
      <c r="I1920" s="822" t="s">
        <v>2589</v>
      </c>
      <c r="J1920" s="822" t="s">
        <v>681</v>
      </c>
      <c r="K1920" s="822" t="s">
        <v>2590</v>
      </c>
      <c r="L1920" s="825">
        <v>35.25</v>
      </c>
      <c r="M1920" s="825">
        <v>1269</v>
      </c>
      <c r="N1920" s="822">
        <v>36</v>
      </c>
      <c r="O1920" s="826">
        <v>35.5</v>
      </c>
      <c r="P1920" s="825">
        <v>528.75</v>
      </c>
      <c r="Q1920" s="827">
        <v>0.41666666666666669</v>
      </c>
      <c r="R1920" s="822">
        <v>15</v>
      </c>
      <c r="S1920" s="827">
        <v>0.41666666666666669</v>
      </c>
      <c r="T1920" s="826">
        <v>15</v>
      </c>
      <c r="U1920" s="828">
        <v>0.42253521126760563</v>
      </c>
    </row>
    <row r="1921" spans="1:21" ht="14.45" customHeight="1" x14ac:dyDescent="0.2">
      <c r="A1921" s="821">
        <v>11</v>
      </c>
      <c r="B1921" s="822" t="s">
        <v>2300</v>
      </c>
      <c r="C1921" s="822" t="s">
        <v>2306</v>
      </c>
      <c r="D1921" s="823" t="s">
        <v>4268</v>
      </c>
      <c r="E1921" s="824" t="s">
        <v>2319</v>
      </c>
      <c r="F1921" s="822" t="s">
        <v>2301</v>
      </c>
      <c r="G1921" s="822" t="s">
        <v>2408</v>
      </c>
      <c r="H1921" s="822" t="s">
        <v>329</v>
      </c>
      <c r="I1921" s="822" t="s">
        <v>2591</v>
      </c>
      <c r="J1921" s="822" t="s">
        <v>925</v>
      </c>
      <c r="K1921" s="822" t="s">
        <v>2592</v>
      </c>
      <c r="L1921" s="825">
        <v>35.25</v>
      </c>
      <c r="M1921" s="825">
        <v>35.25</v>
      </c>
      <c r="N1921" s="822">
        <v>1</v>
      </c>
      <c r="O1921" s="826">
        <v>1</v>
      </c>
      <c r="P1921" s="825">
        <v>35.25</v>
      </c>
      <c r="Q1921" s="827">
        <v>1</v>
      </c>
      <c r="R1921" s="822">
        <v>1</v>
      </c>
      <c r="S1921" s="827">
        <v>1</v>
      </c>
      <c r="T1921" s="826">
        <v>1</v>
      </c>
      <c r="U1921" s="828">
        <v>1</v>
      </c>
    </row>
    <row r="1922" spans="1:21" ht="14.45" customHeight="1" x14ac:dyDescent="0.2">
      <c r="A1922" s="821">
        <v>11</v>
      </c>
      <c r="B1922" s="822" t="s">
        <v>2300</v>
      </c>
      <c r="C1922" s="822" t="s">
        <v>2306</v>
      </c>
      <c r="D1922" s="823" t="s">
        <v>4268</v>
      </c>
      <c r="E1922" s="824" t="s">
        <v>2319</v>
      </c>
      <c r="F1922" s="822" t="s">
        <v>2301</v>
      </c>
      <c r="G1922" s="822" t="s">
        <v>2408</v>
      </c>
      <c r="H1922" s="822" t="s">
        <v>329</v>
      </c>
      <c r="I1922" s="822" t="s">
        <v>3084</v>
      </c>
      <c r="J1922" s="822" t="s">
        <v>681</v>
      </c>
      <c r="K1922" s="822" t="s">
        <v>3085</v>
      </c>
      <c r="L1922" s="825">
        <v>17.62</v>
      </c>
      <c r="M1922" s="825">
        <v>52.86</v>
      </c>
      <c r="N1922" s="822">
        <v>3</v>
      </c>
      <c r="O1922" s="826">
        <v>3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11</v>
      </c>
      <c r="B1923" s="822" t="s">
        <v>2300</v>
      </c>
      <c r="C1923" s="822" t="s">
        <v>2306</v>
      </c>
      <c r="D1923" s="823" t="s">
        <v>4268</v>
      </c>
      <c r="E1923" s="824" t="s">
        <v>2319</v>
      </c>
      <c r="F1923" s="822" t="s">
        <v>2301</v>
      </c>
      <c r="G1923" s="822" t="s">
        <v>2408</v>
      </c>
      <c r="H1923" s="822" t="s">
        <v>329</v>
      </c>
      <c r="I1923" s="822" t="s">
        <v>2799</v>
      </c>
      <c r="J1923" s="822" t="s">
        <v>681</v>
      </c>
      <c r="K1923" s="822" t="s">
        <v>2592</v>
      </c>
      <c r="L1923" s="825">
        <v>35.25</v>
      </c>
      <c r="M1923" s="825">
        <v>35.25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11</v>
      </c>
      <c r="B1924" s="822" t="s">
        <v>2300</v>
      </c>
      <c r="C1924" s="822" t="s">
        <v>2306</v>
      </c>
      <c r="D1924" s="823" t="s">
        <v>4268</v>
      </c>
      <c r="E1924" s="824" t="s">
        <v>2319</v>
      </c>
      <c r="F1924" s="822" t="s">
        <v>2301</v>
      </c>
      <c r="G1924" s="822" t="s">
        <v>3781</v>
      </c>
      <c r="H1924" s="822" t="s">
        <v>663</v>
      </c>
      <c r="I1924" s="822" t="s">
        <v>2127</v>
      </c>
      <c r="J1924" s="822" t="s">
        <v>2128</v>
      </c>
      <c r="K1924" s="822" t="s">
        <v>2129</v>
      </c>
      <c r="L1924" s="825">
        <v>0</v>
      </c>
      <c r="M1924" s="825">
        <v>0</v>
      </c>
      <c r="N1924" s="822">
        <v>1</v>
      </c>
      <c r="O1924" s="826">
        <v>1</v>
      </c>
      <c r="P1924" s="825">
        <v>0</v>
      </c>
      <c r="Q1924" s="827"/>
      <c r="R1924" s="822">
        <v>1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11</v>
      </c>
      <c r="B1925" s="822" t="s">
        <v>2300</v>
      </c>
      <c r="C1925" s="822" t="s">
        <v>2306</v>
      </c>
      <c r="D1925" s="823" t="s">
        <v>4268</v>
      </c>
      <c r="E1925" s="824" t="s">
        <v>2319</v>
      </c>
      <c r="F1925" s="822" t="s">
        <v>2301</v>
      </c>
      <c r="G1925" s="822" t="s">
        <v>2593</v>
      </c>
      <c r="H1925" s="822" t="s">
        <v>329</v>
      </c>
      <c r="I1925" s="822" t="s">
        <v>3990</v>
      </c>
      <c r="J1925" s="822" t="s">
        <v>3991</v>
      </c>
      <c r="K1925" s="822" t="s">
        <v>1564</v>
      </c>
      <c r="L1925" s="825">
        <v>0</v>
      </c>
      <c r="M1925" s="825">
        <v>0</v>
      </c>
      <c r="N1925" s="822">
        <v>1</v>
      </c>
      <c r="O1925" s="826">
        <v>1</v>
      </c>
      <c r="P1925" s="825">
        <v>0</v>
      </c>
      <c r="Q1925" s="827"/>
      <c r="R1925" s="822">
        <v>1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11</v>
      </c>
      <c r="B1926" s="822" t="s">
        <v>2300</v>
      </c>
      <c r="C1926" s="822" t="s">
        <v>2306</v>
      </c>
      <c r="D1926" s="823" t="s">
        <v>4268</v>
      </c>
      <c r="E1926" s="824" t="s">
        <v>2319</v>
      </c>
      <c r="F1926" s="822" t="s">
        <v>2301</v>
      </c>
      <c r="G1926" s="822" t="s">
        <v>2497</v>
      </c>
      <c r="H1926" s="822" t="s">
        <v>329</v>
      </c>
      <c r="I1926" s="822" t="s">
        <v>2597</v>
      </c>
      <c r="J1926" s="822" t="s">
        <v>2598</v>
      </c>
      <c r="K1926" s="822" t="s">
        <v>2599</v>
      </c>
      <c r="L1926" s="825">
        <v>107.37</v>
      </c>
      <c r="M1926" s="825">
        <v>107.37</v>
      </c>
      <c r="N1926" s="822">
        <v>1</v>
      </c>
      <c r="O1926" s="826">
        <v>1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11</v>
      </c>
      <c r="B1927" s="822" t="s">
        <v>2300</v>
      </c>
      <c r="C1927" s="822" t="s">
        <v>2306</v>
      </c>
      <c r="D1927" s="823" t="s">
        <v>4268</v>
      </c>
      <c r="E1927" s="824" t="s">
        <v>2319</v>
      </c>
      <c r="F1927" s="822" t="s">
        <v>2301</v>
      </c>
      <c r="G1927" s="822" t="s">
        <v>2941</v>
      </c>
      <c r="H1927" s="822" t="s">
        <v>329</v>
      </c>
      <c r="I1927" s="822" t="s">
        <v>2942</v>
      </c>
      <c r="J1927" s="822" t="s">
        <v>977</v>
      </c>
      <c r="K1927" s="822" t="s">
        <v>2943</v>
      </c>
      <c r="L1927" s="825">
        <v>128.69999999999999</v>
      </c>
      <c r="M1927" s="825">
        <v>386.09999999999997</v>
      </c>
      <c r="N1927" s="822">
        <v>3</v>
      </c>
      <c r="O1927" s="826">
        <v>2.5</v>
      </c>
      <c r="P1927" s="825">
        <v>257.39999999999998</v>
      </c>
      <c r="Q1927" s="827">
        <v>0.66666666666666663</v>
      </c>
      <c r="R1927" s="822">
        <v>2</v>
      </c>
      <c r="S1927" s="827">
        <v>0.66666666666666663</v>
      </c>
      <c r="T1927" s="826">
        <v>1.5</v>
      </c>
      <c r="U1927" s="828">
        <v>0.6</v>
      </c>
    </row>
    <row r="1928" spans="1:21" ht="14.45" customHeight="1" x14ac:dyDescent="0.2">
      <c r="A1928" s="821">
        <v>11</v>
      </c>
      <c r="B1928" s="822" t="s">
        <v>2300</v>
      </c>
      <c r="C1928" s="822" t="s">
        <v>2306</v>
      </c>
      <c r="D1928" s="823" t="s">
        <v>4268</v>
      </c>
      <c r="E1928" s="824" t="s">
        <v>2319</v>
      </c>
      <c r="F1928" s="822" t="s">
        <v>2301</v>
      </c>
      <c r="G1928" s="822" t="s">
        <v>2354</v>
      </c>
      <c r="H1928" s="822" t="s">
        <v>663</v>
      </c>
      <c r="I1928" s="822" t="s">
        <v>1970</v>
      </c>
      <c r="J1928" s="822" t="s">
        <v>929</v>
      </c>
      <c r="K1928" s="822" t="s">
        <v>930</v>
      </c>
      <c r="L1928" s="825">
        <v>0</v>
      </c>
      <c r="M1928" s="825">
        <v>0</v>
      </c>
      <c r="N1928" s="822">
        <v>78</v>
      </c>
      <c r="O1928" s="826">
        <v>59.5</v>
      </c>
      <c r="P1928" s="825">
        <v>0</v>
      </c>
      <c r="Q1928" s="827"/>
      <c r="R1928" s="822">
        <v>43</v>
      </c>
      <c r="S1928" s="827">
        <v>0.55128205128205132</v>
      </c>
      <c r="T1928" s="826">
        <v>31.5</v>
      </c>
      <c r="U1928" s="828">
        <v>0.52941176470588236</v>
      </c>
    </row>
    <row r="1929" spans="1:21" ht="14.45" customHeight="1" x14ac:dyDescent="0.2">
      <c r="A1929" s="821">
        <v>11</v>
      </c>
      <c r="B1929" s="822" t="s">
        <v>2300</v>
      </c>
      <c r="C1929" s="822" t="s">
        <v>2306</v>
      </c>
      <c r="D1929" s="823" t="s">
        <v>4268</v>
      </c>
      <c r="E1929" s="824" t="s">
        <v>2319</v>
      </c>
      <c r="F1929" s="822" t="s">
        <v>2301</v>
      </c>
      <c r="G1929" s="822" t="s">
        <v>2612</v>
      </c>
      <c r="H1929" s="822" t="s">
        <v>329</v>
      </c>
      <c r="I1929" s="822" t="s">
        <v>2613</v>
      </c>
      <c r="J1929" s="822" t="s">
        <v>2614</v>
      </c>
      <c r="K1929" s="822" t="s">
        <v>2615</v>
      </c>
      <c r="L1929" s="825">
        <v>100.17</v>
      </c>
      <c r="M1929" s="825">
        <v>100.17</v>
      </c>
      <c r="N1929" s="822">
        <v>1</v>
      </c>
      <c r="O1929" s="826">
        <v>1</v>
      </c>
      <c r="P1929" s="825">
        <v>100.17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11</v>
      </c>
      <c r="B1930" s="822" t="s">
        <v>2300</v>
      </c>
      <c r="C1930" s="822" t="s">
        <v>2306</v>
      </c>
      <c r="D1930" s="823" t="s">
        <v>4268</v>
      </c>
      <c r="E1930" s="824" t="s">
        <v>2319</v>
      </c>
      <c r="F1930" s="822" t="s">
        <v>2301</v>
      </c>
      <c r="G1930" s="822" t="s">
        <v>2620</v>
      </c>
      <c r="H1930" s="822" t="s">
        <v>329</v>
      </c>
      <c r="I1930" s="822" t="s">
        <v>2621</v>
      </c>
      <c r="J1930" s="822" t="s">
        <v>2622</v>
      </c>
      <c r="K1930" s="822" t="s">
        <v>2623</v>
      </c>
      <c r="L1930" s="825">
        <v>311.02</v>
      </c>
      <c r="M1930" s="825">
        <v>622.04</v>
      </c>
      <c r="N1930" s="822">
        <v>2</v>
      </c>
      <c r="O1930" s="826">
        <v>2</v>
      </c>
      <c r="P1930" s="825">
        <v>311.02</v>
      </c>
      <c r="Q1930" s="827">
        <v>0.5</v>
      </c>
      <c r="R1930" s="822">
        <v>1</v>
      </c>
      <c r="S1930" s="827">
        <v>0.5</v>
      </c>
      <c r="T1930" s="826">
        <v>1</v>
      </c>
      <c r="U1930" s="828">
        <v>0.5</v>
      </c>
    </row>
    <row r="1931" spans="1:21" ht="14.45" customHeight="1" x14ac:dyDescent="0.2">
      <c r="A1931" s="821">
        <v>11</v>
      </c>
      <c r="B1931" s="822" t="s">
        <v>2300</v>
      </c>
      <c r="C1931" s="822" t="s">
        <v>2306</v>
      </c>
      <c r="D1931" s="823" t="s">
        <v>4268</v>
      </c>
      <c r="E1931" s="824" t="s">
        <v>2319</v>
      </c>
      <c r="F1931" s="822" t="s">
        <v>2301</v>
      </c>
      <c r="G1931" s="822" t="s">
        <v>2620</v>
      </c>
      <c r="H1931" s="822" t="s">
        <v>329</v>
      </c>
      <c r="I1931" s="822" t="s">
        <v>2624</v>
      </c>
      <c r="J1931" s="822" t="s">
        <v>2625</v>
      </c>
      <c r="K1931" s="822" t="s">
        <v>2626</v>
      </c>
      <c r="L1931" s="825">
        <v>177.92</v>
      </c>
      <c r="M1931" s="825">
        <v>533.76</v>
      </c>
      <c r="N1931" s="822">
        <v>3</v>
      </c>
      <c r="O1931" s="826">
        <v>1.5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11</v>
      </c>
      <c r="B1932" s="822" t="s">
        <v>2300</v>
      </c>
      <c r="C1932" s="822" t="s">
        <v>2306</v>
      </c>
      <c r="D1932" s="823" t="s">
        <v>4268</v>
      </c>
      <c r="E1932" s="824" t="s">
        <v>2319</v>
      </c>
      <c r="F1932" s="822" t="s">
        <v>2301</v>
      </c>
      <c r="G1932" s="822" t="s">
        <v>2620</v>
      </c>
      <c r="H1932" s="822" t="s">
        <v>329</v>
      </c>
      <c r="I1932" s="822" t="s">
        <v>3406</v>
      </c>
      <c r="J1932" s="822" t="s">
        <v>3407</v>
      </c>
      <c r="K1932" s="822" t="s">
        <v>2626</v>
      </c>
      <c r="L1932" s="825">
        <v>177.92</v>
      </c>
      <c r="M1932" s="825">
        <v>177.92</v>
      </c>
      <c r="N1932" s="822">
        <v>1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11</v>
      </c>
      <c r="B1933" s="822" t="s">
        <v>2300</v>
      </c>
      <c r="C1933" s="822" t="s">
        <v>2306</v>
      </c>
      <c r="D1933" s="823" t="s">
        <v>4268</v>
      </c>
      <c r="E1933" s="824" t="s">
        <v>2319</v>
      </c>
      <c r="F1933" s="822" t="s">
        <v>2301</v>
      </c>
      <c r="G1933" s="822" t="s">
        <v>2503</v>
      </c>
      <c r="H1933" s="822" t="s">
        <v>329</v>
      </c>
      <c r="I1933" s="822" t="s">
        <v>2504</v>
      </c>
      <c r="J1933" s="822" t="s">
        <v>2639</v>
      </c>
      <c r="K1933" s="822"/>
      <c r="L1933" s="825">
        <v>50.32</v>
      </c>
      <c r="M1933" s="825">
        <v>100.64</v>
      </c>
      <c r="N1933" s="822">
        <v>2</v>
      </c>
      <c r="O1933" s="826">
        <v>1.5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11</v>
      </c>
      <c r="B1934" s="822" t="s">
        <v>2300</v>
      </c>
      <c r="C1934" s="822" t="s">
        <v>2306</v>
      </c>
      <c r="D1934" s="823" t="s">
        <v>4268</v>
      </c>
      <c r="E1934" s="824" t="s">
        <v>2319</v>
      </c>
      <c r="F1934" s="822" t="s">
        <v>2301</v>
      </c>
      <c r="G1934" s="822" t="s">
        <v>2503</v>
      </c>
      <c r="H1934" s="822" t="s">
        <v>329</v>
      </c>
      <c r="I1934" s="822" t="s">
        <v>2504</v>
      </c>
      <c r="J1934" s="822" t="s">
        <v>1058</v>
      </c>
      <c r="K1934" s="822" t="s">
        <v>2505</v>
      </c>
      <c r="L1934" s="825">
        <v>50.32</v>
      </c>
      <c r="M1934" s="825">
        <v>150.96</v>
      </c>
      <c r="N1934" s="822">
        <v>3</v>
      </c>
      <c r="O1934" s="826">
        <v>2.5</v>
      </c>
      <c r="P1934" s="825">
        <v>100.64</v>
      </c>
      <c r="Q1934" s="827">
        <v>0.66666666666666663</v>
      </c>
      <c r="R1934" s="822">
        <v>2</v>
      </c>
      <c r="S1934" s="827">
        <v>0.66666666666666663</v>
      </c>
      <c r="T1934" s="826">
        <v>1.5</v>
      </c>
      <c r="U1934" s="828">
        <v>0.6</v>
      </c>
    </row>
    <row r="1935" spans="1:21" ht="14.45" customHeight="1" x14ac:dyDescent="0.2">
      <c r="A1935" s="821">
        <v>11</v>
      </c>
      <c r="B1935" s="822" t="s">
        <v>2300</v>
      </c>
      <c r="C1935" s="822" t="s">
        <v>2306</v>
      </c>
      <c r="D1935" s="823" t="s">
        <v>4268</v>
      </c>
      <c r="E1935" s="824" t="s">
        <v>2319</v>
      </c>
      <c r="F1935" s="822" t="s">
        <v>2301</v>
      </c>
      <c r="G1935" s="822" t="s">
        <v>2404</v>
      </c>
      <c r="H1935" s="822" t="s">
        <v>663</v>
      </c>
      <c r="I1935" s="822" t="s">
        <v>1907</v>
      </c>
      <c r="J1935" s="822" t="s">
        <v>1078</v>
      </c>
      <c r="K1935" s="822" t="s">
        <v>1908</v>
      </c>
      <c r="L1935" s="825">
        <v>154.36000000000001</v>
      </c>
      <c r="M1935" s="825">
        <v>2315.4</v>
      </c>
      <c r="N1935" s="822">
        <v>15</v>
      </c>
      <c r="O1935" s="826">
        <v>12</v>
      </c>
      <c r="P1935" s="825">
        <v>1389.24</v>
      </c>
      <c r="Q1935" s="827">
        <v>0.6</v>
      </c>
      <c r="R1935" s="822">
        <v>9</v>
      </c>
      <c r="S1935" s="827">
        <v>0.6</v>
      </c>
      <c r="T1935" s="826">
        <v>6.5</v>
      </c>
      <c r="U1935" s="828">
        <v>0.54166666666666663</v>
      </c>
    </row>
    <row r="1936" spans="1:21" ht="14.45" customHeight="1" x14ac:dyDescent="0.2">
      <c r="A1936" s="821">
        <v>11</v>
      </c>
      <c r="B1936" s="822" t="s">
        <v>2300</v>
      </c>
      <c r="C1936" s="822" t="s">
        <v>2306</v>
      </c>
      <c r="D1936" s="823" t="s">
        <v>4268</v>
      </c>
      <c r="E1936" s="824" t="s">
        <v>2319</v>
      </c>
      <c r="F1936" s="822" t="s">
        <v>2301</v>
      </c>
      <c r="G1936" s="822" t="s">
        <v>2404</v>
      </c>
      <c r="H1936" s="822" t="s">
        <v>329</v>
      </c>
      <c r="I1936" s="822" t="s">
        <v>3015</v>
      </c>
      <c r="J1936" s="822" t="s">
        <v>1078</v>
      </c>
      <c r="K1936" s="822" t="s">
        <v>3016</v>
      </c>
      <c r="L1936" s="825">
        <v>225.06</v>
      </c>
      <c r="M1936" s="825">
        <v>1350.3600000000001</v>
      </c>
      <c r="N1936" s="822">
        <v>6</v>
      </c>
      <c r="O1936" s="826">
        <v>4.5</v>
      </c>
      <c r="P1936" s="825">
        <v>675.18000000000006</v>
      </c>
      <c r="Q1936" s="827">
        <v>0.5</v>
      </c>
      <c r="R1936" s="822">
        <v>3</v>
      </c>
      <c r="S1936" s="827">
        <v>0.5</v>
      </c>
      <c r="T1936" s="826">
        <v>2</v>
      </c>
      <c r="U1936" s="828">
        <v>0.44444444444444442</v>
      </c>
    </row>
    <row r="1937" spans="1:21" ht="14.45" customHeight="1" x14ac:dyDescent="0.2">
      <c r="A1937" s="821">
        <v>11</v>
      </c>
      <c r="B1937" s="822" t="s">
        <v>2300</v>
      </c>
      <c r="C1937" s="822" t="s">
        <v>2306</v>
      </c>
      <c r="D1937" s="823" t="s">
        <v>4268</v>
      </c>
      <c r="E1937" s="824" t="s">
        <v>2319</v>
      </c>
      <c r="F1937" s="822" t="s">
        <v>2301</v>
      </c>
      <c r="G1937" s="822" t="s">
        <v>2355</v>
      </c>
      <c r="H1937" s="822" t="s">
        <v>329</v>
      </c>
      <c r="I1937" s="822" t="s">
        <v>2356</v>
      </c>
      <c r="J1937" s="822" t="s">
        <v>2357</v>
      </c>
      <c r="K1937" s="822" t="s">
        <v>2358</v>
      </c>
      <c r="L1937" s="825">
        <v>0</v>
      </c>
      <c r="M1937" s="825">
        <v>0</v>
      </c>
      <c r="N1937" s="822">
        <v>34</v>
      </c>
      <c r="O1937" s="826">
        <v>25</v>
      </c>
      <c r="P1937" s="825">
        <v>0</v>
      </c>
      <c r="Q1937" s="827"/>
      <c r="R1937" s="822">
        <v>19</v>
      </c>
      <c r="S1937" s="827">
        <v>0.55882352941176472</v>
      </c>
      <c r="T1937" s="826">
        <v>15</v>
      </c>
      <c r="U1937" s="828">
        <v>0.6</v>
      </c>
    </row>
    <row r="1938" spans="1:21" ht="14.45" customHeight="1" x14ac:dyDescent="0.2">
      <c r="A1938" s="821">
        <v>11</v>
      </c>
      <c r="B1938" s="822" t="s">
        <v>2300</v>
      </c>
      <c r="C1938" s="822" t="s">
        <v>2306</v>
      </c>
      <c r="D1938" s="823" t="s">
        <v>4268</v>
      </c>
      <c r="E1938" s="824" t="s">
        <v>2319</v>
      </c>
      <c r="F1938" s="822" t="s">
        <v>2301</v>
      </c>
      <c r="G1938" s="822" t="s">
        <v>2644</v>
      </c>
      <c r="H1938" s="822" t="s">
        <v>329</v>
      </c>
      <c r="I1938" s="822" t="s">
        <v>3017</v>
      </c>
      <c r="J1938" s="822" t="s">
        <v>899</v>
      </c>
      <c r="K1938" s="822" t="s">
        <v>900</v>
      </c>
      <c r="L1938" s="825">
        <v>121.92</v>
      </c>
      <c r="M1938" s="825">
        <v>121.92</v>
      </c>
      <c r="N1938" s="822">
        <v>1</v>
      </c>
      <c r="O1938" s="826">
        <v>1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11</v>
      </c>
      <c r="B1939" s="822" t="s">
        <v>2300</v>
      </c>
      <c r="C1939" s="822" t="s">
        <v>2306</v>
      </c>
      <c r="D1939" s="823" t="s">
        <v>4268</v>
      </c>
      <c r="E1939" s="824" t="s">
        <v>2319</v>
      </c>
      <c r="F1939" s="822" t="s">
        <v>2302</v>
      </c>
      <c r="G1939" s="822" t="s">
        <v>2359</v>
      </c>
      <c r="H1939" s="822" t="s">
        <v>329</v>
      </c>
      <c r="I1939" s="822" t="s">
        <v>3992</v>
      </c>
      <c r="J1939" s="822" t="s">
        <v>2639</v>
      </c>
      <c r="K1939" s="822"/>
      <c r="L1939" s="825">
        <v>0</v>
      </c>
      <c r="M1939" s="825">
        <v>0</v>
      </c>
      <c r="N1939" s="822">
        <v>1</v>
      </c>
      <c r="O1939" s="826">
        <v>1</v>
      </c>
      <c r="P1939" s="825"/>
      <c r="Q1939" s="827"/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11</v>
      </c>
      <c r="B1940" s="822" t="s">
        <v>2300</v>
      </c>
      <c r="C1940" s="822" t="s">
        <v>2306</v>
      </c>
      <c r="D1940" s="823" t="s">
        <v>4268</v>
      </c>
      <c r="E1940" s="824" t="s">
        <v>2319</v>
      </c>
      <c r="F1940" s="822" t="s">
        <v>2302</v>
      </c>
      <c r="G1940" s="822" t="s">
        <v>2359</v>
      </c>
      <c r="H1940" s="822" t="s">
        <v>329</v>
      </c>
      <c r="I1940" s="822" t="s">
        <v>1834</v>
      </c>
      <c r="J1940" s="822" t="s">
        <v>2639</v>
      </c>
      <c r="K1940" s="822"/>
      <c r="L1940" s="825">
        <v>736.33</v>
      </c>
      <c r="M1940" s="825">
        <v>736.33</v>
      </c>
      <c r="N1940" s="822">
        <v>1</v>
      </c>
      <c r="O1940" s="826">
        <v>1</v>
      </c>
      <c r="P1940" s="825">
        <v>736.33</v>
      </c>
      <c r="Q1940" s="827">
        <v>1</v>
      </c>
      <c r="R1940" s="822">
        <v>1</v>
      </c>
      <c r="S1940" s="827">
        <v>1</v>
      </c>
      <c r="T1940" s="826">
        <v>1</v>
      </c>
      <c r="U1940" s="828">
        <v>1</v>
      </c>
    </row>
    <row r="1941" spans="1:21" ht="14.45" customHeight="1" x14ac:dyDescent="0.2">
      <c r="A1941" s="821">
        <v>11</v>
      </c>
      <c r="B1941" s="822" t="s">
        <v>2300</v>
      </c>
      <c r="C1941" s="822" t="s">
        <v>2306</v>
      </c>
      <c r="D1941" s="823" t="s">
        <v>4268</v>
      </c>
      <c r="E1941" s="824" t="s">
        <v>2319</v>
      </c>
      <c r="F1941" s="822" t="s">
        <v>2303</v>
      </c>
      <c r="G1941" s="822" t="s">
        <v>2359</v>
      </c>
      <c r="H1941" s="822" t="s">
        <v>329</v>
      </c>
      <c r="I1941" s="822" t="s">
        <v>3268</v>
      </c>
      <c r="J1941" s="822" t="s">
        <v>3269</v>
      </c>
      <c r="K1941" s="822" t="s">
        <v>3993</v>
      </c>
      <c r="L1941" s="825">
        <v>38233</v>
      </c>
      <c r="M1941" s="825">
        <v>38233</v>
      </c>
      <c r="N1941" s="822">
        <v>1</v>
      </c>
      <c r="O1941" s="826">
        <v>1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11</v>
      </c>
      <c r="B1942" s="822" t="s">
        <v>2300</v>
      </c>
      <c r="C1942" s="822" t="s">
        <v>2306</v>
      </c>
      <c r="D1942" s="823" t="s">
        <v>4268</v>
      </c>
      <c r="E1942" s="824" t="s">
        <v>2319</v>
      </c>
      <c r="F1942" s="822" t="s">
        <v>2303</v>
      </c>
      <c r="G1942" s="822" t="s">
        <v>2359</v>
      </c>
      <c r="H1942" s="822" t="s">
        <v>329</v>
      </c>
      <c r="I1942" s="822" t="s">
        <v>3268</v>
      </c>
      <c r="J1942" s="822" t="s">
        <v>3269</v>
      </c>
      <c r="K1942" s="822" t="s">
        <v>3270</v>
      </c>
      <c r="L1942" s="825">
        <v>38233</v>
      </c>
      <c r="M1942" s="825">
        <v>38233</v>
      </c>
      <c r="N1942" s="822">
        <v>1</v>
      </c>
      <c r="O1942" s="826">
        <v>1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11</v>
      </c>
      <c r="B1943" s="822" t="s">
        <v>2300</v>
      </c>
      <c r="C1943" s="822" t="s">
        <v>2306</v>
      </c>
      <c r="D1943" s="823" t="s">
        <v>4268</v>
      </c>
      <c r="E1943" s="824" t="s">
        <v>2319</v>
      </c>
      <c r="F1943" s="822" t="s">
        <v>2303</v>
      </c>
      <c r="G1943" s="822" t="s">
        <v>2359</v>
      </c>
      <c r="H1943" s="822" t="s">
        <v>329</v>
      </c>
      <c r="I1943" s="822" t="s">
        <v>3994</v>
      </c>
      <c r="J1943" s="822" t="s">
        <v>3995</v>
      </c>
      <c r="K1943" s="822" t="s">
        <v>3996</v>
      </c>
      <c r="L1943" s="825">
        <v>0</v>
      </c>
      <c r="M1943" s="825">
        <v>0</v>
      </c>
      <c r="N1943" s="822">
        <v>1</v>
      </c>
      <c r="O1943" s="826">
        <v>1</v>
      </c>
      <c r="P1943" s="825"/>
      <c r="Q1943" s="827"/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11</v>
      </c>
      <c r="B1944" s="822" t="s">
        <v>2300</v>
      </c>
      <c r="C1944" s="822" t="s">
        <v>2306</v>
      </c>
      <c r="D1944" s="823" t="s">
        <v>4268</v>
      </c>
      <c r="E1944" s="824" t="s">
        <v>2319</v>
      </c>
      <c r="F1944" s="822" t="s">
        <v>2303</v>
      </c>
      <c r="G1944" s="822" t="s">
        <v>2359</v>
      </c>
      <c r="H1944" s="822" t="s">
        <v>329</v>
      </c>
      <c r="I1944" s="822" t="s">
        <v>3222</v>
      </c>
      <c r="J1944" s="822" t="s">
        <v>3223</v>
      </c>
      <c r="K1944" s="822" t="s">
        <v>3224</v>
      </c>
      <c r="L1944" s="825">
        <v>0</v>
      </c>
      <c r="M1944" s="825">
        <v>0</v>
      </c>
      <c r="N1944" s="822">
        <v>14</v>
      </c>
      <c r="O1944" s="826">
        <v>8</v>
      </c>
      <c r="P1944" s="825"/>
      <c r="Q1944" s="827"/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11</v>
      </c>
      <c r="B1945" s="822" t="s">
        <v>2300</v>
      </c>
      <c r="C1945" s="822" t="s">
        <v>2306</v>
      </c>
      <c r="D1945" s="823" t="s">
        <v>4268</v>
      </c>
      <c r="E1945" s="824" t="s">
        <v>2319</v>
      </c>
      <c r="F1945" s="822" t="s">
        <v>2303</v>
      </c>
      <c r="G1945" s="822" t="s">
        <v>2359</v>
      </c>
      <c r="H1945" s="822" t="s">
        <v>329</v>
      </c>
      <c r="I1945" s="822" t="s">
        <v>2858</v>
      </c>
      <c r="J1945" s="822" t="s">
        <v>2859</v>
      </c>
      <c r="K1945" s="822" t="s">
        <v>2860</v>
      </c>
      <c r="L1945" s="825">
        <v>0</v>
      </c>
      <c r="M1945" s="825">
        <v>0</v>
      </c>
      <c r="N1945" s="822">
        <v>1</v>
      </c>
      <c r="O1945" s="826">
        <v>1</v>
      </c>
      <c r="P1945" s="825"/>
      <c r="Q1945" s="827"/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11</v>
      </c>
      <c r="B1946" s="822" t="s">
        <v>2300</v>
      </c>
      <c r="C1946" s="822" t="s">
        <v>2306</v>
      </c>
      <c r="D1946" s="823" t="s">
        <v>4268</v>
      </c>
      <c r="E1946" s="824" t="s">
        <v>2319</v>
      </c>
      <c r="F1946" s="822" t="s">
        <v>2303</v>
      </c>
      <c r="G1946" s="822" t="s">
        <v>2359</v>
      </c>
      <c r="H1946" s="822" t="s">
        <v>329</v>
      </c>
      <c r="I1946" s="822" t="s">
        <v>3018</v>
      </c>
      <c r="J1946" s="822" t="s">
        <v>3019</v>
      </c>
      <c r="K1946" s="822" t="s">
        <v>3020</v>
      </c>
      <c r="L1946" s="825">
        <v>0</v>
      </c>
      <c r="M1946" s="825">
        <v>0</v>
      </c>
      <c r="N1946" s="822">
        <v>3</v>
      </c>
      <c r="O1946" s="826">
        <v>3</v>
      </c>
      <c r="P1946" s="825"/>
      <c r="Q1946" s="827"/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11</v>
      </c>
      <c r="B1947" s="822" t="s">
        <v>2300</v>
      </c>
      <c r="C1947" s="822" t="s">
        <v>2306</v>
      </c>
      <c r="D1947" s="823" t="s">
        <v>4268</v>
      </c>
      <c r="E1947" s="824" t="s">
        <v>2319</v>
      </c>
      <c r="F1947" s="822" t="s">
        <v>2303</v>
      </c>
      <c r="G1947" s="822" t="s">
        <v>2359</v>
      </c>
      <c r="H1947" s="822" t="s">
        <v>329</v>
      </c>
      <c r="I1947" s="822" t="s">
        <v>2646</v>
      </c>
      <c r="J1947" s="822" t="s">
        <v>2647</v>
      </c>
      <c r="K1947" s="822" t="s">
        <v>2648</v>
      </c>
      <c r="L1947" s="825">
        <v>0</v>
      </c>
      <c r="M1947" s="825">
        <v>0</v>
      </c>
      <c r="N1947" s="822">
        <v>37</v>
      </c>
      <c r="O1947" s="826">
        <v>30</v>
      </c>
      <c r="P1947" s="825">
        <v>0</v>
      </c>
      <c r="Q1947" s="827"/>
      <c r="R1947" s="822">
        <v>1</v>
      </c>
      <c r="S1947" s="827">
        <v>2.7027027027027029E-2</v>
      </c>
      <c r="T1947" s="826">
        <v>1</v>
      </c>
      <c r="U1947" s="828">
        <v>3.3333333333333333E-2</v>
      </c>
    </row>
    <row r="1948" spans="1:21" ht="14.45" customHeight="1" x14ac:dyDescent="0.2">
      <c r="A1948" s="821">
        <v>11</v>
      </c>
      <c r="B1948" s="822" t="s">
        <v>2300</v>
      </c>
      <c r="C1948" s="822" t="s">
        <v>2306</v>
      </c>
      <c r="D1948" s="823" t="s">
        <v>4268</v>
      </c>
      <c r="E1948" s="824" t="s">
        <v>2319</v>
      </c>
      <c r="F1948" s="822" t="s">
        <v>2303</v>
      </c>
      <c r="G1948" s="822" t="s">
        <v>2359</v>
      </c>
      <c r="H1948" s="822" t="s">
        <v>329</v>
      </c>
      <c r="I1948" s="822" t="s">
        <v>3168</v>
      </c>
      <c r="J1948" s="822" t="s">
        <v>3169</v>
      </c>
      <c r="K1948" s="822" t="s">
        <v>3170</v>
      </c>
      <c r="L1948" s="825">
        <v>400.2</v>
      </c>
      <c r="M1948" s="825">
        <v>30415.200000000037</v>
      </c>
      <c r="N1948" s="822">
        <v>76</v>
      </c>
      <c r="O1948" s="826">
        <v>73</v>
      </c>
      <c r="P1948" s="825">
        <v>400.2</v>
      </c>
      <c r="Q1948" s="827">
        <v>1.3157894736842089E-2</v>
      </c>
      <c r="R1948" s="822">
        <v>1</v>
      </c>
      <c r="S1948" s="827">
        <v>1.3157894736842105E-2</v>
      </c>
      <c r="T1948" s="826">
        <v>1</v>
      </c>
      <c r="U1948" s="828">
        <v>1.3698630136986301E-2</v>
      </c>
    </row>
    <row r="1949" spans="1:21" ht="14.45" customHeight="1" x14ac:dyDescent="0.2">
      <c r="A1949" s="821">
        <v>11</v>
      </c>
      <c r="B1949" s="822" t="s">
        <v>2300</v>
      </c>
      <c r="C1949" s="822" t="s">
        <v>2306</v>
      </c>
      <c r="D1949" s="823" t="s">
        <v>4268</v>
      </c>
      <c r="E1949" s="824" t="s">
        <v>2319</v>
      </c>
      <c r="F1949" s="822" t="s">
        <v>2303</v>
      </c>
      <c r="G1949" s="822" t="s">
        <v>2359</v>
      </c>
      <c r="H1949" s="822" t="s">
        <v>329</v>
      </c>
      <c r="I1949" s="822" t="s">
        <v>2425</v>
      </c>
      <c r="J1949" s="822" t="s">
        <v>2426</v>
      </c>
      <c r="K1949" s="822"/>
      <c r="L1949" s="825">
        <v>500.25</v>
      </c>
      <c r="M1949" s="825">
        <v>500.25</v>
      </c>
      <c r="N1949" s="822">
        <v>1</v>
      </c>
      <c r="O1949" s="826">
        <v>1</v>
      </c>
      <c r="P1949" s="825">
        <v>500.25</v>
      </c>
      <c r="Q1949" s="827">
        <v>1</v>
      </c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11</v>
      </c>
      <c r="B1950" s="822" t="s">
        <v>2300</v>
      </c>
      <c r="C1950" s="822" t="s">
        <v>2306</v>
      </c>
      <c r="D1950" s="823" t="s">
        <v>4268</v>
      </c>
      <c r="E1950" s="824" t="s">
        <v>2319</v>
      </c>
      <c r="F1950" s="822" t="s">
        <v>2303</v>
      </c>
      <c r="G1950" s="822" t="s">
        <v>2359</v>
      </c>
      <c r="H1950" s="822" t="s">
        <v>329</v>
      </c>
      <c r="I1950" s="822" t="s">
        <v>2360</v>
      </c>
      <c r="J1950" s="822" t="s">
        <v>2361</v>
      </c>
      <c r="K1950" s="822" t="s">
        <v>2362</v>
      </c>
      <c r="L1950" s="825">
        <v>562.03</v>
      </c>
      <c r="M1950" s="825">
        <v>11240.6</v>
      </c>
      <c r="N1950" s="822">
        <v>20</v>
      </c>
      <c r="O1950" s="826">
        <v>20</v>
      </c>
      <c r="P1950" s="825">
        <v>11240.6</v>
      </c>
      <c r="Q1950" s="827">
        <v>1</v>
      </c>
      <c r="R1950" s="822">
        <v>20</v>
      </c>
      <c r="S1950" s="827">
        <v>1</v>
      </c>
      <c r="T1950" s="826">
        <v>20</v>
      </c>
      <c r="U1950" s="828">
        <v>1</v>
      </c>
    </row>
    <row r="1951" spans="1:21" ht="14.45" customHeight="1" x14ac:dyDescent="0.2">
      <c r="A1951" s="821">
        <v>11</v>
      </c>
      <c r="B1951" s="822" t="s">
        <v>2300</v>
      </c>
      <c r="C1951" s="822" t="s">
        <v>2306</v>
      </c>
      <c r="D1951" s="823" t="s">
        <v>4268</v>
      </c>
      <c r="E1951" s="824" t="s">
        <v>2319</v>
      </c>
      <c r="F1951" s="822" t="s">
        <v>2303</v>
      </c>
      <c r="G1951" s="822" t="s">
        <v>2359</v>
      </c>
      <c r="H1951" s="822" t="s">
        <v>329</v>
      </c>
      <c r="I1951" s="822" t="s">
        <v>2389</v>
      </c>
      <c r="J1951" s="822" t="s">
        <v>2390</v>
      </c>
      <c r="K1951" s="822" t="s">
        <v>2391</v>
      </c>
      <c r="L1951" s="825">
        <v>1000.5</v>
      </c>
      <c r="M1951" s="825">
        <v>3001.5</v>
      </c>
      <c r="N1951" s="822">
        <v>3</v>
      </c>
      <c r="O1951" s="826">
        <v>3</v>
      </c>
      <c r="P1951" s="825">
        <v>3001.5</v>
      </c>
      <c r="Q1951" s="827">
        <v>1</v>
      </c>
      <c r="R1951" s="822">
        <v>3</v>
      </c>
      <c r="S1951" s="827">
        <v>1</v>
      </c>
      <c r="T1951" s="826">
        <v>3</v>
      </c>
      <c r="U1951" s="828">
        <v>1</v>
      </c>
    </row>
    <row r="1952" spans="1:21" ht="14.45" customHeight="1" x14ac:dyDescent="0.2">
      <c r="A1952" s="821">
        <v>11</v>
      </c>
      <c r="B1952" s="822" t="s">
        <v>2300</v>
      </c>
      <c r="C1952" s="822" t="s">
        <v>2306</v>
      </c>
      <c r="D1952" s="823" t="s">
        <v>4268</v>
      </c>
      <c r="E1952" s="824" t="s">
        <v>2319</v>
      </c>
      <c r="F1952" s="822" t="s">
        <v>2303</v>
      </c>
      <c r="G1952" s="822" t="s">
        <v>2359</v>
      </c>
      <c r="H1952" s="822" t="s">
        <v>329</v>
      </c>
      <c r="I1952" s="822" t="s">
        <v>2363</v>
      </c>
      <c r="J1952" s="822" t="s">
        <v>2364</v>
      </c>
      <c r="K1952" s="822" t="s">
        <v>2365</v>
      </c>
      <c r="L1952" s="825">
        <v>249.55</v>
      </c>
      <c r="M1952" s="825">
        <v>21960.399999999994</v>
      </c>
      <c r="N1952" s="822">
        <v>88</v>
      </c>
      <c r="O1952" s="826">
        <v>44</v>
      </c>
      <c r="P1952" s="825">
        <v>20463.099999999995</v>
      </c>
      <c r="Q1952" s="827">
        <v>0.93181818181818188</v>
      </c>
      <c r="R1952" s="822">
        <v>82</v>
      </c>
      <c r="S1952" s="827">
        <v>0.93181818181818177</v>
      </c>
      <c r="T1952" s="826">
        <v>41</v>
      </c>
      <c r="U1952" s="828">
        <v>0.93181818181818177</v>
      </c>
    </row>
    <row r="1953" spans="1:21" ht="14.45" customHeight="1" x14ac:dyDescent="0.2">
      <c r="A1953" s="821">
        <v>11</v>
      </c>
      <c r="B1953" s="822" t="s">
        <v>2300</v>
      </c>
      <c r="C1953" s="822" t="s">
        <v>2306</v>
      </c>
      <c r="D1953" s="823" t="s">
        <v>4268</v>
      </c>
      <c r="E1953" s="824" t="s">
        <v>2319</v>
      </c>
      <c r="F1953" s="822" t="s">
        <v>2303</v>
      </c>
      <c r="G1953" s="822" t="s">
        <v>2359</v>
      </c>
      <c r="H1953" s="822" t="s">
        <v>329</v>
      </c>
      <c r="I1953" s="822" t="s">
        <v>2392</v>
      </c>
      <c r="J1953" s="822" t="s">
        <v>2393</v>
      </c>
      <c r="K1953" s="822" t="s">
        <v>2394</v>
      </c>
      <c r="L1953" s="825">
        <v>492.19</v>
      </c>
      <c r="M1953" s="825">
        <v>1968.76</v>
      </c>
      <c r="N1953" s="822">
        <v>4</v>
      </c>
      <c r="O1953" s="826">
        <v>4</v>
      </c>
      <c r="P1953" s="825">
        <v>1968.76</v>
      </c>
      <c r="Q1953" s="827">
        <v>1</v>
      </c>
      <c r="R1953" s="822">
        <v>4</v>
      </c>
      <c r="S1953" s="827">
        <v>1</v>
      </c>
      <c r="T1953" s="826">
        <v>4</v>
      </c>
      <c r="U1953" s="828">
        <v>1</v>
      </c>
    </row>
    <row r="1954" spans="1:21" ht="14.45" customHeight="1" x14ac:dyDescent="0.2">
      <c r="A1954" s="821">
        <v>11</v>
      </c>
      <c r="B1954" s="822" t="s">
        <v>2300</v>
      </c>
      <c r="C1954" s="822" t="s">
        <v>2306</v>
      </c>
      <c r="D1954" s="823" t="s">
        <v>4268</v>
      </c>
      <c r="E1954" s="824" t="s">
        <v>2319</v>
      </c>
      <c r="F1954" s="822" t="s">
        <v>2303</v>
      </c>
      <c r="G1954" s="822" t="s">
        <v>2359</v>
      </c>
      <c r="H1954" s="822" t="s">
        <v>329</v>
      </c>
      <c r="I1954" s="822" t="s">
        <v>2366</v>
      </c>
      <c r="J1954" s="822" t="s">
        <v>2367</v>
      </c>
      <c r="K1954" s="822" t="s">
        <v>2368</v>
      </c>
      <c r="L1954" s="825">
        <v>400.2</v>
      </c>
      <c r="M1954" s="825">
        <v>3601.7999999999993</v>
      </c>
      <c r="N1954" s="822">
        <v>9</v>
      </c>
      <c r="O1954" s="826">
        <v>9</v>
      </c>
      <c r="P1954" s="825">
        <v>3201.5999999999995</v>
      </c>
      <c r="Q1954" s="827">
        <v>0.88888888888888895</v>
      </c>
      <c r="R1954" s="822">
        <v>8</v>
      </c>
      <c r="S1954" s="827">
        <v>0.88888888888888884</v>
      </c>
      <c r="T1954" s="826">
        <v>8</v>
      </c>
      <c r="U1954" s="828">
        <v>0.88888888888888884</v>
      </c>
    </row>
    <row r="1955" spans="1:21" ht="14.45" customHeight="1" x14ac:dyDescent="0.2">
      <c r="A1955" s="821">
        <v>11</v>
      </c>
      <c r="B1955" s="822" t="s">
        <v>2300</v>
      </c>
      <c r="C1955" s="822" t="s">
        <v>2306</v>
      </c>
      <c r="D1955" s="823" t="s">
        <v>4268</v>
      </c>
      <c r="E1955" s="824" t="s">
        <v>2319</v>
      </c>
      <c r="F1955" s="822" t="s">
        <v>2303</v>
      </c>
      <c r="G1955" s="822" t="s">
        <v>2359</v>
      </c>
      <c r="H1955" s="822" t="s">
        <v>329</v>
      </c>
      <c r="I1955" s="822" t="s">
        <v>2369</v>
      </c>
      <c r="J1955" s="822" t="s">
        <v>2370</v>
      </c>
      <c r="K1955" s="822" t="s">
        <v>2371</v>
      </c>
      <c r="L1955" s="825">
        <v>971.25</v>
      </c>
      <c r="M1955" s="825">
        <v>11655</v>
      </c>
      <c r="N1955" s="822">
        <v>12</v>
      </c>
      <c r="O1955" s="826">
        <v>12</v>
      </c>
      <c r="P1955" s="825">
        <v>11655</v>
      </c>
      <c r="Q1955" s="827">
        <v>1</v>
      </c>
      <c r="R1955" s="822">
        <v>12</v>
      </c>
      <c r="S1955" s="827">
        <v>1</v>
      </c>
      <c r="T1955" s="826">
        <v>12</v>
      </c>
      <c r="U1955" s="828">
        <v>1</v>
      </c>
    </row>
    <row r="1956" spans="1:21" ht="14.45" customHeight="1" x14ac:dyDescent="0.2">
      <c r="A1956" s="821">
        <v>11</v>
      </c>
      <c r="B1956" s="822" t="s">
        <v>2300</v>
      </c>
      <c r="C1956" s="822" t="s">
        <v>2306</v>
      </c>
      <c r="D1956" s="823" t="s">
        <v>4268</v>
      </c>
      <c r="E1956" s="824" t="s">
        <v>2319</v>
      </c>
      <c r="F1956" s="822" t="s">
        <v>2303</v>
      </c>
      <c r="G1956" s="822" t="s">
        <v>2359</v>
      </c>
      <c r="H1956" s="822" t="s">
        <v>329</v>
      </c>
      <c r="I1956" s="822" t="s">
        <v>2372</v>
      </c>
      <c r="J1956" s="822" t="s">
        <v>2373</v>
      </c>
      <c r="K1956" s="822" t="s">
        <v>2374</v>
      </c>
      <c r="L1956" s="825">
        <v>748.12</v>
      </c>
      <c r="M1956" s="825">
        <v>1496.24</v>
      </c>
      <c r="N1956" s="822">
        <v>2</v>
      </c>
      <c r="O1956" s="826">
        <v>2</v>
      </c>
      <c r="P1956" s="825">
        <v>1496.24</v>
      </c>
      <c r="Q1956" s="827">
        <v>1</v>
      </c>
      <c r="R1956" s="822">
        <v>2</v>
      </c>
      <c r="S1956" s="827">
        <v>1</v>
      </c>
      <c r="T1956" s="826">
        <v>2</v>
      </c>
      <c r="U1956" s="828">
        <v>1</v>
      </c>
    </row>
    <row r="1957" spans="1:21" ht="14.45" customHeight="1" x14ac:dyDescent="0.2">
      <c r="A1957" s="821">
        <v>11</v>
      </c>
      <c r="B1957" s="822" t="s">
        <v>2300</v>
      </c>
      <c r="C1957" s="822" t="s">
        <v>2306</v>
      </c>
      <c r="D1957" s="823" t="s">
        <v>4268</v>
      </c>
      <c r="E1957" s="824" t="s">
        <v>2319</v>
      </c>
      <c r="F1957" s="822" t="s">
        <v>2303</v>
      </c>
      <c r="G1957" s="822" t="s">
        <v>2359</v>
      </c>
      <c r="H1957" s="822" t="s">
        <v>329</v>
      </c>
      <c r="I1957" s="822" t="s">
        <v>2395</v>
      </c>
      <c r="J1957" s="822" t="s">
        <v>2396</v>
      </c>
      <c r="K1957" s="822" t="s">
        <v>2397</v>
      </c>
      <c r="L1957" s="825">
        <v>1000.5</v>
      </c>
      <c r="M1957" s="825">
        <v>9004.5</v>
      </c>
      <c r="N1957" s="822">
        <v>9</v>
      </c>
      <c r="O1957" s="826">
        <v>9</v>
      </c>
      <c r="P1957" s="825">
        <v>9004.5</v>
      </c>
      <c r="Q1957" s="827">
        <v>1</v>
      </c>
      <c r="R1957" s="822">
        <v>9</v>
      </c>
      <c r="S1957" s="827">
        <v>1</v>
      </c>
      <c r="T1957" s="826">
        <v>9</v>
      </c>
      <c r="U1957" s="828">
        <v>1</v>
      </c>
    </row>
    <row r="1958" spans="1:21" ht="14.45" customHeight="1" x14ac:dyDescent="0.2">
      <c r="A1958" s="821">
        <v>11</v>
      </c>
      <c r="B1958" s="822" t="s">
        <v>2300</v>
      </c>
      <c r="C1958" s="822" t="s">
        <v>2306</v>
      </c>
      <c r="D1958" s="823" t="s">
        <v>4268</v>
      </c>
      <c r="E1958" s="824" t="s">
        <v>2319</v>
      </c>
      <c r="F1958" s="822" t="s">
        <v>2303</v>
      </c>
      <c r="G1958" s="822" t="s">
        <v>2359</v>
      </c>
      <c r="H1958" s="822" t="s">
        <v>329</v>
      </c>
      <c r="I1958" s="822" t="s">
        <v>2398</v>
      </c>
      <c r="J1958" s="822" t="s">
        <v>2399</v>
      </c>
      <c r="K1958" s="822" t="s">
        <v>2400</v>
      </c>
      <c r="L1958" s="825">
        <v>349.6</v>
      </c>
      <c r="M1958" s="825">
        <v>1048.8000000000002</v>
      </c>
      <c r="N1958" s="822">
        <v>3</v>
      </c>
      <c r="O1958" s="826">
        <v>3</v>
      </c>
      <c r="P1958" s="825">
        <v>1048.8000000000002</v>
      </c>
      <c r="Q1958" s="827">
        <v>1</v>
      </c>
      <c r="R1958" s="822">
        <v>3</v>
      </c>
      <c r="S1958" s="827">
        <v>1</v>
      </c>
      <c r="T1958" s="826">
        <v>3</v>
      </c>
      <c r="U1958" s="828">
        <v>1</v>
      </c>
    </row>
    <row r="1959" spans="1:21" ht="14.45" customHeight="1" x14ac:dyDescent="0.2">
      <c r="A1959" s="821">
        <v>11</v>
      </c>
      <c r="B1959" s="822" t="s">
        <v>2300</v>
      </c>
      <c r="C1959" s="822" t="s">
        <v>2306</v>
      </c>
      <c r="D1959" s="823" t="s">
        <v>4268</v>
      </c>
      <c r="E1959" s="824" t="s">
        <v>2319</v>
      </c>
      <c r="F1959" s="822" t="s">
        <v>2303</v>
      </c>
      <c r="G1959" s="822" t="s">
        <v>2359</v>
      </c>
      <c r="H1959" s="822" t="s">
        <v>329</v>
      </c>
      <c r="I1959" s="822" t="s">
        <v>3997</v>
      </c>
      <c r="J1959" s="822" t="s">
        <v>3998</v>
      </c>
      <c r="K1959" s="822"/>
      <c r="L1959" s="825">
        <v>249.55</v>
      </c>
      <c r="M1959" s="825">
        <v>499.1</v>
      </c>
      <c r="N1959" s="822">
        <v>2</v>
      </c>
      <c r="O1959" s="826">
        <v>1</v>
      </c>
      <c r="P1959" s="825">
        <v>499.1</v>
      </c>
      <c r="Q1959" s="827">
        <v>1</v>
      </c>
      <c r="R1959" s="822">
        <v>2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11</v>
      </c>
      <c r="B1960" s="822" t="s">
        <v>2300</v>
      </c>
      <c r="C1960" s="822" t="s">
        <v>2306</v>
      </c>
      <c r="D1960" s="823" t="s">
        <v>4268</v>
      </c>
      <c r="E1960" s="824" t="s">
        <v>2319</v>
      </c>
      <c r="F1960" s="822" t="s">
        <v>2303</v>
      </c>
      <c r="G1960" s="822" t="s">
        <v>2359</v>
      </c>
      <c r="H1960" s="822" t="s">
        <v>329</v>
      </c>
      <c r="I1960" s="822" t="s">
        <v>2652</v>
      </c>
      <c r="J1960" s="822" t="s">
        <v>2653</v>
      </c>
      <c r="K1960" s="822" t="s">
        <v>2654</v>
      </c>
      <c r="L1960" s="825">
        <v>600.29999999999995</v>
      </c>
      <c r="M1960" s="825">
        <v>2401.1999999999998</v>
      </c>
      <c r="N1960" s="822">
        <v>4</v>
      </c>
      <c r="O1960" s="826">
        <v>4</v>
      </c>
      <c r="P1960" s="825">
        <v>1200.5999999999999</v>
      </c>
      <c r="Q1960" s="827">
        <v>0.5</v>
      </c>
      <c r="R1960" s="822">
        <v>2</v>
      </c>
      <c r="S1960" s="827">
        <v>0.5</v>
      </c>
      <c r="T1960" s="826">
        <v>2</v>
      </c>
      <c r="U1960" s="828">
        <v>0.5</v>
      </c>
    </row>
    <row r="1961" spans="1:21" ht="14.45" customHeight="1" x14ac:dyDescent="0.2">
      <c r="A1961" s="821">
        <v>11</v>
      </c>
      <c r="B1961" s="822" t="s">
        <v>2300</v>
      </c>
      <c r="C1961" s="822" t="s">
        <v>2306</v>
      </c>
      <c r="D1961" s="823" t="s">
        <v>4268</v>
      </c>
      <c r="E1961" s="824" t="s">
        <v>2319</v>
      </c>
      <c r="F1961" s="822" t="s">
        <v>2303</v>
      </c>
      <c r="G1961" s="822" t="s">
        <v>2359</v>
      </c>
      <c r="H1961" s="822" t="s">
        <v>329</v>
      </c>
      <c r="I1961" s="822" t="s">
        <v>2655</v>
      </c>
      <c r="J1961" s="822" t="s">
        <v>2656</v>
      </c>
      <c r="K1961" s="822" t="s">
        <v>2657</v>
      </c>
      <c r="L1961" s="825">
        <v>600.29999999999995</v>
      </c>
      <c r="M1961" s="825">
        <v>1200.5999999999999</v>
      </c>
      <c r="N1961" s="822">
        <v>2</v>
      </c>
      <c r="O1961" s="826">
        <v>2</v>
      </c>
      <c r="P1961" s="825">
        <v>600.29999999999995</v>
      </c>
      <c r="Q1961" s="827">
        <v>0.5</v>
      </c>
      <c r="R1961" s="822">
        <v>1</v>
      </c>
      <c r="S1961" s="827">
        <v>0.5</v>
      </c>
      <c r="T1961" s="826">
        <v>1</v>
      </c>
      <c r="U1961" s="828">
        <v>0.5</v>
      </c>
    </row>
    <row r="1962" spans="1:21" ht="14.45" customHeight="1" x14ac:dyDescent="0.2">
      <c r="A1962" s="821">
        <v>11</v>
      </c>
      <c r="B1962" s="822" t="s">
        <v>2300</v>
      </c>
      <c r="C1962" s="822" t="s">
        <v>2306</v>
      </c>
      <c r="D1962" s="823" t="s">
        <v>4268</v>
      </c>
      <c r="E1962" s="824" t="s">
        <v>2319</v>
      </c>
      <c r="F1962" s="822" t="s">
        <v>2303</v>
      </c>
      <c r="G1962" s="822" t="s">
        <v>2359</v>
      </c>
      <c r="H1962" s="822" t="s">
        <v>329</v>
      </c>
      <c r="I1962" s="822" t="s">
        <v>2658</v>
      </c>
      <c r="J1962" s="822" t="s">
        <v>2659</v>
      </c>
      <c r="K1962" s="822" t="s">
        <v>2660</v>
      </c>
      <c r="L1962" s="825">
        <v>600</v>
      </c>
      <c r="M1962" s="825">
        <v>3000</v>
      </c>
      <c r="N1962" s="822">
        <v>5</v>
      </c>
      <c r="O1962" s="826">
        <v>5</v>
      </c>
      <c r="P1962" s="825">
        <v>3000</v>
      </c>
      <c r="Q1962" s="827">
        <v>1</v>
      </c>
      <c r="R1962" s="822">
        <v>5</v>
      </c>
      <c r="S1962" s="827">
        <v>1</v>
      </c>
      <c r="T1962" s="826">
        <v>5</v>
      </c>
      <c r="U1962" s="828">
        <v>1</v>
      </c>
    </row>
    <row r="1963" spans="1:21" ht="14.45" customHeight="1" x14ac:dyDescent="0.2">
      <c r="A1963" s="821">
        <v>11</v>
      </c>
      <c r="B1963" s="822" t="s">
        <v>2300</v>
      </c>
      <c r="C1963" s="822" t="s">
        <v>2306</v>
      </c>
      <c r="D1963" s="823" t="s">
        <v>4268</v>
      </c>
      <c r="E1963" s="824" t="s">
        <v>2319</v>
      </c>
      <c r="F1963" s="822" t="s">
        <v>2303</v>
      </c>
      <c r="G1963" s="822" t="s">
        <v>2359</v>
      </c>
      <c r="H1963" s="822" t="s">
        <v>329</v>
      </c>
      <c r="I1963" s="822" t="s">
        <v>2664</v>
      </c>
      <c r="J1963" s="822" t="s">
        <v>2665</v>
      </c>
      <c r="K1963" s="822"/>
      <c r="L1963" s="825">
        <v>180.55</v>
      </c>
      <c r="M1963" s="825">
        <v>361.1</v>
      </c>
      <c r="N1963" s="822">
        <v>2</v>
      </c>
      <c r="O1963" s="826">
        <v>2</v>
      </c>
      <c r="P1963" s="825">
        <v>180.55</v>
      </c>
      <c r="Q1963" s="827">
        <v>0.5</v>
      </c>
      <c r="R1963" s="822">
        <v>1</v>
      </c>
      <c r="S1963" s="827">
        <v>0.5</v>
      </c>
      <c r="T1963" s="826">
        <v>1</v>
      </c>
      <c r="U1963" s="828">
        <v>0.5</v>
      </c>
    </row>
    <row r="1964" spans="1:21" ht="14.45" customHeight="1" x14ac:dyDescent="0.2">
      <c r="A1964" s="821">
        <v>11</v>
      </c>
      <c r="B1964" s="822" t="s">
        <v>2300</v>
      </c>
      <c r="C1964" s="822" t="s">
        <v>2306</v>
      </c>
      <c r="D1964" s="823" t="s">
        <v>4268</v>
      </c>
      <c r="E1964" s="824" t="s">
        <v>2319</v>
      </c>
      <c r="F1964" s="822" t="s">
        <v>2303</v>
      </c>
      <c r="G1964" s="822" t="s">
        <v>2359</v>
      </c>
      <c r="H1964" s="822" t="s">
        <v>329</v>
      </c>
      <c r="I1964" s="822" t="s">
        <v>2872</v>
      </c>
      <c r="J1964" s="822" t="s">
        <v>2873</v>
      </c>
      <c r="K1964" s="822"/>
      <c r="L1964" s="825">
        <v>180.55</v>
      </c>
      <c r="M1964" s="825">
        <v>722.2</v>
      </c>
      <c r="N1964" s="822">
        <v>4</v>
      </c>
      <c r="O1964" s="826">
        <v>3</v>
      </c>
      <c r="P1964" s="825">
        <v>361.1</v>
      </c>
      <c r="Q1964" s="827">
        <v>0.5</v>
      </c>
      <c r="R1964" s="822">
        <v>2</v>
      </c>
      <c r="S1964" s="827">
        <v>0.5</v>
      </c>
      <c r="T1964" s="826">
        <v>2</v>
      </c>
      <c r="U1964" s="828">
        <v>0.66666666666666663</v>
      </c>
    </row>
    <row r="1965" spans="1:21" ht="14.45" customHeight="1" x14ac:dyDescent="0.2">
      <c r="A1965" s="821">
        <v>11</v>
      </c>
      <c r="B1965" s="822" t="s">
        <v>2300</v>
      </c>
      <c r="C1965" s="822" t="s">
        <v>2306</v>
      </c>
      <c r="D1965" s="823" t="s">
        <v>4268</v>
      </c>
      <c r="E1965" s="824" t="s">
        <v>2319</v>
      </c>
      <c r="F1965" s="822" t="s">
        <v>2303</v>
      </c>
      <c r="G1965" s="822" t="s">
        <v>2359</v>
      </c>
      <c r="H1965" s="822" t="s">
        <v>329</v>
      </c>
      <c r="I1965" s="822" t="s">
        <v>3127</v>
      </c>
      <c r="J1965" s="822" t="s">
        <v>3128</v>
      </c>
      <c r="K1965" s="822" t="s">
        <v>3129</v>
      </c>
      <c r="L1965" s="825">
        <v>1383</v>
      </c>
      <c r="M1965" s="825">
        <v>40107</v>
      </c>
      <c r="N1965" s="822">
        <v>29</v>
      </c>
      <c r="O1965" s="826">
        <v>25</v>
      </c>
      <c r="P1965" s="825">
        <v>35958</v>
      </c>
      <c r="Q1965" s="827">
        <v>0.89655172413793105</v>
      </c>
      <c r="R1965" s="822">
        <v>26</v>
      </c>
      <c r="S1965" s="827">
        <v>0.89655172413793105</v>
      </c>
      <c r="T1965" s="826">
        <v>22</v>
      </c>
      <c r="U1965" s="828">
        <v>0.88</v>
      </c>
    </row>
    <row r="1966" spans="1:21" ht="14.45" customHeight="1" x14ac:dyDescent="0.2">
      <c r="A1966" s="821">
        <v>11</v>
      </c>
      <c r="B1966" s="822" t="s">
        <v>2300</v>
      </c>
      <c r="C1966" s="822" t="s">
        <v>2306</v>
      </c>
      <c r="D1966" s="823" t="s">
        <v>4268</v>
      </c>
      <c r="E1966" s="824" t="s">
        <v>2319</v>
      </c>
      <c r="F1966" s="822" t="s">
        <v>2303</v>
      </c>
      <c r="G1966" s="822" t="s">
        <v>2359</v>
      </c>
      <c r="H1966" s="822" t="s">
        <v>329</v>
      </c>
      <c r="I1966" s="822" t="s">
        <v>2427</v>
      </c>
      <c r="J1966" s="822" t="s">
        <v>2428</v>
      </c>
      <c r="K1966" s="822" t="s">
        <v>2429</v>
      </c>
      <c r="L1966" s="825">
        <v>2500.1</v>
      </c>
      <c r="M1966" s="825">
        <v>2500.1</v>
      </c>
      <c r="N1966" s="822">
        <v>1</v>
      </c>
      <c r="O1966" s="826">
        <v>1</v>
      </c>
      <c r="P1966" s="825">
        <v>2500.1</v>
      </c>
      <c r="Q1966" s="827">
        <v>1</v>
      </c>
      <c r="R1966" s="822">
        <v>1</v>
      </c>
      <c r="S1966" s="827">
        <v>1</v>
      </c>
      <c r="T1966" s="826">
        <v>1</v>
      </c>
      <c r="U1966" s="828">
        <v>1</v>
      </c>
    </row>
    <row r="1967" spans="1:21" ht="14.45" customHeight="1" x14ac:dyDescent="0.2">
      <c r="A1967" s="821">
        <v>11</v>
      </c>
      <c r="B1967" s="822" t="s">
        <v>2300</v>
      </c>
      <c r="C1967" s="822" t="s">
        <v>2306</v>
      </c>
      <c r="D1967" s="823" t="s">
        <v>4268</v>
      </c>
      <c r="E1967" s="824" t="s">
        <v>2319</v>
      </c>
      <c r="F1967" s="822" t="s">
        <v>2303</v>
      </c>
      <c r="G1967" s="822" t="s">
        <v>2359</v>
      </c>
      <c r="H1967" s="822" t="s">
        <v>329</v>
      </c>
      <c r="I1967" s="822" t="s">
        <v>2883</v>
      </c>
      <c r="J1967" s="822" t="s">
        <v>2881</v>
      </c>
      <c r="K1967" s="822" t="s">
        <v>2884</v>
      </c>
      <c r="L1967" s="825">
        <v>60.23</v>
      </c>
      <c r="M1967" s="825">
        <v>120.46</v>
      </c>
      <c r="N1967" s="822">
        <v>2</v>
      </c>
      <c r="O1967" s="826">
        <v>2</v>
      </c>
      <c r="P1967" s="825">
        <v>120.46</v>
      </c>
      <c r="Q1967" s="827">
        <v>1</v>
      </c>
      <c r="R1967" s="822">
        <v>2</v>
      </c>
      <c r="S1967" s="827">
        <v>1</v>
      </c>
      <c r="T1967" s="826">
        <v>2</v>
      </c>
      <c r="U1967" s="828">
        <v>1</v>
      </c>
    </row>
    <row r="1968" spans="1:21" ht="14.45" customHeight="1" x14ac:dyDescent="0.2">
      <c r="A1968" s="821">
        <v>11</v>
      </c>
      <c r="B1968" s="822" t="s">
        <v>2300</v>
      </c>
      <c r="C1968" s="822" t="s">
        <v>2306</v>
      </c>
      <c r="D1968" s="823" t="s">
        <v>4268</v>
      </c>
      <c r="E1968" s="824" t="s">
        <v>2319</v>
      </c>
      <c r="F1968" s="822" t="s">
        <v>2303</v>
      </c>
      <c r="G1968" s="822" t="s">
        <v>2359</v>
      </c>
      <c r="H1968" s="822" t="s">
        <v>329</v>
      </c>
      <c r="I1968" s="822" t="s">
        <v>3276</v>
      </c>
      <c r="J1968" s="822" t="s">
        <v>3277</v>
      </c>
      <c r="K1968" s="822" t="s">
        <v>3278</v>
      </c>
      <c r="L1968" s="825">
        <v>1437.5</v>
      </c>
      <c r="M1968" s="825">
        <v>2875</v>
      </c>
      <c r="N1968" s="822">
        <v>2</v>
      </c>
      <c r="O1968" s="826">
        <v>2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11</v>
      </c>
      <c r="B1969" s="822" t="s">
        <v>2300</v>
      </c>
      <c r="C1969" s="822" t="s">
        <v>2306</v>
      </c>
      <c r="D1969" s="823" t="s">
        <v>4268</v>
      </c>
      <c r="E1969" s="824" t="s">
        <v>2319</v>
      </c>
      <c r="F1969" s="822" t="s">
        <v>2303</v>
      </c>
      <c r="G1969" s="822" t="s">
        <v>2359</v>
      </c>
      <c r="H1969" s="822" t="s">
        <v>329</v>
      </c>
      <c r="I1969" s="822" t="s">
        <v>3279</v>
      </c>
      <c r="J1969" s="822" t="s">
        <v>3280</v>
      </c>
      <c r="K1969" s="822" t="s">
        <v>3281</v>
      </c>
      <c r="L1969" s="825">
        <v>180.55</v>
      </c>
      <c r="M1969" s="825">
        <v>361.1</v>
      </c>
      <c r="N1969" s="822">
        <v>2</v>
      </c>
      <c r="O1969" s="826">
        <v>1</v>
      </c>
      <c r="P1969" s="825">
        <v>361.1</v>
      </c>
      <c r="Q1969" s="827">
        <v>1</v>
      </c>
      <c r="R1969" s="822">
        <v>2</v>
      </c>
      <c r="S1969" s="827">
        <v>1</v>
      </c>
      <c r="T1969" s="826">
        <v>1</v>
      </c>
      <c r="U1969" s="828">
        <v>1</v>
      </c>
    </row>
    <row r="1970" spans="1:21" ht="14.45" customHeight="1" x14ac:dyDescent="0.2">
      <c r="A1970" s="821">
        <v>11</v>
      </c>
      <c r="B1970" s="822" t="s">
        <v>2300</v>
      </c>
      <c r="C1970" s="822" t="s">
        <v>2306</v>
      </c>
      <c r="D1970" s="823" t="s">
        <v>4268</v>
      </c>
      <c r="E1970" s="824" t="s">
        <v>2319</v>
      </c>
      <c r="F1970" s="822" t="s">
        <v>2303</v>
      </c>
      <c r="G1970" s="822" t="s">
        <v>2359</v>
      </c>
      <c r="H1970" s="822" t="s">
        <v>329</v>
      </c>
      <c r="I1970" s="822" t="s">
        <v>2948</v>
      </c>
      <c r="J1970" s="822" t="s">
        <v>2949</v>
      </c>
      <c r="K1970" s="822" t="s">
        <v>2950</v>
      </c>
      <c r="L1970" s="825">
        <v>1281.19</v>
      </c>
      <c r="M1970" s="825">
        <v>1281.19</v>
      </c>
      <c r="N1970" s="822">
        <v>1</v>
      </c>
      <c r="O1970" s="826">
        <v>1</v>
      </c>
      <c r="P1970" s="825">
        <v>1281.19</v>
      </c>
      <c r="Q1970" s="827">
        <v>1</v>
      </c>
      <c r="R1970" s="822">
        <v>1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11</v>
      </c>
      <c r="B1971" s="822" t="s">
        <v>2300</v>
      </c>
      <c r="C1971" s="822" t="s">
        <v>2306</v>
      </c>
      <c r="D1971" s="823" t="s">
        <v>4268</v>
      </c>
      <c r="E1971" s="824" t="s">
        <v>2319</v>
      </c>
      <c r="F1971" s="822" t="s">
        <v>2303</v>
      </c>
      <c r="G1971" s="822" t="s">
        <v>2359</v>
      </c>
      <c r="H1971" s="822" t="s">
        <v>329</v>
      </c>
      <c r="I1971" s="822" t="s">
        <v>2948</v>
      </c>
      <c r="J1971" s="822" t="s">
        <v>2949</v>
      </c>
      <c r="K1971" s="822" t="s">
        <v>2950</v>
      </c>
      <c r="L1971" s="825">
        <v>1319.61</v>
      </c>
      <c r="M1971" s="825">
        <v>1319.61</v>
      </c>
      <c r="N1971" s="822">
        <v>1</v>
      </c>
      <c r="O1971" s="826">
        <v>1</v>
      </c>
      <c r="P1971" s="825">
        <v>1319.61</v>
      </c>
      <c r="Q1971" s="827">
        <v>1</v>
      </c>
      <c r="R1971" s="822">
        <v>1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11</v>
      </c>
      <c r="B1972" s="822" t="s">
        <v>2300</v>
      </c>
      <c r="C1972" s="822" t="s">
        <v>2306</v>
      </c>
      <c r="D1972" s="823" t="s">
        <v>4268</v>
      </c>
      <c r="E1972" s="824" t="s">
        <v>2319</v>
      </c>
      <c r="F1972" s="822" t="s">
        <v>2303</v>
      </c>
      <c r="G1972" s="822" t="s">
        <v>2359</v>
      </c>
      <c r="H1972" s="822" t="s">
        <v>329</v>
      </c>
      <c r="I1972" s="822" t="s">
        <v>3999</v>
      </c>
      <c r="J1972" s="822" t="s">
        <v>4000</v>
      </c>
      <c r="K1972" s="822" t="s">
        <v>4001</v>
      </c>
      <c r="L1972" s="825">
        <v>600.29999999999995</v>
      </c>
      <c r="M1972" s="825">
        <v>1200.5999999999999</v>
      </c>
      <c r="N1972" s="822">
        <v>2</v>
      </c>
      <c r="O1972" s="826">
        <v>2</v>
      </c>
      <c r="P1972" s="825">
        <v>600.29999999999995</v>
      </c>
      <c r="Q1972" s="827">
        <v>0.5</v>
      </c>
      <c r="R1972" s="822">
        <v>1</v>
      </c>
      <c r="S1972" s="827">
        <v>0.5</v>
      </c>
      <c r="T1972" s="826">
        <v>1</v>
      </c>
      <c r="U1972" s="828">
        <v>0.5</v>
      </c>
    </row>
    <row r="1973" spans="1:21" ht="14.45" customHeight="1" x14ac:dyDescent="0.2">
      <c r="A1973" s="821">
        <v>11</v>
      </c>
      <c r="B1973" s="822" t="s">
        <v>2300</v>
      </c>
      <c r="C1973" s="822" t="s">
        <v>2306</v>
      </c>
      <c r="D1973" s="823" t="s">
        <v>4268</v>
      </c>
      <c r="E1973" s="824" t="s">
        <v>2319</v>
      </c>
      <c r="F1973" s="822" t="s">
        <v>2303</v>
      </c>
      <c r="G1973" s="822" t="s">
        <v>2359</v>
      </c>
      <c r="H1973" s="822" t="s">
        <v>329</v>
      </c>
      <c r="I1973" s="822" t="s">
        <v>3179</v>
      </c>
      <c r="J1973" s="822" t="s">
        <v>3180</v>
      </c>
      <c r="K1973" s="822" t="s">
        <v>3181</v>
      </c>
      <c r="L1973" s="825">
        <v>180.55</v>
      </c>
      <c r="M1973" s="825">
        <v>361.1</v>
      </c>
      <c r="N1973" s="822">
        <v>2</v>
      </c>
      <c r="O1973" s="826">
        <v>2</v>
      </c>
      <c r="P1973" s="825">
        <v>361.1</v>
      </c>
      <c r="Q1973" s="827">
        <v>1</v>
      </c>
      <c r="R1973" s="822">
        <v>2</v>
      </c>
      <c r="S1973" s="827">
        <v>1</v>
      </c>
      <c r="T1973" s="826">
        <v>2</v>
      </c>
      <c r="U1973" s="828">
        <v>1</v>
      </c>
    </row>
    <row r="1974" spans="1:21" ht="14.45" customHeight="1" x14ac:dyDescent="0.2">
      <c r="A1974" s="821">
        <v>11</v>
      </c>
      <c r="B1974" s="822" t="s">
        <v>2300</v>
      </c>
      <c r="C1974" s="822" t="s">
        <v>2306</v>
      </c>
      <c r="D1974" s="823" t="s">
        <v>4268</v>
      </c>
      <c r="E1974" s="824" t="s">
        <v>2319</v>
      </c>
      <c r="F1974" s="822" t="s">
        <v>2303</v>
      </c>
      <c r="G1974" s="822" t="s">
        <v>2359</v>
      </c>
      <c r="H1974" s="822" t="s">
        <v>329</v>
      </c>
      <c r="I1974" s="822" t="s">
        <v>3529</v>
      </c>
      <c r="J1974" s="822" t="s">
        <v>3530</v>
      </c>
      <c r="K1974" s="822" t="s">
        <v>3531</v>
      </c>
      <c r="L1974" s="825">
        <v>1000.5</v>
      </c>
      <c r="M1974" s="825">
        <v>1000.5</v>
      </c>
      <c r="N1974" s="822">
        <v>1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11</v>
      </c>
      <c r="B1975" s="822" t="s">
        <v>2300</v>
      </c>
      <c r="C1975" s="822" t="s">
        <v>2306</v>
      </c>
      <c r="D1975" s="823" t="s">
        <v>4268</v>
      </c>
      <c r="E1975" s="824" t="s">
        <v>2319</v>
      </c>
      <c r="F1975" s="822" t="s">
        <v>2303</v>
      </c>
      <c r="G1975" s="822" t="s">
        <v>2359</v>
      </c>
      <c r="H1975" s="822" t="s">
        <v>329</v>
      </c>
      <c r="I1975" s="822" t="s">
        <v>3349</v>
      </c>
      <c r="J1975" s="822" t="s">
        <v>3350</v>
      </c>
      <c r="K1975" s="822" t="s">
        <v>3351</v>
      </c>
      <c r="L1975" s="825">
        <v>516.63</v>
      </c>
      <c r="M1975" s="825">
        <v>3099.7799999999997</v>
      </c>
      <c r="N1975" s="822">
        <v>6</v>
      </c>
      <c r="O1975" s="826">
        <v>2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11</v>
      </c>
      <c r="B1976" s="822" t="s">
        <v>2300</v>
      </c>
      <c r="C1976" s="822" t="s">
        <v>2306</v>
      </c>
      <c r="D1976" s="823" t="s">
        <v>4268</v>
      </c>
      <c r="E1976" s="824" t="s">
        <v>2319</v>
      </c>
      <c r="F1976" s="822" t="s">
        <v>2303</v>
      </c>
      <c r="G1976" s="822" t="s">
        <v>2359</v>
      </c>
      <c r="H1976" s="822" t="s">
        <v>329</v>
      </c>
      <c r="I1976" s="822" t="s">
        <v>4002</v>
      </c>
      <c r="J1976" s="822" t="s">
        <v>4003</v>
      </c>
      <c r="K1976" s="822" t="s">
        <v>4004</v>
      </c>
      <c r="L1976" s="825">
        <v>749.8</v>
      </c>
      <c r="M1976" s="825">
        <v>749.8</v>
      </c>
      <c r="N1976" s="822">
        <v>1</v>
      </c>
      <c r="O1976" s="826">
        <v>1</v>
      </c>
      <c r="P1976" s="825"/>
      <c r="Q1976" s="827">
        <v>0</v>
      </c>
      <c r="R1976" s="822"/>
      <c r="S1976" s="827">
        <v>0</v>
      </c>
      <c r="T1976" s="826"/>
      <c r="U1976" s="828">
        <v>0</v>
      </c>
    </row>
    <row r="1977" spans="1:21" ht="14.45" customHeight="1" x14ac:dyDescent="0.2">
      <c r="A1977" s="821">
        <v>11</v>
      </c>
      <c r="B1977" s="822" t="s">
        <v>2300</v>
      </c>
      <c r="C1977" s="822" t="s">
        <v>2306</v>
      </c>
      <c r="D1977" s="823" t="s">
        <v>4268</v>
      </c>
      <c r="E1977" s="824" t="s">
        <v>2319</v>
      </c>
      <c r="F1977" s="822" t="s">
        <v>2303</v>
      </c>
      <c r="G1977" s="822" t="s">
        <v>2359</v>
      </c>
      <c r="H1977" s="822" t="s">
        <v>329</v>
      </c>
      <c r="I1977" s="822" t="s">
        <v>4005</v>
      </c>
      <c r="J1977" s="822" t="s">
        <v>4006</v>
      </c>
      <c r="K1977" s="822" t="s">
        <v>4007</v>
      </c>
      <c r="L1977" s="825">
        <v>21999.5</v>
      </c>
      <c r="M1977" s="825">
        <v>21999.5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11</v>
      </c>
      <c r="B1978" s="822" t="s">
        <v>2300</v>
      </c>
      <c r="C1978" s="822" t="s">
        <v>2306</v>
      </c>
      <c r="D1978" s="823" t="s">
        <v>4268</v>
      </c>
      <c r="E1978" s="824" t="s">
        <v>2319</v>
      </c>
      <c r="F1978" s="822" t="s">
        <v>2303</v>
      </c>
      <c r="G1978" s="822" t="s">
        <v>2359</v>
      </c>
      <c r="H1978" s="822" t="s">
        <v>329</v>
      </c>
      <c r="I1978" s="822" t="s">
        <v>3964</v>
      </c>
      <c r="J1978" s="822" t="s">
        <v>3965</v>
      </c>
      <c r="K1978" s="822" t="s">
        <v>2890</v>
      </c>
      <c r="L1978" s="825">
        <v>2199.9499999999998</v>
      </c>
      <c r="M1978" s="825">
        <v>2199.9499999999998</v>
      </c>
      <c r="N1978" s="822">
        <v>1</v>
      </c>
      <c r="O1978" s="826">
        <v>1</v>
      </c>
      <c r="P1978" s="825">
        <v>2199.9499999999998</v>
      </c>
      <c r="Q1978" s="827">
        <v>1</v>
      </c>
      <c r="R1978" s="822">
        <v>1</v>
      </c>
      <c r="S1978" s="827">
        <v>1</v>
      </c>
      <c r="T1978" s="826">
        <v>1</v>
      </c>
      <c r="U1978" s="828">
        <v>1</v>
      </c>
    </row>
    <row r="1979" spans="1:21" ht="14.45" customHeight="1" x14ac:dyDescent="0.2">
      <c r="A1979" s="821">
        <v>11</v>
      </c>
      <c r="B1979" s="822" t="s">
        <v>2300</v>
      </c>
      <c r="C1979" s="822" t="s">
        <v>2306</v>
      </c>
      <c r="D1979" s="823" t="s">
        <v>4268</v>
      </c>
      <c r="E1979" s="824" t="s">
        <v>2319</v>
      </c>
      <c r="F1979" s="822" t="s">
        <v>2303</v>
      </c>
      <c r="G1979" s="822" t="s">
        <v>2359</v>
      </c>
      <c r="H1979" s="822" t="s">
        <v>329</v>
      </c>
      <c r="I1979" s="822" t="s">
        <v>4008</v>
      </c>
      <c r="J1979" s="822" t="s">
        <v>4009</v>
      </c>
      <c r="K1979" s="822" t="s">
        <v>4010</v>
      </c>
      <c r="L1979" s="825">
        <v>600.29999999999995</v>
      </c>
      <c r="M1979" s="825">
        <v>1200.5999999999999</v>
      </c>
      <c r="N1979" s="822">
        <v>2</v>
      </c>
      <c r="O1979" s="826">
        <v>2</v>
      </c>
      <c r="P1979" s="825">
        <v>600.29999999999995</v>
      </c>
      <c r="Q1979" s="827">
        <v>0.5</v>
      </c>
      <c r="R1979" s="822">
        <v>1</v>
      </c>
      <c r="S1979" s="827">
        <v>0.5</v>
      </c>
      <c r="T1979" s="826">
        <v>1</v>
      </c>
      <c r="U1979" s="828">
        <v>0.5</v>
      </c>
    </row>
    <row r="1980" spans="1:21" ht="14.45" customHeight="1" x14ac:dyDescent="0.2">
      <c r="A1980" s="821">
        <v>11</v>
      </c>
      <c r="B1980" s="822" t="s">
        <v>2300</v>
      </c>
      <c r="C1980" s="822" t="s">
        <v>2306</v>
      </c>
      <c r="D1980" s="823" t="s">
        <v>4268</v>
      </c>
      <c r="E1980" s="824" t="s">
        <v>2319</v>
      </c>
      <c r="F1980" s="822" t="s">
        <v>2303</v>
      </c>
      <c r="G1980" s="822" t="s">
        <v>2359</v>
      </c>
      <c r="H1980" s="822" t="s">
        <v>329</v>
      </c>
      <c r="I1980" s="822" t="s">
        <v>4011</v>
      </c>
      <c r="J1980" s="822" t="s">
        <v>4012</v>
      </c>
      <c r="K1980" s="822" t="s">
        <v>4013</v>
      </c>
      <c r="L1980" s="825">
        <v>3000.35</v>
      </c>
      <c r="M1980" s="825">
        <v>3000.35</v>
      </c>
      <c r="N1980" s="822">
        <v>1</v>
      </c>
      <c r="O1980" s="826">
        <v>1</v>
      </c>
      <c r="P1980" s="825">
        <v>3000.35</v>
      </c>
      <c r="Q1980" s="827">
        <v>1</v>
      </c>
      <c r="R1980" s="822">
        <v>1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11</v>
      </c>
      <c r="B1981" s="822" t="s">
        <v>2300</v>
      </c>
      <c r="C1981" s="822" t="s">
        <v>2306</v>
      </c>
      <c r="D1981" s="823" t="s">
        <v>4268</v>
      </c>
      <c r="E1981" s="824" t="s">
        <v>2319</v>
      </c>
      <c r="F1981" s="822" t="s">
        <v>2303</v>
      </c>
      <c r="G1981" s="822" t="s">
        <v>2359</v>
      </c>
      <c r="H1981" s="822" t="s">
        <v>329</v>
      </c>
      <c r="I1981" s="822" t="s">
        <v>3692</v>
      </c>
      <c r="J1981" s="822" t="s">
        <v>3693</v>
      </c>
      <c r="K1981" s="822" t="s">
        <v>3694</v>
      </c>
      <c r="L1981" s="825">
        <v>949.9</v>
      </c>
      <c r="M1981" s="825">
        <v>949.9</v>
      </c>
      <c r="N1981" s="822">
        <v>1</v>
      </c>
      <c r="O1981" s="826">
        <v>1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11</v>
      </c>
      <c r="B1982" s="822" t="s">
        <v>2300</v>
      </c>
      <c r="C1982" s="822" t="s">
        <v>2306</v>
      </c>
      <c r="D1982" s="823" t="s">
        <v>4268</v>
      </c>
      <c r="E1982" s="824" t="s">
        <v>2319</v>
      </c>
      <c r="F1982" s="822" t="s">
        <v>2303</v>
      </c>
      <c r="G1982" s="822" t="s">
        <v>2359</v>
      </c>
      <c r="H1982" s="822" t="s">
        <v>329</v>
      </c>
      <c r="I1982" s="822" t="s">
        <v>4014</v>
      </c>
      <c r="J1982" s="822" t="s">
        <v>4015</v>
      </c>
      <c r="K1982" s="822" t="s">
        <v>4016</v>
      </c>
      <c r="L1982" s="825">
        <v>200.1</v>
      </c>
      <c r="M1982" s="825">
        <v>200.1</v>
      </c>
      <c r="N1982" s="822">
        <v>1</v>
      </c>
      <c r="O1982" s="826">
        <v>1</v>
      </c>
      <c r="P1982" s="825">
        <v>200.1</v>
      </c>
      <c r="Q1982" s="827">
        <v>1</v>
      </c>
      <c r="R1982" s="822">
        <v>1</v>
      </c>
      <c r="S1982" s="827">
        <v>1</v>
      </c>
      <c r="T1982" s="826">
        <v>1</v>
      </c>
      <c r="U1982" s="828">
        <v>1</v>
      </c>
    </row>
    <row r="1983" spans="1:21" ht="14.45" customHeight="1" x14ac:dyDescent="0.2">
      <c r="A1983" s="821">
        <v>11</v>
      </c>
      <c r="B1983" s="822" t="s">
        <v>2300</v>
      </c>
      <c r="C1983" s="822" t="s">
        <v>2306</v>
      </c>
      <c r="D1983" s="823" t="s">
        <v>4268</v>
      </c>
      <c r="E1983" s="824" t="s">
        <v>2319</v>
      </c>
      <c r="F1983" s="822" t="s">
        <v>2303</v>
      </c>
      <c r="G1983" s="822" t="s">
        <v>2359</v>
      </c>
      <c r="H1983" s="822" t="s">
        <v>329</v>
      </c>
      <c r="I1983" s="822" t="s">
        <v>4017</v>
      </c>
      <c r="J1983" s="822" t="s">
        <v>4018</v>
      </c>
      <c r="K1983" s="822" t="s">
        <v>4019</v>
      </c>
      <c r="L1983" s="825">
        <v>949.9</v>
      </c>
      <c r="M1983" s="825">
        <v>949.9</v>
      </c>
      <c r="N1983" s="822">
        <v>1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11</v>
      </c>
      <c r="B1984" s="822" t="s">
        <v>2300</v>
      </c>
      <c r="C1984" s="822" t="s">
        <v>2306</v>
      </c>
      <c r="D1984" s="823" t="s">
        <v>4268</v>
      </c>
      <c r="E1984" s="824" t="s">
        <v>2337</v>
      </c>
      <c r="F1984" s="822" t="s">
        <v>2301</v>
      </c>
      <c r="G1984" s="822" t="s">
        <v>2506</v>
      </c>
      <c r="H1984" s="822" t="s">
        <v>329</v>
      </c>
      <c r="I1984" s="822" t="s">
        <v>2957</v>
      </c>
      <c r="J1984" s="822" t="s">
        <v>2508</v>
      </c>
      <c r="K1984" s="822" t="s">
        <v>2958</v>
      </c>
      <c r="L1984" s="825">
        <v>23.49</v>
      </c>
      <c r="M1984" s="825">
        <v>375.84000000000003</v>
      </c>
      <c r="N1984" s="822">
        <v>16</v>
      </c>
      <c r="O1984" s="826">
        <v>13</v>
      </c>
      <c r="P1984" s="825">
        <v>211.41000000000003</v>
      </c>
      <c r="Q1984" s="827">
        <v>0.5625</v>
      </c>
      <c r="R1984" s="822">
        <v>9</v>
      </c>
      <c r="S1984" s="827">
        <v>0.5625</v>
      </c>
      <c r="T1984" s="826">
        <v>7.5</v>
      </c>
      <c r="U1984" s="828">
        <v>0.57692307692307687</v>
      </c>
    </row>
    <row r="1985" spans="1:21" ht="14.45" customHeight="1" x14ac:dyDescent="0.2">
      <c r="A1985" s="821">
        <v>11</v>
      </c>
      <c r="B1985" s="822" t="s">
        <v>2300</v>
      </c>
      <c r="C1985" s="822" t="s">
        <v>2306</v>
      </c>
      <c r="D1985" s="823" t="s">
        <v>4268</v>
      </c>
      <c r="E1985" s="824" t="s">
        <v>2337</v>
      </c>
      <c r="F1985" s="822" t="s">
        <v>2301</v>
      </c>
      <c r="G1985" s="822" t="s">
        <v>2506</v>
      </c>
      <c r="H1985" s="822" t="s">
        <v>329</v>
      </c>
      <c r="I1985" s="822" t="s">
        <v>2507</v>
      </c>
      <c r="J1985" s="822" t="s">
        <v>2508</v>
      </c>
      <c r="K1985" s="822" t="s">
        <v>2083</v>
      </c>
      <c r="L1985" s="825">
        <v>70.48</v>
      </c>
      <c r="M1985" s="825">
        <v>634.32000000000005</v>
      </c>
      <c r="N1985" s="822">
        <v>9</v>
      </c>
      <c r="O1985" s="826">
        <v>9</v>
      </c>
      <c r="P1985" s="825">
        <v>140.96</v>
      </c>
      <c r="Q1985" s="827">
        <v>0.22222222222222221</v>
      </c>
      <c r="R1985" s="822">
        <v>2</v>
      </c>
      <c r="S1985" s="827">
        <v>0.22222222222222221</v>
      </c>
      <c r="T1985" s="826">
        <v>2</v>
      </c>
      <c r="U1985" s="828">
        <v>0.22222222222222221</v>
      </c>
    </row>
    <row r="1986" spans="1:21" ht="14.45" customHeight="1" x14ac:dyDescent="0.2">
      <c r="A1986" s="821">
        <v>11</v>
      </c>
      <c r="B1986" s="822" t="s">
        <v>2300</v>
      </c>
      <c r="C1986" s="822" t="s">
        <v>2306</v>
      </c>
      <c r="D1986" s="823" t="s">
        <v>4268</v>
      </c>
      <c r="E1986" s="824" t="s">
        <v>2337</v>
      </c>
      <c r="F1986" s="822" t="s">
        <v>2301</v>
      </c>
      <c r="G1986" s="822" t="s">
        <v>2506</v>
      </c>
      <c r="H1986" s="822" t="s">
        <v>329</v>
      </c>
      <c r="I1986" s="822" t="s">
        <v>3456</v>
      </c>
      <c r="J1986" s="822" t="s">
        <v>2508</v>
      </c>
      <c r="K1986" s="822" t="s">
        <v>3457</v>
      </c>
      <c r="L1986" s="825">
        <v>0</v>
      </c>
      <c r="M1986" s="825">
        <v>0</v>
      </c>
      <c r="N1986" s="822">
        <v>7</v>
      </c>
      <c r="O1986" s="826">
        <v>5.5</v>
      </c>
      <c r="P1986" s="825">
        <v>0</v>
      </c>
      <c r="Q1986" s="827"/>
      <c r="R1986" s="822">
        <v>5</v>
      </c>
      <c r="S1986" s="827">
        <v>0.7142857142857143</v>
      </c>
      <c r="T1986" s="826">
        <v>3.5</v>
      </c>
      <c r="U1986" s="828">
        <v>0.63636363636363635</v>
      </c>
    </row>
    <row r="1987" spans="1:21" ht="14.45" customHeight="1" x14ac:dyDescent="0.2">
      <c r="A1987" s="821">
        <v>11</v>
      </c>
      <c r="B1987" s="822" t="s">
        <v>2300</v>
      </c>
      <c r="C1987" s="822" t="s">
        <v>2306</v>
      </c>
      <c r="D1987" s="823" t="s">
        <v>4268</v>
      </c>
      <c r="E1987" s="824" t="s">
        <v>2337</v>
      </c>
      <c r="F1987" s="822" t="s">
        <v>2301</v>
      </c>
      <c r="G1987" s="822" t="s">
        <v>3749</v>
      </c>
      <c r="H1987" s="822" t="s">
        <v>329</v>
      </c>
      <c r="I1987" s="822" t="s">
        <v>3750</v>
      </c>
      <c r="J1987" s="822" t="s">
        <v>1606</v>
      </c>
      <c r="K1987" s="822" t="s">
        <v>1954</v>
      </c>
      <c r="L1987" s="825">
        <v>247.17</v>
      </c>
      <c r="M1987" s="825">
        <v>247.17</v>
      </c>
      <c r="N1987" s="822">
        <v>1</v>
      </c>
      <c r="O1987" s="826">
        <v>0.5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11</v>
      </c>
      <c r="B1988" s="822" t="s">
        <v>2300</v>
      </c>
      <c r="C1988" s="822" t="s">
        <v>2306</v>
      </c>
      <c r="D1988" s="823" t="s">
        <v>4268</v>
      </c>
      <c r="E1988" s="824" t="s">
        <v>2337</v>
      </c>
      <c r="F1988" s="822" t="s">
        <v>2301</v>
      </c>
      <c r="G1988" s="822" t="s">
        <v>3749</v>
      </c>
      <c r="H1988" s="822" t="s">
        <v>329</v>
      </c>
      <c r="I1988" s="822" t="s">
        <v>4020</v>
      </c>
      <c r="J1988" s="822" t="s">
        <v>1606</v>
      </c>
      <c r="K1988" s="822" t="s">
        <v>4021</v>
      </c>
      <c r="L1988" s="825">
        <v>922.76</v>
      </c>
      <c r="M1988" s="825">
        <v>4613.7999999999993</v>
      </c>
      <c r="N1988" s="822">
        <v>5</v>
      </c>
      <c r="O1988" s="826">
        <v>3</v>
      </c>
      <c r="P1988" s="825">
        <v>2768.2799999999997</v>
      </c>
      <c r="Q1988" s="827">
        <v>0.60000000000000009</v>
      </c>
      <c r="R1988" s="822">
        <v>3</v>
      </c>
      <c r="S1988" s="827">
        <v>0.6</v>
      </c>
      <c r="T1988" s="826">
        <v>2</v>
      </c>
      <c r="U1988" s="828">
        <v>0.66666666666666663</v>
      </c>
    </row>
    <row r="1989" spans="1:21" ht="14.45" customHeight="1" x14ac:dyDescent="0.2">
      <c r="A1989" s="821">
        <v>11</v>
      </c>
      <c r="B1989" s="822" t="s">
        <v>2300</v>
      </c>
      <c r="C1989" s="822" t="s">
        <v>2306</v>
      </c>
      <c r="D1989" s="823" t="s">
        <v>4268</v>
      </c>
      <c r="E1989" s="824" t="s">
        <v>2337</v>
      </c>
      <c r="F1989" s="822" t="s">
        <v>2301</v>
      </c>
      <c r="G1989" s="822" t="s">
        <v>3749</v>
      </c>
      <c r="H1989" s="822" t="s">
        <v>329</v>
      </c>
      <c r="I1989" s="822" t="s">
        <v>4022</v>
      </c>
      <c r="J1989" s="822" t="s">
        <v>1606</v>
      </c>
      <c r="K1989" s="822" t="s">
        <v>4023</v>
      </c>
      <c r="L1989" s="825">
        <v>615.15</v>
      </c>
      <c r="M1989" s="825">
        <v>1230.3</v>
      </c>
      <c r="N1989" s="822">
        <v>2</v>
      </c>
      <c r="O1989" s="826">
        <v>1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11</v>
      </c>
      <c r="B1990" s="822" t="s">
        <v>2300</v>
      </c>
      <c r="C1990" s="822" t="s">
        <v>2306</v>
      </c>
      <c r="D1990" s="823" t="s">
        <v>4268</v>
      </c>
      <c r="E1990" s="824" t="s">
        <v>2337</v>
      </c>
      <c r="F1990" s="822" t="s">
        <v>2301</v>
      </c>
      <c r="G1990" s="822" t="s">
        <v>3749</v>
      </c>
      <c r="H1990" s="822" t="s">
        <v>329</v>
      </c>
      <c r="I1990" s="822" t="s">
        <v>1951</v>
      </c>
      <c r="J1990" s="822" t="s">
        <v>808</v>
      </c>
      <c r="K1990" s="822" t="s">
        <v>1952</v>
      </c>
      <c r="L1990" s="825">
        <v>329.56</v>
      </c>
      <c r="M1990" s="825">
        <v>659.12</v>
      </c>
      <c r="N1990" s="822">
        <v>2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11</v>
      </c>
      <c r="B1991" s="822" t="s">
        <v>2300</v>
      </c>
      <c r="C1991" s="822" t="s">
        <v>2306</v>
      </c>
      <c r="D1991" s="823" t="s">
        <v>4268</v>
      </c>
      <c r="E1991" s="824" t="s">
        <v>2337</v>
      </c>
      <c r="F1991" s="822" t="s">
        <v>2301</v>
      </c>
      <c r="G1991" s="822" t="s">
        <v>3749</v>
      </c>
      <c r="H1991" s="822" t="s">
        <v>329</v>
      </c>
      <c r="I1991" s="822" t="s">
        <v>1953</v>
      </c>
      <c r="J1991" s="822" t="s">
        <v>808</v>
      </c>
      <c r="K1991" s="822" t="s">
        <v>1954</v>
      </c>
      <c r="L1991" s="825">
        <v>247.17</v>
      </c>
      <c r="M1991" s="825">
        <v>247.17</v>
      </c>
      <c r="N1991" s="822">
        <v>1</v>
      </c>
      <c r="O1991" s="826">
        <v>0.5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11</v>
      </c>
      <c r="B1992" s="822" t="s">
        <v>2300</v>
      </c>
      <c r="C1992" s="822" t="s">
        <v>2306</v>
      </c>
      <c r="D1992" s="823" t="s">
        <v>4268</v>
      </c>
      <c r="E1992" s="824" t="s">
        <v>2337</v>
      </c>
      <c r="F1992" s="822" t="s">
        <v>2301</v>
      </c>
      <c r="G1992" s="822" t="s">
        <v>4024</v>
      </c>
      <c r="H1992" s="822" t="s">
        <v>329</v>
      </c>
      <c r="I1992" s="822" t="s">
        <v>4025</v>
      </c>
      <c r="J1992" s="822" t="s">
        <v>4026</v>
      </c>
      <c r="K1992" s="822" t="s">
        <v>4027</v>
      </c>
      <c r="L1992" s="825">
        <v>0</v>
      </c>
      <c r="M1992" s="825">
        <v>0</v>
      </c>
      <c r="N1992" s="822">
        <v>1</v>
      </c>
      <c r="O1992" s="826">
        <v>1</v>
      </c>
      <c r="P1992" s="825">
        <v>0</v>
      </c>
      <c r="Q1992" s="827"/>
      <c r="R1992" s="822">
        <v>1</v>
      </c>
      <c r="S1992" s="827">
        <v>1</v>
      </c>
      <c r="T1992" s="826">
        <v>1</v>
      </c>
      <c r="U1992" s="828">
        <v>1</v>
      </c>
    </row>
    <row r="1993" spans="1:21" ht="14.45" customHeight="1" x14ac:dyDescent="0.2">
      <c r="A1993" s="821">
        <v>11</v>
      </c>
      <c r="B1993" s="822" t="s">
        <v>2300</v>
      </c>
      <c r="C1993" s="822" t="s">
        <v>2306</v>
      </c>
      <c r="D1993" s="823" t="s">
        <v>4268</v>
      </c>
      <c r="E1993" s="824" t="s">
        <v>2337</v>
      </c>
      <c r="F1993" s="822" t="s">
        <v>2301</v>
      </c>
      <c r="G1993" s="822" t="s">
        <v>2514</v>
      </c>
      <c r="H1993" s="822" t="s">
        <v>329</v>
      </c>
      <c r="I1993" s="822" t="s">
        <v>2515</v>
      </c>
      <c r="J1993" s="822" t="s">
        <v>2516</v>
      </c>
      <c r="K1993" s="822" t="s">
        <v>2517</v>
      </c>
      <c r="L1993" s="825">
        <v>159.71</v>
      </c>
      <c r="M1993" s="825">
        <v>15811.289999999997</v>
      </c>
      <c r="N1993" s="822">
        <v>99</v>
      </c>
      <c r="O1993" s="826">
        <v>37</v>
      </c>
      <c r="P1993" s="825">
        <v>6388.4000000000005</v>
      </c>
      <c r="Q1993" s="827">
        <v>0.40404040404040414</v>
      </c>
      <c r="R1993" s="822">
        <v>40</v>
      </c>
      <c r="S1993" s="827">
        <v>0.40404040404040403</v>
      </c>
      <c r="T1993" s="826">
        <v>16.5</v>
      </c>
      <c r="U1993" s="828">
        <v>0.44594594594594594</v>
      </c>
    </row>
    <row r="1994" spans="1:21" ht="14.45" customHeight="1" x14ac:dyDescent="0.2">
      <c r="A1994" s="821">
        <v>11</v>
      </c>
      <c r="B1994" s="822" t="s">
        <v>2300</v>
      </c>
      <c r="C1994" s="822" t="s">
        <v>2306</v>
      </c>
      <c r="D1994" s="823" t="s">
        <v>4268</v>
      </c>
      <c r="E1994" s="824" t="s">
        <v>2337</v>
      </c>
      <c r="F1994" s="822" t="s">
        <v>2301</v>
      </c>
      <c r="G1994" s="822" t="s">
        <v>2925</v>
      </c>
      <c r="H1994" s="822" t="s">
        <v>329</v>
      </c>
      <c r="I1994" s="822" t="s">
        <v>2926</v>
      </c>
      <c r="J1994" s="822" t="s">
        <v>2927</v>
      </c>
      <c r="K1994" s="822" t="s">
        <v>2928</v>
      </c>
      <c r="L1994" s="825">
        <v>736.33</v>
      </c>
      <c r="M1994" s="825">
        <v>736.33</v>
      </c>
      <c r="N1994" s="822">
        <v>1</v>
      </c>
      <c r="O1994" s="826">
        <v>0.5</v>
      </c>
      <c r="P1994" s="825">
        <v>736.33</v>
      </c>
      <c r="Q1994" s="827">
        <v>1</v>
      </c>
      <c r="R1994" s="822">
        <v>1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11</v>
      </c>
      <c r="B1995" s="822" t="s">
        <v>2300</v>
      </c>
      <c r="C1995" s="822" t="s">
        <v>2306</v>
      </c>
      <c r="D1995" s="823" t="s">
        <v>4268</v>
      </c>
      <c r="E1995" s="824" t="s">
        <v>2337</v>
      </c>
      <c r="F1995" s="822" t="s">
        <v>2301</v>
      </c>
      <c r="G1995" s="822" t="s">
        <v>4028</v>
      </c>
      <c r="H1995" s="822" t="s">
        <v>663</v>
      </c>
      <c r="I1995" s="822" t="s">
        <v>4029</v>
      </c>
      <c r="J1995" s="822" t="s">
        <v>1310</v>
      </c>
      <c r="K1995" s="822" t="s">
        <v>1311</v>
      </c>
      <c r="L1995" s="825">
        <v>129.75</v>
      </c>
      <c r="M1995" s="825">
        <v>129.75</v>
      </c>
      <c r="N1995" s="822">
        <v>1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11</v>
      </c>
      <c r="B1996" s="822" t="s">
        <v>2300</v>
      </c>
      <c r="C1996" s="822" t="s">
        <v>2306</v>
      </c>
      <c r="D1996" s="823" t="s">
        <v>4268</v>
      </c>
      <c r="E1996" s="824" t="s">
        <v>2337</v>
      </c>
      <c r="F1996" s="822" t="s">
        <v>2301</v>
      </c>
      <c r="G1996" s="822" t="s">
        <v>4030</v>
      </c>
      <c r="H1996" s="822" t="s">
        <v>329</v>
      </c>
      <c r="I1996" s="822" t="s">
        <v>4031</v>
      </c>
      <c r="J1996" s="822" t="s">
        <v>4032</v>
      </c>
      <c r="K1996" s="822" t="s">
        <v>4033</v>
      </c>
      <c r="L1996" s="825">
        <v>86.02</v>
      </c>
      <c r="M1996" s="825">
        <v>86.02</v>
      </c>
      <c r="N1996" s="822">
        <v>1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11</v>
      </c>
      <c r="B1997" s="822" t="s">
        <v>2300</v>
      </c>
      <c r="C1997" s="822" t="s">
        <v>2306</v>
      </c>
      <c r="D1997" s="823" t="s">
        <v>4268</v>
      </c>
      <c r="E1997" s="824" t="s">
        <v>2337</v>
      </c>
      <c r="F1997" s="822" t="s">
        <v>2301</v>
      </c>
      <c r="G1997" s="822" t="s">
        <v>2718</v>
      </c>
      <c r="H1997" s="822" t="s">
        <v>329</v>
      </c>
      <c r="I1997" s="822" t="s">
        <v>4034</v>
      </c>
      <c r="J1997" s="822" t="s">
        <v>2720</v>
      </c>
      <c r="K1997" s="822" t="s">
        <v>4035</v>
      </c>
      <c r="L1997" s="825">
        <v>0</v>
      </c>
      <c r="M1997" s="825">
        <v>0</v>
      </c>
      <c r="N1997" s="822">
        <v>1</v>
      </c>
      <c r="O1997" s="826">
        <v>1</v>
      </c>
      <c r="P1997" s="825"/>
      <c r="Q1997" s="827"/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11</v>
      </c>
      <c r="B1998" s="822" t="s">
        <v>2300</v>
      </c>
      <c r="C1998" s="822" t="s">
        <v>2306</v>
      </c>
      <c r="D1998" s="823" t="s">
        <v>4268</v>
      </c>
      <c r="E1998" s="824" t="s">
        <v>2337</v>
      </c>
      <c r="F1998" s="822" t="s">
        <v>2301</v>
      </c>
      <c r="G1998" s="822" t="s">
        <v>2383</v>
      </c>
      <c r="H1998" s="822" t="s">
        <v>663</v>
      </c>
      <c r="I1998" s="822" t="s">
        <v>1914</v>
      </c>
      <c r="J1998" s="822" t="s">
        <v>1055</v>
      </c>
      <c r="K1998" s="822" t="s">
        <v>708</v>
      </c>
      <c r="L1998" s="825">
        <v>96.04</v>
      </c>
      <c r="M1998" s="825">
        <v>288.12</v>
      </c>
      <c r="N1998" s="822">
        <v>3</v>
      </c>
      <c r="O1998" s="826">
        <v>1</v>
      </c>
      <c r="P1998" s="825">
        <v>288.12</v>
      </c>
      <c r="Q1998" s="827">
        <v>1</v>
      </c>
      <c r="R1998" s="822">
        <v>3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11</v>
      </c>
      <c r="B1999" s="822" t="s">
        <v>2300</v>
      </c>
      <c r="C1999" s="822" t="s">
        <v>2306</v>
      </c>
      <c r="D1999" s="823" t="s">
        <v>4268</v>
      </c>
      <c r="E1999" s="824" t="s">
        <v>2337</v>
      </c>
      <c r="F1999" s="822" t="s">
        <v>2301</v>
      </c>
      <c r="G1999" s="822" t="s">
        <v>2383</v>
      </c>
      <c r="H1999" s="822" t="s">
        <v>329</v>
      </c>
      <c r="I1999" s="822" t="s">
        <v>3034</v>
      </c>
      <c r="J1999" s="822" t="s">
        <v>1055</v>
      </c>
      <c r="K1999" s="822" t="s">
        <v>3035</v>
      </c>
      <c r="L1999" s="825">
        <v>153.65</v>
      </c>
      <c r="M1999" s="825">
        <v>1075.55</v>
      </c>
      <c r="N1999" s="822">
        <v>7</v>
      </c>
      <c r="O1999" s="826">
        <v>7</v>
      </c>
      <c r="P1999" s="825">
        <v>768.25</v>
      </c>
      <c r="Q1999" s="827">
        <v>0.7142857142857143</v>
      </c>
      <c r="R1999" s="822">
        <v>5</v>
      </c>
      <c r="S1999" s="827">
        <v>0.7142857142857143</v>
      </c>
      <c r="T1999" s="826">
        <v>5</v>
      </c>
      <c r="U1999" s="828">
        <v>0.7142857142857143</v>
      </c>
    </row>
    <row r="2000" spans="1:21" ht="14.45" customHeight="1" x14ac:dyDescent="0.2">
      <c r="A2000" s="821">
        <v>11</v>
      </c>
      <c r="B2000" s="822" t="s">
        <v>2300</v>
      </c>
      <c r="C2000" s="822" t="s">
        <v>2306</v>
      </c>
      <c r="D2000" s="823" t="s">
        <v>4268</v>
      </c>
      <c r="E2000" s="824" t="s">
        <v>2337</v>
      </c>
      <c r="F2000" s="822" t="s">
        <v>2301</v>
      </c>
      <c r="G2000" s="822" t="s">
        <v>2721</v>
      </c>
      <c r="H2000" s="822" t="s">
        <v>329</v>
      </c>
      <c r="I2000" s="822" t="s">
        <v>3754</v>
      </c>
      <c r="J2000" s="822" t="s">
        <v>2723</v>
      </c>
      <c r="K2000" s="822" t="s">
        <v>2724</v>
      </c>
      <c r="L2000" s="825">
        <v>1017.48</v>
      </c>
      <c r="M2000" s="825">
        <v>1017.48</v>
      </c>
      <c r="N2000" s="822">
        <v>1</v>
      </c>
      <c r="O2000" s="826">
        <v>0.5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11</v>
      </c>
      <c r="B2001" s="822" t="s">
        <v>2300</v>
      </c>
      <c r="C2001" s="822" t="s">
        <v>2306</v>
      </c>
      <c r="D2001" s="823" t="s">
        <v>4268</v>
      </c>
      <c r="E2001" s="824" t="s">
        <v>2337</v>
      </c>
      <c r="F2001" s="822" t="s">
        <v>2301</v>
      </c>
      <c r="G2001" s="822" t="s">
        <v>2721</v>
      </c>
      <c r="H2001" s="822" t="s">
        <v>329</v>
      </c>
      <c r="I2001" s="822" t="s">
        <v>3367</v>
      </c>
      <c r="J2001" s="822" t="s">
        <v>2723</v>
      </c>
      <c r="K2001" s="822" t="s">
        <v>3368</v>
      </c>
      <c r="L2001" s="825">
        <v>110.37</v>
      </c>
      <c r="M2001" s="825">
        <v>220.74</v>
      </c>
      <c r="N2001" s="822">
        <v>2</v>
      </c>
      <c r="O2001" s="826">
        <v>2</v>
      </c>
      <c r="P2001" s="825">
        <v>220.74</v>
      </c>
      <c r="Q2001" s="827">
        <v>1</v>
      </c>
      <c r="R2001" s="822">
        <v>2</v>
      </c>
      <c r="S2001" s="827">
        <v>1</v>
      </c>
      <c r="T2001" s="826">
        <v>2</v>
      </c>
      <c r="U2001" s="828">
        <v>1</v>
      </c>
    </row>
    <row r="2002" spans="1:21" ht="14.45" customHeight="1" x14ac:dyDescent="0.2">
      <c r="A2002" s="821">
        <v>11</v>
      </c>
      <c r="B2002" s="822" t="s">
        <v>2300</v>
      </c>
      <c r="C2002" s="822" t="s">
        <v>2306</v>
      </c>
      <c r="D2002" s="823" t="s">
        <v>4268</v>
      </c>
      <c r="E2002" s="824" t="s">
        <v>2337</v>
      </c>
      <c r="F2002" s="822" t="s">
        <v>2301</v>
      </c>
      <c r="G2002" s="822" t="s">
        <v>2721</v>
      </c>
      <c r="H2002" s="822" t="s">
        <v>329</v>
      </c>
      <c r="I2002" s="822" t="s">
        <v>3458</v>
      </c>
      <c r="J2002" s="822" t="s">
        <v>2723</v>
      </c>
      <c r="K2002" s="822" t="s">
        <v>3459</v>
      </c>
      <c r="L2002" s="825">
        <v>508.75</v>
      </c>
      <c r="M2002" s="825">
        <v>508.75</v>
      </c>
      <c r="N2002" s="822">
        <v>1</v>
      </c>
      <c r="O2002" s="826">
        <v>1</v>
      </c>
      <c r="P2002" s="825">
        <v>508.75</v>
      </c>
      <c r="Q2002" s="827">
        <v>1</v>
      </c>
      <c r="R2002" s="822">
        <v>1</v>
      </c>
      <c r="S2002" s="827">
        <v>1</v>
      </c>
      <c r="T2002" s="826">
        <v>1</v>
      </c>
      <c r="U2002" s="828">
        <v>1</v>
      </c>
    </row>
    <row r="2003" spans="1:21" ht="14.45" customHeight="1" x14ac:dyDescent="0.2">
      <c r="A2003" s="821">
        <v>11</v>
      </c>
      <c r="B2003" s="822" t="s">
        <v>2300</v>
      </c>
      <c r="C2003" s="822" t="s">
        <v>2306</v>
      </c>
      <c r="D2003" s="823" t="s">
        <v>4268</v>
      </c>
      <c r="E2003" s="824" t="s">
        <v>2337</v>
      </c>
      <c r="F2003" s="822" t="s">
        <v>2301</v>
      </c>
      <c r="G2003" s="822" t="s">
        <v>2522</v>
      </c>
      <c r="H2003" s="822" t="s">
        <v>329</v>
      </c>
      <c r="I2003" s="822" t="s">
        <v>2523</v>
      </c>
      <c r="J2003" s="822" t="s">
        <v>2524</v>
      </c>
      <c r="K2003" s="822" t="s">
        <v>708</v>
      </c>
      <c r="L2003" s="825">
        <v>78.33</v>
      </c>
      <c r="M2003" s="825">
        <v>1488.27</v>
      </c>
      <c r="N2003" s="822">
        <v>19</v>
      </c>
      <c r="O2003" s="826">
        <v>9.5</v>
      </c>
      <c r="P2003" s="825">
        <v>1018.2899999999998</v>
      </c>
      <c r="Q2003" s="827">
        <v>0.68421052631578938</v>
      </c>
      <c r="R2003" s="822">
        <v>13</v>
      </c>
      <c r="S2003" s="827">
        <v>0.68421052631578949</v>
      </c>
      <c r="T2003" s="826">
        <v>6.5</v>
      </c>
      <c r="U2003" s="828">
        <v>0.68421052631578949</v>
      </c>
    </row>
    <row r="2004" spans="1:21" ht="14.45" customHeight="1" x14ac:dyDescent="0.2">
      <c r="A2004" s="821">
        <v>11</v>
      </c>
      <c r="B2004" s="822" t="s">
        <v>2300</v>
      </c>
      <c r="C2004" s="822" t="s">
        <v>2306</v>
      </c>
      <c r="D2004" s="823" t="s">
        <v>4268</v>
      </c>
      <c r="E2004" s="824" t="s">
        <v>2337</v>
      </c>
      <c r="F2004" s="822" t="s">
        <v>2301</v>
      </c>
      <c r="G2004" s="822" t="s">
        <v>2522</v>
      </c>
      <c r="H2004" s="822" t="s">
        <v>329</v>
      </c>
      <c r="I2004" s="822" t="s">
        <v>3294</v>
      </c>
      <c r="J2004" s="822" t="s">
        <v>2524</v>
      </c>
      <c r="K2004" s="822" t="s">
        <v>708</v>
      </c>
      <c r="L2004" s="825">
        <v>78.33</v>
      </c>
      <c r="M2004" s="825">
        <v>234.99</v>
      </c>
      <c r="N2004" s="822">
        <v>3</v>
      </c>
      <c r="O2004" s="826">
        <v>1</v>
      </c>
      <c r="P2004" s="825">
        <v>234.99</v>
      </c>
      <c r="Q2004" s="827">
        <v>1</v>
      </c>
      <c r="R2004" s="822">
        <v>3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11</v>
      </c>
      <c r="B2005" s="822" t="s">
        <v>2300</v>
      </c>
      <c r="C2005" s="822" t="s">
        <v>2306</v>
      </c>
      <c r="D2005" s="823" t="s">
        <v>4268</v>
      </c>
      <c r="E2005" s="824" t="s">
        <v>2337</v>
      </c>
      <c r="F2005" s="822" t="s">
        <v>2301</v>
      </c>
      <c r="G2005" s="822" t="s">
        <v>2470</v>
      </c>
      <c r="H2005" s="822" t="s">
        <v>663</v>
      </c>
      <c r="I2005" s="822" t="s">
        <v>2725</v>
      </c>
      <c r="J2005" s="822" t="s">
        <v>709</v>
      </c>
      <c r="K2005" s="822" t="s">
        <v>710</v>
      </c>
      <c r="L2005" s="825">
        <v>264</v>
      </c>
      <c r="M2005" s="825">
        <v>264</v>
      </c>
      <c r="N2005" s="822">
        <v>1</v>
      </c>
      <c r="O2005" s="826">
        <v>1</v>
      </c>
      <c r="P2005" s="825">
        <v>264</v>
      </c>
      <c r="Q2005" s="827">
        <v>1</v>
      </c>
      <c r="R2005" s="822">
        <v>1</v>
      </c>
      <c r="S2005" s="827">
        <v>1</v>
      </c>
      <c r="T2005" s="826">
        <v>1</v>
      </c>
      <c r="U2005" s="828">
        <v>1</v>
      </c>
    </row>
    <row r="2006" spans="1:21" ht="14.45" customHeight="1" x14ac:dyDescent="0.2">
      <c r="A2006" s="821">
        <v>11</v>
      </c>
      <c r="B2006" s="822" t="s">
        <v>2300</v>
      </c>
      <c r="C2006" s="822" t="s">
        <v>2306</v>
      </c>
      <c r="D2006" s="823" t="s">
        <v>4268</v>
      </c>
      <c r="E2006" s="824" t="s">
        <v>2337</v>
      </c>
      <c r="F2006" s="822" t="s">
        <v>2301</v>
      </c>
      <c r="G2006" s="822" t="s">
        <v>2968</v>
      </c>
      <c r="H2006" s="822" t="s">
        <v>329</v>
      </c>
      <c r="I2006" s="822" t="s">
        <v>3037</v>
      </c>
      <c r="J2006" s="822" t="s">
        <v>3038</v>
      </c>
      <c r="K2006" s="822" t="s">
        <v>3039</v>
      </c>
      <c r="L2006" s="825">
        <v>51</v>
      </c>
      <c r="M2006" s="825">
        <v>51</v>
      </c>
      <c r="N2006" s="822">
        <v>1</v>
      </c>
      <c r="O2006" s="826">
        <v>1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11</v>
      </c>
      <c r="B2007" s="822" t="s">
        <v>2300</v>
      </c>
      <c r="C2007" s="822" t="s">
        <v>2306</v>
      </c>
      <c r="D2007" s="823" t="s">
        <v>4268</v>
      </c>
      <c r="E2007" s="824" t="s">
        <v>2337</v>
      </c>
      <c r="F2007" s="822" t="s">
        <v>2301</v>
      </c>
      <c r="G2007" s="822" t="s">
        <v>2434</v>
      </c>
      <c r="H2007" s="822" t="s">
        <v>329</v>
      </c>
      <c r="I2007" s="822" t="s">
        <v>2435</v>
      </c>
      <c r="J2007" s="822" t="s">
        <v>2436</v>
      </c>
      <c r="K2007" s="822" t="s">
        <v>2437</v>
      </c>
      <c r="L2007" s="825">
        <v>52.87</v>
      </c>
      <c r="M2007" s="825">
        <v>793.05</v>
      </c>
      <c r="N2007" s="822">
        <v>15</v>
      </c>
      <c r="O2007" s="826">
        <v>12.5</v>
      </c>
      <c r="P2007" s="825">
        <v>422.96</v>
      </c>
      <c r="Q2007" s="827">
        <v>0.53333333333333333</v>
      </c>
      <c r="R2007" s="822">
        <v>8</v>
      </c>
      <c r="S2007" s="827">
        <v>0.53333333333333333</v>
      </c>
      <c r="T2007" s="826">
        <v>7.5</v>
      </c>
      <c r="U2007" s="828">
        <v>0.6</v>
      </c>
    </row>
    <row r="2008" spans="1:21" ht="14.45" customHeight="1" x14ac:dyDescent="0.2">
      <c r="A2008" s="821">
        <v>11</v>
      </c>
      <c r="B2008" s="822" t="s">
        <v>2300</v>
      </c>
      <c r="C2008" s="822" t="s">
        <v>2306</v>
      </c>
      <c r="D2008" s="823" t="s">
        <v>4268</v>
      </c>
      <c r="E2008" s="824" t="s">
        <v>2337</v>
      </c>
      <c r="F2008" s="822" t="s">
        <v>2301</v>
      </c>
      <c r="G2008" s="822" t="s">
        <v>2434</v>
      </c>
      <c r="H2008" s="822" t="s">
        <v>329</v>
      </c>
      <c r="I2008" s="822" t="s">
        <v>2543</v>
      </c>
      <c r="J2008" s="822" t="s">
        <v>2436</v>
      </c>
      <c r="K2008" s="822" t="s">
        <v>2437</v>
      </c>
      <c r="L2008" s="825">
        <v>52.87</v>
      </c>
      <c r="M2008" s="825">
        <v>158.60999999999999</v>
      </c>
      <c r="N2008" s="822">
        <v>3</v>
      </c>
      <c r="O2008" s="826">
        <v>1.5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11</v>
      </c>
      <c r="B2009" s="822" t="s">
        <v>2300</v>
      </c>
      <c r="C2009" s="822" t="s">
        <v>2306</v>
      </c>
      <c r="D2009" s="823" t="s">
        <v>4268</v>
      </c>
      <c r="E2009" s="824" t="s">
        <v>2337</v>
      </c>
      <c r="F2009" s="822" t="s">
        <v>2301</v>
      </c>
      <c r="G2009" s="822" t="s">
        <v>2544</v>
      </c>
      <c r="H2009" s="822" t="s">
        <v>329</v>
      </c>
      <c r="I2009" s="822" t="s">
        <v>2932</v>
      </c>
      <c r="J2009" s="822" t="s">
        <v>730</v>
      </c>
      <c r="K2009" s="822" t="s">
        <v>2933</v>
      </c>
      <c r="L2009" s="825">
        <v>45.56</v>
      </c>
      <c r="M2009" s="825">
        <v>136.68</v>
      </c>
      <c r="N2009" s="822">
        <v>3</v>
      </c>
      <c r="O2009" s="826">
        <v>2</v>
      </c>
      <c r="P2009" s="825">
        <v>91.12</v>
      </c>
      <c r="Q2009" s="827">
        <v>0.66666666666666663</v>
      </c>
      <c r="R2009" s="822">
        <v>2</v>
      </c>
      <c r="S2009" s="827">
        <v>0.66666666666666663</v>
      </c>
      <c r="T2009" s="826">
        <v>1</v>
      </c>
      <c r="U2009" s="828">
        <v>0.5</v>
      </c>
    </row>
    <row r="2010" spans="1:21" ht="14.45" customHeight="1" x14ac:dyDescent="0.2">
      <c r="A2010" s="821">
        <v>11</v>
      </c>
      <c r="B2010" s="822" t="s">
        <v>2300</v>
      </c>
      <c r="C2010" s="822" t="s">
        <v>2306</v>
      </c>
      <c r="D2010" s="823" t="s">
        <v>4268</v>
      </c>
      <c r="E2010" s="824" t="s">
        <v>2337</v>
      </c>
      <c r="F2010" s="822" t="s">
        <v>2301</v>
      </c>
      <c r="G2010" s="822" t="s">
        <v>3860</v>
      </c>
      <c r="H2010" s="822" t="s">
        <v>329</v>
      </c>
      <c r="I2010" s="822" t="s">
        <v>3861</v>
      </c>
      <c r="J2010" s="822" t="s">
        <v>1387</v>
      </c>
      <c r="K2010" s="822" t="s">
        <v>3862</v>
      </c>
      <c r="L2010" s="825">
        <v>24.68</v>
      </c>
      <c r="M2010" s="825">
        <v>24.68</v>
      </c>
      <c r="N2010" s="822">
        <v>1</v>
      </c>
      <c r="O2010" s="826">
        <v>0.5</v>
      </c>
      <c r="P2010" s="825">
        <v>24.68</v>
      </c>
      <c r="Q2010" s="827">
        <v>1</v>
      </c>
      <c r="R2010" s="822">
        <v>1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11</v>
      </c>
      <c r="B2011" s="822" t="s">
        <v>2300</v>
      </c>
      <c r="C2011" s="822" t="s">
        <v>2306</v>
      </c>
      <c r="D2011" s="823" t="s">
        <v>4268</v>
      </c>
      <c r="E2011" s="824" t="s">
        <v>2337</v>
      </c>
      <c r="F2011" s="822" t="s">
        <v>2301</v>
      </c>
      <c r="G2011" s="822" t="s">
        <v>2548</v>
      </c>
      <c r="H2011" s="822" t="s">
        <v>329</v>
      </c>
      <c r="I2011" s="822" t="s">
        <v>3050</v>
      </c>
      <c r="J2011" s="822" t="s">
        <v>3051</v>
      </c>
      <c r="K2011" s="822" t="s">
        <v>3052</v>
      </c>
      <c r="L2011" s="825">
        <v>93.49</v>
      </c>
      <c r="M2011" s="825">
        <v>1682.82</v>
      </c>
      <c r="N2011" s="822">
        <v>18</v>
      </c>
      <c r="O2011" s="826">
        <v>5</v>
      </c>
      <c r="P2011" s="825">
        <v>1402.35</v>
      </c>
      <c r="Q2011" s="827">
        <v>0.83333333333333326</v>
      </c>
      <c r="R2011" s="822">
        <v>15</v>
      </c>
      <c r="S2011" s="827">
        <v>0.83333333333333337</v>
      </c>
      <c r="T2011" s="826">
        <v>4</v>
      </c>
      <c r="U2011" s="828">
        <v>0.8</v>
      </c>
    </row>
    <row r="2012" spans="1:21" ht="14.45" customHeight="1" x14ac:dyDescent="0.2">
      <c r="A2012" s="821">
        <v>11</v>
      </c>
      <c r="B2012" s="822" t="s">
        <v>2300</v>
      </c>
      <c r="C2012" s="822" t="s">
        <v>2306</v>
      </c>
      <c r="D2012" s="823" t="s">
        <v>4268</v>
      </c>
      <c r="E2012" s="824" t="s">
        <v>2337</v>
      </c>
      <c r="F2012" s="822" t="s">
        <v>2301</v>
      </c>
      <c r="G2012" s="822" t="s">
        <v>2548</v>
      </c>
      <c r="H2012" s="822" t="s">
        <v>329</v>
      </c>
      <c r="I2012" s="822" t="s">
        <v>2549</v>
      </c>
      <c r="J2012" s="822" t="s">
        <v>2550</v>
      </c>
      <c r="K2012" s="822" t="s">
        <v>2551</v>
      </c>
      <c r="L2012" s="825">
        <v>93.49</v>
      </c>
      <c r="M2012" s="825">
        <v>467.45</v>
      </c>
      <c r="N2012" s="822">
        <v>5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11</v>
      </c>
      <c r="B2013" s="822" t="s">
        <v>2300</v>
      </c>
      <c r="C2013" s="822" t="s">
        <v>2306</v>
      </c>
      <c r="D2013" s="823" t="s">
        <v>4268</v>
      </c>
      <c r="E2013" s="824" t="s">
        <v>2337</v>
      </c>
      <c r="F2013" s="822" t="s">
        <v>2301</v>
      </c>
      <c r="G2013" s="822" t="s">
        <v>2552</v>
      </c>
      <c r="H2013" s="822" t="s">
        <v>329</v>
      </c>
      <c r="I2013" s="822" t="s">
        <v>2553</v>
      </c>
      <c r="J2013" s="822" t="s">
        <v>764</v>
      </c>
      <c r="K2013" s="822" t="s">
        <v>2554</v>
      </c>
      <c r="L2013" s="825">
        <v>477.5</v>
      </c>
      <c r="M2013" s="825">
        <v>955</v>
      </c>
      <c r="N2013" s="822">
        <v>2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11</v>
      </c>
      <c r="B2014" s="822" t="s">
        <v>2300</v>
      </c>
      <c r="C2014" s="822" t="s">
        <v>2306</v>
      </c>
      <c r="D2014" s="823" t="s">
        <v>4268</v>
      </c>
      <c r="E2014" s="824" t="s">
        <v>2337</v>
      </c>
      <c r="F2014" s="822" t="s">
        <v>2301</v>
      </c>
      <c r="G2014" s="822" t="s">
        <v>3760</v>
      </c>
      <c r="H2014" s="822" t="s">
        <v>329</v>
      </c>
      <c r="I2014" s="822" t="s">
        <v>4036</v>
      </c>
      <c r="J2014" s="822" t="s">
        <v>4037</v>
      </c>
      <c r="K2014" s="822" t="s">
        <v>4038</v>
      </c>
      <c r="L2014" s="825">
        <v>46.99</v>
      </c>
      <c r="M2014" s="825">
        <v>46.99</v>
      </c>
      <c r="N2014" s="822">
        <v>1</v>
      </c>
      <c r="O2014" s="826">
        <v>1</v>
      </c>
      <c r="P2014" s="825">
        <v>46.99</v>
      </c>
      <c r="Q2014" s="827">
        <v>1</v>
      </c>
      <c r="R2014" s="822">
        <v>1</v>
      </c>
      <c r="S2014" s="827">
        <v>1</v>
      </c>
      <c r="T2014" s="826">
        <v>1</v>
      </c>
      <c r="U2014" s="828">
        <v>1</v>
      </c>
    </row>
    <row r="2015" spans="1:21" ht="14.45" customHeight="1" x14ac:dyDescent="0.2">
      <c r="A2015" s="821">
        <v>11</v>
      </c>
      <c r="B2015" s="822" t="s">
        <v>2300</v>
      </c>
      <c r="C2015" s="822" t="s">
        <v>2306</v>
      </c>
      <c r="D2015" s="823" t="s">
        <v>4268</v>
      </c>
      <c r="E2015" s="824" t="s">
        <v>2337</v>
      </c>
      <c r="F2015" s="822" t="s">
        <v>2301</v>
      </c>
      <c r="G2015" s="822" t="s">
        <v>2744</v>
      </c>
      <c r="H2015" s="822" t="s">
        <v>329</v>
      </c>
      <c r="I2015" s="822" t="s">
        <v>3405</v>
      </c>
      <c r="J2015" s="822" t="s">
        <v>1400</v>
      </c>
      <c r="K2015" s="822" t="s">
        <v>1401</v>
      </c>
      <c r="L2015" s="825">
        <v>94.7</v>
      </c>
      <c r="M2015" s="825">
        <v>189.4</v>
      </c>
      <c r="N2015" s="822">
        <v>2</v>
      </c>
      <c r="O2015" s="826">
        <v>1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11</v>
      </c>
      <c r="B2016" s="822" t="s">
        <v>2300</v>
      </c>
      <c r="C2016" s="822" t="s">
        <v>2306</v>
      </c>
      <c r="D2016" s="823" t="s">
        <v>4268</v>
      </c>
      <c r="E2016" s="824" t="s">
        <v>2337</v>
      </c>
      <c r="F2016" s="822" t="s">
        <v>2301</v>
      </c>
      <c r="G2016" s="822" t="s">
        <v>2559</v>
      </c>
      <c r="H2016" s="822" t="s">
        <v>329</v>
      </c>
      <c r="I2016" s="822" t="s">
        <v>2560</v>
      </c>
      <c r="J2016" s="822" t="s">
        <v>2561</v>
      </c>
      <c r="K2016" s="822" t="s">
        <v>2562</v>
      </c>
      <c r="L2016" s="825">
        <v>159.71</v>
      </c>
      <c r="M2016" s="825">
        <v>15811.289999999995</v>
      </c>
      <c r="N2016" s="822">
        <v>99</v>
      </c>
      <c r="O2016" s="826">
        <v>33</v>
      </c>
      <c r="P2016" s="825">
        <v>3833.0400000000004</v>
      </c>
      <c r="Q2016" s="827">
        <v>0.24242424242424251</v>
      </c>
      <c r="R2016" s="822">
        <v>24</v>
      </c>
      <c r="S2016" s="827">
        <v>0.24242424242424243</v>
      </c>
      <c r="T2016" s="826">
        <v>8.5</v>
      </c>
      <c r="U2016" s="828">
        <v>0.25757575757575757</v>
      </c>
    </row>
    <row r="2017" spans="1:21" ht="14.45" customHeight="1" x14ac:dyDescent="0.2">
      <c r="A2017" s="821">
        <v>11</v>
      </c>
      <c r="B2017" s="822" t="s">
        <v>2300</v>
      </c>
      <c r="C2017" s="822" t="s">
        <v>2306</v>
      </c>
      <c r="D2017" s="823" t="s">
        <v>4268</v>
      </c>
      <c r="E2017" s="824" t="s">
        <v>2337</v>
      </c>
      <c r="F2017" s="822" t="s">
        <v>2301</v>
      </c>
      <c r="G2017" s="822" t="s">
        <v>2559</v>
      </c>
      <c r="H2017" s="822" t="s">
        <v>329</v>
      </c>
      <c r="I2017" s="822" t="s">
        <v>2563</v>
      </c>
      <c r="J2017" s="822" t="s">
        <v>2561</v>
      </c>
      <c r="K2017" s="822" t="s">
        <v>2564</v>
      </c>
      <c r="L2017" s="825">
        <v>159.71</v>
      </c>
      <c r="M2017" s="825">
        <v>638.84</v>
      </c>
      <c r="N2017" s="822">
        <v>4</v>
      </c>
      <c r="O2017" s="826">
        <v>1.5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11</v>
      </c>
      <c r="B2018" s="822" t="s">
        <v>2300</v>
      </c>
      <c r="C2018" s="822" t="s">
        <v>2306</v>
      </c>
      <c r="D2018" s="823" t="s">
        <v>4268</v>
      </c>
      <c r="E2018" s="824" t="s">
        <v>2337</v>
      </c>
      <c r="F2018" s="822" t="s">
        <v>2301</v>
      </c>
      <c r="G2018" s="822" t="s">
        <v>2747</v>
      </c>
      <c r="H2018" s="822" t="s">
        <v>329</v>
      </c>
      <c r="I2018" s="822" t="s">
        <v>2751</v>
      </c>
      <c r="J2018" s="822" t="s">
        <v>2752</v>
      </c>
      <c r="K2018" s="822" t="s">
        <v>2750</v>
      </c>
      <c r="L2018" s="825">
        <v>0</v>
      </c>
      <c r="M2018" s="825">
        <v>0</v>
      </c>
      <c r="N2018" s="822">
        <v>1</v>
      </c>
      <c r="O2018" s="826">
        <v>1</v>
      </c>
      <c r="P2018" s="825"/>
      <c r="Q2018" s="827"/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11</v>
      </c>
      <c r="B2019" s="822" t="s">
        <v>2300</v>
      </c>
      <c r="C2019" s="822" t="s">
        <v>2306</v>
      </c>
      <c r="D2019" s="823" t="s">
        <v>4268</v>
      </c>
      <c r="E2019" s="824" t="s">
        <v>2337</v>
      </c>
      <c r="F2019" s="822" t="s">
        <v>2301</v>
      </c>
      <c r="G2019" s="822" t="s">
        <v>2438</v>
      </c>
      <c r="H2019" s="822" t="s">
        <v>329</v>
      </c>
      <c r="I2019" s="822" t="s">
        <v>2439</v>
      </c>
      <c r="J2019" s="822" t="s">
        <v>2440</v>
      </c>
      <c r="K2019" s="822" t="s">
        <v>2441</v>
      </c>
      <c r="L2019" s="825">
        <v>91.78</v>
      </c>
      <c r="M2019" s="825">
        <v>3120.5199999999995</v>
      </c>
      <c r="N2019" s="822">
        <v>34</v>
      </c>
      <c r="O2019" s="826">
        <v>24</v>
      </c>
      <c r="P2019" s="825">
        <v>1560.2599999999998</v>
      </c>
      <c r="Q2019" s="827">
        <v>0.5</v>
      </c>
      <c r="R2019" s="822">
        <v>17</v>
      </c>
      <c r="S2019" s="827">
        <v>0.5</v>
      </c>
      <c r="T2019" s="826">
        <v>11</v>
      </c>
      <c r="U2019" s="828">
        <v>0.45833333333333331</v>
      </c>
    </row>
    <row r="2020" spans="1:21" ht="14.45" customHeight="1" x14ac:dyDescent="0.2">
      <c r="A2020" s="821">
        <v>11</v>
      </c>
      <c r="B2020" s="822" t="s">
        <v>2300</v>
      </c>
      <c r="C2020" s="822" t="s">
        <v>2306</v>
      </c>
      <c r="D2020" s="823" t="s">
        <v>4268</v>
      </c>
      <c r="E2020" s="824" t="s">
        <v>2337</v>
      </c>
      <c r="F2020" s="822" t="s">
        <v>2301</v>
      </c>
      <c r="G2020" s="822" t="s">
        <v>2756</v>
      </c>
      <c r="H2020" s="822" t="s">
        <v>663</v>
      </c>
      <c r="I2020" s="822" t="s">
        <v>2067</v>
      </c>
      <c r="J2020" s="822" t="s">
        <v>1222</v>
      </c>
      <c r="K2020" s="822" t="s">
        <v>2068</v>
      </c>
      <c r="L2020" s="825">
        <v>386.73</v>
      </c>
      <c r="M2020" s="825">
        <v>386.73</v>
      </c>
      <c r="N2020" s="822">
        <v>1</v>
      </c>
      <c r="O2020" s="826">
        <v>1</v>
      </c>
      <c r="P2020" s="825">
        <v>386.73</v>
      </c>
      <c r="Q2020" s="827">
        <v>1</v>
      </c>
      <c r="R2020" s="822">
        <v>1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11</v>
      </c>
      <c r="B2021" s="822" t="s">
        <v>2300</v>
      </c>
      <c r="C2021" s="822" t="s">
        <v>2306</v>
      </c>
      <c r="D2021" s="823" t="s">
        <v>4268</v>
      </c>
      <c r="E2021" s="824" t="s">
        <v>2337</v>
      </c>
      <c r="F2021" s="822" t="s">
        <v>2301</v>
      </c>
      <c r="G2021" s="822" t="s">
        <v>2359</v>
      </c>
      <c r="H2021" s="822" t="s">
        <v>329</v>
      </c>
      <c r="I2021" s="822" t="s">
        <v>2504</v>
      </c>
      <c r="J2021" s="822" t="s">
        <v>2639</v>
      </c>
      <c r="K2021" s="822"/>
      <c r="L2021" s="825">
        <v>50.32</v>
      </c>
      <c r="M2021" s="825">
        <v>50.32</v>
      </c>
      <c r="N2021" s="822">
        <v>1</v>
      </c>
      <c r="O2021" s="826">
        <v>0.5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11</v>
      </c>
      <c r="B2022" s="822" t="s">
        <v>2300</v>
      </c>
      <c r="C2022" s="822" t="s">
        <v>2306</v>
      </c>
      <c r="D2022" s="823" t="s">
        <v>4268</v>
      </c>
      <c r="E2022" s="824" t="s">
        <v>2337</v>
      </c>
      <c r="F2022" s="822" t="s">
        <v>2301</v>
      </c>
      <c r="G2022" s="822" t="s">
        <v>2759</v>
      </c>
      <c r="H2022" s="822" t="s">
        <v>329</v>
      </c>
      <c r="I2022" s="822" t="s">
        <v>2760</v>
      </c>
      <c r="J2022" s="822" t="s">
        <v>1099</v>
      </c>
      <c r="K2022" s="822" t="s">
        <v>2761</v>
      </c>
      <c r="L2022" s="825">
        <v>42.14</v>
      </c>
      <c r="M2022" s="825">
        <v>210.7</v>
      </c>
      <c r="N2022" s="822">
        <v>5</v>
      </c>
      <c r="O2022" s="826">
        <v>4</v>
      </c>
      <c r="P2022" s="825">
        <v>42.14</v>
      </c>
      <c r="Q2022" s="827">
        <v>0.2</v>
      </c>
      <c r="R2022" s="822">
        <v>1</v>
      </c>
      <c r="S2022" s="827">
        <v>0.2</v>
      </c>
      <c r="T2022" s="826">
        <v>1</v>
      </c>
      <c r="U2022" s="828">
        <v>0.25</v>
      </c>
    </row>
    <row r="2023" spans="1:21" ht="14.45" customHeight="1" x14ac:dyDescent="0.2">
      <c r="A2023" s="821">
        <v>11</v>
      </c>
      <c r="B2023" s="822" t="s">
        <v>2300</v>
      </c>
      <c r="C2023" s="822" t="s">
        <v>2306</v>
      </c>
      <c r="D2023" s="823" t="s">
        <v>4268</v>
      </c>
      <c r="E2023" s="824" t="s">
        <v>2337</v>
      </c>
      <c r="F2023" s="822" t="s">
        <v>2301</v>
      </c>
      <c r="G2023" s="822" t="s">
        <v>4039</v>
      </c>
      <c r="H2023" s="822" t="s">
        <v>329</v>
      </c>
      <c r="I2023" s="822" t="s">
        <v>4040</v>
      </c>
      <c r="J2023" s="822" t="s">
        <v>741</v>
      </c>
      <c r="K2023" s="822" t="s">
        <v>4041</v>
      </c>
      <c r="L2023" s="825">
        <v>25.53</v>
      </c>
      <c r="M2023" s="825">
        <v>51.06</v>
      </c>
      <c r="N2023" s="822">
        <v>2</v>
      </c>
      <c r="O2023" s="826">
        <v>1</v>
      </c>
      <c r="P2023" s="825">
        <v>25.53</v>
      </c>
      <c r="Q2023" s="827">
        <v>0.5</v>
      </c>
      <c r="R2023" s="822">
        <v>1</v>
      </c>
      <c r="S2023" s="827">
        <v>0.5</v>
      </c>
      <c r="T2023" s="826">
        <v>0.5</v>
      </c>
      <c r="U2023" s="828">
        <v>0.5</v>
      </c>
    </row>
    <row r="2024" spans="1:21" ht="14.45" customHeight="1" x14ac:dyDescent="0.2">
      <c r="A2024" s="821">
        <v>11</v>
      </c>
      <c r="B2024" s="822" t="s">
        <v>2300</v>
      </c>
      <c r="C2024" s="822" t="s">
        <v>2306</v>
      </c>
      <c r="D2024" s="823" t="s">
        <v>4268</v>
      </c>
      <c r="E2024" s="824" t="s">
        <v>2337</v>
      </c>
      <c r="F2024" s="822" t="s">
        <v>2301</v>
      </c>
      <c r="G2024" s="822" t="s">
        <v>3727</v>
      </c>
      <c r="H2024" s="822" t="s">
        <v>329</v>
      </c>
      <c r="I2024" s="822" t="s">
        <v>3728</v>
      </c>
      <c r="J2024" s="822" t="s">
        <v>686</v>
      </c>
      <c r="K2024" s="822" t="s">
        <v>3729</v>
      </c>
      <c r="L2024" s="825">
        <v>0</v>
      </c>
      <c r="M2024" s="825">
        <v>0</v>
      </c>
      <c r="N2024" s="822">
        <v>1</v>
      </c>
      <c r="O2024" s="826">
        <v>1</v>
      </c>
      <c r="P2024" s="825"/>
      <c r="Q2024" s="827"/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11</v>
      </c>
      <c r="B2025" s="822" t="s">
        <v>2300</v>
      </c>
      <c r="C2025" s="822" t="s">
        <v>2306</v>
      </c>
      <c r="D2025" s="823" t="s">
        <v>4268</v>
      </c>
      <c r="E2025" s="824" t="s">
        <v>2337</v>
      </c>
      <c r="F2025" s="822" t="s">
        <v>2301</v>
      </c>
      <c r="G2025" s="822" t="s">
        <v>2385</v>
      </c>
      <c r="H2025" s="822" t="s">
        <v>329</v>
      </c>
      <c r="I2025" s="822" t="s">
        <v>2451</v>
      </c>
      <c r="J2025" s="822" t="s">
        <v>1104</v>
      </c>
      <c r="K2025" s="822" t="s">
        <v>1056</v>
      </c>
      <c r="L2025" s="825">
        <v>111.72</v>
      </c>
      <c r="M2025" s="825">
        <v>893.76</v>
      </c>
      <c r="N2025" s="822">
        <v>8</v>
      </c>
      <c r="O2025" s="826">
        <v>4</v>
      </c>
      <c r="P2025" s="825">
        <v>335.15999999999997</v>
      </c>
      <c r="Q2025" s="827">
        <v>0.37499999999999994</v>
      </c>
      <c r="R2025" s="822">
        <v>3</v>
      </c>
      <c r="S2025" s="827">
        <v>0.375</v>
      </c>
      <c r="T2025" s="826">
        <v>2</v>
      </c>
      <c r="U2025" s="828">
        <v>0.5</v>
      </c>
    </row>
    <row r="2026" spans="1:21" ht="14.45" customHeight="1" x14ac:dyDescent="0.2">
      <c r="A2026" s="821">
        <v>11</v>
      </c>
      <c r="B2026" s="822" t="s">
        <v>2300</v>
      </c>
      <c r="C2026" s="822" t="s">
        <v>2306</v>
      </c>
      <c r="D2026" s="823" t="s">
        <v>4268</v>
      </c>
      <c r="E2026" s="824" t="s">
        <v>2337</v>
      </c>
      <c r="F2026" s="822" t="s">
        <v>2301</v>
      </c>
      <c r="G2026" s="822" t="s">
        <v>2385</v>
      </c>
      <c r="H2026" s="822" t="s">
        <v>329</v>
      </c>
      <c r="I2026" s="822" t="s">
        <v>2451</v>
      </c>
      <c r="J2026" s="822" t="s">
        <v>1104</v>
      </c>
      <c r="K2026" s="822" t="s">
        <v>1056</v>
      </c>
      <c r="L2026" s="825">
        <v>78.48</v>
      </c>
      <c r="M2026" s="825">
        <v>627.84</v>
      </c>
      <c r="N2026" s="822">
        <v>8</v>
      </c>
      <c r="O2026" s="826">
        <v>2.5</v>
      </c>
      <c r="P2026" s="825">
        <v>392.40000000000003</v>
      </c>
      <c r="Q2026" s="827">
        <v>0.625</v>
      </c>
      <c r="R2026" s="822">
        <v>5</v>
      </c>
      <c r="S2026" s="827">
        <v>0.625</v>
      </c>
      <c r="T2026" s="826">
        <v>1.5</v>
      </c>
      <c r="U2026" s="828">
        <v>0.6</v>
      </c>
    </row>
    <row r="2027" spans="1:21" ht="14.45" customHeight="1" x14ac:dyDescent="0.2">
      <c r="A2027" s="821">
        <v>11</v>
      </c>
      <c r="B2027" s="822" t="s">
        <v>2300</v>
      </c>
      <c r="C2027" s="822" t="s">
        <v>2306</v>
      </c>
      <c r="D2027" s="823" t="s">
        <v>4268</v>
      </c>
      <c r="E2027" s="824" t="s">
        <v>2337</v>
      </c>
      <c r="F2027" s="822" t="s">
        <v>2301</v>
      </c>
      <c r="G2027" s="822" t="s">
        <v>2385</v>
      </c>
      <c r="H2027" s="822" t="s">
        <v>329</v>
      </c>
      <c r="I2027" s="822" t="s">
        <v>4042</v>
      </c>
      <c r="J2027" s="822" t="s">
        <v>1104</v>
      </c>
      <c r="K2027" s="822" t="s">
        <v>4043</v>
      </c>
      <c r="L2027" s="825">
        <v>39.24</v>
      </c>
      <c r="M2027" s="825">
        <v>117.72</v>
      </c>
      <c r="N2027" s="822">
        <v>3</v>
      </c>
      <c r="O2027" s="826">
        <v>1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11</v>
      </c>
      <c r="B2028" s="822" t="s">
        <v>2300</v>
      </c>
      <c r="C2028" s="822" t="s">
        <v>2306</v>
      </c>
      <c r="D2028" s="823" t="s">
        <v>4268</v>
      </c>
      <c r="E2028" s="824" t="s">
        <v>2337</v>
      </c>
      <c r="F2028" s="822" t="s">
        <v>2301</v>
      </c>
      <c r="G2028" s="822" t="s">
        <v>2452</v>
      </c>
      <c r="H2028" s="822" t="s">
        <v>329</v>
      </c>
      <c r="I2028" s="822" t="s">
        <v>2453</v>
      </c>
      <c r="J2028" s="822" t="s">
        <v>2454</v>
      </c>
      <c r="K2028" s="822" t="s">
        <v>2455</v>
      </c>
      <c r="L2028" s="825">
        <v>132.97999999999999</v>
      </c>
      <c r="M2028" s="825">
        <v>6250.0599999999995</v>
      </c>
      <c r="N2028" s="822">
        <v>47</v>
      </c>
      <c r="O2028" s="826">
        <v>14</v>
      </c>
      <c r="P2028" s="825">
        <v>3989.4</v>
      </c>
      <c r="Q2028" s="827">
        <v>0.63829787234042556</v>
      </c>
      <c r="R2028" s="822">
        <v>30</v>
      </c>
      <c r="S2028" s="827">
        <v>0.63829787234042556</v>
      </c>
      <c r="T2028" s="826">
        <v>8</v>
      </c>
      <c r="U2028" s="828">
        <v>0.5714285714285714</v>
      </c>
    </row>
    <row r="2029" spans="1:21" ht="14.45" customHeight="1" x14ac:dyDescent="0.2">
      <c r="A2029" s="821">
        <v>11</v>
      </c>
      <c r="B2029" s="822" t="s">
        <v>2300</v>
      </c>
      <c r="C2029" s="822" t="s">
        <v>2306</v>
      </c>
      <c r="D2029" s="823" t="s">
        <v>4268</v>
      </c>
      <c r="E2029" s="824" t="s">
        <v>2337</v>
      </c>
      <c r="F2029" s="822" t="s">
        <v>2301</v>
      </c>
      <c r="G2029" s="822" t="s">
        <v>4044</v>
      </c>
      <c r="H2029" s="822" t="s">
        <v>329</v>
      </c>
      <c r="I2029" s="822" t="s">
        <v>4045</v>
      </c>
      <c r="J2029" s="822" t="s">
        <v>1116</v>
      </c>
      <c r="K2029" s="822" t="s">
        <v>4046</v>
      </c>
      <c r="L2029" s="825">
        <v>61.97</v>
      </c>
      <c r="M2029" s="825">
        <v>309.85000000000002</v>
      </c>
      <c r="N2029" s="822">
        <v>5</v>
      </c>
      <c r="O2029" s="826">
        <v>2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11</v>
      </c>
      <c r="B2030" s="822" t="s">
        <v>2300</v>
      </c>
      <c r="C2030" s="822" t="s">
        <v>2306</v>
      </c>
      <c r="D2030" s="823" t="s">
        <v>4268</v>
      </c>
      <c r="E2030" s="824" t="s">
        <v>2337</v>
      </c>
      <c r="F2030" s="822" t="s">
        <v>2301</v>
      </c>
      <c r="G2030" s="822" t="s">
        <v>2766</v>
      </c>
      <c r="H2030" s="822" t="s">
        <v>329</v>
      </c>
      <c r="I2030" s="822" t="s">
        <v>4047</v>
      </c>
      <c r="J2030" s="822" t="s">
        <v>4048</v>
      </c>
      <c r="K2030" s="822" t="s">
        <v>1261</v>
      </c>
      <c r="L2030" s="825">
        <v>213.07</v>
      </c>
      <c r="M2030" s="825">
        <v>213.07</v>
      </c>
      <c r="N2030" s="822">
        <v>1</v>
      </c>
      <c r="O2030" s="826">
        <v>0.5</v>
      </c>
      <c r="P2030" s="825">
        <v>213.07</v>
      </c>
      <c r="Q2030" s="827">
        <v>1</v>
      </c>
      <c r="R2030" s="822">
        <v>1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11</v>
      </c>
      <c r="B2031" s="822" t="s">
        <v>2300</v>
      </c>
      <c r="C2031" s="822" t="s">
        <v>2306</v>
      </c>
      <c r="D2031" s="823" t="s">
        <v>4268</v>
      </c>
      <c r="E2031" s="824" t="s">
        <v>2337</v>
      </c>
      <c r="F2031" s="822" t="s">
        <v>2301</v>
      </c>
      <c r="G2031" s="822" t="s">
        <v>2766</v>
      </c>
      <c r="H2031" s="822" t="s">
        <v>329</v>
      </c>
      <c r="I2031" s="822" t="s">
        <v>4049</v>
      </c>
      <c r="J2031" s="822" t="s">
        <v>1260</v>
      </c>
      <c r="K2031" s="822" t="s">
        <v>1976</v>
      </c>
      <c r="L2031" s="825">
        <v>122.25</v>
      </c>
      <c r="M2031" s="825">
        <v>122.25</v>
      </c>
      <c r="N2031" s="822">
        <v>1</v>
      </c>
      <c r="O2031" s="826">
        <v>1</v>
      </c>
      <c r="P2031" s="825">
        <v>122.25</v>
      </c>
      <c r="Q2031" s="827">
        <v>1</v>
      </c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11</v>
      </c>
      <c r="B2032" s="822" t="s">
        <v>2300</v>
      </c>
      <c r="C2032" s="822" t="s">
        <v>2306</v>
      </c>
      <c r="D2032" s="823" t="s">
        <v>4268</v>
      </c>
      <c r="E2032" s="824" t="s">
        <v>2337</v>
      </c>
      <c r="F2032" s="822" t="s">
        <v>2301</v>
      </c>
      <c r="G2032" s="822" t="s">
        <v>2766</v>
      </c>
      <c r="H2032" s="822" t="s">
        <v>329</v>
      </c>
      <c r="I2032" s="822" t="s">
        <v>4050</v>
      </c>
      <c r="J2032" s="822" t="s">
        <v>2175</v>
      </c>
      <c r="K2032" s="822" t="s">
        <v>4051</v>
      </c>
      <c r="L2032" s="825">
        <v>366.71</v>
      </c>
      <c r="M2032" s="825">
        <v>366.71</v>
      </c>
      <c r="N2032" s="822">
        <v>1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11</v>
      </c>
      <c r="B2033" s="822" t="s">
        <v>2300</v>
      </c>
      <c r="C2033" s="822" t="s">
        <v>2306</v>
      </c>
      <c r="D2033" s="823" t="s">
        <v>4268</v>
      </c>
      <c r="E2033" s="824" t="s">
        <v>2337</v>
      </c>
      <c r="F2033" s="822" t="s">
        <v>2301</v>
      </c>
      <c r="G2033" s="822" t="s">
        <v>2577</v>
      </c>
      <c r="H2033" s="822" t="s">
        <v>329</v>
      </c>
      <c r="I2033" s="822" t="s">
        <v>2578</v>
      </c>
      <c r="J2033" s="822" t="s">
        <v>2579</v>
      </c>
      <c r="K2033" s="822" t="s">
        <v>2580</v>
      </c>
      <c r="L2033" s="825">
        <v>482.19</v>
      </c>
      <c r="M2033" s="825">
        <v>482.19</v>
      </c>
      <c r="N2033" s="822">
        <v>1</v>
      </c>
      <c r="O2033" s="826">
        <v>1</v>
      </c>
      <c r="P2033" s="825">
        <v>482.19</v>
      </c>
      <c r="Q2033" s="827">
        <v>1</v>
      </c>
      <c r="R2033" s="822">
        <v>1</v>
      </c>
      <c r="S2033" s="827">
        <v>1</v>
      </c>
      <c r="T2033" s="826">
        <v>1</v>
      </c>
      <c r="U2033" s="828">
        <v>1</v>
      </c>
    </row>
    <row r="2034" spans="1:21" ht="14.45" customHeight="1" x14ac:dyDescent="0.2">
      <c r="A2034" s="821">
        <v>11</v>
      </c>
      <c r="B2034" s="822" t="s">
        <v>2300</v>
      </c>
      <c r="C2034" s="822" t="s">
        <v>2306</v>
      </c>
      <c r="D2034" s="823" t="s">
        <v>4268</v>
      </c>
      <c r="E2034" s="824" t="s">
        <v>2337</v>
      </c>
      <c r="F2034" s="822" t="s">
        <v>2301</v>
      </c>
      <c r="G2034" s="822" t="s">
        <v>2479</v>
      </c>
      <c r="H2034" s="822" t="s">
        <v>329</v>
      </c>
      <c r="I2034" s="822" t="s">
        <v>2480</v>
      </c>
      <c r="J2034" s="822" t="s">
        <v>772</v>
      </c>
      <c r="K2034" s="822" t="s">
        <v>773</v>
      </c>
      <c r="L2034" s="825">
        <v>0</v>
      </c>
      <c r="M2034" s="825">
        <v>0</v>
      </c>
      <c r="N2034" s="822">
        <v>1</v>
      </c>
      <c r="O2034" s="826">
        <v>0.5</v>
      </c>
      <c r="P2034" s="825">
        <v>0</v>
      </c>
      <c r="Q2034" s="827"/>
      <c r="R2034" s="822">
        <v>1</v>
      </c>
      <c r="S2034" s="827">
        <v>1</v>
      </c>
      <c r="T2034" s="826">
        <v>0.5</v>
      </c>
      <c r="U2034" s="828">
        <v>1</v>
      </c>
    </row>
    <row r="2035" spans="1:21" ht="14.45" customHeight="1" x14ac:dyDescent="0.2">
      <c r="A2035" s="821">
        <v>11</v>
      </c>
      <c r="B2035" s="822" t="s">
        <v>2300</v>
      </c>
      <c r="C2035" s="822" t="s">
        <v>2306</v>
      </c>
      <c r="D2035" s="823" t="s">
        <v>4268</v>
      </c>
      <c r="E2035" s="824" t="s">
        <v>2337</v>
      </c>
      <c r="F2035" s="822" t="s">
        <v>2301</v>
      </c>
      <c r="G2035" s="822" t="s">
        <v>4052</v>
      </c>
      <c r="H2035" s="822" t="s">
        <v>329</v>
      </c>
      <c r="I2035" s="822" t="s">
        <v>4053</v>
      </c>
      <c r="J2035" s="822" t="s">
        <v>4054</v>
      </c>
      <c r="K2035" s="822" t="s">
        <v>4055</v>
      </c>
      <c r="L2035" s="825">
        <v>0</v>
      </c>
      <c r="M2035" s="825">
        <v>0</v>
      </c>
      <c r="N2035" s="822">
        <v>1</v>
      </c>
      <c r="O2035" s="826">
        <v>1</v>
      </c>
      <c r="P2035" s="825"/>
      <c r="Q2035" s="827"/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11</v>
      </c>
      <c r="B2036" s="822" t="s">
        <v>2300</v>
      </c>
      <c r="C2036" s="822" t="s">
        <v>2306</v>
      </c>
      <c r="D2036" s="823" t="s">
        <v>4268</v>
      </c>
      <c r="E2036" s="824" t="s">
        <v>2337</v>
      </c>
      <c r="F2036" s="822" t="s">
        <v>2301</v>
      </c>
      <c r="G2036" s="822" t="s">
        <v>2581</v>
      </c>
      <c r="H2036" s="822" t="s">
        <v>663</v>
      </c>
      <c r="I2036" s="822" t="s">
        <v>2582</v>
      </c>
      <c r="J2036" s="822" t="s">
        <v>2583</v>
      </c>
      <c r="K2036" s="822" t="s">
        <v>2584</v>
      </c>
      <c r="L2036" s="825">
        <v>7119.15</v>
      </c>
      <c r="M2036" s="825">
        <v>42714.899999999994</v>
      </c>
      <c r="N2036" s="822">
        <v>6</v>
      </c>
      <c r="O2036" s="826">
        <v>1</v>
      </c>
      <c r="P2036" s="825">
        <v>42714.899999999994</v>
      </c>
      <c r="Q2036" s="827">
        <v>1</v>
      </c>
      <c r="R2036" s="822">
        <v>6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11</v>
      </c>
      <c r="B2037" s="822" t="s">
        <v>2300</v>
      </c>
      <c r="C2037" s="822" t="s">
        <v>2306</v>
      </c>
      <c r="D2037" s="823" t="s">
        <v>4268</v>
      </c>
      <c r="E2037" s="824" t="s">
        <v>2337</v>
      </c>
      <c r="F2037" s="822" t="s">
        <v>2301</v>
      </c>
      <c r="G2037" s="822" t="s">
        <v>2581</v>
      </c>
      <c r="H2037" s="822" t="s">
        <v>329</v>
      </c>
      <c r="I2037" s="822" t="s">
        <v>4056</v>
      </c>
      <c r="J2037" s="822" t="s">
        <v>4057</v>
      </c>
      <c r="K2037" s="822" t="s">
        <v>2584</v>
      </c>
      <c r="L2037" s="825">
        <v>7119.15</v>
      </c>
      <c r="M2037" s="825">
        <v>21357.449999999997</v>
      </c>
      <c r="N2037" s="822">
        <v>3</v>
      </c>
      <c r="O2037" s="826">
        <v>0.5</v>
      </c>
      <c r="P2037" s="825">
        <v>21357.449999999997</v>
      </c>
      <c r="Q2037" s="827">
        <v>1</v>
      </c>
      <c r="R2037" s="822">
        <v>3</v>
      </c>
      <c r="S2037" s="827">
        <v>1</v>
      </c>
      <c r="T2037" s="826">
        <v>0.5</v>
      </c>
      <c r="U2037" s="828">
        <v>1</v>
      </c>
    </row>
    <row r="2038" spans="1:21" ht="14.45" customHeight="1" x14ac:dyDescent="0.2">
      <c r="A2038" s="821">
        <v>11</v>
      </c>
      <c r="B2038" s="822" t="s">
        <v>2300</v>
      </c>
      <c r="C2038" s="822" t="s">
        <v>2306</v>
      </c>
      <c r="D2038" s="823" t="s">
        <v>4268</v>
      </c>
      <c r="E2038" s="824" t="s">
        <v>2337</v>
      </c>
      <c r="F2038" s="822" t="s">
        <v>2301</v>
      </c>
      <c r="G2038" s="822" t="s">
        <v>2980</v>
      </c>
      <c r="H2038" s="822" t="s">
        <v>329</v>
      </c>
      <c r="I2038" s="822" t="s">
        <v>2983</v>
      </c>
      <c r="J2038" s="822" t="s">
        <v>749</v>
      </c>
      <c r="K2038" s="822" t="s">
        <v>1840</v>
      </c>
      <c r="L2038" s="825">
        <v>38.56</v>
      </c>
      <c r="M2038" s="825">
        <v>154.24</v>
      </c>
      <c r="N2038" s="822">
        <v>4</v>
      </c>
      <c r="O2038" s="826">
        <v>2</v>
      </c>
      <c r="P2038" s="825">
        <v>38.56</v>
      </c>
      <c r="Q2038" s="827">
        <v>0.25</v>
      </c>
      <c r="R2038" s="822">
        <v>1</v>
      </c>
      <c r="S2038" s="827">
        <v>0.25</v>
      </c>
      <c r="T2038" s="826">
        <v>0.5</v>
      </c>
      <c r="U2038" s="828">
        <v>0.25</v>
      </c>
    </row>
    <row r="2039" spans="1:21" ht="14.45" customHeight="1" x14ac:dyDescent="0.2">
      <c r="A2039" s="821">
        <v>11</v>
      </c>
      <c r="B2039" s="822" t="s">
        <v>2300</v>
      </c>
      <c r="C2039" s="822" t="s">
        <v>2306</v>
      </c>
      <c r="D2039" s="823" t="s">
        <v>4268</v>
      </c>
      <c r="E2039" s="824" t="s">
        <v>2337</v>
      </c>
      <c r="F2039" s="822" t="s">
        <v>2301</v>
      </c>
      <c r="G2039" s="822" t="s">
        <v>3436</v>
      </c>
      <c r="H2039" s="822" t="s">
        <v>329</v>
      </c>
      <c r="I2039" s="822" t="s">
        <v>4058</v>
      </c>
      <c r="J2039" s="822" t="s">
        <v>1155</v>
      </c>
      <c r="K2039" s="822" t="s">
        <v>4059</v>
      </c>
      <c r="L2039" s="825">
        <v>58.52</v>
      </c>
      <c r="M2039" s="825">
        <v>58.52</v>
      </c>
      <c r="N2039" s="822">
        <v>1</v>
      </c>
      <c r="O2039" s="826">
        <v>1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11</v>
      </c>
      <c r="B2040" s="822" t="s">
        <v>2300</v>
      </c>
      <c r="C2040" s="822" t="s">
        <v>2306</v>
      </c>
      <c r="D2040" s="823" t="s">
        <v>4268</v>
      </c>
      <c r="E2040" s="824" t="s">
        <v>2337</v>
      </c>
      <c r="F2040" s="822" t="s">
        <v>2301</v>
      </c>
      <c r="G2040" s="822" t="s">
        <v>3436</v>
      </c>
      <c r="H2040" s="822" t="s">
        <v>663</v>
      </c>
      <c r="I2040" s="822" t="s">
        <v>4060</v>
      </c>
      <c r="J2040" s="822" t="s">
        <v>1155</v>
      </c>
      <c r="K2040" s="822" t="s">
        <v>4059</v>
      </c>
      <c r="L2040" s="825">
        <v>58.52</v>
      </c>
      <c r="M2040" s="825">
        <v>58.52</v>
      </c>
      <c r="N2040" s="822">
        <v>1</v>
      </c>
      <c r="O2040" s="826">
        <v>0.5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11</v>
      </c>
      <c r="B2041" s="822" t="s">
        <v>2300</v>
      </c>
      <c r="C2041" s="822" t="s">
        <v>2306</v>
      </c>
      <c r="D2041" s="823" t="s">
        <v>4268</v>
      </c>
      <c r="E2041" s="824" t="s">
        <v>2337</v>
      </c>
      <c r="F2041" s="822" t="s">
        <v>2301</v>
      </c>
      <c r="G2041" s="822" t="s">
        <v>2353</v>
      </c>
      <c r="H2041" s="822" t="s">
        <v>663</v>
      </c>
      <c r="I2041" s="822" t="s">
        <v>1834</v>
      </c>
      <c r="J2041" s="822" t="s">
        <v>788</v>
      </c>
      <c r="K2041" s="822" t="s">
        <v>1835</v>
      </c>
      <c r="L2041" s="825">
        <v>736.33</v>
      </c>
      <c r="M2041" s="825">
        <v>52279.430000000022</v>
      </c>
      <c r="N2041" s="822">
        <v>71</v>
      </c>
      <c r="O2041" s="826">
        <v>33</v>
      </c>
      <c r="P2041" s="825">
        <v>34607.510000000017</v>
      </c>
      <c r="Q2041" s="827">
        <v>0.6619718309859155</v>
      </c>
      <c r="R2041" s="822">
        <v>47</v>
      </c>
      <c r="S2041" s="827">
        <v>0.6619718309859155</v>
      </c>
      <c r="T2041" s="826">
        <v>24</v>
      </c>
      <c r="U2041" s="828">
        <v>0.72727272727272729</v>
      </c>
    </row>
    <row r="2042" spans="1:21" ht="14.45" customHeight="1" x14ac:dyDescent="0.2">
      <c r="A2042" s="821">
        <v>11</v>
      </c>
      <c r="B2042" s="822" t="s">
        <v>2300</v>
      </c>
      <c r="C2042" s="822" t="s">
        <v>2306</v>
      </c>
      <c r="D2042" s="823" t="s">
        <v>4268</v>
      </c>
      <c r="E2042" s="824" t="s">
        <v>2337</v>
      </c>
      <c r="F2042" s="822" t="s">
        <v>2301</v>
      </c>
      <c r="G2042" s="822" t="s">
        <v>2353</v>
      </c>
      <c r="H2042" s="822" t="s">
        <v>663</v>
      </c>
      <c r="I2042" s="822" t="s">
        <v>1836</v>
      </c>
      <c r="J2042" s="822" t="s">
        <v>788</v>
      </c>
      <c r="K2042" s="822" t="s">
        <v>1837</v>
      </c>
      <c r="L2042" s="825">
        <v>490.89</v>
      </c>
      <c r="M2042" s="825">
        <v>12272.25</v>
      </c>
      <c r="N2042" s="822">
        <v>25</v>
      </c>
      <c r="O2042" s="826">
        <v>12</v>
      </c>
      <c r="P2042" s="825">
        <v>10799.58</v>
      </c>
      <c r="Q2042" s="827">
        <v>0.88</v>
      </c>
      <c r="R2042" s="822">
        <v>22</v>
      </c>
      <c r="S2042" s="827">
        <v>0.88</v>
      </c>
      <c r="T2042" s="826">
        <v>11.5</v>
      </c>
      <c r="U2042" s="828">
        <v>0.95833333333333337</v>
      </c>
    </row>
    <row r="2043" spans="1:21" ht="14.45" customHeight="1" x14ac:dyDescent="0.2">
      <c r="A2043" s="821">
        <v>11</v>
      </c>
      <c r="B2043" s="822" t="s">
        <v>2300</v>
      </c>
      <c r="C2043" s="822" t="s">
        <v>2306</v>
      </c>
      <c r="D2043" s="823" t="s">
        <v>4268</v>
      </c>
      <c r="E2043" s="824" t="s">
        <v>2337</v>
      </c>
      <c r="F2043" s="822" t="s">
        <v>2301</v>
      </c>
      <c r="G2043" s="822" t="s">
        <v>2353</v>
      </c>
      <c r="H2043" s="822" t="s">
        <v>663</v>
      </c>
      <c r="I2043" s="822" t="s">
        <v>2118</v>
      </c>
      <c r="J2043" s="822" t="s">
        <v>788</v>
      </c>
      <c r="K2043" s="822" t="s">
        <v>2119</v>
      </c>
      <c r="L2043" s="825">
        <v>1154.68</v>
      </c>
      <c r="M2043" s="825">
        <v>6928.08</v>
      </c>
      <c r="N2043" s="822">
        <v>6</v>
      </c>
      <c r="O2043" s="826">
        <v>2.5</v>
      </c>
      <c r="P2043" s="825">
        <v>6928.08</v>
      </c>
      <c r="Q2043" s="827">
        <v>1</v>
      </c>
      <c r="R2043" s="822">
        <v>6</v>
      </c>
      <c r="S2043" s="827">
        <v>1</v>
      </c>
      <c r="T2043" s="826">
        <v>2.5</v>
      </c>
      <c r="U2043" s="828">
        <v>1</v>
      </c>
    </row>
    <row r="2044" spans="1:21" ht="14.45" customHeight="1" x14ac:dyDescent="0.2">
      <c r="A2044" s="821">
        <v>11</v>
      </c>
      <c r="B2044" s="822" t="s">
        <v>2300</v>
      </c>
      <c r="C2044" s="822" t="s">
        <v>2306</v>
      </c>
      <c r="D2044" s="823" t="s">
        <v>4268</v>
      </c>
      <c r="E2044" s="824" t="s">
        <v>2337</v>
      </c>
      <c r="F2044" s="822" t="s">
        <v>2301</v>
      </c>
      <c r="G2044" s="822" t="s">
        <v>2353</v>
      </c>
      <c r="H2044" s="822" t="s">
        <v>663</v>
      </c>
      <c r="I2044" s="822" t="s">
        <v>1830</v>
      </c>
      <c r="J2044" s="822" t="s">
        <v>788</v>
      </c>
      <c r="K2044" s="822" t="s">
        <v>1831</v>
      </c>
      <c r="L2044" s="825">
        <v>923.74</v>
      </c>
      <c r="M2044" s="825">
        <v>14779.84</v>
      </c>
      <c r="N2044" s="822">
        <v>16</v>
      </c>
      <c r="O2044" s="826">
        <v>6.5</v>
      </c>
      <c r="P2044" s="825">
        <v>13856.1</v>
      </c>
      <c r="Q2044" s="827">
        <v>0.9375</v>
      </c>
      <c r="R2044" s="822">
        <v>15</v>
      </c>
      <c r="S2044" s="827">
        <v>0.9375</v>
      </c>
      <c r="T2044" s="826">
        <v>5.5</v>
      </c>
      <c r="U2044" s="828">
        <v>0.84615384615384615</v>
      </c>
    </row>
    <row r="2045" spans="1:21" ht="14.45" customHeight="1" x14ac:dyDescent="0.2">
      <c r="A2045" s="821">
        <v>11</v>
      </c>
      <c r="B2045" s="822" t="s">
        <v>2300</v>
      </c>
      <c r="C2045" s="822" t="s">
        <v>2306</v>
      </c>
      <c r="D2045" s="823" t="s">
        <v>4268</v>
      </c>
      <c r="E2045" s="824" t="s">
        <v>2337</v>
      </c>
      <c r="F2045" s="822" t="s">
        <v>2301</v>
      </c>
      <c r="G2045" s="822" t="s">
        <v>2408</v>
      </c>
      <c r="H2045" s="822" t="s">
        <v>329</v>
      </c>
      <c r="I2045" s="822" t="s">
        <v>2797</v>
      </c>
      <c r="J2045" s="822" t="s">
        <v>681</v>
      </c>
      <c r="K2045" s="822" t="s">
        <v>2798</v>
      </c>
      <c r="L2045" s="825">
        <v>17.62</v>
      </c>
      <c r="M2045" s="825">
        <v>35.24</v>
      </c>
      <c r="N2045" s="822">
        <v>2</v>
      </c>
      <c r="O2045" s="826">
        <v>2</v>
      </c>
      <c r="P2045" s="825">
        <v>35.24</v>
      </c>
      <c r="Q2045" s="827">
        <v>1</v>
      </c>
      <c r="R2045" s="822">
        <v>2</v>
      </c>
      <c r="S2045" s="827">
        <v>1</v>
      </c>
      <c r="T2045" s="826">
        <v>2</v>
      </c>
      <c r="U2045" s="828">
        <v>1</v>
      </c>
    </row>
    <row r="2046" spans="1:21" ht="14.45" customHeight="1" x14ac:dyDescent="0.2">
      <c r="A2046" s="821">
        <v>11</v>
      </c>
      <c r="B2046" s="822" t="s">
        <v>2300</v>
      </c>
      <c r="C2046" s="822" t="s">
        <v>2306</v>
      </c>
      <c r="D2046" s="823" t="s">
        <v>4268</v>
      </c>
      <c r="E2046" s="824" t="s">
        <v>2337</v>
      </c>
      <c r="F2046" s="822" t="s">
        <v>2301</v>
      </c>
      <c r="G2046" s="822" t="s">
        <v>2408</v>
      </c>
      <c r="H2046" s="822" t="s">
        <v>329</v>
      </c>
      <c r="I2046" s="822" t="s">
        <v>2409</v>
      </c>
      <c r="J2046" s="822" t="s">
        <v>681</v>
      </c>
      <c r="K2046" s="822" t="s">
        <v>1168</v>
      </c>
      <c r="L2046" s="825">
        <v>35.25</v>
      </c>
      <c r="M2046" s="825">
        <v>1621.5</v>
      </c>
      <c r="N2046" s="822">
        <v>46</v>
      </c>
      <c r="O2046" s="826">
        <v>37</v>
      </c>
      <c r="P2046" s="825">
        <v>528.75</v>
      </c>
      <c r="Q2046" s="827">
        <v>0.32608695652173914</v>
      </c>
      <c r="R2046" s="822">
        <v>15</v>
      </c>
      <c r="S2046" s="827">
        <v>0.32608695652173914</v>
      </c>
      <c r="T2046" s="826">
        <v>12.5</v>
      </c>
      <c r="U2046" s="828">
        <v>0.33783783783783783</v>
      </c>
    </row>
    <row r="2047" spans="1:21" ht="14.45" customHeight="1" x14ac:dyDescent="0.2">
      <c r="A2047" s="821">
        <v>11</v>
      </c>
      <c r="B2047" s="822" t="s">
        <v>2300</v>
      </c>
      <c r="C2047" s="822" t="s">
        <v>2306</v>
      </c>
      <c r="D2047" s="823" t="s">
        <v>4268</v>
      </c>
      <c r="E2047" s="824" t="s">
        <v>2337</v>
      </c>
      <c r="F2047" s="822" t="s">
        <v>2301</v>
      </c>
      <c r="G2047" s="822" t="s">
        <v>2408</v>
      </c>
      <c r="H2047" s="822" t="s">
        <v>329</v>
      </c>
      <c r="I2047" s="822" t="s">
        <v>2589</v>
      </c>
      <c r="J2047" s="822" t="s">
        <v>681</v>
      </c>
      <c r="K2047" s="822" t="s">
        <v>2590</v>
      </c>
      <c r="L2047" s="825">
        <v>35.25</v>
      </c>
      <c r="M2047" s="825">
        <v>1269</v>
      </c>
      <c r="N2047" s="822">
        <v>36</v>
      </c>
      <c r="O2047" s="826">
        <v>29</v>
      </c>
      <c r="P2047" s="825">
        <v>599.25</v>
      </c>
      <c r="Q2047" s="827">
        <v>0.47222222222222221</v>
      </c>
      <c r="R2047" s="822">
        <v>17</v>
      </c>
      <c r="S2047" s="827">
        <v>0.47222222222222221</v>
      </c>
      <c r="T2047" s="826">
        <v>12.5</v>
      </c>
      <c r="U2047" s="828">
        <v>0.43103448275862066</v>
      </c>
    </row>
    <row r="2048" spans="1:21" ht="14.45" customHeight="1" x14ac:dyDescent="0.2">
      <c r="A2048" s="821">
        <v>11</v>
      </c>
      <c r="B2048" s="822" t="s">
        <v>2300</v>
      </c>
      <c r="C2048" s="822" t="s">
        <v>2306</v>
      </c>
      <c r="D2048" s="823" t="s">
        <v>4268</v>
      </c>
      <c r="E2048" s="824" t="s">
        <v>2337</v>
      </c>
      <c r="F2048" s="822" t="s">
        <v>2301</v>
      </c>
      <c r="G2048" s="822" t="s">
        <v>2408</v>
      </c>
      <c r="H2048" s="822" t="s">
        <v>329</v>
      </c>
      <c r="I2048" s="822" t="s">
        <v>2591</v>
      </c>
      <c r="J2048" s="822" t="s">
        <v>925</v>
      </c>
      <c r="K2048" s="822" t="s">
        <v>2592</v>
      </c>
      <c r="L2048" s="825">
        <v>35.25</v>
      </c>
      <c r="M2048" s="825">
        <v>141</v>
      </c>
      <c r="N2048" s="822">
        <v>4</v>
      </c>
      <c r="O2048" s="826">
        <v>2.5</v>
      </c>
      <c r="P2048" s="825">
        <v>35.25</v>
      </c>
      <c r="Q2048" s="827">
        <v>0.25</v>
      </c>
      <c r="R2048" s="822">
        <v>1</v>
      </c>
      <c r="S2048" s="827">
        <v>0.25</v>
      </c>
      <c r="T2048" s="826">
        <v>0.5</v>
      </c>
      <c r="U2048" s="828">
        <v>0.2</v>
      </c>
    </row>
    <row r="2049" spans="1:21" ht="14.45" customHeight="1" x14ac:dyDescent="0.2">
      <c r="A2049" s="821">
        <v>11</v>
      </c>
      <c r="B2049" s="822" t="s">
        <v>2300</v>
      </c>
      <c r="C2049" s="822" t="s">
        <v>2306</v>
      </c>
      <c r="D2049" s="823" t="s">
        <v>4268</v>
      </c>
      <c r="E2049" s="824" t="s">
        <v>2337</v>
      </c>
      <c r="F2049" s="822" t="s">
        <v>2301</v>
      </c>
      <c r="G2049" s="822" t="s">
        <v>2408</v>
      </c>
      <c r="H2049" s="822" t="s">
        <v>329</v>
      </c>
      <c r="I2049" s="822" t="s">
        <v>3084</v>
      </c>
      <c r="J2049" s="822" t="s">
        <v>681</v>
      </c>
      <c r="K2049" s="822" t="s">
        <v>3085</v>
      </c>
      <c r="L2049" s="825">
        <v>17.62</v>
      </c>
      <c r="M2049" s="825">
        <v>17.62</v>
      </c>
      <c r="N2049" s="822">
        <v>1</v>
      </c>
      <c r="O2049" s="826">
        <v>1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11</v>
      </c>
      <c r="B2050" s="822" t="s">
        <v>2300</v>
      </c>
      <c r="C2050" s="822" t="s">
        <v>2306</v>
      </c>
      <c r="D2050" s="823" t="s">
        <v>4268</v>
      </c>
      <c r="E2050" s="824" t="s">
        <v>2337</v>
      </c>
      <c r="F2050" s="822" t="s">
        <v>2301</v>
      </c>
      <c r="G2050" s="822" t="s">
        <v>2408</v>
      </c>
      <c r="H2050" s="822" t="s">
        <v>329</v>
      </c>
      <c r="I2050" s="822" t="s">
        <v>2799</v>
      </c>
      <c r="J2050" s="822" t="s">
        <v>681</v>
      </c>
      <c r="K2050" s="822" t="s">
        <v>2592</v>
      </c>
      <c r="L2050" s="825">
        <v>35.25</v>
      </c>
      <c r="M2050" s="825">
        <v>70.5</v>
      </c>
      <c r="N2050" s="822">
        <v>2</v>
      </c>
      <c r="O2050" s="826">
        <v>1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11</v>
      </c>
      <c r="B2051" s="822" t="s">
        <v>2300</v>
      </c>
      <c r="C2051" s="822" t="s">
        <v>2306</v>
      </c>
      <c r="D2051" s="823" t="s">
        <v>4268</v>
      </c>
      <c r="E2051" s="824" t="s">
        <v>2337</v>
      </c>
      <c r="F2051" s="822" t="s">
        <v>2301</v>
      </c>
      <c r="G2051" s="822" t="s">
        <v>2408</v>
      </c>
      <c r="H2051" s="822" t="s">
        <v>329</v>
      </c>
      <c r="I2051" s="822" t="s">
        <v>3324</v>
      </c>
      <c r="J2051" s="822" t="s">
        <v>681</v>
      </c>
      <c r="K2051" s="822" t="s">
        <v>3325</v>
      </c>
      <c r="L2051" s="825">
        <v>17.62</v>
      </c>
      <c r="M2051" s="825">
        <v>35.24</v>
      </c>
      <c r="N2051" s="822">
        <v>2</v>
      </c>
      <c r="O2051" s="826">
        <v>2</v>
      </c>
      <c r="P2051" s="825">
        <v>35.24</v>
      </c>
      <c r="Q2051" s="827">
        <v>1</v>
      </c>
      <c r="R2051" s="822">
        <v>2</v>
      </c>
      <c r="S2051" s="827">
        <v>1</v>
      </c>
      <c r="T2051" s="826">
        <v>2</v>
      </c>
      <c r="U2051" s="828">
        <v>1</v>
      </c>
    </row>
    <row r="2052" spans="1:21" ht="14.45" customHeight="1" x14ac:dyDescent="0.2">
      <c r="A2052" s="821">
        <v>11</v>
      </c>
      <c r="B2052" s="822" t="s">
        <v>2300</v>
      </c>
      <c r="C2052" s="822" t="s">
        <v>2306</v>
      </c>
      <c r="D2052" s="823" t="s">
        <v>4268</v>
      </c>
      <c r="E2052" s="824" t="s">
        <v>2337</v>
      </c>
      <c r="F2052" s="822" t="s">
        <v>2301</v>
      </c>
      <c r="G2052" s="822" t="s">
        <v>4061</v>
      </c>
      <c r="H2052" s="822" t="s">
        <v>329</v>
      </c>
      <c r="I2052" s="822" t="s">
        <v>4062</v>
      </c>
      <c r="J2052" s="822" t="s">
        <v>4063</v>
      </c>
      <c r="K2052" s="822" t="s">
        <v>1168</v>
      </c>
      <c r="L2052" s="825">
        <v>174.59</v>
      </c>
      <c r="M2052" s="825">
        <v>174.59</v>
      </c>
      <c r="N2052" s="822">
        <v>1</v>
      </c>
      <c r="O2052" s="826">
        <v>1</v>
      </c>
      <c r="P2052" s="825">
        <v>174.59</v>
      </c>
      <c r="Q2052" s="827">
        <v>1</v>
      </c>
      <c r="R2052" s="822">
        <v>1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11</v>
      </c>
      <c r="B2053" s="822" t="s">
        <v>2300</v>
      </c>
      <c r="C2053" s="822" t="s">
        <v>2306</v>
      </c>
      <c r="D2053" s="823" t="s">
        <v>4268</v>
      </c>
      <c r="E2053" s="824" t="s">
        <v>2337</v>
      </c>
      <c r="F2053" s="822" t="s">
        <v>2301</v>
      </c>
      <c r="G2053" s="822" t="s">
        <v>2491</v>
      </c>
      <c r="H2053" s="822" t="s">
        <v>329</v>
      </c>
      <c r="I2053" s="822" t="s">
        <v>2492</v>
      </c>
      <c r="J2053" s="822" t="s">
        <v>2493</v>
      </c>
      <c r="K2053" s="822" t="s">
        <v>2494</v>
      </c>
      <c r="L2053" s="825">
        <v>27.37</v>
      </c>
      <c r="M2053" s="825">
        <v>27.37</v>
      </c>
      <c r="N2053" s="822">
        <v>1</v>
      </c>
      <c r="O2053" s="826">
        <v>0.5</v>
      </c>
      <c r="P2053" s="825">
        <v>27.37</v>
      </c>
      <c r="Q2053" s="827">
        <v>1</v>
      </c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11</v>
      </c>
      <c r="B2054" s="822" t="s">
        <v>2300</v>
      </c>
      <c r="C2054" s="822" t="s">
        <v>2306</v>
      </c>
      <c r="D2054" s="823" t="s">
        <v>4268</v>
      </c>
      <c r="E2054" s="824" t="s">
        <v>2337</v>
      </c>
      <c r="F2054" s="822" t="s">
        <v>2301</v>
      </c>
      <c r="G2054" s="822" t="s">
        <v>2378</v>
      </c>
      <c r="H2054" s="822" t="s">
        <v>329</v>
      </c>
      <c r="I2054" s="822" t="s">
        <v>2481</v>
      </c>
      <c r="J2054" s="822" t="s">
        <v>2014</v>
      </c>
      <c r="K2054" s="822" t="s">
        <v>2482</v>
      </c>
      <c r="L2054" s="825">
        <v>27.37</v>
      </c>
      <c r="M2054" s="825">
        <v>54.74</v>
      </c>
      <c r="N2054" s="822">
        <v>2</v>
      </c>
      <c r="O2054" s="826">
        <v>1.5</v>
      </c>
      <c r="P2054" s="825">
        <v>27.37</v>
      </c>
      <c r="Q2054" s="827">
        <v>0.5</v>
      </c>
      <c r="R2054" s="822">
        <v>1</v>
      </c>
      <c r="S2054" s="827">
        <v>0.5</v>
      </c>
      <c r="T2054" s="826">
        <v>0.5</v>
      </c>
      <c r="U2054" s="828">
        <v>0.33333333333333331</v>
      </c>
    </row>
    <row r="2055" spans="1:21" ht="14.45" customHeight="1" x14ac:dyDescent="0.2">
      <c r="A2055" s="821">
        <v>11</v>
      </c>
      <c r="B2055" s="822" t="s">
        <v>2300</v>
      </c>
      <c r="C2055" s="822" t="s">
        <v>2306</v>
      </c>
      <c r="D2055" s="823" t="s">
        <v>4268</v>
      </c>
      <c r="E2055" s="824" t="s">
        <v>2337</v>
      </c>
      <c r="F2055" s="822" t="s">
        <v>2301</v>
      </c>
      <c r="G2055" s="822" t="s">
        <v>2378</v>
      </c>
      <c r="H2055" s="822" t="s">
        <v>663</v>
      </c>
      <c r="I2055" s="822" t="s">
        <v>2104</v>
      </c>
      <c r="J2055" s="822" t="s">
        <v>2014</v>
      </c>
      <c r="K2055" s="822" t="s">
        <v>2105</v>
      </c>
      <c r="L2055" s="825">
        <v>102.93</v>
      </c>
      <c r="M2055" s="825">
        <v>102.93</v>
      </c>
      <c r="N2055" s="822">
        <v>1</v>
      </c>
      <c r="O2055" s="826">
        <v>1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11</v>
      </c>
      <c r="B2056" s="822" t="s">
        <v>2300</v>
      </c>
      <c r="C2056" s="822" t="s">
        <v>2306</v>
      </c>
      <c r="D2056" s="823" t="s">
        <v>4268</v>
      </c>
      <c r="E2056" s="824" t="s">
        <v>2337</v>
      </c>
      <c r="F2056" s="822" t="s">
        <v>2301</v>
      </c>
      <c r="G2056" s="822" t="s">
        <v>2378</v>
      </c>
      <c r="H2056" s="822" t="s">
        <v>663</v>
      </c>
      <c r="I2056" s="822" t="s">
        <v>2104</v>
      </c>
      <c r="J2056" s="822" t="s">
        <v>2014</v>
      </c>
      <c r="K2056" s="822" t="s">
        <v>2105</v>
      </c>
      <c r="L2056" s="825">
        <v>48.89</v>
      </c>
      <c r="M2056" s="825">
        <v>97.78</v>
      </c>
      <c r="N2056" s="822">
        <v>2</v>
      </c>
      <c r="O2056" s="826">
        <v>1</v>
      </c>
      <c r="P2056" s="825">
        <v>97.78</v>
      </c>
      <c r="Q2056" s="827">
        <v>1</v>
      </c>
      <c r="R2056" s="822">
        <v>2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11</v>
      </c>
      <c r="B2057" s="822" t="s">
        <v>2300</v>
      </c>
      <c r="C2057" s="822" t="s">
        <v>2306</v>
      </c>
      <c r="D2057" s="823" t="s">
        <v>4268</v>
      </c>
      <c r="E2057" s="824" t="s">
        <v>2337</v>
      </c>
      <c r="F2057" s="822" t="s">
        <v>2301</v>
      </c>
      <c r="G2057" s="822" t="s">
        <v>2378</v>
      </c>
      <c r="H2057" s="822" t="s">
        <v>329</v>
      </c>
      <c r="I2057" s="822" t="s">
        <v>2495</v>
      </c>
      <c r="J2057" s="822" t="s">
        <v>2014</v>
      </c>
      <c r="K2057" s="822" t="s">
        <v>2496</v>
      </c>
      <c r="L2057" s="825">
        <v>97.76</v>
      </c>
      <c r="M2057" s="825">
        <v>97.76</v>
      </c>
      <c r="N2057" s="822">
        <v>1</v>
      </c>
      <c r="O2057" s="826">
        <v>0.5</v>
      </c>
      <c r="P2057" s="825">
        <v>97.76</v>
      </c>
      <c r="Q2057" s="827">
        <v>1</v>
      </c>
      <c r="R2057" s="822">
        <v>1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11</v>
      </c>
      <c r="B2058" s="822" t="s">
        <v>2300</v>
      </c>
      <c r="C2058" s="822" t="s">
        <v>2306</v>
      </c>
      <c r="D2058" s="823" t="s">
        <v>4268</v>
      </c>
      <c r="E2058" s="824" t="s">
        <v>2337</v>
      </c>
      <c r="F2058" s="822" t="s">
        <v>2301</v>
      </c>
      <c r="G2058" s="822" t="s">
        <v>2378</v>
      </c>
      <c r="H2058" s="822" t="s">
        <v>663</v>
      </c>
      <c r="I2058" s="822" t="s">
        <v>2016</v>
      </c>
      <c r="J2058" s="822" t="s">
        <v>2014</v>
      </c>
      <c r="K2058" s="822" t="s">
        <v>2017</v>
      </c>
      <c r="L2058" s="825">
        <v>28.81</v>
      </c>
      <c r="M2058" s="825">
        <v>57.62</v>
      </c>
      <c r="N2058" s="822">
        <v>2</v>
      </c>
      <c r="O2058" s="826">
        <v>1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11</v>
      </c>
      <c r="B2059" s="822" t="s">
        <v>2300</v>
      </c>
      <c r="C2059" s="822" t="s">
        <v>2306</v>
      </c>
      <c r="D2059" s="823" t="s">
        <v>4268</v>
      </c>
      <c r="E2059" s="824" t="s">
        <v>2337</v>
      </c>
      <c r="F2059" s="822" t="s">
        <v>2301</v>
      </c>
      <c r="G2059" s="822" t="s">
        <v>2378</v>
      </c>
      <c r="H2059" s="822" t="s">
        <v>663</v>
      </c>
      <c r="I2059" s="822" t="s">
        <v>2016</v>
      </c>
      <c r="J2059" s="822" t="s">
        <v>2014</v>
      </c>
      <c r="K2059" s="822" t="s">
        <v>2017</v>
      </c>
      <c r="L2059" s="825">
        <v>13.68</v>
      </c>
      <c r="M2059" s="825">
        <v>68.400000000000006</v>
      </c>
      <c r="N2059" s="822">
        <v>5</v>
      </c>
      <c r="O2059" s="826">
        <v>3</v>
      </c>
      <c r="P2059" s="825">
        <v>41.04</v>
      </c>
      <c r="Q2059" s="827">
        <v>0.6</v>
      </c>
      <c r="R2059" s="822">
        <v>3</v>
      </c>
      <c r="S2059" s="827">
        <v>0.6</v>
      </c>
      <c r="T2059" s="826">
        <v>2</v>
      </c>
      <c r="U2059" s="828">
        <v>0.66666666666666663</v>
      </c>
    </row>
    <row r="2060" spans="1:21" ht="14.45" customHeight="1" x14ac:dyDescent="0.2">
      <c r="A2060" s="821">
        <v>11</v>
      </c>
      <c r="B2060" s="822" t="s">
        <v>2300</v>
      </c>
      <c r="C2060" s="822" t="s">
        <v>2306</v>
      </c>
      <c r="D2060" s="823" t="s">
        <v>4268</v>
      </c>
      <c r="E2060" s="824" t="s">
        <v>2337</v>
      </c>
      <c r="F2060" s="822" t="s">
        <v>2301</v>
      </c>
      <c r="G2060" s="822" t="s">
        <v>3215</v>
      </c>
      <c r="H2060" s="822" t="s">
        <v>663</v>
      </c>
      <c r="I2060" s="822" t="s">
        <v>2137</v>
      </c>
      <c r="J2060" s="822" t="s">
        <v>959</v>
      </c>
      <c r="K2060" s="822" t="s">
        <v>2138</v>
      </c>
      <c r="L2060" s="825">
        <v>34.47</v>
      </c>
      <c r="M2060" s="825">
        <v>34.47</v>
      </c>
      <c r="N2060" s="822">
        <v>1</v>
      </c>
      <c r="O2060" s="826">
        <v>0.5</v>
      </c>
      <c r="P2060" s="825">
        <v>34.47</v>
      </c>
      <c r="Q2060" s="827">
        <v>1</v>
      </c>
      <c r="R2060" s="822">
        <v>1</v>
      </c>
      <c r="S2060" s="827">
        <v>1</v>
      </c>
      <c r="T2060" s="826">
        <v>0.5</v>
      </c>
      <c r="U2060" s="828">
        <v>1</v>
      </c>
    </row>
    <row r="2061" spans="1:21" ht="14.45" customHeight="1" x14ac:dyDescent="0.2">
      <c r="A2061" s="821">
        <v>11</v>
      </c>
      <c r="B2061" s="822" t="s">
        <v>2300</v>
      </c>
      <c r="C2061" s="822" t="s">
        <v>2306</v>
      </c>
      <c r="D2061" s="823" t="s">
        <v>4268</v>
      </c>
      <c r="E2061" s="824" t="s">
        <v>2337</v>
      </c>
      <c r="F2061" s="822" t="s">
        <v>2301</v>
      </c>
      <c r="G2061" s="822" t="s">
        <v>3215</v>
      </c>
      <c r="H2061" s="822" t="s">
        <v>663</v>
      </c>
      <c r="I2061" s="822" t="s">
        <v>1859</v>
      </c>
      <c r="J2061" s="822" t="s">
        <v>959</v>
      </c>
      <c r="K2061" s="822" t="s">
        <v>1860</v>
      </c>
      <c r="L2061" s="825">
        <v>103.4</v>
      </c>
      <c r="M2061" s="825">
        <v>103.4</v>
      </c>
      <c r="N2061" s="822">
        <v>1</v>
      </c>
      <c r="O2061" s="826">
        <v>0.5</v>
      </c>
      <c r="P2061" s="825"/>
      <c r="Q2061" s="827">
        <v>0</v>
      </c>
      <c r="R2061" s="822"/>
      <c r="S2061" s="827">
        <v>0</v>
      </c>
      <c r="T2061" s="826"/>
      <c r="U2061" s="828">
        <v>0</v>
      </c>
    </row>
    <row r="2062" spans="1:21" ht="14.45" customHeight="1" x14ac:dyDescent="0.2">
      <c r="A2062" s="821">
        <v>11</v>
      </c>
      <c r="B2062" s="822" t="s">
        <v>2300</v>
      </c>
      <c r="C2062" s="822" t="s">
        <v>2306</v>
      </c>
      <c r="D2062" s="823" t="s">
        <v>4268</v>
      </c>
      <c r="E2062" s="824" t="s">
        <v>2337</v>
      </c>
      <c r="F2062" s="822" t="s">
        <v>2301</v>
      </c>
      <c r="G2062" s="822" t="s">
        <v>3440</v>
      </c>
      <c r="H2062" s="822" t="s">
        <v>329</v>
      </c>
      <c r="I2062" s="822" t="s">
        <v>3877</v>
      </c>
      <c r="J2062" s="822" t="s">
        <v>3442</v>
      </c>
      <c r="K2062" s="822" t="s">
        <v>3878</v>
      </c>
      <c r="L2062" s="825">
        <v>72.88</v>
      </c>
      <c r="M2062" s="825">
        <v>72.88</v>
      </c>
      <c r="N2062" s="822">
        <v>1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11</v>
      </c>
      <c r="B2063" s="822" t="s">
        <v>2300</v>
      </c>
      <c r="C2063" s="822" t="s">
        <v>2306</v>
      </c>
      <c r="D2063" s="823" t="s">
        <v>4268</v>
      </c>
      <c r="E2063" s="824" t="s">
        <v>2337</v>
      </c>
      <c r="F2063" s="822" t="s">
        <v>2301</v>
      </c>
      <c r="G2063" s="822" t="s">
        <v>3440</v>
      </c>
      <c r="H2063" s="822" t="s">
        <v>329</v>
      </c>
      <c r="I2063" s="822" t="s">
        <v>3441</v>
      </c>
      <c r="J2063" s="822" t="s">
        <v>3442</v>
      </c>
      <c r="K2063" s="822" t="s">
        <v>3443</v>
      </c>
      <c r="L2063" s="825">
        <v>218.62</v>
      </c>
      <c r="M2063" s="825">
        <v>1093.0999999999999</v>
      </c>
      <c r="N2063" s="822">
        <v>5</v>
      </c>
      <c r="O2063" s="826">
        <v>4.5</v>
      </c>
      <c r="P2063" s="825">
        <v>437.24</v>
      </c>
      <c r="Q2063" s="827">
        <v>0.4</v>
      </c>
      <c r="R2063" s="822">
        <v>2</v>
      </c>
      <c r="S2063" s="827">
        <v>0.4</v>
      </c>
      <c r="T2063" s="826">
        <v>1.5</v>
      </c>
      <c r="U2063" s="828">
        <v>0.33333333333333331</v>
      </c>
    </row>
    <row r="2064" spans="1:21" ht="14.45" customHeight="1" x14ac:dyDescent="0.2">
      <c r="A2064" s="821">
        <v>11</v>
      </c>
      <c r="B2064" s="822" t="s">
        <v>2300</v>
      </c>
      <c r="C2064" s="822" t="s">
        <v>2306</v>
      </c>
      <c r="D2064" s="823" t="s">
        <v>4268</v>
      </c>
      <c r="E2064" s="824" t="s">
        <v>2337</v>
      </c>
      <c r="F2064" s="822" t="s">
        <v>2301</v>
      </c>
      <c r="G2064" s="822" t="s">
        <v>4064</v>
      </c>
      <c r="H2064" s="822" t="s">
        <v>329</v>
      </c>
      <c r="I2064" s="822" t="s">
        <v>4065</v>
      </c>
      <c r="J2064" s="822" t="s">
        <v>4066</v>
      </c>
      <c r="K2064" s="822" t="s">
        <v>4067</v>
      </c>
      <c r="L2064" s="825">
        <v>398.22</v>
      </c>
      <c r="M2064" s="825">
        <v>398.22</v>
      </c>
      <c r="N2064" s="822">
        <v>1</v>
      </c>
      <c r="O2064" s="826">
        <v>1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11</v>
      </c>
      <c r="B2065" s="822" t="s">
        <v>2300</v>
      </c>
      <c r="C2065" s="822" t="s">
        <v>2306</v>
      </c>
      <c r="D2065" s="823" t="s">
        <v>4268</v>
      </c>
      <c r="E2065" s="824" t="s">
        <v>2337</v>
      </c>
      <c r="F2065" s="822" t="s">
        <v>2301</v>
      </c>
      <c r="G2065" s="822" t="s">
        <v>2497</v>
      </c>
      <c r="H2065" s="822" t="s">
        <v>329</v>
      </c>
      <c r="I2065" s="822" t="s">
        <v>2498</v>
      </c>
      <c r="J2065" s="822" t="s">
        <v>659</v>
      </c>
      <c r="K2065" s="822" t="s">
        <v>2499</v>
      </c>
      <c r="L2065" s="825">
        <v>127.91</v>
      </c>
      <c r="M2065" s="825">
        <v>127.91</v>
      </c>
      <c r="N2065" s="822">
        <v>1</v>
      </c>
      <c r="O2065" s="826">
        <v>1</v>
      </c>
      <c r="P2065" s="825">
        <v>127.91</v>
      </c>
      <c r="Q2065" s="827">
        <v>1</v>
      </c>
      <c r="R2065" s="822">
        <v>1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11</v>
      </c>
      <c r="B2066" s="822" t="s">
        <v>2300</v>
      </c>
      <c r="C2066" s="822" t="s">
        <v>2306</v>
      </c>
      <c r="D2066" s="823" t="s">
        <v>4268</v>
      </c>
      <c r="E2066" s="824" t="s">
        <v>2337</v>
      </c>
      <c r="F2066" s="822" t="s">
        <v>2301</v>
      </c>
      <c r="G2066" s="822" t="s">
        <v>2993</v>
      </c>
      <c r="H2066" s="822" t="s">
        <v>329</v>
      </c>
      <c r="I2066" s="822" t="s">
        <v>4068</v>
      </c>
      <c r="J2066" s="822" t="s">
        <v>4069</v>
      </c>
      <c r="K2066" s="822" t="s">
        <v>4070</v>
      </c>
      <c r="L2066" s="825">
        <v>43.85</v>
      </c>
      <c r="M2066" s="825">
        <v>43.85</v>
      </c>
      <c r="N2066" s="822">
        <v>1</v>
      </c>
      <c r="O2066" s="826">
        <v>0.5</v>
      </c>
      <c r="P2066" s="825">
        <v>43.85</v>
      </c>
      <c r="Q2066" s="827">
        <v>1</v>
      </c>
      <c r="R2066" s="822">
        <v>1</v>
      </c>
      <c r="S2066" s="827">
        <v>1</v>
      </c>
      <c r="T2066" s="826">
        <v>0.5</v>
      </c>
      <c r="U2066" s="828">
        <v>1</v>
      </c>
    </row>
    <row r="2067" spans="1:21" ht="14.45" customHeight="1" x14ac:dyDescent="0.2">
      <c r="A2067" s="821">
        <v>11</v>
      </c>
      <c r="B2067" s="822" t="s">
        <v>2300</v>
      </c>
      <c r="C2067" s="822" t="s">
        <v>2306</v>
      </c>
      <c r="D2067" s="823" t="s">
        <v>4268</v>
      </c>
      <c r="E2067" s="824" t="s">
        <v>2337</v>
      </c>
      <c r="F2067" s="822" t="s">
        <v>2301</v>
      </c>
      <c r="G2067" s="822" t="s">
        <v>2379</v>
      </c>
      <c r="H2067" s="822" t="s">
        <v>663</v>
      </c>
      <c r="I2067" s="822" t="s">
        <v>2234</v>
      </c>
      <c r="J2067" s="822" t="s">
        <v>1258</v>
      </c>
      <c r="K2067" s="822" t="s">
        <v>1565</v>
      </c>
      <c r="L2067" s="825">
        <v>2573.2199999999998</v>
      </c>
      <c r="M2067" s="825">
        <v>2573.2199999999998</v>
      </c>
      <c r="N2067" s="822">
        <v>1</v>
      </c>
      <c r="O2067" s="826">
        <v>0.5</v>
      </c>
      <c r="P2067" s="825">
        <v>2573.2199999999998</v>
      </c>
      <c r="Q2067" s="827">
        <v>1</v>
      </c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11</v>
      </c>
      <c r="B2068" s="822" t="s">
        <v>2300</v>
      </c>
      <c r="C2068" s="822" t="s">
        <v>2306</v>
      </c>
      <c r="D2068" s="823" t="s">
        <v>4268</v>
      </c>
      <c r="E2068" s="824" t="s">
        <v>2337</v>
      </c>
      <c r="F2068" s="822" t="s">
        <v>2301</v>
      </c>
      <c r="G2068" s="822" t="s">
        <v>2997</v>
      </c>
      <c r="H2068" s="822" t="s">
        <v>329</v>
      </c>
      <c r="I2068" s="822" t="s">
        <v>2998</v>
      </c>
      <c r="J2068" s="822" t="s">
        <v>2999</v>
      </c>
      <c r="K2068" s="822" t="s">
        <v>2079</v>
      </c>
      <c r="L2068" s="825">
        <v>500.74</v>
      </c>
      <c r="M2068" s="825">
        <v>1001.48</v>
      </c>
      <c r="N2068" s="822">
        <v>2</v>
      </c>
      <c r="O2068" s="826">
        <v>1.5</v>
      </c>
      <c r="P2068" s="825">
        <v>1001.48</v>
      </c>
      <c r="Q2068" s="827">
        <v>1</v>
      </c>
      <c r="R2068" s="822">
        <v>2</v>
      </c>
      <c r="S2068" s="827">
        <v>1</v>
      </c>
      <c r="T2068" s="826">
        <v>1.5</v>
      </c>
      <c r="U2068" s="828">
        <v>1</v>
      </c>
    </row>
    <row r="2069" spans="1:21" ht="14.45" customHeight="1" x14ac:dyDescent="0.2">
      <c r="A2069" s="821">
        <v>11</v>
      </c>
      <c r="B2069" s="822" t="s">
        <v>2300</v>
      </c>
      <c r="C2069" s="822" t="s">
        <v>2306</v>
      </c>
      <c r="D2069" s="823" t="s">
        <v>4268</v>
      </c>
      <c r="E2069" s="824" t="s">
        <v>2337</v>
      </c>
      <c r="F2069" s="822" t="s">
        <v>2301</v>
      </c>
      <c r="G2069" s="822" t="s">
        <v>2410</v>
      </c>
      <c r="H2069" s="822" t="s">
        <v>329</v>
      </c>
      <c r="I2069" s="822" t="s">
        <v>2411</v>
      </c>
      <c r="J2069" s="822" t="s">
        <v>2412</v>
      </c>
      <c r="K2069" s="822" t="s">
        <v>2039</v>
      </c>
      <c r="L2069" s="825">
        <v>1544.99</v>
      </c>
      <c r="M2069" s="825">
        <v>1544.99</v>
      </c>
      <c r="N2069" s="822">
        <v>1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11</v>
      </c>
      <c r="B2070" s="822" t="s">
        <v>2300</v>
      </c>
      <c r="C2070" s="822" t="s">
        <v>2306</v>
      </c>
      <c r="D2070" s="823" t="s">
        <v>4268</v>
      </c>
      <c r="E2070" s="824" t="s">
        <v>2337</v>
      </c>
      <c r="F2070" s="822" t="s">
        <v>2301</v>
      </c>
      <c r="G2070" s="822" t="s">
        <v>2941</v>
      </c>
      <c r="H2070" s="822" t="s">
        <v>329</v>
      </c>
      <c r="I2070" s="822" t="s">
        <v>2942</v>
      </c>
      <c r="J2070" s="822" t="s">
        <v>977</v>
      </c>
      <c r="K2070" s="822" t="s">
        <v>2943</v>
      </c>
      <c r="L2070" s="825">
        <v>128.69999999999999</v>
      </c>
      <c r="M2070" s="825">
        <v>128.69999999999999</v>
      </c>
      <c r="N2070" s="822">
        <v>1</v>
      </c>
      <c r="O2070" s="826">
        <v>0.5</v>
      </c>
      <c r="P2070" s="825">
        <v>128.69999999999999</v>
      </c>
      <c r="Q2070" s="827">
        <v>1</v>
      </c>
      <c r="R2070" s="822">
        <v>1</v>
      </c>
      <c r="S2070" s="827">
        <v>1</v>
      </c>
      <c r="T2070" s="826">
        <v>0.5</v>
      </c>
      <c r="U2070" s="828">
        <v>1</v>
      </c>
    </row>
    <row r="2071" spans="1:21" ht="14.45" customHeight="1" x14ac:dyDescent="0.2">
      <c r="A2071" s="821">
        <v>11</v>
      </c>
      <c r="B2071" s="822" t="s">
        <v>2300</v>
      </c>
      <c r="C2071" s="822" t="s">
        <v>2306</v>
      </c>
      <c r="D2071" s="823" t="s">
        <v>4268</v>
      </c>
      <c r="E2071" s="824" t="s">
        <v>2337</v>
      </c>
      <c r="F2071" s="822" t="s">
        <v>2301</v>
      </c>
      <c r="G2071" s="822" t="s">
        <v>2941</v>
      </c>
      <c r="H2071" s="822" t="s">
        <v>329</v>
      </c>
      <c r="I2071" s="822" t="s">
        <v>3378</v>
      </c>
      <c r="J2071" s="822" t="s">
        <v>977</v>
      </c>
      <c r="K2071" s="822" t="s">
        <v>979</v>
      </c>
      <c r="L2071" s="825">
        <v>64.349999999999994</v>
      </c>
      <c r="M2071" s="825">
        <v>64.349999999999994</v>
      </c>
      <c r="N2071" s="822">
        <v>1</v>
      </c>
      <c r="O2071" s="826">
        <v>1</v>
      </c>
      <c r="P2071" s="825">
        <v>64.349999999999994</v>
      </c>
      <c r="Q2071" s="827">
        <v>1</v>
      </c>
      <c r="R2071" s="822">
        <v>1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11</v>
      </c>
      <c r="B2072" s="822" t="s">
        <v>2300</v>
      </c>
      <c r="C2072" s="822" t="s">
        <v>2306</v>
      </c>
      <c r="D2072" s="823" t="s">
        <v>4268</v>
      </c>
      <c r="E2072" s="824" t="s">
        <v>2337</v>
      </c>
      <c r="F2072" s="822" t="s">
        <v>2301</v>
      </c>
      <c r="G2072" s="822" t="s">
        <v>4071</v>
      </c>
      <c r="H2072" s="822" t="s">
        <v>329</v>
      </c>
      <c r="I2072" s="822" t="s">
        <v>4072</v>
      </c>
      <c r="J2072" s="822" t="s">
        <v>4073</v>
      </c>
      <c r="K2072" s="822" t="s">
        <v>4074</v>
      </c>
      <c r="L2072" s="825">
        <v>0</v>
      </c>
      <c r="M2072" s="825">
        <v>0</v>
      </c>
      <c r="N2072" s="822">
        <v>1</v>
      </c>
      <c r="O2072" s="826">
        <v>1</v>
      </c>
      <c r="P2072" s="825"/>
      <c r="Q2072" s="827"/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11</v>
      </c>
      <c r="B2073" s="822" t="s">
        <v>2300</v>
      </c>
      <c r="C2073" s="822" t="s">
        <v>2306</v>
      </c>
      <c r="D2073" s="823" t="s">
        <v>4268</v>
      </c>
      <c r="E2073" s="824" t="s">
        <v>2337</v>
      </c>
      <c r="F2073" s="822" t="s">
        <v>2301</v>
      </c>
      <c r="G2073" s="822" t="s">
        <v>2354</v>
      </c>
      <c r="H2073" s="822" t="s">
        <v>663</v>
      </c>
      <c r="I2073" s="822" t="s">
        <v>1970</v>
      </c>
      <c r="J2073" s="822" t="s">
        <v>929</v>
      </c>
      <c r="K2073" s="822" t="s">
        <v>930</v>
      </c>
      <c r="L2073" s="825">
        <v>0</v>
      </c>
      <c r="M2073" s="825">
        <v>0</v>
      </c>
      <c r="N2073" s="822">
        <v>89</v>
      </c>
      <c r="O2073" s="826">
        <v>69.5</v>
      </c>
      <c r="P2073" s="825">
        <v>0</v>
      </c>
      <c r="Q2073" s="827"/>
      <c r="R2073" s="822">
        <v>51</v>
      </c>
      <c r="S2073" s="827">
        <v>0.5730337078651685</v>
      </c>
      <c r="T2073" s="826">
        <v>39</v>
      </c>
      <c r="U2073" s="828">
        <v>0.5611510791366906</v>
      </c>
    </row>
    <row r="2074" spans="1:21" ht="14.45" customHeight="1" x14ac:dyDescent="0.2">
      <c r="A2074" s="821">
        <v>11</v>
      </c>
      <c r="B2074" s="822" t="s">
        <v>2300</v>
      </c>
      <c r="C2074" s="822" t="s">
        <v>2306</v>
      </c>
      <c r="D2074" s="823" t="s">
        <v>4268</v>
      </c>
      <c r="E2074" s="824" t="s">
        <v>2337</v>
      </c>
      <c r="F2074" s="822" t="s">
        <v>2301</v>
      </c>
      <c r="G2074" s="822" t="s">
        <v>2413</v>
      </c>
      <c r="H2074" s="822" t="s">
        <v>329</v>
      </c>
      <c r="I2074" s="822" t="s">
        <v>4075</v>
      </c>
      <c r="J2074" s="822" t="s">
        <v>2501</v>
      </c>
      <c r="K2074" s="822" t="s">
        <v>2415</v>
      </c>
      <c r="L2074" s="825">
        <v>42.54</v>
      </c>
      <c r="M2074" s="825">
        <v>127.62</v>
      </c>
      <c r="N2074" s="822">
        <v>3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11</v>
      </c>
      <c r="B2075" s="822" t="s">
        <v>2300</v>
      </c>
      <c r="C2075" s="822" t="s">
        <v>2306</v>
      </c>
      <c r="D2075" s="823" t="s">
        <v>4268</v>
      </c>
      <c r="E2075" s="824" t="s">
        <v>2337</v>
      </c>
      <c r="F2075" s="822" t="s">
        <v>2301</v>
      </c>
      <c r="G2075" s="822" t="s">
        <v>2413</v>
      </c>
      <c r="H2075" s="822" t="s">
        <v>329</v>
      </c>
      <c r="I2075" s="822" t="s">
        <v>2500</v>
      </c>
      <c r="J2075" s="822" t="s">
        <v>2501</v>
      </c>
      <c r="K2075" s="822" t="s">
        <v>2502</v>
      </c>
      <c r="L2075" s="825">
        <v>59.56</v>
      </c>
      <c r="M2075" s="825">
        <v>595.6</v>
      </c>
      <c r="N2075" s="822">
        <v>10</v>
      </c>
      <c r="O2075" s="826">
        <v>3.5</v>
      </c>
      <c r="P2075" s="825">
        <v>416.92</v>
      </c>
      <c r="Q2075" s="827">
        <v>0.7</v>
      </c>
      <c r="R2075" s="822">
        <v>7</v>
      </c>
      <c r="S2075" s="827">
        <v>0.7</v>
      </c>
      <c r="T2075" s="826">
        <v>2.5</v>
      </c>
      <c r="U2075" s="828">
        <v>0.7142857142857143</v>
      </c>
    </row>
    <row r="2076" spans="1:21" ht="14.45" customHeight="1" x14ac:dyDescent="0.2">
      <c r="A2076" s="821">
        <v>11</v>
      </c>
      <c r="B2076" s="822" t="s">
        <v>2300</v>
      </c>
      <c r="C2076" s="822" t="s">
        <v>2306</v>
      </c>
      <c r="D2076" s="823" t="s">
        <v>4268</v>
      </c>
      <c r="E2076" s="824" t="s">
        <v>2337</v>
      </c>
      <c r="F2076" s="822" t="s">
        <v>2301</v>
      </c>
      <c r="G2076" s="822" t="s">
        <v>2413</v>
      </c>
      <c r="H2076" s="822" t="s">
        <v>329</v>
      </c>
      <c r="I2076" s="822" t="s">
        <v>4076</v>
      </c>
      <c r="J2076" s="822" t="s">
        <v>2501</v>
      </c>
      <c r="K2076" s="822" t="s">
        <v>2502</v>
      </c>
      <c r="L2076" s="825">
        <v>59.56</v>
      </c>
      <c r="M2076" s="825">
        <v>119.12</v>
      </c>
      <c r="N2076" s="822">
        <v>2</v>
      </c>
      <c r="O2076" s="826">
        <v>0.5</v>
      </c>
      <c r="P2076" s="825">
        <v>119.12</v>
      </c>
      <c r="Q2076" s="827">
        <v>1</v>
      </c>
      <c r="R2076" s="822">
        <v>2</v>
      </c>
      <c r="S2076" s="827">
        <v>1</v>
      </c>
      <c r="T2076" s="826">
        <v>0.5</v>
      </c>
      <c r="U2076" s="828">
        <v>1</v>
      </c>
    </row>
    <row r="2077" spans="1:21" ht="14.45" customHeight="1" x14ac:dyDescent="0.2">
      <c r="A2077" s="821">
        <v>11</v>
      </c>
      <c r="B2077" s="822" t="s">
        <v>2300</v>
      </c>
      <c r="C2077" s="822" t="s">
        <v>2306</v>
      </c>
      <c r="D2077" s="823" t="s">
        <v>4268</v>
      </c>
      <c r="E2077" s="824" t="s">
        <v>2337</v>
      </c>
      <c r="F2077" s="822" t="s">
        <v>2301</v>
      </c>
      <c r="G2077" s="822" t="s">
        <v>4077</v>
      </c>
      <c r="H2077" s="822" t="s">
        <v>329</v>
      </c>
      <c r="I2077" s="822" t="s">
        <v>4078</v>
      </c>
      <c r="J2077" s="822" t="s">
        <v>4079</v>
      </c>
      <c r="K2077" s="822" t="s">
        <v>4080</v>
      </c>
      <c r="L2077" s="825">
        <v>84.84</v>
      </c>
      <c r="M2077" s="825">
        <v>84.84</v>
      </c>
      <c r="N2077" s="822">
        <v>1</v>
      </c>
      <c r="O2077" s="826">
        <v>1</v>
      </c>
      <c r="P2077" s="825">
        <v>84.84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11</v>
      </c>
      <c r="B2078" s="822" t="s">
        <v>2300</v>
      </c>
      <c r="C2078" s="822" t="s">
        <v>2306</v>
      </c>
      <c r="D2078" s="823" t="s">
        <v>4268</v>
      </c>
      <c r="E2078" s="824" t="s">
        <v>2337</v>
      </c>
      <c r="F2078" s="822" t="s">
        <v>2301</v>
      </c>
      <c r="G2078" s="822" t="s">
        <v>4077</v>
      </c>
      <c r="H2078" s="822" t="s">
        <v>329</v>
      </c>
      <c r="I2078" s="822" t="s">
        <v>4081</v>
      </c>
      <c r="J2078" s="822" t="s">
        <v>4079</v>
      </c>
      <c r="K2078" s="822" t="s">
        <v>4080</v>
      </c>
      <c r="L2078" s="825">
        <v>84.84</v>
      </c>
      <c r="M2078" s="825">
        <v>254.52</v>
      </c>
      <c r="N2078" s="822">
        <v>3</v>
      </c>
      <c r="O2078" s="826">
        <v>1</v>
      </c>
      <c r="P2078" s="825">
        <v>254.52</v>
      </c>
      <c r="Q2078" s="827">
        <v>1</v>
      </c>
      <c r="R2078" s="822">
        <v>3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11</v>
      </c>
      <c r="B2079" s="822" t="s">
        <v>2300</v>
      </c>
      <c r="C2079" s="822" t="s">
        <v>2306</v>
      </c>
      <c r="D2079" s="823" t="s">
        <v>4268</v>
      </c>
      <c r="E2079" s="824" t="s">
        <v>2337</v>
      </c>
      <c r="F2079" s="822" t="s">
        <v>2301</v>
      </c>
      <c r="G2079" s="822" t="s">
        <v>2608</v>
      </c>
      <c r="H2079" s="822" t="s">
        <v>329</v>
      </c>
      <c r="I2079" s="822" t="s">
        <v>2609</v>
      </c>
      <c r="J2079" s="822" t="s">
        <v>2610</v>
      </c>
      <c r="K2079" s="822" t="s">
        <v>2611</v>
      </c>
      <c r="L2079" s="825">
        <v>77.13</v>
      </c>
      <c r="M2079" s="825">
        <v>154.26</v>
      </c>
      <c r="N2079" s="822">
        <v>2</v>
      </c>
      <c r="O2079" s="826">
        <v>1.5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11</v>
      </c>
      <c r="B2080" s="822" t="s">
        <v>2300</v>
      </c>
      <c r="C2080" s="822" t="s">
        <v>2306</v>
      </c>
      <c r="D2080" s="823" t="s">
        <v>4268</v>
      </c>
      <c r="E2080" s="824" t="s">
        <v>2337</v>
      </c>
      <c r="F2080" s="822" t="s">
        <v>2301</v>
      </c>
      <c r="G2080" s="822" t="s">
        <v>2612</v>
      </c>
      <c r="H2080" s="822" t="s">
        <v>329</v>
      </c>
      <c r="I2080" s="822" t="s">
        <v>2613</v>
      </c>
      <c r="J2080" s="822" t="s">
        <v>2614</v>
      </c>
      <c r="K2080" s="822" t="s">
        <v>2615</v>
      </c>
      <c r="L2080" s="825">
        <v>100.17</v>
      </c>
      <c r="M2080" s="825">
        <v>300.51</v>
      </c>
      <c r="N2080" s="822">
        <v>3</v>
      </c>
      <c r="O2080" s="826">
        <v>3</v>
      </c>
      <c r="P2080" s="825">
        <v>200.34</v>
      </c>
      <c r="Q2080" s="827">
        <v>0.66666666666666674</v>
      </c>
      <c r="R2080" s="822">
        <v>2</v>
      </c>
      <c r="S2080" s="827">
        <v>0.66666666666666663</v>
      </c>
      <c r="T2080" s="826">
        <v>2</v>
      </c>
      <c r="U2080" s="828">
        <v>0.66666666666666663</v>
      </c>
    </row>
    <row r="2081" spans="1:21" ht="14.45" customHeight="1" x14ac:dyDescent="0.2">
      <c r="A2081" s="821">
        <v>11</v>
      </c>
      <c r="B2081" s="822" t="s">
        <v>2300</v>
      </c>
      <c r="C2081" s="822" t="s">
        <v>2306</v>
      </c>
      <c r="D2081" s="823" t="s">
        <v>4268</v>
      </c>
      <c r="E2081" s="824" t="s">
        <v>2337</v>
      </c>
      <c r="F2081" s="822" t="s">
        <v>2301</v>
      </c>
      <c r="G2081" s="822" t="s">
        <v>2612</v>
      </c>
      <c r="H2081" s="822" t="s">
        <v>329</v>
      </c>
      <c r="I2081" s="822" t="s">
        <v>4082</v>
      </c>
      <c r="J2081" s="822" t="s">
        <v>3101</v>
      </c>
      <c r="K2081" s="822" t="s">
        <v>4083</v>
      </c>
      <c r="L2081" s="825">
        <v>47.35</v>
      </c>
      <c r="M2081" s="825">
        <v>142.05000000000001</v>
      </c>
      <c r="N2081" s="822">
        <v>3</v>
      </c>
      <c r="O2081" s="826">
        <v>0.5</v>
      </c>
      <c r="P2081" s="825">
        <v>142.05000000000001</v>
      </c>
      <c r="Q2081" s="827">
        <v>1</v>
      </c>
      <c r="R2081" s="822">
        <v>3</v>
      </c>
      <c r="S2081" s="827">
        <v>1</v>
      </c>
      <c r="T2081" s="826">
        <v>0.5</v>
      </c>
      <c r="U2081" s="828">
        <v>1</v>
      </c>
    </row>
    <row r="2082" spans="1:21" ht="14.45" customHeight="1" x14ac:dyDescent="0.2">
      <c r="A2082" s="821">
        <v>11</v>
      </c>
      <c r="B2082" s="822" t="s">
        <v>2300</v>
      </c>
      <c r="C2082" s="822" t="s">
        <v>2306</v>
      </c>
      <c r="D2082" s="823" t="s">
        <v>4268</v>
      </c>
      <c r="E2082" s="824" t="s">
        <v>2337</v>
      </c>
      <c r="F2082" s="822" t="s">
        <v>2301</v>
      </c>
      <c r="G2082" s="822" t="s">
        <v>2612</v>
      </c>
      <c r="H2082" s="822" t="s">
        <v>329</v>
      </c>
      <c r="I2082" s="822" t="s">
        <v>4084</v>
      </c>
      <c r="J2082" s="822" t="s">
        <v>3598</v>
      </c>
      <c r="K2082" s="822" t="s">
        <v>4085</v>
      </c>
      <c r="L2082" s="825">
        <v>100.17</v>
      </c>
      <c r="M2082" s="825">
        <v>100.17</v>
      </c>
      <c r="N2082" s="822">
        <v>1</v>
      </c>
      <c r="O2082" s="826">
        <v>0.5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11</v>
      </c>
      <c r="B2083" s="822" t="s">
        <v>2300</v>
      </c>
      <c r="C2083" s="822" t="s">
        <v>2306</v>
      </c>
      <c r="D2083" s="823" t="s">
        <v>4268</v>
      </c>
      <c r="E2083" s="824" t="s">
        <v>2337</v>
      </c>
      <c r="F2083" s="822" t="s">
        <v>2301</v>
      </c>
      <c r="G2083" s="822" t="s">
        <v>4086</v>
      </c>
      <c r="H2083" s="822" t="s">
        <v>329</v>
      </c>
      <c r="I2083" s="822" t="s">
        <v>4087</v>
      </c>
      <c r="J2083" s="822" t="s">
        <v>4088</v>
      </c>
      <c r="K2083" s="822" t="s">
        <v>4089</v>
      </c>
      <c r="L2083" s="825">
        <v>0</v>
      </c>
      <c r="M2083" s="825">
        <v>0</v>
      </c>
      <c r="N2083" s="822">
        <v>1</v>
      </c>
      <c r="O2083" s="826">
        <v>0.5</v>
      </c>
      <c r="P2083" s="825"/>
      <c r="Q2083" s="827"/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11</v>
      </c>
      <c r="B2084" s="822" t="s">
        <v>2300</v>
      </c>
      <c r="C2084" s="822" t="s">
        <v>2306</v>
      </c>
      <c r="D2084" s="823" t="s">
        <v>4268</v>
      </c>
      <c r="E2084" s="824" t="s">
        <v>2337</v>
      </c>
      <c r="F2084" s="822" t="s">
        <v>2301</v>
      </c>
      <c r="G2084" s="822" t="s">
        <v>2620</v>
      </c>
      <c r="H2084" s="822" t="s">
        <v>329</v>
      </c>
      <c r="I2084" s="822" t="s">
        <v>2621</v>
      </c>
      <c r="J2084" s="822" t="s">
        <v>2622</v>
      </c>
      <c r="K2084" s="822" t="s">
        <v>2623</v>
      </c>
      <c r="L2084" s="825">
        <v>311.02</v>
      </c>
      <c r="M2084" s="825">
        <v>311.02</v>
      </c>
      <c r="N2084" s="822">
        <v>1</v>
      </c>
      <c r="O2084" s="826">
        <v>1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11</v>
      </c>
      <c r="B2085" s="822" t="s">
        <v>2300</v>
      </c>
      <c r="C2085" s="822" t="s">
        <v>2306</v>
      </c>
      <c r="D2085" s="823" t="s">
        <v>4268</v>
      </c>
      <c r="E2085" s="824" t="s">
        <v>2337</v>
      </c>
      <c r="F2085" s="822" t="s">
        <v>2301</v>
      </c>
      <c r="G2085" s="822" t="s">
        <v>2620</v>
      </c>
      <c r="H2085" s="822" t="s">
        <v>329</v>
      </c>
      <c r="I2085" s="822" t="s">
        <v>2627</v>
      </c>
      <c r="J2085" s="822" t="s">
        <v>2625</v>
      </c>
      <c r="K2085" s="822" t="s">
        <v>2628</v>
      </c>
      <c r="L2085" s="825">
        <v>387.73</v>
      </c>
      <c r="M2085" s="825">
        <v>387.73</v>
      </c>
      <c r="N2085" s="822">
        <v>1</v>
      </c>
      <c r="O2085" s="826">
        <v>1</v>
      </c>
      <c r="P2085" s="825">
        <v>387.73</v>
      </c>
      <c r="Q2085" s="827">
        <v>1</v>
      </c>
      <c r="R2085" s="822">
        <v>1</v>
      </c>
      <c r="S2085" s="827">
        <v>1</v>
      </c>
      <c r="T2085" s="826">
        <v>1</v>
      </c>
      <c r="U2085" s="828">
        <v>1</v>
      </c>
    </row>
    <row r="2086" spans="1:21" ht="14.45" customHeight="1" x14ac:dyDescent="0.2">
      <c r="A2086" s="821">
        <v>11</v>
      </c>
      <c r="B2086" s="822" t="s">
        <v>2300</v>
      </c>
      <c r="C2086" s="822" t="s">
        <v>2306</v>
      </c>
      <c r="D2086" s="823" t="s">
        <v>4268</v>
      </c>
      <c r="E2086" s="824" t="s">
        <v>2337</v>
      </c>
      <c r="F2086" s="822" t="s">
        <v>2301</v>
      </c>
      <c r="G2086" s="822" t="s">
        <v>3499</v>
      </c>
      <c r="H2086" s="822" t="s">
        <v>663</v>
      </c>
      <c r="I2086" s="822" t="s">
        <v>3500</v>
      </c>
      <c r="J2086" s="822" t="s">
        <v>2178</v>
      </c>
      <c r="K2086" s="822" t="s">
        <v>1398</v>
      </c>
      <c r="L2086" s="825">
        <v>80.53</v>
      </c>
      <c r="M2086" s="825">
        <v>80.53</v>
      </c>
      <c r="N2086" s="822">
        <v>1</v>
      </c>
      <c r="O2086" s="826">
        <v>1</v>
      </c>
      <c r="P2086" s="825">
        <v>80.53</v>
      </c>
      <c r="Q2086" s="827">
        <v>1</v>
      </c>
      <c r="R2086" s="822">
        <v>1</v>
      </c>
      <c r="S2086" s="827">
        <v>1</v>
      </c>
      <c r="T2086" s="826">
        <v>1</v>
      </c>
      <c r="U2086" s="828">
        <v>1</v>
      </c>
    </row>
    <row r="2087" spans="1:21" ht="14.45" customHeight="1" x14ac:dyDescent="0.2">
      <c r="A2087" s="821">
        <v>11</v>
      </c>
      <c r="B2087" s="822" t="s">
        <v>2300</v>
      </c>
      <c r="C2087" s="822" t="s">
        <v>2306</v>
      </c>
      <c r="D2087" s="823" t="s">
        <v>4268</v>
      </c>
      <c r="E2087" s="824" t="s">
        <v>2337</v>
      </c>
      <c r="F2087" s="822" t="s">
        <v>2301</v>
      </c>
      <c r="G2087" s="822" t="s">
        <v>3499</v>
      </c>
      <c r="H2087" s="822" t="s">
        <v>663</v>
      </c>
      <c r="I2087" s="822" t="s">
        <v>2243</v>
      </c>
      <c r="J2087" s="822" t="s">
        <v>2178</v>
      </c>
      <c r="K2087" s="822" t="s">
        <v>1600</v>
      </c>
      <c r="L2087" s="825">
        <v>400.17</v>
      </c>
      <c r="M2087" s="825">
        <v>400.17</v>
      </c>
      <c r="N2087" s="822">
        <v>1</v>
      </c>
      <c r="O2087" s="826">
        <v>0.5</v>
      </c>
      <c r="P2087" s="825">
        <v>400.17</v>
      </c>
      <c r="Q2087" s="827">
        <v>1</v>
      </c>
      <c r="R2087" s="822">
        <v>1</v>
      </c>
      <c r="S2087" s="827">
        <v>1</v>
      </c>
      <c r="T2087" s="826">
        <v>0.5</v>
      </c>
      <c r="U2087" s="828">
        <v>1</v>
      </c>
    </row>
    <row r="2088" spans="1:21" ht="14.45" customHeight="1" x14ac:dyDescent="0.2">
      <c r="A2088" s="821">
        <v>11</v>
      </c>
      <c r="B2088" s="822" t="s">
        <v>2300</v>
      </c>
      <c r="C2088" s="822" t="s">
        <v>2306</v>
      </c>
      <c r="D2088" s="823" t="s">
        <v>4268</v>
      </c>
      <c r="E2088" s="824" t="s">
        <v>2337</v>
      </c>
      <c r="F2088" s="822" t="s">
        <v>2301</v>
      </c>
      <c r="G2088" s="822" t="s">
        <v>2380</v>
      </c>
      <c r="H2088" s="822" t="s">
        <v>329</v>
      </c>
      <c r="I2088" s="822" t="s">
        <v>3382</v>
      </c>
      <c r="J2088" s="822" t="s">
        <v>1241</v>
      </c>
      <c r="K2088" s="822" t="s">
        <v>3383</v>
      </c>
      <c r="L2088" s="825">
        <v>0</v>
      </c>
      <c r="M2088" s="825">
        <v>0</v>
      </c>
      <c r="N2088" s="822">
        <v>2</v>
      </c>
      <c r="O2088" s="826">
        <v>2</v>
      </c>
      <c r="P2088" s="825"/>
      <c r="Q2088" s="827"/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11</v>
      </c>
      <c r="B2089" s="822" t="s">
        <v>2300</v>
      </c>
      <c r="C2089" s="822" t="s">
        <v>2306</v>
      </c>
      <c r="D2089" s="823" t="s">
        <v>4268</v>
      </c>
      <c r="E2089" s="824" t="s">
        <v>2337</v>
      </c>
      <c r="F2089" s="822" t="s">
        <v>2301</v>
      </c>
      <c r="G2089" s="822" t="s">
        <v>2629</v>
      </c>
      <c r="H2089" s="822" t="s">
        <v>663</v>
      </c>
      <c r="I2089" s="822" t="s">
        <v>1982</v>
      </c>
      <c r="J2089" s="822" t="s">
        <v>1069</v>
      </c>
      <c r="K2089" s="822" t="s">
        <v>1983</v>
      </c>
      <c r="L2089" s="825">
        <v>0</v>
      </c>
      <c r="M2089" s="825">
        <v>0</v>
      </c>
      <c r="N2089" s="822">
        <v>1</v>
      </c>
      <c r="O2089" s="826">
        <v>1</v>
      </c>
      <c r="P2089" s="825">
        <v>0</v>
      </c>
      <c r="Q2089" s="827"/>
      <c r="R2089" s="822">
        <v>1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11</v>
      </c>
      <c r="B2090" s="822" t="s">
        <v>2300</v>
      </c>
      <c r="C2090" s="822" t="s">
        <v>2306</v>
      </c>
      <c r="D2090" s="823" t="s">
        <v>4268</v>
      </c>
      <c r="E2090" s="824" t="s">
        <v>2337</v>
      </c>
      <c r="F2090" s="822" t="s">
        <v>2301</v>
      </c>
      <c r="G2090" s="822" t="s">
        <v>4090</v>
      </c>
      <c r="H2090" s="822" t="s">
        <v>329</v>
      </c>
      <c r="I2090" s="822" t="s">
        <v>4091</v>
      </c>
      <c r="J2090" s="822" t="s">
        <v>4092</v>
      </c>
      <c r="K2090" s="822" t="s">
        <v>4093</v>
      </c>
      <c r="L2090" s="825">
        <v>0</v>
      </c>
      <c r="M2090" s="825">
        <v>0</v>
      </c>
      <c r="N2090" s="822">
        <v>4</v>
      </c>
      <c r="O2090" s="826">
        <v>4</v>
      </c>
      <c r="P2090" s="825">
        <v>0</v>
      </c>
      <c r="Q2090" s="827"/>
      <c r="R2090" s="822">
        <v>4</v>
      </c>
      <c r="S2090" s="827">
        <v>1</v>
      </c>
      <c r="T2090" s="826">
        <v>4</v>
      </c>
      <c r="U2090" s="828">
        <v>1</v>
      </c>
    </row>
    <row r="2091" spans="1:21" ht="14.45" customHeight="1" x14ac:dyDescent="0.2">
      <c r="A2091" s="821">
        <v>11</v>
      </c>
      <c r="B2091" s="822" t="s">
        <v>2300</v>
      </c>
      <c r="C2091" s="822" t="s">
        <v>2306</v>
      </c>
      <c r="D2091" s="823" t="s">
        <v>4268</v>
      </c>
      <c r="E2091" s="824" t="s">
        <v>2337</v>
      </c>
      <c r="F2091" s="822" t="s">
        <v>2301</v>
      </c>
      <c r="G2091" s="822" t="s">
        <v>4094</v>
      </c>
      <c r="H2091" s="822" t="s">
        <v>663</v>
      </c>
      <c r="I2091" s="822" t="s">
        <v>1808</v>
      </c>
      <c r="J2091" s="822" t="s">
        <v>849</v>
      </c>
      <c r="K2091" s="822" t="s">
        <v>1809</v>
      </c>
      <c r="L2091" s="825">
        <v>165.63</v>
      </c>
      <c r="M2091" s="825">
        <v>165.63</v>
      </c>
      <c r="N2091" s="822">
        <v>1</v>
      </c>
      <c r="O2091" s="826">
        <v>0.5</v>
      </c>
      <c r="P2091" s="825">
        <v>165.63</v>
      </c>
      <c r="Q2091" s="827">
        <v>1</v>
      </c>
      <c r="R2091" s="822">
        <v>1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11</v>
      </c>
      <c r="B2092" s="822" t="s">
        <v>2300</v>
      </c>
      <c r="C2092" s="822" t="s">
        <v>2306</v>
      </c>
      <c r="D2092" s="823" t="s">
        <v>4268</v>
      </c>
      <c r="E2092" s="824" t="s">
        <v>2337</v>
      </c>
      <c r="F2092" s="822" t="s">
        <v>2301</v>
      </c>
      <c r="G2092" s="822" t="s">
        <v>2503</v>
      </c>
      <c r="H2092" s="822" t="s">
        <v>663</v>
      </c>
      <c r="I2092" s="822" t="s">
        <v>3506</v>
      </c>
      <c r="J2092" s="822" t="s">
        <v>2631</v>
      </c>
      <c r="K2092" s="822" t="s">
        <v>2845</v>
      </c>
      <c r="L2092" s="825">
        <v>50.32</v>
      </c>
      <c r="M2092" s="825">
        <v>50.32</v>
      </c>
      <c r="N2092" s="822">
        <v>1</v>
      </c>
      <c r="O2092" s="826">
        <v>1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11</v>
      </c>
      <c r="B2093" s="822" t="s">
        <v>2300</v>
      </c>
      <c r="C2093" s="822" t="s">
        <v>2306</v>
      </c>
      <c r="D2093" s="823" t="s">
        <v>4268</v>
      </c>
      <c r="E2093" s="824" t="s">
        <v>2337</v>
      </c>
      <c r="F2093" s="822" t="s">
        <v>2301</v>
      </c>
      <c r="G2093" s="822" t="s">
        <v>2503</v>
      </c>
      <c r="H2093" s="822" t="s">
        <v>329</v>
      </c>
      <c r="I2093" s="822" t="s">
        <v>2630</v>
      </c>
      <c r="J2093" s="822" t="s">
        <v>2631</v>
      </c>
      <c r="K2093" s="822" t="s">
        <v>2632</v>
      </c>
      <c r="L2093" s="825">
        <v>99.94</v>
      </c>
      <c r="M2093" s="825">
        <v>499.7</v>
      </c>
      <c r="N2093" s="822">
        <v>5</v>
      </c>
      <c r="O2093" s="826">
        <v>3</v>
      </c>
      <c r="P2093" s="825">
        <v>299.82</v>
      </c>
      <c r="Q2093" s="827">
        <v>0.6</v>
      </c>
      <c r="R2093" s="822">
        <v>3</v>
      </c>
      <c r="S2093" s="827">
        <v>0.6</v>
      </c>
      <c r="T2093" s="826">
        <v>2</v>
      </c>
      <c r="U2093" s="828">
        <v>0.66666666666666663</v>
      </c>
    </row>
    <row r="2094" spans="1:21" ht="14.45" customHeight="1" x14ac:dyDescent="0.2">
      <c r="A2094" s="821">
        <v>11</v>
      </c>
      <c r="B2094" s="822" t="s">
        <v>2300</v>
      </c>
      <c r="C2094" s="822" t="s">
        <v>2306</v>
      </c>
      <c r="D2094" s="823" t="s">
        <v>4268</v>
      </c>
      <c r="E2094" s="824" t="s">
        <v>2337</v>
      </c>
      <c r="F2094" s="822" t="s">
        <v>2301</v>
      </c>
      <c r="G2094" s="822" t="s">
        <v>2503</v>
      </c>
      <c r="H2094" s="822" t="s">
        <v>329</v>
      </c>
      <c r="I2094" s="822" t="s">
        <v>2633</v>
      </c>
      <c r="J2094" s="822" t="s">
        <v>2631</v>
      </c>
      <c r="K2094" s="822" t="s">
        <v>2634</v>
      </c>
      <c r="L2094" s="825">
        <v>299.83999999999997</v>
      </c>
      <c r="M2094" s="825">
        <v>299.83999999999997</v>
      </c>
      <c r="N2094" s="822">
        <v>1</v>
      </c>
      <c r="O2094" s="826">
        <v>1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11</v>
      </c>
      <c r="B2095" s="822" t="s">
        <v>2300</v>
      </c>
      <c r="C2095" s="822" t="s">
        <v>2306</v>
      </c>
      <c r="D2095" s="823" t="s">
        <v>4268</v>
      </c>
      <c r="E2095" s="824" t="s">
        <v>2337</v>
      </c>
      <c r="F2095" s="822" t="s">
        <v>2301</v>
      </c>
      <c r="G2095" s="822" t="s">
        <v>2503</v>
      </c>
      <c r="H2095" s="822" t="s">
        <v>329</v>
      </c>
      <c r="I2095" s="822" t="s">
        <v>2504</v>
      </c>
      <c r="J2095" s="822" t="s">
        <v>1058</v>
      </c>
      <c r="K2095" s="822" t="s">
        <v>2505</v>
      </c>
      <c r="L2095" s="825">
        <v>50.32</v>
      </c>
      <c r="M2095" s="825">
        <v>754.8</v>
      </c>
      <c r="N2095" s="822">
        <v>15</v>
      </c>
      <c r="O2095" s="826">
        <v>11</v>
      </c>
      <c r="P2095" s="825">
        <v>402.56</v>
      </c>
      <c r="Q2095" s="827">
        <v>0.53333333333333333</v>
      </c>
      <c r="R2095" s="822">
        <v>8</v>
      </c>
      <c r="S2095" s="827">
        <v>0.53333333333333333</v>
      </c>
      <c r="T2095" s="826">
        <v>7.5</v>
      </c>
      <c r="U2095" s="828">
        <v>0.68181818181818177</v>
      </c>
    </row>
    <row r="2096" spans="1:21" ht="14.45" customHeight="1" x14ac:dyDescent="0.2">
      <c r="A2096" s="821">
        <v>11</v>
      </c>
      <c r="B2096" s="822" t="s">
        <v>2300</v>
      </c>
      <c r="C2096" s="822" t="s">
        <v>2306</v>
      </c>
      <c r="D2096" s="823" t="s">
        <v>4268</v>
      </c>
      <c r="E2096" s="824" t="s">
        <v>2337</v>
      </c>
      <c r="F2096" s="822" t="s">
        <v>2301</v>
      </c>
      <c r="G2096" s="822" t="s">
        <v>2503</v>
      </c>
      <c r="H2096" s="822" t="s">
        <v>329</v>
      </c>
      <c r="I2096" s="822" t="s">
        <v>3412</v>
      </c>
      <c r="J2096" s="822" t="s">
        <v>1058</v>
      </c>
      <c r="K2096" s="822" t="s">
        <v>3413</v>
      </c>
      <c r="L2096" s="825">
        <v>33.549999999999997</v>
      </c>
      <c r="M2096" s="825">
        <v>33.549999999999997</v>
      </c>
      <c r="N2096" s="822">
        <v>1</v>
      </c>
      <c r="O2096" s="826">
        <v>1</v>
      </c>
      <c r="P2096" s="825">
        <v>33.549999999999997</v>
      </c>
      <c r="Q2096" s="827">
        <v>1</v>
      </c>
      <c r="R2096" s="822">
        <v>1</v>
      </c>
      <c r="S2096" s="827">
        <v>1</v>
      </c>
      <c r="T2096" s="826">
        <v>1</v>
      </c>
      <c r="U2096" s="828">
        <v>1</v>
      </c>
    </row>
    <row r="2097" spans="1:21" ht="14.45" customHeight="1" x14ac:dyDescent="0.2">
      <c r="A2097" s="821">
        <v>11</v>
      </c>
      <c r="B2097" s="822" t="s">
        <v>2300</v>
      </c>
      <c r="C2097" s="822" t="s">
        <v>2306</v>
      </c>
      <c r="D2097" s="823" t="s">
        <v>4268</v>
      </c>
      <c r="E2097" s="824" t="s">
        <v>2337</v>
      </c>
      <c r="F2097" s="822" t="s">
        <v>2301</v>
      </c>
      <c r="G2097" s="822" t="s">
        <v>2404</v>
      </c>
      <c r="H2097" s="822" t="s">
        <v>663</v>
      </c>
      <c r="I2097" s="822" t="s">
        <v>1907</v>
      </c>
      <c r="J2097" s="822" t="s">
        <v>1078</v>
      </c>
      <c r="K2097" s="822" t="s">
        <v>1908</v>
      </c>
      <c r="L2097" s="825">
        <v>154.36000000000001</v>
      </c>
      <c r="M2097" s="825">
        <v>1852.3200000000002</v>
      </c>
      <c r="N2097" s="822">
        <v>12</v>
      </c>
      <c r="O2097" s="826">
        <v>10.5</v>
      </c>
      <c r="P2097" s="825">
        <v>617.44000000000005</v>
      </c>
      <c r="Q2097" s="827">
        <v>0.33333333333333331</v>
      </c>
      <c r="R2097" s="822">
        <v>4</v>
      </c>
      <c r="S2097" s="827">
        <v>0.33333333333333331</v>
      </c>
      <c r="T2097" s="826">
        <v>4</v>
      </c>
      <c r="U2097" s="828">
        <v>0.38095238095238093</v>
      </c>
    </row>
    <row r="2098" spans="1:21" ht="14.45" customHeight="1" x14ac:dyDescent="0.2">
      <c r="A2098" s="821">
        <v>11</v>
      </c>
      <c r="B2098" s="822" t="s">
        <v>2300</v>
      </c>
      <c r="C2098" s="822" t="s">
        <v>2306</v>
      </c>
      <c r="D2098" s="823" t="s">
        <v>4268</v>
      </c>
      <c r="E2098" s="824" t="s">
        <v>2337</v>
      </c>
      <c r="F2098" s="822" t="s">
        <v>2301</v>
      </c>
      <c r="G2098" s="822" t="s">
        <v>2404</v>
      </c>
      <c r="H2098" s="822" t="s">
        <v>329</v>
      </c>
      <c r="I2098" s="822" t="s">
        <v>3015</v>
      </c>
      <c r="J2098" s="822" t="s">
        <v>1078</v>
      </c>
      <c r="K2098" s="822" t="s">
        <v>3016</v>
      </c>
      <c r="L2098" s="825">
        <v>225.06</v>
      </c>
      <c r="M2098" s="825">
        <v>14403.839999999998</v>
      </c>
      <c r="N2098" s="822">
        <v>64</v>
      </c>
      <c r="O2098" s="826">
        <v>31.5</v>
      </c>
      <c r="P2098" s="825">
        <v>10127.699999999999</v>
      </c>
      <c r="Q2098" s="827">
        <v>0.703125</v>
      </c>
      <c r="R2098" s="822">
        <v>45</v>
      </c>
      <c r="S2098" s="827">
        <v>0.703125</v>
      </c>
      <c r="T2098" s="826">
        <v>20.5</v>
      </c>
      <c r="U2098" s="828">
        <v>0.65079365079365081</v>
      </c>
    </row>
    <row r="2099" spans="1:21" ht="14.45" customHeight="1" x14ac:dyDescent="0.2">
      <c r="A2099" s="821">
        <v>11</v>
      </c>
      <c r="B2099" s="822" t="s">
        <v>2300</v>
      </c>
      <c r="C2099" s="822" t="s">
        <v>2306</v>
      </c>
      <c r="D2099" s="823" t="s">
        <v>4268</v>
      </c>
      <c r="E2099" s="824" t="s">
        <v>2337</v>
      </c>
      <c r="F2099" s="822" t="s">
        <v>2301</v>
      </c>
      <c r="G2099" s="822" t="s">
        <v>2355</v>
      </c>
      <c r="H2099" s="822" t="s">
        <v>329</v>
      </c>
      <c r="I2099" s="822" t="s">
        <v>2642</v>
      </c>
      <c r="J2099" s="822" t="s">
        <v>2357</v>
      </c>
      <c r="K2099" s="822" t="s">
        <v>2643</v>
      </c>
      <c r="L2099" s="825">
        <v>0</v>
      </c>
      <c r="M2099" s="825">
        <v>0</v>
      </c>
      <c r="N2099" s="822">
        <v>7</v>
      </c>
      <c r="O2099" s="826">
        <v>6</v>
      </c>
      <c r="P2099" s="825">
        <v>0</v>
      </c>
      <c r="Q2099" s="827"/>
      <c r="R2099" s="822">
        <v>6</v>
      </c>
      <c r="S2099" s="827">
        <v>0.8571428571428571</v>
      </c>
      <c r="T2099" s="826">
        <v>5</v>
      </c>
      <c r="U2099" s="828">
        <v>0.83333333333333337</v>
      </c>
    </row>
    <row r="2100" spans="1:21" ht="14.45" customHeight="1" x14ac:dyDescent="0.2">
      <c r="A2100" s="821">
        <v>11</v>
      </c>
      <c r="B2100" s="822" t="s">
        <v>2300</v>
      </c>
      <c r="C2100" s="822" t="s">
        <v>2306</v>
      </c>
      <c r="D2100" s="823" t="s">
        <v>4268</v>
      </c>
      <c r="E2100" s="824" t="s">
        <v>2337</v>
      </c>
      <c r="F2100" s="822" t="s">
        <v>2301</v>
      </c>
      <c r="G2100" s="822" t="s">
        <v>4095</v>
      </c>
      <c r="H2100" s="822" t="s">
        <v>329</v>
      </c>
      <c r="I2100" s="822" t="s">
        <v>4096</v>
      </c>
      <c r="J2100" s="822" t="s">
        <v>4097</v>
      </c>
      <c r="K2100" s="822" t="s">
        <v>4098</v>
      </c>
      <c r="L2100" s="825">
        <v>2040.45</v>
      </c>
      <c r="M2100" s="825">
        <v>2040.45</v>
      </c>
      <c r="N2100" s="822">
        <v>1</v>
      </c>
      <c r="O2100" s="826">
        <v>0.5</v>
      </c>
      <c r="P2100" s="825">
        <v>2040.45</v>
      </c>
      <c r="Q2100" s="827">
        <v>1</v>
      </c>
      <c r="R2100" s="822">
        <v>1</v>
      </c>
      <c r="S2100" s="827">
        <v>1</v>
      </c>
      <c r="T2100" s="826">
        <v>0.5</v>
      </c>
      <c r="U2100" s="828">
        <v>1</v>
      </c>
    </row>
    <row r="2101" spans="1:21" ht="14.45" customHeight="1" x14ac:dyDescent="0.2">
      <c r="A2101" s="821">
        <v>11</v>
      </c>
      <c r="B2101" s="822" t="s">
        <v>2300</v>
      </c>
      <c r="C2101" s="822" t="s">
        <v>2306</v>
      </c>
      <c r="D2101" s="823" t="s">
        <v>4268</v>
      </c>
      <c r="E2101" s="824" t="s">
        <v>2337</v>
      </c>
      <c r="F2101" s="822" t="s">
        <v>2301</v>
      </c>
      <c r="G2101" s="822" t="s">
        <v>2489</v>
      </c>
      <c r="H2101" s="822" t="s">
        <v>663</v>
      </c>
      <c r="I2101" s="822" t="s">
        <v>3813</v>
      </c>
      <c r="J2101" s="822" t="s">
        <v>3814</v>
      </c>
      <c r="K2101" s="822" t="s">
        <v>3815</v>
      </c>
      <c r="L2101" s="825">
        <v>233.96</v>
      </c>
      <c r="M2101" s="825">
        <v>233.96</v>
      </c>
      <c r="N2101" s="822">
        <v>1</v>
      </c>
      <c r="O2101" s="826">
        <v>0.5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11</v>
      </c>
      <c r="B2102" s="822" t="s">
        <v>2300</v>
      </c>
      <c r="C2102" s="822" t="s">
        <v>2306</v>
      </c>
      <c r="D2102" s="823" t="s">
        <v>4268</v>
      </c>
      <c r="E2102" s="824" t="s">
        <v>2337</v>
      </c>
      <c r="F2102" s="822" t="s">
        <v>2301</v>
      </c>
      <c r="G2102" s="822" t="s">
        <v>2489</v>
      </c>
      <c r="H2102" s="822" t="s">
        <v>663</v>
      </c>
      <c r="I2102" s="822" t="s">
        <v>2854</v>
      </c>
      <c r="J2102" s="822" t="s">
        <v>2855</v>
      </c>
      <c r="K2102" s="822" t="s">
        <v>1504</v>
      </c>
      <c r="L2102" s="825">
        <v>172.8</v>
      </c>
      <c r="M2102" s="825">
        <v>2246.4</v>
      </c>
      <c r="N2102" s="822">
        <v>13</v>
      </c>
      <c r="O2102" s="826">
        <v>3</v>
      </c>
      <c r="P2102" s="825">
        <v>2246.4</v>
      </c>
      <c r="Q2102" s="827">
        <v>1</v>
      </c>
      <c r="R2102" s="822">
        <v>13</v>
      </c>
      <c r="S2102" s="827">
        <v>1</v>
      </c>
      <c r="T2102" s="826">
        <v>3</v>
      </c>
      <c r="U2102" s="828">
        <v>1</v>
      </c>
    </row>
    <row r="2103" spans="1:21" ht="14.45" customHeight="1" x14ac:dyDescent="0.2">
      <c r="A2103" s="821">
        <v>11</v>
      </c>
      <c r="B2103" s="822" t="s">
        <v>2300</v>
      </c>
      <c r="C2103" s="822" t="s">
        <v>2306</v>
      </c>
      <c r="D2103" s="823" t="s">
        <v>4268</v>
      </c>
      <c r="E2103" s="824" t="s">
        <v>2337</v>
      </c>
      <c r="F2103" s="822" t="s">
        <v>2301</v>
      </c>
      <c r="G2103" s="822" t="s">
        <v>2489</v>
      </c>
      <c r="H2103" s="822" t="s">
        <v>663</v>
      </c>
      <c r="I2103" s="822" t="s">
        <v>4099</v>
      </c>
      <c r="J2103" s="822" t="s">
        <v>4100</v>
      </c>
      <c r="K2103" s="822" t="s">
        <v>1504</v>
      </c>
      <c r="L2103" s="825">
        <v>104.4</v>
      </c>
      <c r="M2103" s="825">
        <v>104.4</v>
      </c>
      <c r="N2103" s="822">
        <v>1</v>
      </c>
      <c r="O2103" s="826">
        <v>1</v>
      </c>
      <c r="P2103" s="825">
        <v>104.4</v>
      </c>
      <c r="Q2103" s="827">
        <v>1</v>
      </c>
      <c r="R2103" s="822">
        <v>1</v>
      </c>
      <c r="S2103" s="827">
        <v>1</v>
      </c>
      <c r="T2103" s="826">
        <v>1</v>
      </c>
      <c r="U2103" s="828">
        <v>1</v>
      </c>
    </row>
    <row r="2104" spans="1:21" ht="14.45" customHeight="1" x14ac:dyDescent="0.2">
      <c r="A2104" s="821">
        <v>11</v>
      </c>
      <c r="B2104" s="822" t="s">
        <v>2300</v>
      </c>
      <c r="C2104" s="822" t="s">
        <v>2306</v>
      </c>
      <c r="D2104" s="823" t="s">
        <v>4268</v>
      </c>
      <c r="E2104" s="824" t="s">
        <v>2337</v>
      </c>
      <c r="F2104" s="822" t="s">
        <v>2301</v>
      </c>
      <c r="G2104" s="822" t="s">
        <v>2489</v>
      </c>
      <c r="H2104" s="822" t="s">
        <v>663</v>
      </c>
      <c r="I2104" s="822" t="s">
        <v>2856</v>
      </c>
      <c r="J2104" s="822" t="s">
        <v>2857</v>
      </c>
      <c r="K2104" s="822" t="s">
        <v>1504</v>
      </c>
      <c r="L2104" s="825">
        <v>172.8</v>
      </c>
      <c r="M2104" s="825">
        <v>864.00000000000011</v>
      </c>
      <c r="N2104" s="822">
        <v>5</v>
      </c>
      <c r="O2104" s="826">
        <v>3</v>
      </c>
      <c r="P2104" s="825">
        <v>518.40000000000009</v>
      </c>
      <c r="Q2104" s="827">
        <v>0.6</v>
      </c>
      <c r="R2104" s="822">
        <v>3</v>
      </c>
      <c r="S2104" s="827">
        <v>0.6</v>
      </c>
      <c r="T2104" s="826">
        <v>2</v>
      </c>
      <c r="U2104" s="828">
        <v>0.66666666666666663</v>
      </c>
    </row>
    <row r="2105" spans="1:21" ht="14.45" customHeight="1" x14ac:dyDescent="0.2">
      <c r="A2105" s="821">
        <v>11</v>
      </c>
      <c r="B2105" s="822" t="s">
        <v>2300</v>
      </c>
      <c r="C2105" s="822" t="s">
        <v>2306</v>
      </c>
      <c r="D2105" s="823" t="s">
        <v>4268</v>
      </c>
      <c r="E2105" s="824" t="s">
        <v>2337</v>
      </c>
      <c r="F2105" s="822" t="s">
        <v>2301</v>
      </c>
      <c r="G2105" s="822" t="s">
        <v>2644</v>
      </c>
      <c r="H2105" s="822" t="s">
        <v>329</v>
      </c>
      <c r="I2105" s="822" t="s">
        <v>2645</v>
      </c>
      <c r="J2105" s="822" t="s">
        <v>899</v>
      </c>
      <c r="K2105" s="822" t="s">
        <v>900</v>
      </c>
      <c r="L2105" s="825">
        <v>121.92</v>
      </c>
      <c r="M2105" s="825">
        <v>1341.1200000000001</v>
      </c>
      <c r="N2105" s="822">
        <v>11</v>
      </c>
      <c r="O2105" s="826">
        <v>4.5</v>
      </c>
      <c r="P2105" s="825">
        <v>487.68</v>
      </c>
      <c r="Q2105" s="827">
        <v>0.36363636363636359</v>
      </c>
      <c r="R2105" s="822">
        <v>4</v>
      </c>
      <c r="S2105" s="827">
        <v>0.36363636363636365</v>
      </c>
      <c r="T2105" s="826">
        <v>1.5</v>
      </c>
      <c r="U2105" s="828">
        <v>0.33333333333333331</v>
      </c>
    </row>
    <row r="2106" spans="1:21" ht="14.45" customHeight="1" x14ac:dyDescent="0.2">
      <c r="A2106" s="821">
        <v>11</v>
      </c>
      <c r="B2106" s="822" t="s">
        <v>2300</v>
      </c>
      <c r="C2106" s="822" t="s">
        <v>2306</v>
      </c>
      <c r="D2106" s="823" t="s">
        <v>4268</v>
      </c>
      <c r="E2106" s="824" t="s">
        <v>2337</v>
      </c>
      <c r="F2106" s="822" t="s">
        <v>2301</v>
      </c>
      <c r="G2106" s="822" t="s">
        <v>2644</v>
      </c>
      <c r="H2106" s="822" t="s">
        <v>329</v>
      </c>
      <c r="I2106" s="822" t="s">
        <v>3017</v>
      </c>
      <c r="J2106" s="822" t="s">
        <v>899</v>
      </c>
      <c r="K2106" s="822" t="s">
        <v>900</v>
      </c>
      <c r="L2106" s="825">
        <v>121.92</v>
      </c>
      <c r="M2106" s="825">
        <v>121.92</v>
      </c>
      <c r="N2106" s="822">
        <v>1</v>
      </c>
      <c r="O2106" s="826">
        <v>1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11</v>
      </c>
      <c r="B2107" s="822" t="s">
        <v>2300</v>
      </c>
      <c r="C2107" s="822" t="s">
        <v>2306</v>
      </c>
      <c r="D2107" s="823" t="s">
        <v>4268</v>
      </c>
      <c r="E2107" s="824" t="s">
        <v>2337</v>
      </c>
      <c r="F2107" s="822" t="s">
        <v>2301</v>
      </c>
      <c r="G2107" s="822" t="s">
        <v>4101</v>
      </c>
      <c r="H2107" s="822" t="s">
        <v>329</v>
      </c>
      <c r="I2107" s="822" t="s">
        <v>4102</v>
      </c>
      <c r="J2107" s="822" t="s">
        <v>4103</v>
      </c>
      <c r="K2107" s="822" t="s">
        <v>4104</v>
      </c>
      <c r="L2107" s="825">
        <v>0</v>
      </c>
      <c r="M2107" s="825">
        <v>0</v>
      </c>
      <c r="N2107" s="822">
        <v>1</v>
      </c>
      <c r="O2107" s="826">
        <v>1</v>
      </c>
      <c r="P2107" s="825">
        <v>0</v>
      </c>
      <c r="Q2107" s="827"/>
      <c r="R2107" s="822">
        <v>1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11</v>
      </c>
      <c r="B2108" s="822" t="s">
        <v>2300</v>
      </c>
      <c r="C2108" s="822" t="s">
        <v>2306</v>
      </c>
      <c r="D2108" s="823" t="s">
        <v>4268</v>
      </c>
      <c r="E2108" s="824" t="s">
        <v>2337</v>
      </c>
      <c r="F2108" s="822" t="s">
        <v>2302</v>
      </c>
      <c r="G2108" s="822" t="s">
        <v>2359</v>
      </c>
      <c r="H2108" s="822" t="s">
        <v>329</v>
      </c>
      <c r="I2108" s="822" t="s">
        <v>2435</v>
      </c>
      <c r="J2108" s="822" t="s">
        <v>2639</v>
      </c>
      <c r="K2108" s="822"/>
      <c r="L2108" s="825">
        <v>52.87</v>
      </c>
      <c r="M2108" s="825">
        <v>52.87</v>
      </c>
      <c r="N2108" s="822">
        <v>1</v>
      </c>
      <c r="O2108" s="826">
        <v>1</v>
      </c>
      <c r="P2108" s="825">
        <v>52.87</v>
      </c>
      <c r="Q2108" s="827">
        <v>1</v>
      </c>
      <c r="R2108" s="822">
        <v>1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11</v>
      </c>
      <c r="B2109" s="822" t="s">
        <v>2300</v>
      </c>
      <c r="C2109" s="822" t="s">
        <v>2306</v>
      </c>
      <c r="D2109" s="823" t="s">
        <v>4268</v>
      </c>
      <c r="E2109" s="824" t="s">
        <v>2337</v>
      </c>
      <c r="F2109" s="822" t="s">
        <v>2302</v>
      </c>
      <c r="G2109" s="822" t="s">
        <v>2359</v>
      </c>
      <c r="H2109" s="822" t="s">
        <v>329</v>
      </c>
      <c r="I2109" s="822" t="s">
        <v>1834</v>
      </c>
      <c r="J2109" s="822" t="s">
        <v>2639</v>
      </c>
      <c r="K2109" s="822"/>
      <c r="L2109" s="825">
        <v>736.33</v>
      </c>
      <c r="M2109" s="825">
        <v>1472.66</v>
      </c>
      <c r="N2109" s="822">
        <v>2</v>
      </c>
      <c r="O2109" s="826">
        <v>1</v>
      </c>
      <c r="P2109" s="825">
        <v>1472.66</v>
      </c>
      <c r="Q2109" s="827">
        <v>1</v>
      </c>
      <c r="R2109" s="822">
        <v>2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11</v>
      </c>
      <c r="B2110" s="822" t="s">
        <v>2300</v>
      </c>
      <c r="C2110" s="822" t="s">
        <v>2306</v>
      </c>
      <c r="D2110" s="823" t="s">
        <v>4268</v>
      </c>
      <c r="E2110" s="824" t="s">
        <v>2337</v>
      </c>
      <c r="F2110" s="822" t="s">
        <v>2302</v>
      </c>
      <c r="G2110" s="822" t="s">
        <v>2359</v>
      </c>
      <c r="H2110" s="822" t="s">
        <v>329</v>
      </c>
      <c r="I2110" s="822" t="s">
        <v>2520</v>
      </c>
      <c r="J2110" s="822" t="s">
        <v>2639</v>
      </c>
      <c r="K2110" s="822"/>
      <c r="L2110" s="825">
        <v>134.44999999999999</v>
      </c>
      <c r="M2110" s="825">
        <v>268.89999999999998</v>
      </c>
      <c r="N2110" s="822">
        <v>2</v>
      </c>
      <c r="O2110" s="826">
        <v>1</v>
      </c>
      <c r="P2110" s="825">
        <v>268.89999999999998</v>
      </c>
      <c r="Q2110" s="827">
        <v>1</v>
      </c>
      <c r="R2110" s="822">
        <v>2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11</v>
      </c>
      <c r="B2111" s="822" t="s">
        <v>2300</v>
      </c>
      <c r="C2111" s="822" t="s">
        <v>2306</v>
      </c>
      <c r="D2111" s="823" t="s">
        <v>4268</v>
      </c>
      <c r="E2111" s="824" t="s">
        <v>2337</v>
      </c>
      <c r="F2111" s="822" t="s">
        <v>2303</v>
      </c>
      <c r="G2111" s="822" t="s">
        <v>2359</v>
      </c>
      <c r="H2111" s="822" t="s">
        <v>329</v>
      </c>
      <c r="I2111" s="822" t="s">
        <v>3386</v>
      </c>
      <c r="J2111" s="822" t="s">
        <v>3387</v>
      </c>
      <c r="K2111" s="822" t="s">
        <v>2863</v>
      </c>
      <c r="L2111" s="825">
        <v>0</v>
      </c>
      <c r="M2111" s="825">
        <v>0</v>
      </c>
      <c r="N2111" s="822">
        <v>1</v>
      </c>
      <c r="O2111" s="826">
        <v>1</v>
      </c>
      <c r="P2111" s="825"/>
      <c r="Q2111" s="827"/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11</v>
      </c>
      <c r="B2112" s="822" t="s">
        <v>2300</v>
      </c>
      <c r="C2112" s="822" t="s">
        <v>2306</v>
      </c>
      <c r="D2112" s="823" t="s">
        <v>4268</v>
      </c>
      <c r="E2112" s="824" t="s">
        <v>2337</v>
      </c>
      <c r="F2112" s="822" t="s">
        <v>2303</v>
      </c>
      <c r="G2112" s="822" t="s">
        <v>2359</v>
      </c>
      <c r="H2112" s="822" t="s">
        <v>329</v>
      </c>
      <c r="I2112" s="822" t="s">
        <v>2646</v>
      </c>
      <c r="J2112" s="822" t="s">
        <v>2647</v>
      </c>
      <c r="K2112" s="822" t="s">
        <v>2648</v>
      </c>
      <c r="L2112" s="825">
        <v>0</v>
      </c>
      <c r="M2112" s="825">
        <v>0</v>
      </c>
      <c r="N2112" s="822">
        <v>33</v>
      </c>
      <c r="O2112" s="826">
        <v>32</v>
      </c>
      <c r="P2112" s="825"/>
      <c r="Q2112" s="827"/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11</v>
      </c>
      <c r="B2113" s="822" t="s">
        <v>2300</v>
      </c>
      <c r="C2113" s="822" t="s">
        <v>2306</v>
      </c>
      <c r="D2113" s="823" t="s">
        <v>4268</v>
      </c>
      <c r="E2113" s="824" t="s">
        <v>2337</v>
      </c>
      <c r="F2113" s="822" t="s">
        <v>2303</v>
      </c>
      <c r="G2113" s="822" t="s">
        <v>2359</v>
      </c>
      <c r="H2113" s="822" t="s">
        <v>329</v>
      </c>
      <c r="I2113" s="822" t="s">
        <v>3168</v>
      </c>
      <c r="J2113" s="822" t="s">
        <v>3169</v>
      </c>
      <c r="K2113" s="822" t="s">
        <v>3170</v>
      </c>
      <c r="L2113" s="825">
        <v>400.2</v>
      </c>
      <c r="M2113" s="825">
        <v>400.2</v>
      </c>
      <c r="N2113" s="822">
        <v>1</v>
      </c>
      <c r="O2113" s="826">
        <v>1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11</v>
      </c>
      <c r="B2114" s="822" t="s">
        <v>2300</v>
      </c>
      <c r="C2114" s="822" t="s">
        <v>2306</v>
      </c>
      <c r="D2114" s="823" t="s">
        <v>4268</v>
      </c>
      <c r="E2114" s="824" t="s">
        <v>2337</v>
      </c>
      <c r="F2114" s="822" t="s">
        <v>2303</v>
      </c>
      <c r="G2114" s="822" t="s">
        <v>2359</v>
      </c>
      <c r="H2114" s="822" t="s">
        <v>329</v>
      </c>
      <c r="I2114" s="822" t="s">
        <v>3226</v>
      </c>
      <c r="J2114" s="822" t="s">
        <v>3227</v>
      </c>
      <c r="K2114" s="822"/>
      <c r="L2114" s="825">
        <v>0</v>
      </c>
      <c r="M2114" s="825">
        <v>0</v>
      </c>
      <c r="N2114" s="822">
        <v>1</v>
      </c>
      <c r="O2114" s="826">
        <v>1</v>
      </c>
      <c r="P2114" s="825"/>
      <c r="Q2114" s="827"/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11</v>
      </c>
      <c r="B2115" s="822" t="s">
        <v>2300</v>
      </c>
      <c r="C2115" s="822" t="s">
        <v>2306</v>
      </c>
      <c r="D2115" s="823" t="s">
        <v>4268</v>
      </c>
      <c r="E2115" s="824" t="s">
        <v>2337</v>
      </c>
      <c r="F2115" s="822" t="s">
        <v>2303</v>
      </c>
      <c r="G2115" s="822" t="s">
        <v>2359</v>
      </c>
      <c r="H2115" s="822" t="s">
        <v>329</v>
      </c>
      <c r="I2115" s="822" t="s">
        <v>4105</v>
      </c>
      <c r="J2115" s="822" t="s">
        <v>4106</v>
      </c>
      <c r="K2115" s="822" t="s">
        <v>4107</v>
      </c>
      <c r="L2115" s="825">
        <v>390</v>
      </c>
      <c r="M2115" s="825">
        <v>780</v>
      </c>
      <c r="N2115" s="822">
        <v>2</v>
      </c>
      <c r="O2115" s="826">
        <v>2</v>
      </c>
      <c r="P2115" s="825">
        <v>390</v>
      </c>
      <c r="Q2115" s="827">
        <v>0.5</v>
      </c>
      <c r="R2115" s="822">
        <v>1</v>
      </c>
      <c r="S2115" s="827">
        <v>0.5</v>
      </c>
      <c r="T2115" s="826">
        <v>1</v>
      </c>
      <c r="U2115" s="828">
        <v>0.5</v>
      </c>
    </row>
    <row r="2116" spans="1:21" ht="14.45" customHeight="1" x14ac:dyDescent="0.2">
      <c r="A2116" s="821">
        <v>11</v>
      </c>
      <c r="B2116" s="822" t="s">
        <v>2300</v>
      </c>
      <c r="C2116" s="822" t="s">
        <v>2306</v>
      </c>
      <c r="D2116" s="823" t="s">
        <v>4268</v>
      </c>
      <c r="E2116" s="824" t="s">
        <v>2337</v>
      </c>
      <c r="F2116" s="822" t="s">
        <v>2303</v>
      </c>
      <c r="G2116" s="822" t="s">
        <v>2359</v>
      </c>
      <c r="H2116" s="822" t="s">
        <v>329</v>
      </c>
      <c r="I2116" s="822" t="s">
        <v>4108</v>
      </c>
      <c r="J2116" s="822" t="s">
        <v>4109</v>
      </c>
      <c r="K2116" s="822" t="s">
        <v>4110</v>
      </c>
      <c r="L2116" s="825">
        <v>86.44</v>
      </c>
      <c r="M2116" s="825">
        <v>86.44</v>
      </c>
      <c r="N2116" s="822">
        <v>1</v>
      </c>
      <c r="O2116" s="826">
        <v>1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11</v>
      </c>
      <c r="B2117" s="822" t="s">
        <v>2300</v>
      </c>
      <c r="C2117" s="822" t="s">
        <v>2306</v>
      </c>
      <c r="D2117" s="823" t="s">
        <v>4268</v>
      </c>
      <c r="E2117" s="824" t="s">
        <v>2337</v>
      </c>
      <c r="F2117" s="822" t="s">
        <v>2303</v>
      </c>
      <c r="G2117" s="822" t="s">
        <v>2359</v>
      </c>
      <c r="H2117" s="822" t="s">
        <v>329</v>
      </c>
      <c r="I2117" s="822" t="s">
        <v>2360</v>
      </c>
      <c r="J2117" s="822" t="s">
        <v>2361</v>
      </c>
      <c r="K2117" s="822" t="s">
        <v>2362</v>
      </c>
      <c r="L2117" s="825">
        <v>562.03</v>
      </c>
      <c r="M2117" s="825">
        <v>3372.18</v>
      </c>
      <c r="N2117" s="822">
        <v>6</v>
      </c>
      <c r="O2117" s="826">
        <v>6</v>
      </c>
      <c r="P2117" s="825">
        <v>1686.09</v>
      </c>
      <c r="Q2117" s="827">
        <v>0.5</v>
      </c>
      <c r="R2117" s="822">
        <v>3</v>
      </c>
      <c r="S2117" s="827">
        <v>0.5</v>
      </c>
      <c r="T2117" s="826">
        <v>3</v>
      </c>
      <c r="U2117" s="828">
        <v>0.5</v>
      </c>
    </row>
    <row r="2118" spans="1:21" ht="14.45" customHeight="1" x14ac:dyDescent="0.2">
      <c r="A2118" s="821">
        <v>11</v>
      </c>
      <c r="B2118" s="822" t="s">
        <v>2300</v>
      </c>
      <c r="C2118" s="822" t="s">
        <v>2306</v>
      </c>
      <c r="D2118" s="823" t="s">
        <v>4268</v>
      </c>
      <c r="E2118" s="824" t="s">
        <v>2337</v>
      </c>
      <c r="F2118" s="822" t="s">
        <v>2303</v>
      </c>
      <c r="G2118" s="822" t="s">
        <v>2359</v>
      </c>
      <c r="H2118" s="822" t="s">
        <v>329</v>
      </c>
      <c r="I2118" s="822" t="s">
        <v>2389</v>
      </c>
      <c r="J2118" s="822" t="s">
        <v>2390</v>
      </c>
      <c r="K2118" s="822" t="s">
        <v>2391</v>
      </c>
      <c r="L2118" s="825">
        <v>1000.5</v>
      </c>
      <c r="M2118" s="825">
        <v>1000.5</v>
      </c>
      <c r="N2118" s="822">
        <v>1</v>
      </c>
      <c r="O2118" s="826">
        <v>1</v>
      </c>
      <c r="P2118" s="825">
        <v>1000.5</v>
      </c>
      <c r="Q2118" s="827">
        <v>1</v>
      </c>
      <c r="R2118" s="822">
        <v>1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11</v>
      </c>
      <c r="B2119" s="822" t="s">
        <v>2300</v>
      </c>
      <c r="C2119" s="822" t="s">
        <v>2306</v>
      </c>
      <c r="D2119" s="823" t="s">
        <v>4268</v>
      </c>
      <c r="E2119" s="824" t="s">
        <v>2337</v>
      </c>
      <c r="F2119" s="822" t="s">
        <v>2303</v>
      </c>
      <c r="G2119" s="822" t="s">
        <v>2359</v>
      </c>
      <c r="H2119" s="822" t="s">
        <v>329</v>
      </c>
      <c r="I2119" s="822" t="s">
        <v>2363</v>
      </c>
      <c r="J2119" s="822" t="s">
        <v>2364</v>
      </c>
      <c r="K2119" s="822" t="s">
        <v>2365</v>
      </c>
      <c r="L2119" s="825">
        <v>249.55</v>
      </c>
      <c r="M2119" s="825">
        <v>9732.4500000000044</v>
      </c>
      <c r="N2119" s="822">
        <v>39</v>
      </c>
      <c r="O2119" s="826">
        <v>20</v>
      </c>
      <c r="P2119" s="825">
        <v>9233.350000000004</v>
      </c>
      <c r="Q2119" s="827">
        <v>0.94871794871794868</v>
      </c>
      <c r="R2119" s="822">
        <v>37</v>
      </c>
      <c r="S2119" s="827">
        <v>0.94871794871794868</v>
      </c>
      <c r="T2119" s="826">
        <v>19</v>
      </c>
      <c r="U2119" s="828">
        <v>0.95</v>
      </c>
    </row>
    <row r="2120" spans="1:21" ht="14.45" customHeight="1" x14ac:dyDescent="0.2">
      <c r="A2120" s="821">
        <v>11</v>
      </c>
      <c r="B2120" s="822" t="s">
        <v>2300</v>
      </c>
      <c r="C2120" s="822" t="s">
        <v>2306</v>
      </c>
      <c r="D2120" s="823" t="s">
        <v>4268</v>
      </c>
      <c r="E2120" s="824" t="s">
        <v>2337</v>
      </c>
      <c r="F2120" s="822" t="s">
        <v>2303</v>
      </c>
      <c r="G2120" s="822" t="s">
        <v>2359</v>
      </c>
      <c r="H2120" s="822" t="s">
        <v>329</v>
      </c>
      <c r="I2120" s="822" t="s">
        <v>2392</v>
      </c>
      <c r="J2120" s="822" t="s">
        <v>2393</v>
      </c>
      <c r="K2120" s="822" t="s">
        <v>2394</v>
      </c>
      <c r="L2120" s="825">
        <v>492.19</v>
      </c>
      <c r="M2120" s="825">
        <v>1476.57</v>
      </c>
      <c r="N2120" s="822">
        <v>3</v>
      </c>
      <c r="O2120" s="826">
        <v>3</v>
      </c>
      <c r="P2120" s="825">
        <v>984.38</v>
      </c>
      <c r="Q2120" s="827">
        <v>0.66666666666666674</v>
      </c>
      <c r="R2120" s="822">
        <v>2</v>
      </c>
      <c r="S2120" s="827">
        <v>0.66666666666666663</v>
      </c>
      <c r="T2120" s="826">
        <v>2</v>
      </c>
      <c r="U2120" s="828">
        <v>0.66666666666666663</v>
      </c>
    </row>
    <row r="2121" spans="1:21" ht="14.45" customHeight="1" x14ac:dyDescent="0.2">
      <c r="A2121" s="821">
        <v>11</v>
      </c>
      <c r="B2121" s="822" t="s">
        <v>2300</v>
      </c>
      <c r="C2121" s="822" t="s">
        <v>2306</v>
      </c>
      <c r="D2121" s="823" t="s">
        <v>4268</v>
      </c>
      <c r="E2121" s="824" t="s">
        <v>2337</v>
      </c>
      <c r="F2121" s="822" t="s">
        <v>2303</v>
      </c>
      <c r="G2121" s="822" t="s">
        <v>2359</v>
      </c>
      <c r="H2121" s="822" t="s">
        <v>329</v>
      </c>
      <c r="I2121" s="822" t="s">
        <v>2366</v>
      </c>
      <c r="J2121" s="822" t="s">
        <v>2367</v>
      </c>
      <c r="K2121" s="822" t="s">
        <v>2368</v>
      </c>
      <c r="L2121" s="825">
        <v>400.2</v>
      </c>
      <c r="M2121" s="825">
        <v>3201.5999999999995</v>
      </c>
      <c r="N2121" s="822">
        <v>8</v>
      </c>
      <c r="O2121" s="826">
        <v>8</v>
      </c>
      <c r="P2121" s="825">
        <v>2801.3999999999996</v>
      </c>
      <c r="Q2121" s="827">
        <v>0.875</v>
      </c>
      <c r="R2121" s="822">
        <v>7</v>
      </c>
      <c r="S2121" s="827">
        <v>0.875</v>
      </c>
      <c r="T2121" s="826">
        <v>7</v>
      </c>
      <c r="U2121" s="828">
        <v>0.875</v>
      </c>
    </row>
    <row r="2122" spans="1:21" ht="14.45" customHeight="1" x14ac:dyDescent="0.2">
      <c r="A2122" s="821">
        <v>11</v>
      </c>
      <c r="B2122" s="822" t="s">
        <v>2300</v>
      </c>
      <c r="C2122" s="822" t="s">
        <v>2306</v>
      </c>
      <c r="D2122" s="823" t="s">
        <v>4268</v>
      </c>
      <c r="E2122" s="824" t="s">
        <v>2337</v>
      </c>
      <c r="F2122" s="822" t="s">
        <v>2303</v>
      </c>
      <c r="G2122" s="822" t="s">
        <v>2359</v>
      </c>
      <c r="H2122" s="822" t="s">
        <v>329</v>
      </c>
      <c r="I2122" s="822" t="s">
        <v>2369</v>
      </c>
      <c r="J2122" s="822" t="s">
        <v>2370</v>
      </c>
      <c r="K2122" s="822" t="s">
        <v>2371</v>
      </c>
      <c r="L2122" s="825">
        <v>971.25</v>
      </c>
      <c r="M2122" s="825">
        <v>5827.5</v>
      </c>
      <c r="N2122" s="822">
        <v>6</v>
      </c>
      <c r="O2122" s="826">
        <v>6</v>
      </c>
      <c r="P2122" s="825">
        <v>3885</v>
      </c>
      <c r="Q2122" s="827">
        <v>0.66666666666666663</v>
      </c>
      <c r="R2122" s="822">
        <v>4</v>
      </c>
      <c r="S2122" s="827">
        <v>0.66666666666666663</v>
      </c>
      <c r="T2122" s="826">
        <v>4</v>
      </c>
      <c r="U2122" s="828">
        <v>0.66666666666666663</v>
      </c>
    </row>
    <row r="2123" spans="1:21" ht="14.45" customHeight="1" x14ac:dyDescent="0.2">
      <c r="A2123" s="821">
        <v>11</v>
      </c>
      <c r="B2123" s="822" t="s">
        <v>2300</v>
      </c>
      <c r="C2123" s="822" t="s">
        <v>2306</v>
      </c>
      <c r="D2123" s="823" t="s">
        <v>4268</v>
      </c>
      <c r="E2123" s="824" t="s">
        <v>2337</v>
      </c>
      <c r="F2123" s="822" t="s">
        <v>2303</v>
      </c>
      <c r="G2123" s="822" t="s">
        <v>2359</v>
      </c>
      <c r="H2123" s="822" t="s">
        <v>329</v>
      </c>
      <c r="I2123" s="822" t="s">
        <v>2372</v>
      </c>
      <c r="J2123" s="822" t="s">
        <v>2373</v>
      </c>
      <c r="K2123" s="822" t="s">
        <v>2374</v>
      </c>
      <c r="L2123" s="825">
        <v>748.12</v>
      </c>
      <c r="M2123" s="825">
        <v>748.12</v>
      </c>
      <c r="N2123" s="822">
        <v>1</v>
      </c>
      <c r="O2123" s="826">
        <v>1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11</v>
      </c>
      <c r="B2124" s="822" t="s">
        <v>2300</v>
      </c>
      <c r="C2124" s="822" t="s">
        <v>2306</v>
      </c>
      <c r="D2124" s="823" t="s">
        <v>4268</v>
      </c>
      <c r="E2124" s="824" t="s">
        <v>2337</v>
      </c>
      <c r="F2124" s="822" t="s">
        <v>2303</v>
      </c>
      <c r="G2124" s="822" t="s">
        <v>2359</v>
      </c>
      <c r="H2124" s="822" t="s">
        <v>329</v>
      </c>
      <c r="I2124" s="822" t="s">
        <v>2395</v>
      </c>
      <c r="J2124" s="822" t="s">
        <v>2396</v>
      </c>
      <c r="K2124" s="822" t="s">
        <v>2397</v>
      </c>
      <c r="L2124" s="825">
        <v>1000.5</v>
      </c>
      <c r="M2124" s="825">
        <v>5002.5</v>
      </c>
      <c r="N2124" s="822">
        <v>5</v>
      </c>
      <c r="O2124" s="826">
        <v>5</v>
      </c>
      <c r="P2124" s="825">
        <v>5002.5</v>
      </c>
      <c r="Q2124" s="827">
        <v>1</v>
      </c>
      <c r="R2124" s="822">
        <v>5</v>
      </c>
      <c r="S2124" s="827">
        <v>1</v>
      </c>
      <c r="T2124" s="826">
        <v>5</v>
      </c>
      <c r="U2124" s="828">
        <v>1</v>
      </c>
    </row>
    <row r="2125" spans="1:21" ht="14.45" customHeight="1" x14ac:dyDescent="0.2">
      <c r="A2125" s="821">
        <v>11</v>
      </c>
      <c r="B2125" s="822" t="s">
        <v>2300</v>
      </c>
      <c r="C2125" s="822" t="s">
        <v>2306</v>
      </c>
      <c r="D2125" s="823" t="s">
        <v>4268</v>
      </c>
      <c r="E2125" s="824" t="s">
        <v>2337</v>
      </c>
      <c r="F2125" s="822" t="s">
        <v>2303</v>
      </c>
      <c r="G2125" s="822" t="s">
        <v>2359</v>
      </c>
      <c r="H2125" s="822" t="s">
        <v>329</v>
      </c>
      <c r="I2125" s="822" t="s">
        <v>2398</v>
      </c>
      <c r="J2125" s="822" t="s">
        <v>2399</v>
      </c>
      <c r="K2125" s="822" t="s">
        <v>2400</v>
      </c>
      <c r="L2125" s="825">
        <v>349.6</v>
      </c>
      <c r="M2125" s="825">
        <v>349.6</v>
      </c>
      <c r="N2125" s="822">
        <v>1</v>
      </c>
      <c r="O2125" s="826">
        <v>1</v>
      </c>
      <c r="P2125" s="825">
        <v>349.6</v>
      </c>
      <c r="Q2125" s="827">
        <v>1</v>
      </c>
      <c r="R2125" s="822">
        <v>1</v>
      </c>
      <c r="S2125" s="827">
        <v>1</v>
      </c>
      <c r="T2125" s="826">
        <v>1</v>
      </c>
      <c r="U2125" s="828">
        <v>1</v>
      </c>
    </row>
    <row r="2126" spans="1:21" ht="14.45" customHeight="1" x14ac:dyDescent="0.2">
      <c r="A2126" s="821">
        <v>11</v>
      </c>
      <c r="B2126" s="822" t="s">
        <v>2300</v>
      </c>
      <c r="C2126" s="822" t="s">
        <v>2306</v>
      </c>
      <c r="D2126" s="823" t="s">
        <v>4268</v>
      </c>
      <c r="E2126" s="824" t="s">
        <v>2337</v>
      </c>
      <c r="F2126" s="822" t="s">
        <v>2303</v>
      </c>
      <c r="G2126" s="822" t="s">
        <v>2359</v>
      </c>
      <c r="H2126" s="822" t="s">
        <v>329</v>
      </c>
      <c r="I2126" s="822" t="s">
        <v>2867</v>
      </c>
      <c r="J2126" s="822" t="s">
        <v>2868</v>
      </c>
      <c r="K2126" s="822" t="s">
        <v>2866</v>
      </c>
      <c r="L2126" s="825">
        <v>1599.65</v>
      </c>
      <c r="M2126" s="825">
        <v>1599.65</v>
      </c>
      <c r="N2126" s="822">
        <v>1</v>
      </c>
      <c r="O2126" s="826">
        <v>1</v>
      </c>
      <c r="P2126" s="825">
        <v>1599.65</v>
      </c>
      <c r="Q2126" s="827">
        <v>1</v>
      </c>
      <c r="R2126" s="822">
        <v>1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11</v>
      </c>
      <c r="B2127" s="822" t="s">
        <v>2300</v>
      </c>
      <c r="C2127" s="822" t="s">
        <v>2306</v>
      </c>
      <c r="D2127" s="823" t="s">
        <v>4268</v>
      </c>
      <c r="E2127" s="824" t="s">
        <v>2337</v>
      </c>
      <c r="F2127" s="822" t="s">
        <v>2303</v>
      </c>
      <c r="G2127" s="822" t="s">
        <v>2359</v>
      </c>
      <c r="H2127" s="822" t="s">
        <v>329</v>
      </c>
      <c r="I2127" s="822" t="s">
        <v>2655</v>
      </c>
      <c r="J2127" s="822" t="s">
        <v>2656</v>
      </c>
      <c r="K2127" s="822" t="s">
        <v>2657</v>
      </c>
      <c r="L2127" s="825">
        <v>600.29999999999995</v>
      </c>
      <c r="M2127" s="825">
        <v>1200.5999999999999</v>
      </c>
      <c r="N2127" s="822">
        <v>2</v>
      </c>
      <c r="O2127" s="826">
        <v>1</v>
      </c>
      <c r="P2127" s="825">
        <v>1200.5999999999999</v>
      </c>
      <c r="Q2127" s="827">
        <v>1</v>
      </c>
      <c r="R2127" s="822">
        <v>2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11</v>
      </c>
      <c r="B2128" s="822" t="s">
        <v>2300</v>
      </c>
      <c r="C2128" s="822" t="s">
        <v>2306</v>
      </c>
      <c r="D2128" s="823" t="s">
        <v>4268</v>
      </c>
      <c r="E2128" s="824" t="s">
        <v>2337</v>
      </c>
      <c r="F2128" s="822" t="s">
        <v>2303</v>
      </c>
      <c r="G2128" s="822" t="s">
        <v>2359</v>
      </c>
      <c r="H2128" s="822" t="s">
        <v>329</v>
      </c>
      <c r="I2128" s="822" t="s">
        <v>2664</v>
      </c>
      <c r="J2128" s="822" t="s">
        <v>2665</v>
      </c>
      <c r="K2128" s="822"/>
      <c r="L2128" s="825">
        <v>180.55</v>
      </c>
      <c r="M2128" s="825">
        <v>180.55</v>
      </c>
      <c r="N2128" s="822">
        <v>1</v>
      </c>
      <c r="O2128" s="826">
        <v>1</v>
      </c>
      <c r="P2128" s="825">
        <v>180.55</v>
      </c>
      <c r="Q2128" s="827">
        <v>1</v>
      </c>
      <c r="R2128" s="822">
        <v>1</v>
      </c>
      <c r="S2128" s="827">
        <v>1</v>
      </c>
      <c r="T2128" s="826">
        <v>1</v>
      </c>
      <c r="U2128" s="828">
        <v>1</v>
      </c>
    </row>
    <row r="2129" spans="1:21" ht="14.45" customHeight="1" x14ac:dyDescent="0.2">
      <c r="A2129" s="821">
        <v>11</v>
      </c>
      <c r="B2129" s="822" t="s">
        <v>2300</v>
      </c>
      <c r="C2129" s="822" t="s">
        <v>2306</v>
      </c>
      <c r="D2129" s="823" t="s">
        <v>4268</v>
      </c>
      <c r="E2129" s="824" t="s">
        <v>2337</v>
      </c>
      <c r="F2129" s="822" t="s">
        <v>2303</v>
      </c>
      <c r="G2129" s="822" t="s">
        <v>2359</v>
      </c>
      <c r="H2129" s="822" t="s">
        <v>329</v>
      </c>
      <c r="I2129" s="822" t="s">
        <v>3127</v>
      </c>
      <c r="J2129" s="822" t="s">
        <v>3128</v>
      </c>
      <c r="K2129" s="822" t="s">
        <v>3129</v>
      </c>
      <c r="L2129" s="825">
        <v>1383</v>
      </c>
      <c r="M2129" s="825">
        <v>60852</v>
      </c>
      <c r="N2129" s="822">
        <v>44</v>
      </c>
      <c r="O2129" s="826">
        <v>35</v>
      </c>
      <c r="P2129" s="825">
        <v>41490</v>
      </c>
      <c r="Q2129" s="827">
        <v>0.68181818181818177</v>
      </c>
      <c r="R2129" s="822">
        <v>30</v>
      </c>
      <c r="S2129" s="827">
        <v>0.68181818181818177</v>
      </c>
      <c r="T2129" s="826">
        <v>26</v>
      </c>
      <c r="U2129" s="828">
        <v>0.74285714285714288</v>
      </c>
    </row>
    <row r="2130" spans="1:21" ht="14.45" customHeight="1" x14ac:dyDescent="0.2">
      <c r="A2130" s="821">
        <v>11</v>
      </c>
      <c r="B2130" s="822" t="s">
        <v>2300</v>
      </c>
      <c r="C2130" s="822" t="s">
        <v>2306</v>
      </c>
      <c r="D2130" s="823" t="s">
        <v>4268</v>
      </c>
      <c r="E2130" s="824" t="s">
        <v>2337</v>
      </c>
      <c r="F2130" s="822" t="s">
        <v>2303</v>
      </c>
      <c r="G2130" s="822" t="s">
        <v>2359</v>
      </c>
      <c r="H2130" s="822" t="s">
        <v>329</v>
      </c>
      <c r="I2130" s="822" t="s">
        <v>2375</v>
      </c>
      <c r="J2130" s="822" t="s">
        <v>2376</v>
      </c>
      <c r="K2130" s="822" t="s">
        <v>2377</v>
      </c>
      <c r="L2130" s="825">
        <v>245.42</v>
      </c>
      <c r="M2130" s="825">
        <v>245.42</v>
      </c>
      <c r="N2130" s="822">
        <v>1</v>
      </c>
      <c r="O2130" s="826">
        <v>1</v>
      </c>
      <c r="P2130" s="825">
        <v>245.42</v>
      </c>
      <c r="Q2130" s="827">
        <v>1</v>
      </c>
      <c r="R2130" s="822">
        <v>1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11</v>
      </c>
      <c r="B2131" s="822" t="s">
        <v>2300</v>
      </c>
      <c r="C2131" s="822" t="s">
        <v>2306</v>
      </c>
      <c r="D2131" s="823" t="s">
        <v>4268</v>
      </c>
      <c r="E2131" s="824" t="s">
        <v>2337</v>
      </c>
      <c r="F2131" s="822" t="s">
        <v>2303</v>
      </c>
      <c r="G2131" s="822" t="s">
        <v>2359</v>
      </c>
      <c r="H2131" s="822" t="s">
        <v>329</v>
      </c>
      <c r="I2131" s="822" t="s">
        <v>3816</v>
      </c>
      <c r="J2131" s="822" t="s">
        <v>3817</v>
      </c>
      <c r="K2131" s="822" t="s">
        <v>3818</v>
      </c>
      <c r="L2131" s="825">
        <v>499.1</v>
      </c>
      <c r="M2131" s="825">
        <v>499.1</v>
      </c>
      <c r="N2131" s="822">
        <v>1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11</v>
      </c>
      <c r="B2132" s="822" t="s">
        <v>2300</v>
      </c>
      <c r="C2132" s="822" t="s">
        <v>2306</v>
      </c>
      <c r="D2132" s="823" t="s">
        <v>4268</v>
      </c>
      <c r="E2132" s="824" t="s">
        <v>2337</v>
      </c>
      <c r="F2132" s="822" t="s">
        <v>2303</v>
      </c>
      <c r="G2132" s="822" t="s">
        <v>2359</v>
      </c>
      <c r="H2132" s="822" t="s">
        <v>329</v>
      </c>
      <c r="I2132" s="822" t="s">
        <v>3819</v>
      </c>
      <c r="J2132" s="822" t="s">
        <v>3820</v>
      </c>
      <c r="K2132" s="822" t="s">
        <v>3821</v>
      </c>
      <c r="L2132" s="825">
        <v>241.5</v>
      </c>
      <c r="M2132" s="825">
        <v>483</v>
      </c>
      <c r="N2132" s="822">
        <v>2</v>
      </c>
      <c r="O2132" s="826">
        <v>2</v>
      </c>
      <c r="P2132" s="825">
        <v>241.5</v>
      </c>
      <c r="Q2132" s="827">
        <v>0.5</v>
      </c>
      <c r="R2132" s="822">
        <v>1</v>
      </c>
      <c r="S2132" s="827">
        <v>0.5</v>
      </c>
      <c r="T2132" s="826">
        <v>1</v>
      </c>
      <c r="U2132" s="828">
        <v>0.5</v>
      </c>
    </row>
    <row r="2133" spans="1:21" ht="14.45" customHeight="1" x14ac:dyDescent="0.2">
      <c r="A2133" s="821">
        <v>11</v>
      </c>
      <c r="B2133" s="822" t="s">
        <v>2300</v>
      </c>
      <c r="C2133" s="822" t="s">
        <v>2306</v>
      </c>
      <c r="D2133" s="823" t="s">
        <v>4268</v>
      </c>
      <c r="E2133" s="824" t="s">
        <v>2337</v>
      </c>
      <c r="F2133" s="822" t="s">
        <v>2303</v>
      </c>
      <c r="G2133" s="822" t="s">
        <v>2359</v>
      </c>
      <c r="H2133" s="822" t="s">
        <v>329</v>
      </c>
      <c r="I2133" s="822" t="s">
        <v>3822</v>
      </c>
      <c r="J2133" s="822" t="s">
        <v>3823</v>
      </c>
      <c r="K2133" s="822" t="s">
        <v>3824</v>
      </c>
      <c r="L2133" s="825">
        <v>199.81</v>
      </c>
      <c r="M2133" s="825">
        <v>399.62</v>
      </c>
      <c r="N2133" s="822">
        <v>2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11</v>
      </c>
      <c r="B2134" s="822" t="s">
        <v>2300</v>
      </c>
      <c r="C2134" s="822" t="s">
        <v>2306</v>
      </c>
      <c r="D2134" s="823" t="s">
        <v>4268</v>
      </c>
      <c r="E2134" s="824" t="s">
        <v>2337</v>
      </c>
      <c r="F2134" s="822" t="s">
        <v>2303</v>
      </c>
      <c r="G2134" s="822" t="s">
        <v>2359</v>
      </c>
      <c r="H2134" s="822" t="s">
        <v>329</v>
      </c>
      <c r="I2134" s="822" t="s">
        <v>3273</v>
      </c>
      <c r="J2134" s="822" t="s">
        <v>3274</v>
      </c>
      <c r="K2134" s="822" t="s">
        <v>3275</v>
      </c>
      <c r="L2134" s="825">
        <v>3200.45</v>
      </c>
      <c r="M2134" s="825">
        <v>3200.45</v>
      </c>
      <c r="N2134" s="822">
        <v>1</v>
      </c>
      <c r="O2134" s="826">
        <v>1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11</v>
      </c>
      <c r="B2135" s="822" t="s">
        <v>2300</v>
      </c>
      <c r="C2135" s="822" t="s">
        <v>2306</v>
      </c>
      <c r="D2135" s="823" t="s">
        <v>4268</v>
      </c>
      <c r="E2135" s="824" t="s">
        <v>2337</v>
      </c>
      <c r="F2135" s="822" t="s">
        <v>2303</v>
      </c>
      <c r="G2135" s="822" t="s">
        <v>2359</v>
      </c>
      <c r="H2135" s="822" t="s">
        <v>329</v>
      </c>
      <c r="I2135" s="822" t="s">
        <v>3828</v>
      </c>
      <c r="J2135" s="822" t="s">
        <v>3829</v>
      </c>
      <c r="K2135" s="822" t="s">
        <v>3830</v>
      </c>
      <c r="L2135" s="825">
        <v>399.63</v>
      </c>
      <c r="M2135" s="825">
        <v>799.26</v>
      </c>
      <c r="N2135" s="822">
        <v>2</v>
      </c>
      <c r="O2135" s="826">
        <v>2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11</v>
      </c>
      <c r="B2136" s="822" t="s">
        <v>2300</v>
      </c>
      <c r="C2136" s="822" t="s">
        <v>2306</v>
      </c>
      <c r="D2136" s="823" t="s">
        <v>4268</v>
      </c>
      <c r="E2136" s="824" t="s">
        <v>2337</v>
      </c>
      <c r="F2136" s="822" t="s">
        <v>2303</v>
      </c>
      <c r="G2136" s="822" t="s">
        <v>2359</v>
      </c>
      <c r="H2136" s="822" t="s">
        <v>329</v>
      </c>
      <c r="I2136" s="822" t="s">
        <v>2445</v>
      </c>
      <c r="J2136" s="822" t="s">
        <v>2446</v>
      </c>
      <c r="K2136" s="822" t="s">
        <v>2447</v>
      </c>
      <c r="L2136" s="825">
        <v>999.46</v>
      </c>
      <c r="M2136" s="825">
        <v>1998.92</v>
      </c>
      <c r="N2136" s="822">
        <v>2</v>
      </c>
      <c r="O2136" s="826">
        <v>2</v>
      </c>
      <c r="P2136" s="825">
        <v>1998.92</v>
      </c>
      <c r="Q2136" s="827">
        <v>1</v>
      </c>
      <c r="R2136" s="822">
        <v>2</v>
      </c>
      <c r="S2136" s="827">
        <v>1</v>
      </c>
      <c r="T2136" s="826">
        <v>2</v>
      </c>
      <c r="U2136" s="828">
        <v>1</v>
      </c>
    </row>
    <row r="2137" spans="1:21" ht="14.45" customHeight="1" x14ac:dyDescent="0.2">
      <c r="A2137" s="821">
        <v>11</v>
      </c>
      <c r="B2137" s="822" t="s">
        <v>2300</v>
      </c>
      <c r="C2137" s="822" t="s">
        <v>2306</v>
      </c>
      <c r="D2137" s="823" t="s">
        <v>4268</v>
      </c>
      <c r="E2137" s="824" t="s">
        <v>2337</v>
      </c>
      <c r="F2137" s="822" t="s">
        <v>2303</v>
      </c>
      <c r="G2137" s="822" t="s">
        <v>2359</v>
      </c>
      <c r="H2137" s="822" t="s">
        <v>329</v>
      </c>
      <c r="I2137" s="822" t="s">
        <v>4111</v>
      </c>
      <c r="J2137" s="822" t="s">
        <v>4112</v>
      </c>
      <c r="K2137" s="822" t="s">
        <v>4113</v>
      </c>
      <c r="L2137" s="825">
        <v>359</v>
      </c>
      <c r="M2137" s="825">
        <v>359</v>
      </c>
      <c r="N2137" s="822">
        <v>1</v>
      </c>
      <c r="O2137" s="826">
        <v>1</v>
      </c>
      <c r="P2137" s="825"/>
      <c r="Q2137" s="827">
        <v>0</v>
      </c>
      <c r="R2137" s="822"/>
      <c r="S2137" s="827">
        <v>0</v>
      </c>
      <c r="T2137" s="826"/>
      <c r="U2137" s="828">
        <v>0</v>
      </c>
    </row>
    <row r="2138" spans="1:21" ht="14.45" customHeight="1" x14ac:dyDescent="0.2">
      <c r="A2138" s="821">
        <v>11</v>
      </c>
      <c r="B2138" s="822" t="s">
        <v>2300</v>
      </c>
      <c r="C2138" s="822" t="s">
        <v>2306</v>
      </c>
      <c r="D2138" s="823" t="s">
        <v>4268</v>
      </c>
      <c r="E2138" s="824" t="s">
        <v>2337</v>
      </c>
      <c r="F2138" s="822" t="s">
        <v>2303</v>
      </c>
      <c r="G2138" s="822" t="s">
        <v>2359</v>
      </c>
      <c r="H2138" s="822" t="s">
        <v>329</v>
      </c>
      <c r="I2138" s="822" t="s">
        <v>3529</v>
      </c>
      <c r="J2138" s="822" t="s">
        <v>3530</v>
      </c>
      <c r="K2138" s="822" t="s">
        <v>3531</v>
      </c>
      <c r="L2138" s="825">
        <v>1000.5</v>
      </c>
      <c r="M2138" s="825">
        <v>1000.5</v>
      </c>
      <c r="N2138" s="822">
        <v>1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11</v>
      </c>
      <c r="B2139" s="822" t="s">
        <v>2300</v>
      </c>
      <c r="C2139" s="822" t="s">
        <v>2306</v>
      </c>
      <c r="D2139" s="823" t="s">
        <v>4268</v>
      </c>
      <c r="E2139" s="824" t="s">
        <v>2337</v>
      </c>
      <c r="F2139" s="822" t="s">
        <v>2303</v>
      </c>
      <c r="G2139" s="822" t="s">
        <v>2359</v>
      </c>
      <c r="H2139" s="822" t="s">
        <v>329</v>
      </c>
      <c r="I2139" s="822" t="s">
        <v>4114</v>
      </c>
      <c r="J2139" s="822" t="s">
        <v>4115</v>
      </c>
      <c r="K2139" s="822" t="s">
        <v>4116</v>
      </c>
      <c r="L2139" s="825">
        <v>1000.5</v>
      </c>
      <c r="M2139" s="825">
        <v>1000.5</v>
      </c>
      <c r="N2139" s="822">
        <v>1</v>
      </c>
      <c r="O2139" s="826">
        <v>1</v>
      </c>
      <c r="P2139" s="825">
        <v>1000.5</v>
      </c>
      <c r="Q2139" s="827">
        <v>1</v>
      </c>
      <c r="R2139" s="822">
        <v>1</v>
      </c>
      <c r="S2139" s="827">
        <v>1</v>
      </c>
      <c r="T2139" s="826">
        <v>1</v>
      </c>
      <c r="U2139" s="828">
        <v>1</v>
      </c>
    </row>
    <row r="2140" spans="1:21" ht="14.45" customHeight="1" x14ac:dyDescent="0.2">
      <c r="A2140" s="821">
        <v>11</v>
      </c>
      <c r="B2140" s="822" t="s">
        <v>2300</v>
      </c>
      <c r="C2140" s="822" t="s">
        <v>2306</v>
      </c>
      <c r="D2140" s="823" t="s">
        <v>4268</v>
      </c>
      <c r="E2140" s="824" t="s">
        <v>2337</v>
      </c>
      <c r="F2140" s="822" t="s">
        <v>2303</v>
      </c>
      <c r="G2140" s="822" t="s">
        <v>2359</v>
      </c>
      <c r="H2140" s="822" t="s">
        <v>329</v>
      </c>
      <c r="I2140" s="822" t="s">
        <v>3182</v>
      </c>
      <c r="J2140" s="822" t="s">
        <v>3183</v>
      </c>
      <c r="K2140" s="822" t="s">
        <v>3184</v>
      </c>
      <c r="L2140" s="825">
        <v>2519.9899999999998</v>
      </c>
      <c r="M2140" s="825">
        <v>2519.9899999999998</v>
      </c>
      <c r="N2140" s="822">
        <v>1</v>
      </c>
      <c r="O2140" s="826">
        <v>1</v>
      </c>
      <c r="P2140" s="825">
        <v>2519.9899999999998</v>
      </c>
      <c r="Q2140" s="827">
        <v>1</v>
      </c>
      <c r="R2140" s="822">
        <v>1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11</v>
      </c>
      <c r="B2141" s="822" t="s">
        <v>2300</v>
      </c>
      <c r="C2141" s="822" t="s">
        <v>2306</v>
      </c>
      <c r="D2141" s="823" t="s">
        <v>4268</v>
      </c>
      <c r="E2141" s="824" t="s">
        <v>2337</v>
      </c>
      <c r="F2141" s="822" t="s">
        <v>2303</v>
      </c>
      <c r="G2141" s="822" t="s">
        <v>2359</v>
      </c>
      <c r="H2141" s="822" t="s">
        <v>329</v>
      </c>
      <c r="I2141" s="822" t="s">
        <v>4117</v>
      </c>
      <c r="J2141" s="822" t="s">
        <v>4118</v>
      </c>
      <c r="K2141" s="822" t="s">
        <v>2692</v>
      </c>
      <c r="L2141" s="825">
        <v>3799.6</v>
      </c>
      <c r="M2141" s="825">
        <v>3799.6</v>
      </c>
      <c r="N2141" s="822">
        <v>1</v>
      </c>
      <c r="O2141" s="826">
        <v>1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11</v>
      </c>
      <c r="B2142" s="822" t="s">
        <v>2300</v>
      </c>
      <c r="C2142" s="822" t="s">
        <v>2306</v>
      </c>
      <c r="D2142" s="823" t="s">
        <v>4268</v>
      </c>
      <c r="E2142" s="824" t="s">
        <v>2337</v>
      </c>
      <c r="F2142" s="822" t="s">
        <v>2303</v>
      </c>
      <c r="G2142" s="822" t="s">
        <v>2359</v>
      </c>
      <c r="H2142" s="822" t="s">
        <v>329</v>
      </c>
      <c r="I2142" s="822" t="s">
        <v>3840</v>
      </c>
      <c r="J2142" s="822" t="s">
        <v>3841</v>
      </c>
      <c r="K2142" s="822" t="s">
        <v>3842</v>
      </c>
      <c r="L2142" s="825">
        <v>1906.12</v>
      </c>
      <c r="M2142" s="825">
        <v>1906.12</v>
      </c>
      <c r="N2142" s="822">
        <v>1</v>
      </c>
      <c r="O2142" s="826">
        <v>1</v>
      </c>
      <c r="P2142" s="825">
        <v>1906.12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11</v>
      </c>
      <c r="B2143" s="822" t="s">
        <v>2300</v>
      </c>
      <c r="C2143" s="822" t="s">
        <v>2306</v>
      </c>
      <c r="D2143" s="823" t="s">
        <v>4268</v>
      </c>
      <c r="E2143" s="824" t="s">
        <v>2337</v>
      </c>
      <c r="F2143" s="822" t="s">
        <v>2303</v>
      </c>
      <c r="G2143" s="822" t="s">
        <v>2359</v>
      </c>
      <c r="H2143" s="822" t="s">
        <v>329</v>
      </c>
      <c r="I2143" s="822" t="s">
        <v>2693</v>
      </c>
      <c r="J2143" s="822" t="s">
        <v>2694</v>
      </c>
      <c r="K2143" s="822" t="s">
        <v>2695</v>
      </c>
      <c r="L2143" s="825">
        <v>100.05</v>
      </c>
      <c r="M2143" s="825">
        <v>400.2</v>
      </c>
      <c r="N2143" s="822">
        <v>4</v>
      </c>
      <c r="O2143" s="826">
        <v>3</v>
      </c>
      <c r="P2143" s="825">
        <v>100.05</v>
      </c>
      <c r="Q2143" s="827">
        <v>0.25</v>
      </c>
      <c r="R2143" s="822">
        <v>1</v>
      </c>
      <c r="S2143" s="827">
        <v>0.25</v>
      </c>
      <c r="T2143" s="826">
        <v>1</v>
      </c>
      <c r="U2143" s="828">
        <v>0.33333333333333331</v>
      </c>
    </row>
    <row r="2144" spans="1:21" ht="14.45" customHeight="1" x14ac:dyDescent="0.2">
      <c r="A2144" s="821">
        <v>11</v>
      </c>
      <c r="B2144" s="822" t="s">
        <v>2300</v>
      </c>
      <c r="C2144" s="822" t="s">
        <v>2306</v>
      </c>
      <c r="D2144" s="823" t="s">
        <v>4268</v>
      </c>
      <c r="E2144" s="824" t="s">
        <v>2337</v>
      </c>
      <c r="F2144" s="822" t="s">
        <v>2303</v>
      </c>
      <c r="G2144" s="822" t="s">
        <v>2359</v>
      </c>
      <c r="H2144" s="822" t="s">
        <v>329</v>
      </c>
      <c r="I2144" s="822" t="s">
        <v>4119</v>
      </c>
      <c r="J2144" s="822" t="s">
        <v>4120</v>
      </c>
      <c r="K2144" s="822" t="s">
        <v>4121</v>
      </c>
      <c r="L2144" s="825">
        <v>696.93</v>
      </c>
      <c r="M2144" s="825">
        <v>696.93</v>
      </c>
      <c r="N2144" s="822">
        <v>1</v>
      </c>
      <c r="O2144" s="826">
        <v>1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11</v>
      </c>
      <c r="B2145" s="822" t="s">
        <v>2300</v>
      </c>
      <c r="C2145" s="822" t="s">
        <v>2306</v>
      </c>
      <c r="D2145" s="823" t="s">
        <v>4268</v>
      </c>
      <c r="E2145" s="824" t="s">
        <v>2337</v>
      </c>
      <c r="F2145" s="822" t="s">
        <v>2303</v>
      </c>
      <c r="G2145" s="822" t="s">
        <v>2359</v>
      </c>
      <c r="H2145" s="822" t="s">
        <v>329</v>
      </c>
      <c r="I2145" s="822" t="s">
        <v>4122</v>
      </c>
      <c r="J2145" s="822" t="s">
        <v>4123</v>
      </c>
      <c r="K2145" s="822" t="s">
        <v>4124</v>
      </c>
      <c r="L2145" s="825">
        <v>5200.3</v>
      </c>
      <c r="M2145" s="825">
        <v>10400.6</v>
      </c>
      <c r="N2145" s="822">
        <v>2</v>
      </c>
      <c r="O2145" s="826">
        <v>2</v>
      </c>
      <c r="P2145" s="825">
        <v>5200.3</v>
      </c>
      <c r="Q2145" s="827">
        <v>0.5</v>
      </c>
      <c r="R2145" s="822">
        <v>1</v>
      </c>
      <c r="S2145" s="827">
        <v>0.5</v>
      </c>
      <c r="T2145" s="826">
        <v>1</v>
      </c>
      <c r="U2145" s="828">
        <v>0.5</v>
      </c>
    </row>
    <row r="2146" spans="1:21" ht="14.45" customHeight="1" x14ac:dyDescent="0.2">
      <c r="A2146" s="821">
        <v>11</v>
      </c>
      <c r="B2146" s="822" t="s">
        <v>2300</v>
      </c>
      <c r="C2146" s="822" t="s">
        <v>2306</v>
      </c>
      <c r="D2146" s="823" t="s">
        <v>4268</v>
      </c>
      <c r="E2146" s="824" t="s">
        <v>2337</v>
      </c>
      <c r="F2146" s="822" t="s">
        <v>2303</v>
      </c>
      <c r="G2146" s="822" t="s">
        <v>2359</v>
      </c>
      <c r="H2146" s="822" t="s">
        <v>329</v>
      </c>
      <c r="I2146" s="822" t="s">
        <v>3284</v>
      </c>
      <c r="J2146" s="822" t="s">
        <v>3285</v>
      </c>
      <c r="K2146" s="822" t="s">
        <v>3286</v>
      </c>
      <c r="L2146" s="825">
        <v>600.29999999999995</v>
      </c>
      <c r="M2146" s="825">
        <v>600.29999999999995</v>
      </c>
      <c r="N2146" s="822">
        <v>1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11</v>
      </c>
      <c r="B2147" s="822" t="s">
        <v>2300</v>
      </c>
      <c r="C2147" s="822" t="s">
        <v>2306</v>
      </c>
      <c r="D2147" s="823" t="s">
        <v>4268</v>
      </c>
      <c r="E2147" s="824" t="s">
        <v>2337</v>
      </c>
      <c r="F2147" s="822" t="s">
        <v>2303</v>
      </c>
      <c r="G2147" s="822" t="s">
        <v>2359</v>
      </c>
      <c r="H2147" s="822" t="s">
        <v>329</v>
      </c>
      <c r="I2147" s="822" t="s">
        <v>4125</v>
      </c>
      <c r="J2147" s="822" t="s">
        <v>4126</v>
      </c>
      <c r="K2147" s="822" t="s">
        <v>4127</v>
      </c>
      <c r="L2147" s="825">
        <v>631</v>
      </c>
      <c r="M2147" s="825">
        <v>631</v>
      </c>
      <c r="N2147" s="822">
        <v>1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11</v>
      </c>
      <c r="B2148" s="822" t="s">
        <v>2300</v>
      </c>
      <c r="C2148" s="822" t="s">
        <v>2306</v>
      </c>
      <c r="D2148" s="823" t="s">
        <v>4268</v>
      </c>
      <c r="E2148" s="824" t="s">
        <v>2337</v>
      </c>
      <c r="F2148" s="822" t="s">
        <v>2303</v>
      </c>
      <c r="G2148" s="822" t="s">
        <v>2359</v>
      </c>
      <c r="H2148" s="822" t="s">
        <v>329</v>
      </c>
      <c r="I2148" s="822" t="s">
        <v>4128</v>
      </c>
      <c r="J2148" s="822" t="s">
        <v>4129</v>
      </c>
      <c r="K2148" s="822" t="s">
        <v>4130</v>
      </c>
      <c r="L2148" s="825">
        <v>820.81</v>
      </c>
      <c r="M2148" s="825">
        <v>1641.62</v>
      </c>
      <c r="N2148" s="822">
        <v>2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11</v>
      </c>
      <c r="B2149" s="822" t="s">
        <v>2300</v>
      </c>
      <c r="C2149" s="822" t="s">
        <v>2306</v>
      </c>
      <c r="D2149" s="823" t="s">
        <v>4268</v>
      </c>
      <c r="E2149" s="824" t="s">
        <v>2337</v>
      </c>
      <c r="F2149" s="822" t="s">
        <v>2303</v>
      </c>
      <c r="G2149" s="822" t="s">
        <v>2359</v>
      </c>
      <c r="H2149" s="822" t="s">
        <v>329</v>
      </c>
      <c r="I2149" s="822" t="s">
        <v>3646</v>
      </c>
      <c r="J2149" s="822" t="s">
        <v>3647</v>
      </c>
      <c r="K2149" s="822" t="s">
        <v>3648</v>
      </c>
      <c r="L2149" s="825">
        <v>180.55</v>
      </c>
      <c r="M2149" s="825">
        <v>361.1</v>
      </c>
      <c r="N2149" s="822">
        <v>2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11</v>
      </c>
      <c r="B2150" s="822" t="s">
        <v>2300</v>
      </c>
      <c r="C2150" s="822" t="s">
        <v>2306</v>
      </c>
      <c r="D2150" s="823" t="s">
        <v>4268</v>
      </c>
      <c r="E2150" s="824" t="s">
        <v>2337</v>
      </c>
      <c r="F2150" s="822" t="s">
        <v>2303</v>
      </c>
      <c r="G2150" s="822" t="s">
        <v>2359</v>
      </c>
      <c r="H2150" s="822" t="s">
        <v>329</v>
      </c>
      <c r="I2150" s="822" t="s">
        <v>4131</v>
      </c>
      <c r="J2150" s="822" t="s">
        <v>4132</v>
      </c>
      <c r="K2150" s="822" t="s">
        <v>4133</v>
      </c>
      <c r="L2150" s="825">
        <v>702.01</v>
      </c>
      <c r="M2150" s="825">
        <v>702.01</v>
      </c>
      <c r="N2150" s="822">
        <v>1</v>
      </c>
      <c r="O2150" s="826">
        <v>1</v>
      </c>
      <c r="P2150" s="825">
        <v>702.01</v>
      </c>
      <c r="Q2150" s="827">
        <v>1</v>
      </c>
      <c r="R2150" s="822">
        <v>1</v>
      </c>
      <c r="S2150" s="827">
        <v>1</v>
      </c>
      <c r="T2150" s="826">
        <v>1</v>
      </c>
      <c r="U2150" s="828">
        <v>1</v>
      </c>
    </row>
    <row r="2151" spans="1:21" ht="14.45" customHeight="1" x14ac:dyDescent="0.2">
      <c r="A2151" s="821">
        <v>11</v>
      </c>
      <c r="B2151" s="822" t="s">
        <v>2300</v>
      </c>
      <c r="C2151" s="822" t="s">
        <v>2306</v>
      </c>
      <c r="D2151" s="823" t="s">
        <v>4268</v>
      </c>
      <c r="E2151" s="824" t="s">
        <v>2325</v>
      </c>
      <c r="F2151" s="822" t="s">
        <v>2301</v>
      </c>
      <c r="G2151" s="822" t="s">
        <v>2383</v>
      </c>
      <c r="H2151" s="822" t="s">
        <v>329</v>
      </c>
      <c r="I2151" s="822" t="s">
        <v>2520</v>
      </c>
      <c r="J2151" s="822" t="s">
        <v>1055</v>
      </c>
      <c r="K2151" s="822" t="s">
        <v>1056</v>
      </c>
      <c r="L2151" s="825">
        <v>235.78</v>
      </c>
      <c r="M2151" s="825">
        <v>235.78</v>
      </c>
      <c r="N2151" s="822">
        <v>1</v>
      </c>
      <c r="O2151" s="826">
        <v>0.5</v>
      </c>
      <c r="P2151" s="825">
        <v>235.78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11</v>
      </c>
      <c r="B2152" s="822" t="s">
        <v>2300</v>
      </c>
      <c r="C2152" s="822" t="s">
        <v>2306</v>
      </c>
      <c r="D2152" s="823" t="s">
        <v>4268</v>
      </c>
      <c r="E2152" s="824" t="s">
        <v>2325</v>
      </c>
      <c r="F2152" s="822" t="s">
        <v>2301</v>
      </c>
      <c r="G2152" s="822" t="s">
        <v>2353</v>
      </c>
      <c r="H2152" s="822" t="s">
        <v>663</v>
      </c>
      <c r="I2152" s="822" t="s">
        <v>1836</v>
      </c>
      <c r="J2152" s="822" t="s">
        <v>788</v>
      </c>
      <c r="K2152" s="822" t="s">
        <v>1837</v>
      </c>
      <c r="L2152" s="825">
        <v>490.89</v>
      </c>
      <c r="M2152" s="825">
        <v>490.89</v>
      </c>
      <c r="N2152" s="822">
        <v>1</v>
      </c>
      <c r="O2152" s="826">
        <v>1</v>
      </c>
      <c r="P2152" s="825">
        <v>490.89</v>
      </c>
      <c r="Q2152" s="827">
        <v>1</v>
      </c>
      <c r="R2152" s="822">
        <v>1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11</v>
      </c>
      <c r="B2153" s="822" t="s">
        <v>2300</v>
      </c>
      <c r="C2153" s="822" t="s">
        <v>2306</v>
      </c>
      <c r="D2153" s="823" t="s">
        <v>4268</v>
      </c>
      <c r="E2153" s="824" t="s">
        <v>2325</v>
      </c>
      <c r="F2153" s="822" t="s">
        <v>2301</v>
      </c>
      <c r="G2153" s="822" t="s">
        <v>2941</v>
      </c>
      <c r="H2153" s="822" t="s">
        <v>329</v>
      </c>
      <c r="I2153" s="822" t="s">
        <v>3378</v>
      </c>
      <c r="J2153" s="822" t="s">
        <v>977</v>
      </c>
      <c r="K2153" s="822" t="s">
        <v>979</v>
      </c>
      <c r="L2153" s="825">
        <v>64.349999999999994</v>
      </c>
      <c r="M2153" s="825">
        <v>64.349999999999994</v>
      </c>
      <c r="N2153" s="822">
        <v>1</v>
      </c>
      <c r="O2153" s="826">
        <v>1</v>
      </c>
      <c r="P2153" s="825">
        <v>64.349999999999994</v>
      </c>
      <c r="Q2153" s="827">
        <v>1</v>
      </c>
      <c r="R2153" s="822">
        <v>1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11</v>
      </c>
      <c r="B2154" s="822" t="s">
        <v>2300</v>
      </c>
      <c r="C2154" s="822" t="s">
        <v>2306</v>
      </c>
      <c r="D2154" s="823" t="s">
        <v>4268</v>
      </c>
      <c r="E2154" s="824" t="s">
        <v>2325</v>
      </c>
      <c r="F2154" s="822" t="s">
        <v>2301</v>
      </c>
      <c r="G2154" s="822" t="s">
        <v>2354</v>
      </c>
      <c r="H2154" s="822" t="s">
        <v>663</v>
      </c>
      <c r="I2154" s="822" t="s">
        <v>1970</v>
      </c>
      <c r="J2154" s="822" t="s">
        <v>929</v>
      </c>
      <c r="K2154" s="822" t="s">
        <v>930</v>
      </c>
      <c r="L2154" s="825">
        <v>0</v>
      </c>
      <c r="M2154" s="825">
        <v>0</v>
      </c>
      <c r="N2154" s="822">
        <v>1</v>
      </c>
      <c r="O2154" s="826">
        <v>0.5</v>
      </c>
      <c r="P2154" s="825">
        <v>0</v>
      </c>
      <c r="Q2154" s="827"/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11</v>
      </c>
      <c r="B2155" s="822" t="s">
        <v>2300</v>
      </c>
      <c r="C2155" s="822" t="s">
        <v>2306</v>
      </c>
      <c r="D2155" s="823" t="s">
        <v>4268</v>
      </c>
      <c r="E2155" s="824" t="s">
        <v>2334</v>
      </c>
      <c r="F2155" s="822" t="s">
        <v>2301</v>
      </c>
      <c r="G2155" s="822" t="s">
        <v>2509</v>
      </c>
      <c r="H2155" s="822" t="s">
        <v>663</v>
      </c>
      <c r="I2155" s="822" t="s">
        <v>4134</v>
      </c>
      <c r="J2155" s="822" t="s">
        <v>664</v>
      </c>
      <c r="K2155" s="822" t="s">
        <v>4135</v>
      </c>
      <c r="L2155" s="825">
        <v>65.28</v>
      </c>
      <c r="M2155" s="825">
        <v>65.28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11</v>
      </c>
      <c r="B2156" s="822" t="s">
        <v>2300</v>
      </c>
      <c r="C2156" s="822" t="s">
        <v>2306</v>
      </c>
      <c r="D2156" s="823" t="s">
        <v>4268</v>
      </c>
      <c r="E2156" s="824" t="s">
        <v>2334</v>
      </c>
      <c r="F2156" s="822" t="s">
        <v>2301</v>
      </c>
      <c r="G2156" s="822" t="s">
        <v>4136</v>
      </c>
      <c r="H2156" s="822" t="s">
        <v>329</v>
      </c>
      <c r="I2156" s="822" t="s">
        <v>4137</v>
      </c>
      <c r="J2156" s="822" t="s">
        <v>2102</v>
      </c>
      <c r="K2156" s="822" t="s">
        <v>2103</v>
      </c>
      <c r="L2156" s="825">
        <v>386.89</v>
      </c>
      <c r="M2156" s="825">
        <v>386.89</v>
      </c>
      <c r="N2156" s="822">
        <v>1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11</v>
      </c>
      <c r="B2157" s="822" t="s">
        <v>2300</v>
      </c>
      <c r="C2157" s="822" t="s">
        <v>2306</v>
      </c>
      <c r="D2157" s="823" t="s">
        <v>4268</v>
      </c>
      <c r="E2157" s="824" t="s">
        <v>2334</v>
      </c>
      <c r="F2157" s="822" t="s">
        <v>2301</v>
      </c>
      <c r="G2157" s="822" t="s">
        <v>2385</v>
      </c>
      <c r="H2157" s="822" t="s">
        <v>329</v>
      </c>
      <c r="I2157" s="822" t="s">
        <v>3578</v>
      </c>
      <c r="J2157" s="822" t="s">
        <v>1104</v>
      </c>
      <c r="K2157" s="822" t="s">
        <v>2519</v>
      </c>
      <c r="L2157" s="825">
        <v>28.03</v>
      </c>
      <c r="M2157" s="825">
        <v>28.03</v>
      </c>
      <c r="N2157" s="822">
        <v>1</v>
      </c>
      <c r="O2157" s="826">
        <v>0.5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11</v>
      </c>
      <c r="B2158" s="822" t="s">
        <v>2300</v>
      </c>
      <c r="C2158" s="822" t="s">
        <v>2306</v>
      </c>
      <c r="D2158" s="823" t="s">
        <v>4268</v>
      </c>
      <c r="E2158" s="824" t="s">
        <v>2334</v>
      </c>
      <c r="F2158" s="822" t="s">
        <v>2301</v>
      </c>
      <c r="G2158" s="822" t="s">
        <v>2479</v>
      </c>
      <c r="H2158" s="822" t="s">
        <v>329</v>
      </c>
      <c r="I2158" s="822" t="s">
        <v>4138</v>
      </c>
      <c r="J2158" s="822" t="s">
        <v>4139</v>
      </c>
      <c r="K2158" s="822" t="s">
        <v>2079</v>
      </c>
      <c r="L2158" s="825">
        <v>0</v>
      </c>
      <c r="M2158" s="825">
        <v>0</v>
      </c>
      <c r="N2158" s="822">
        <v>1</v>
      </c>
      <c r="O2158" s="826">
        <v>1</v>
      </c>
      <c r="P2158" s="825"/>
      <c r="Q2158" s="827"/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11</v>
      </c>
      <c r="B2159" s="822" t="s">
        <v>2300</v>
      </c>
      <c r="C2159" s="822" t="s">
        <v>2306</v>
      </c>
      <c r="D2159" s="823" t="s">
        <v>4268</v>
      </c>
      <c r="E2159" s="824" t="s">
        <v>2334</v>
      </c>
      <c r="F2159" s="822" t="s">
        <v>2301</v>
      </c>
      <c r="G2159" s="822" t="s">
        <v>2353</v>
      </c>
      <c r="H2159" s="822" t="s">
        <v>663</v>
      </c>
      <c r="I2159" s="822" t="s">
        <v>2191</v>
      </c>
      <c r="J2159" s="822" t="s">
        <v>1203</v>
      </c>
      <c r="K2159" s="822" t="s">
        <v>2192</v>
      </c>
      <c r="L2159" s="825">
        <v>1385.62</v>
      </c>
      <c r="M2159" s="825">
        <v>2771.24</v>
      </c>
      <c r="N2159" s="822">
        <v>2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11</v>
      </c>
      <c r="B2160" s="822" t="s">
        <v>2300</v>
      </c>
      <c r="C2160" s="822" t="s">
        <v>2306</v>
      </c>
      <c r="D2160" s="823" t="s">
        <v>4268</v>
      </c>
      <c r="E2160" s="824" t="s">
        <v>2334</v>
      </c>
      <c r="F2160" s="822" t="s">
        <v>2301</v>
      </c>
      <c r="G2160" s="822" t="s">
        <v>2353</v>
      </c>
      <c r="H2160" s="822" t="s">
        <v>663</v>
      </c>
      <c r="I2160" s="822" t="s">
        <v>1836</v>
      </c>
      <c r="J2160" s="822" t="s">
        <v>788</v>
      </c>
      <c r="K2160" s="822" t="s">
        <v>1837</v>
      </c>
      <c r="L2160" s="825">
        <v>490.89</v>
      </c>
      <c r="M2160" s="825">
        <v>981.78</v>
      </c>
      <c r="N2160" s="822">
        <v>2</v>
      </c>
      <c r="O2160" s="826">
        <v>1.5</v>
      </c>
      <c r="P2160" s="825">
        <v>490.89</v>
      </c>
      <c r="Q2160" s="827">
        <v>0.5</v>
      </c>
      <c r="R2160" s="822">
        <v>1</v>
      </c>
      <c r="S2160" s="827">
        <v>0.5</v>
      </c>
      <c r="T2160" s="826">
        <v>0.5</v>
      </c>
      <c r="U2160" s="828">
        <v>0.33333333333333331</v>
      </c>
    </row>
    <row r="2161" spans="1:21" ht="14.45" customHeight="1" x14ac:dyDescent="0.2">
      <c r="A2161" s="821">
        <v>11</v>
      </c>
      <c r="B2161" s="822" t="s">
        <v>2300</v>
      </c>
      <c r="C2161" s="822" t="s">
        <v>2306</v>
      </c>
      <c r="D2161" s="823" t="s">
        <v>4268</v>
      </c>
      <c r="E2161" s="824" t="s">
        <v>2334</v>
      </c>
      <c r="F2161" s="822" t="s">
        <v>2301</v>
      </c>
      <c r="G2161" s="822" t="s">
        <v>2353</v>
      </c>
      <c r="H2161" s="822" t="s">
        <v>663</v>
      </c>
      <c r="I2161" s="822" t="s">
        <v>1830</v>
      </c>
      <c r="J2161" s="822" t="s">
        <v>788</v>
      </c>
      <c r="K2161" s="822" t="s">
        <v>1831</v>
      </c>
      <c r="L2161" s="825">
        <v>923.74</v>
      </c>
      <c r="M2161" s="825">
        <v>2771.2200000000003</v>
      </c>
      <c r="N2161" s="822">
        <v>3</v>
      </c>
      <c r="O2161" s="826">
        <v>1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11</v>
      </c>
      <c r="B2162" s="822" t="s">
        <v>2300</v>
      </c>
      <c r="C2162" s="822" t="s">
        <v>2306</v>
      </c>
      <c r="D2162" s="823" t="s">
        <v>4268</v>
      </c>
      <c r="E2162" s="824" t="s">
        <v>2334</v>
      </c>
      <c r="F2162" s="822" t="s">
        <v>2301</v>
      </c>
      <c r="G2162" s="822" t="s">
        <v>2620</v>
      </c>
      <c r="H2162" s="822" t="s">
        <v>329</v>
      </c>
      <c r="I2162" s="822" t="s">
        <v>3677</v>
      </c>
      <c r="J2162" s="822" t="s">
        <v>3600</v>
      </c>
      <c r="K2162" s="822" t="s">
        <v>3678</v>
      </c>
      <c r="L2162" s="825">
        <v>0</v>
      </c>
      <c r="M2162" s="825">
        <v>0</v>
      </c>
      <c r="N2162" s="822">
        <v>1</v>
      </c>
      <c r="O2162" s="826">
        <v>1</v>
      </c>
      <c r="P2162" s="825"/>
      <c r="Q2162" s="827"/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11</v>
      </c>
      <c r="B2163" s="822" t="s">
        <v>2300</v>
      </c>
      <c r="C2163" s="822" t="s">
        <v>2306</v>
      </c>
      <c r="D2163" s="823" t="s">
        <v>4268</v>
      </c>
      <c r="E2163" s="824" t="s">
        <v>2334</v>
      </c>
      <c r="F2163" s="822" t="s">
        <v>2301</v>
      </c>
      <c r="G2163" s="822" t="s">
        <v>2404</v>
      </c>
      <c r="H2163" s="822" t="s">
        <v>663</v>
      </c>
      <c r="I2163" s="822" t="s">
        <v>1907</v>
      </c>
      <c r="J2163" s="822" t="s">
        <v>1078</v>
      </c>
      <c r="K2163" s="822" t="s">
        <v>1908</v>
      </c>
      <c r="L2163" s="825">
        <v>154.36000000000001</v>
      </c>
      <c r="M2163" s="825">
        <v>154.36000000000001</v>
      </c>
      <c r="N2163" s="822">
        <v>1</v>
      </c>
      <c r="O2163" s="826">
        <v>0.5</v>
      </c>
      <c r="P2163" s="825">
        <v>154.36000000000001</v>
      </c>
      <c r="Q2163" s="827">
        <v>1</v>
      </c>
      <c r="R2163" s="822">
        <v>1</v>
      </c>
      <c r="S2163" s="827">
        <v>1</v>
      </c>
      <c r="T2163" s="826">
        <v>0.5</v>
      </c>
      <c r="U2163" s="828">
        <v>1</v>
      </c>
    </row>
    <row r="2164" spans="1:21" ht="14.45" customHeight="1" x14ac:dyDescent="0.2">
      <c r="A2164" s="821">
        <v>11</v>
      </c>
      <c r="B2164" s="822" t="s">
        <v>2300</v>
      </c>
      <c r="C2164" s="822" t="s">
        <v>2306</v>
      </c>
      <c r="D2164" s="823" t="s">
        <v>4268</v>
      </c>
      <c r="E2164" s="824" t="s">
        <v>2311</v>
      </c>
      <c r="F2164" s="822" t="s">
        <v>2301</v>
      </c>
      <c r="G2164" s="822" t="s">
        <v>3749</v>
      </c>
      <c r="H2164" s="822" t="s">
        <v>329</v>
      </c>
      <c r="I2164" s="822" t="s">
        <v>4020</v>
      </c>
      <c r="J2164" s="822" t="s">
        <v>1606</v>
      </c>
      <c r="K2164" s="822" t="s">
        <v>4021</v>
      </c>
      <c r="L2164" s="825">
        <v>922.76</v>
      </c>
      <c r="M2164" s="825">
        <v>922.76</v>
      </c>
      <c r="N2164" s="822">
        <v>1</v>
      </c>
      <c r="O2164" s="826">
        <v>0.5</v>
      </c>
      <c r="P2164" s="825">
        <v>922.76</v>
      </c>
      <c r="Q2164" s="827">
        <v>1</v>
      </c>
      <c r="R2164" s="822">
        <v>1</v>
      </c>
      <c r="S2164" s="827">
        <v>1</v>
      </c>
      <c r="T2164" s="826">
        <v>0.5</v>
      </c>
      <c r="U2164" s="828">
        <v>1</v>
      </c>
    </row>
    <row r="2165" spans="1:21" ht="14.45" customHeight="1" x14ac:dyDescent="0.2">
      <c r="A2165" s="821">
        <v>11</v>
      </c>
      <c r="B2165" s="822" t="s">
        <v>2300</v>
      </c>
      <c r="C2165" s="822" t="s">
        <v>2306</v>
      </c>
      <c r="D2165" s="823" t="s">
        <v>4268</v>
      </c>
      <c r="E2165" s="824" t="s">
        <v>2311</v>
      </c>
      <c r="F2165" s="822" t="s">
        <v>2301</v>
      </c>
      <c r="G2165" s="822" t="s">
        <v>2514</v>
      </c>
      <c r="H2165" s="822" t="s">
        <v>329</v>
      </c>
      <c r="I2165" s="822" t="s">
        <v>2515</v>
      </c>
      <c r="J2165" s="822" t="s">
        <v>2516</v>
      </c>
      <c r="K2165" s="822" t="s">
        <v>2517</v>
      </c>
      <c r="L2165" s="825">
        <v>159.71</v>
      </c>
      <c r="M2165" s="825">
        <v>11978.25</v>
      </c>
      <c r="N2165" s="822">
        <v>75</v>
      </c>
      <c r="O2165" s="826">
        <v>25</v>
      </c>
      <c r="P2165" s="825">
        <v>2874.78</v>
      </c>
      <c r="Q2165" s="827">
        <v>0.24000000000000002</v>
      </c>
      <c r="R2165" s="822">
        <v>18</v>
      </c>
      <c r="S2165" s="827">
        <v>0.24</v>
      </c>
      <c r="T2165" s="826">
        <v>5.5</v>
      </c>
      <c r="U2165" s="828">
        <v>0.22</v>
      </c>
    </row>
    <row r="2166" spans="1:21" ht="14.45" customHeight="1" x14ac:dyDescent="0.2">
      <c r="A2166" s="821">
        <v>11</v>
      </c>
      <c r="B2166" s="822" t="s">
        <v>2300</v>
      </c>
      <c r="C2166" s="822" t="s">
        <v>2306</v>
      </c>
      <c r="D2166" s="823" t="s">
        <v>4268</v>
      </c>
      <c r="E2166" s="824" t="s">
        <v>2311</v>
      </c>
      <c r="F2166" s="822" t="s">
        <v>2301</v>
      </c>
      <c r="G2166" s="822" t="s">
        <v>2925</v>
      </c>
      <c r="H2166" s="822" t="s">
        <v>329</v>
      </c>
      <c r="I2166" s="822" t="s">
        <v>2926</v>
      </c>
      <c r="J2166" s="822" t="s">
        <v>2927</v>
      </c>
      <c r="K2166" s="822" t="s">
        <v>2928</v>
      </c>
      <c r="L2166" s="825">
        <v>736.33</v>
      </c>
      <c r="M2166" s="825">
        <v>736.33</v>
      </c>
      <c r="N2166" s="822">
        <v>1</v>
      </c>
      <c r="O2166" s="826">
        <v>1</v>
      </c>
      <c r="P2166" s="825">
        <v>736.33</v>
      </c>
      <c r="Q2166" s="827">
        <v>1</v>
      </c>
      <c r="R2166" s="822">
        <v>1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11</v>
      </c>
      <c r="B2167" s="822" t="s">
        <v>2300</v>
      </c>
      <c r="C2167" s="822" t="s">
        <v>2306</v>
      </c>
      <c r="D2167" s="823" t="s">
        <v>4268</v>
      </c>
      <c r="E2167" s="824" t="s">
        <v>2311</v>
      </c>
      <c r="F2167" s="822" t="s">
        <v>2301</v>
      </c>
      <c r="G2167" s="822" t="s">
        <v>2383</v>
      </c>
      <c r="H2167" s="822" t="s">
        <v>663</v>
      </c>
      <c r="I2167" s="822" t="s">
        <v>1914</v>
      </c>
      <c r="J2167" s="822" t="s">
        <v>1055</v>
      </c>
      <c r="K2167" s="822" t="s">
        <v>708</v>
      </c>
      <c r="L2167" s="825">
        <v>96.04</v>
      </c>
      <c r="M2167" s="825">
        <v>864.36000000000013</v>
      </c>
      <c r="N2167" s="822">
        <v>9</v>
      </c>
      <c r="O2167" s="826">
        <v>4.5</v>
      </c>
      <c r="P2167" s="825">
        <v>480.20000000000005</v>
      </c>
      <c r="Q2167" s="827">
        <v>0.55555555555555558</v>
      </c>
      <c r="R2167" s="822">
        <v>5</v>
      </c>
      <c r="S2167" s="827">
        <v>0.55555555555555558</v>
      </c>
      <c r="T2167" s="826">
        <v>3</v>
      </c>
      <c r="U2167" s="828">
        <v>0.66666666666666663</v>
      </c>
    </row>
    <row r="2168" spans="1:21" ht="14.45" customHeight="1" x14ac:dyDescent="0.2">
      <c r="A2168" s="821">
        <v>11</v>
      </c>
      <c r="B2168" s="822" t="s">
        <v>2300</v>
      </c>
      <c r="C2168" s="822" t="s">
        <v>2306</v>
      </c>
      <c r="D2168" s="823" t="s">
        <v>4268</v>
      </c>
      <c r="E2168" s="824" t="s">
        <v>2311</v>
      </c>
      <c r="F2168" s="822" t="s">
        <v>2301</v>
      </c>
      <c r="G2168" s="822" t="s">
        <v>2383</v>
      </c>
      <c r="H2168" s="822" t="s">
        <v>663</v>
      </c>
      <c r="I2168" s="822" t="s">
        <v>1914</v>
      </c>
      <c r="J2168" s="822" t="s">
        <v>1055</v>
      </c>
      <c r="K2168" s="822" t="s">
        <v>708</v>
      </c>
      <c r="L2168" s="825">
        <v>168.41</v>
      </c>
      <c r="M2168" s="825">
        <v>336.82</v>
      </c>
      <c r="N2168" s="822">
        <v>2</v>
      </c>
      <c r="O2168" s="826">
        <v>0.5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11</v>
      </c>
      <c r="B2169" s="822" t="s">
        <v>2300</v>
      </c>
      <c r="C2169" s="822" t="s">
        <v>2306</v>
      </c>
      <c r="D2169" s="823" t="s">
        <v>4268</v>
      </c>
      <c r="E2169" s="824" t="s">
        <v>2311</v>
      </c>
      <c r="F2169" s="822" t="s">
        <v>2301</v>
      </c>
      <c r="G2169" s="822" t="s">
        <v>2383</v>
      </c>
      <c r="H2169" s="822" t="s">
        <v>329</v>
      </c>
      <c r="I2169" s="822" t="s">
        <v>2520</v>
      </c>
      <c r="J2169" s="822" t="s">
        <v>1055</v>
      </c>
      <c r="K2169" s="822" t="s">
        <v>1056</v>
      </c>
      <c r="L2169" s="825">
        <v>134.44999999999999</v>
      </c>
      <c r="M2169" s="825">
        <v>806.69999999999993</v>
      </c>
      <c r="N2169" s="822">
        <v>6</v>
      </c>
      <c r="O2169" s="826">
        <v>4</v>
      </c>
      <c r="P2169" s="825">
        <v>537.79999999999995</v>
      </c>
      <c r="Q2169" s="827">
        <v>0.66666666666666663</v>
      </c>
      <c r="R2169" s="822">
        <v>4</v>
      </c>
      <c r="S2169" s="827">
        <v>0.66666666666666663</v>
      </c>
      <c r="T2169" s="826">
        <v>3</v>
      </c>
      <c r="U2169" s="828">
        <v>0.75</v>
      </c>
    </row>
    <row r="2170" spans="1:21" ht="14.45" customHeight="1" x14ac:dyDescent="0.2">
      <c r="A2170" s="821">
        <v>11</v>
      </c>
      <c r="B2170" s="822" t="s">
        <v>2300</v>
      </c>
      <c r="C2170" s="822" t="s">
        <v>2306</v>
      </c>
      <c r="D2170" s="823" t="s">
        <v>4268</v>
      </c>
      <c r="E2170" s="824" t="s">
        <v>2311</v>
      </c>
      <c r="F2170" s="822" t="s">
        <v>2301</v>
      </c>
      <c r="G2170" s="822" t="s">
        <v>2383</v>
      </c>
      <c r="H2170" s="822" t="s">
        <v>329</v>
      </c>
      <c r="I2170" s="822" t="s">
        <v>2520</v>
      </c>
      <c r="J2170" s="822" t="s">
        <v>1055</v>
      </c>
      <c r="K2170" s="822" t="s">
        <v>1056</v>
      </c>
      <c r="L2170" s="825">
        <v>235.78</v>
      </c>
      <c r="M2170" s="825">
        <v>471.56</v>
      </c>
      <c r="N2170" s="822">
        <v>2</v>
      </c>
      <c r="O2170" s="826">
        <v>1.5</v>
      </c>
      <c r="P2170" s="825">
        <v>235.78</v>
      </c>
      <c r="Q2170" s="827">
        <v>0.5</v>
      </c>
      <c r="R2170" s="822">
        <v>1</v>
      </c>
      <c r="S2170" s="827">
        <v>0.5</v>
      </c>
      <c r="T2170" s="826">
        <v>0.5</v>
      </c>
      <c r="U2170" s="828">
        <v>0.33333333333333331</v>
      </c>
    </row>
    <row r="2171" spans="1:21" ht="14.45" customHeight="1" x14ac:dyDescent="0.2">
      <c r="A2171" s="821">
        <v>11</v>
      </c>
      <c r="B2171" s="822" t="s">
        <v>2300</v>
      </c>
      <c r="C2171" s="822" t="s">
        <v>2306</v>
      </c>
      <c r="D2171" s="823" t="s">
        <v>4268</v>
      </c>
      <c r="E2171" s="824" t="s">
        <v>2311</v>
      </c>
      <c r="F2171" s="822" t="s">
        <v>2301</v>
      </c>
      <c r="G2171" s="822" t="s">
        <v>2721</v>
      </c>
      <c r="H2171" s="822" t="s">
        <v>329</v>
      </c>
      <c r="I2171" s="822" t="s">
        <v>3292</v>
      </c>
      <c r="J2171" s="822" t="s">
        <v>2723</v>
      </c>
      <c r="K2171" s="822" t="s">
        <v>3293</v>
      </c>
      <c r="L2171" s="825">
        <v>220.75</v>
      </c>
      <c r="M2171" s="825">
        <v>220.75</v>
      </c>
      <c r="N2171" s="822">
        <v>1</v>
      </c>
      <c r="O2171" s="826">
        <v>1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11</v>
      </c>
      <c r="B2172" s="822" t="s">
        <v>2300</v>
      </c>
      <c r="C2172" s="822" t="s">
        <v>2306</v>
      </c>
      <c r="D2172" s="823" t="s">
        <v>4268</v>
      </c>
      <c r="E2172" s="824" t="s">
        <v>2311</v>
      </c>
      <c r="F2172" s="822" t="s">
        <v>2301</v>
      </c>
      <c r="G2172" s="822" t="s">
        <v>2522</v>
      </c>
      <c r="H2172" s="822" t="s">
        <v>329</v>
      </c>
      <c r="I2172" s="822" t="s">
        <v>2523</v>
      </c>
      <c r="J2172" s="822" t="s">
        <v>2524</v>
      </c>
      <c r="K2172" s="822" t="s">
        <v>708</v>
      </c>
      <c r="L2172" s="825">
        <v>78.33</v>
      </c>
      <c r="M2172" s="825">
        <v>156.66</v>
      </c>
      <c r="N2172" s="822">
        <v>2</v>
      </c>
      <c r="O2172" s="826">
        <v>1</v>
      </c>
      <c r="P2172" s="825">
        <v>156.66</v>
      </c>
      <c r="Q2172" s="827">
        <v>1</v>
      </c>
      <c r="R2172" s="822">
        <v>2</v>
      </c>
      <c r="S2172" s="827">
        <v>1</v>
      </c>
      <c r="T2172" s="826">
        <v>1</v>
      </c>
      <c r="U2172" s="828">
        <v>1</v>
      </c>
    </row>
    <row r="2173" spans="1:21" ht="14.45" customHeight="1" x14ac:dyDescent="0.2">
      <c r="A2173" s="821">
        <v>11</v>
      </c>
      <c r="B2173" s="822" t="s">
        <v>2300</v>
      </c>
      <c r="C2173" s="822" t="s">
        <v>2306</v>
      </c>
      <c r="D2173" s="823" t="s">
        <v>4268</v>
      </c>
      <c r="E2173" s="824" t="s">
        <v>2311</v>
      </c>
      <c r="F2173" s="822" t="s">
        <v>2301</v>
      </c>
      <c r="G2173" s="822" t="s">
        <v>2430</v>
      </c>
      <c r="H2173" s="822" t="s">
        <v>329</v>
      </c>
      <c r="I2173" s="822" t="s">
        <v>4140</v>
      </c>
      <c r="J2173" s="822" t="s">
        <v>4141</v>
      </c>
      <c r="K2173" s="822" t="s">
        <v>4142</v>
      </c>
      <c r="L2173" s="825">
        <v>147.85</v>
      </c>
      <c r="M2173" s="825">
        <v>147.85</v>
      </c>
      <c r="N2173" s="822">
        <v>1</v>
      </c>
      <c r="O2173" s="826">
        <v>1</v>
      </c>
      <c r="P2173" s="825">
        <v>147.85</v>
      </c>
      <c r="Q2173" s="827">
        <v>1</v>
      </c>
      <c r="R2173" s="822">
        <v>1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11</v>
      </c>
      <c r="B2174" s="822" t="s">
        <v>2300</v>
      </c>
      <c r="C2174" s="822" t="s">
        <v>2306</v>
      </c>
      <c r="D2174" s="823" t="s">
        <v>4268</v>
      </c>
      <c r="E2174" s="824" t="s">
        <v>2311</v>
      </c>
      <c r="F2174" s="822" t="s">
        <v>2301</v>
      </c>
      <c r="G2174" s="822" t="s">
        <v>3460</v>
      </c>
      <c r="H2174" s="822" t="s">
        <v>329</v>
      </c>
      <c r="I2174" s="822" t="s">
        <v>3464</v>
      </c>
      <c r="J2174" s="822" t="s">
        <v>3462</v>
      </c>
      <c r="K2174" s="822" t="s">
        <v>3465</v>
      </c>
      <c r="L2174" s="825">
        <v>0</v>
      </c>
      <c r="M2174" s="825">
        <v>0</v>
      </c>
      <c r="N2174" s="822">
        <v>3</v>
      </c>
      <c r="O2174" s="826">
        <v>1</v>
      </c>
      <c r="P2174" s="825">
        <v>0</v>
      </c>
      <c r="Q2174" s="827"/>
      <c r="R2174" s="822">
        <v>3</v>
      </c>
      <c r="S2174" s="827">
        <v>1</v>
      </c>
      <c r="T2174" s="826">
        <v>1</v>
      </c>
      <c r="U2174" s="828">
        <v>1</v>
      </c>
    </row>
    <row r="2175" spans="1:21" ht="14.45" customHeight="1" x14ac:dyDescent="0.2">
      <c r="A2175" s="821">
        <v>11</v>
      </c>
      <c r="B2175" s="822" t="s">
        <v>2300</v>
      </c>
      <c r="C2175" s="822" t="s">
        <v>2306</v>
      </c>
      <c r="D2175" s="823" t="s">
        <v>4268</v>
      </c>
      <c r="E2175" s="824" t="s">
        <v>2311</v>
      </c>
      <c r="F2175" s="822" t="s">
        <v>2301</v>
      </c>
      <c r="G2175" s="822" t="s">
        <v>2434</v>
      </c>
      <c r="H2175" s="822" t="s">
        <v>329</v>
      </c>
      <c r="I2175" s="822" t="s">
        <v>2972</v>
      </c>
      <c r="J2175" s="822" t="s">
        <v>2729</v>
      </c>
      <c r="K2175" s="822" t="s">
        <v>2973</v>
      </c>
      <c r="L2175" s="825">
        <v>117.47</v>
      </c>
      <c r="M2175" s="825">
        <v>469.88</v>
      </c>
      <c r="N2175" s="822">
        <v>4</v>
      </c>
      <c r="O2175" s="826">
        <v>3</v>
      </c>
      <c r="P2175" s="825">
        <v>234.94</v>
      </c>
      <c r="Q2175" s="827">
        <v>0.5</v>
      </c>
      <c r="R2175" s="822">
        <v>2</v>
      </c>
      <c r="S2175" s="827">
        <v>0.5</v>
      </c>
      <c r="T2175" s="826">
        <v>2</v>
      </c>
      <c r="U2175" s="828">
        <v>0.66666666666666663</v>
      </c>
    </row>
    <row r="2176" spans="1:21" ht="14.45" customHeight="1" x14ac:dyDescent="0.2">
      <c r="A2176" s="821">
        <v>11</v>
      </c>
      <c r="B2176" s="822" t="s">
        <v>2300</v>
      </c>
      <c r="C2176" s="822" t="s">
        <v>2306</v>
      </c>
      <c r="D2176" s="823" t="s">
        <v>4268</v>
      </c>
      <c r="E2176" s="824" t="s">
        <v>2311</v>
      </c>
      <c r="F2176" s="822" t="s">
        <v>2301</v>
      </c>
      <c r="G2176" s="822" t="s">
        <v>3155</v>
      </c>
      <c r="H2176" s="822" t="s">
        <v>329</v>
      </c>
      <c r="I2176" s="822" t="s">
        <v>1827</v>
      </c>
      <c r="J2176" s="822" t="s">
        <v>715</v>
      </c>
      <c r="K2176" s="822" t="s">
        <v>1828</v>
      </c>
      <c r="L2176" s="825">
        <v>736.33</v>
      </c>
      <c r="M2176" s="825">
        <v>1472.66</v>
      </c>
      <c r="N2176" s="822">
        <v>2</v>
      </c>
      <c r="O2176" s="826">
        <v>1.5</v>
      </c>
      <c r="P2176" s="825">
        <v>1472.66</v>
      </c>
      <c r="Q2176" s="827">
        <v>1</v>
      </c>
      <c r="R2176" s="822">
        <v>2</v>
      </c>
      <c r="S2176" s="827">
        <v>1</v>
      </c>
      <c r="T2176" s="826">
        <v>1.5</v>
      </c>
      <c r="U2176" s="828">
        <v>1</v>
      </c>
    </row>
    <row r="2177" spans="1:21" ht="14.45" customHeight="1" x14ac:dyDescent="0.2">
      <c r="A2177" s="821">
        <v>11</v>
      </c>
      <c r="B2177" s="822" t="s">
        <v>2300</v>
      </c>
      <c r="C2177" s="822" t="s">
        <v>2306</v>
      </c>
      <c r="D2177" s="823" t="s">
        <v>4268</v>
      </c>
      <c r="E2177" s="824" t="s">
        <v>2311</v>
      </c>
      <c r="F2177" s="822" t="s">
        <v>2301</v>
      </c>
      <c r="G2177" s="822" t="s">
        <v>3155</v>
      </c>
      <c r="H2177" s="822" t="s">
        <v>329</v>
      </c>
      <c r="I2177" s="822" t="s">
        <v>4143</v>
      </c>
      <c r="J2177" s="822" t="s">
        <v>715</v>
      </c>
      <c r="K2177" s="822" t="s">
        <v>4144</v>
      </c>
      <c r="L2177" s="825">
        <v>1539.57</v>
      </c>
      <c r="M2177" s="825">
        <v>1539.57</v>
      </c>
      <c r="N2177" s="822">
        <v>1</v>
      </c>
      <c r="O2177" s="826">
        <v>1</v>
      </c>
      <c r="P2177" s="825">
        <v>1539.57</v>
      </c>
      <c r="Q2177" s="827">
        <v>1</v>
      </c>
      <c r="R2177" s="822">
        <v>1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11</v>
      </c>
      <c r="B2178" s="822" t="s">
        <v>2300</v>
      </c>
      <c r="C2178" s="822" t="s">
        <v>2306</v>
      </c>
      <c r="D2178" s="823" t="s">
        <v>4268</v>
      </c>
      <c r="E2178" s="824" t="s">
        <v>2311</v>
      </c>
      <c r="F2178" s="822" t="s">
        <v>2301</v>
      </c>
      <c r="G2178" s="822" t="s">
        <v>2738</v>
      </c>
      <c r="H2178" s="822" t="s">
        <v>329</v>
      </c>
      <c r="I2178" s="822" t="s">
        <v>3474</v>
      </c>
      <c r="J2178" s="822" t="s">
        <v>2740</v>
      </c>
      <c r="K2178" s="822" t="s">
        <v>3475</v>
      </c>
      <c r="L2178" s="825">
        <v>0</v>
      </c>
      <c r="M2178" s="825">
        <v>0</v>
      </c>
      <c r="N2178" s="822">
        <v>2</v>
      </c>
      <c r="O2178" s="826">
        <v>0.5</v>
      </c>
      <c r="P2178" s="825">
        <v>0</v>
      </c>
      <c r="Q2178" s="827"/>
      <c r="R2178" s="822">
        <v>2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11</v>
      </c>
      <c r="B2179" s="822" t="s">
        <v>2300</v>
      </c>
      <c r="C2179" s="822" t="s">
        <v>2306</v>
      </c>
      <c r="D2179" s="823" t="s">
        <v>4268</v>
      </c>
      <c r="E2179" s="824" t="s">
        <v>2311</v>
      </c>
      <c r="F2179" s="822" t="s">
        <v>2301</v>
      </c>
      <c r="G2179" s="822" t="s">
        <v>2744</v>
      </c>
      <c r="H2179" s="822" t="s">
        <v>329</v>
      </c>
      <c r="I2179" s="822" t="s">
        <v>3405</v>
      </c>
      <c r="J2179" s="822" t="s">
        <v>1400</v>
      </c>
      <c r="K2179" s="822" t="s">
        <v>1401</v>
      </c>
      <c r="L2179" s="825">
        <v>49.04</v>
      </c>
      <c r="M2179" s="825">
        <v>49.04</v>
      </c>
      <c r="N2179" s="822">
        <v>1</v>
      </c>
      <c r="O2179" s="826">
        <v>1</v>
      </c>
      <c r="P2179" s="825">
        <v>49.04</v>
      </c>
      <c r="Q2179" s="827">
        <v>1</v>
      </c>
      <c r="R2179" s="822">
        <v>1</v>
      </c>
      <c r="S2179" s="827">
        <v>1</v>
      </c>
      <c r="T2179" s="826">
        <v>1</v>
      </c>
      <c r="U2179" s="828">
        <v>1</v>
      </c>
    </row>
    <row r="2180" spans="1:21" ht="14.45" customHeight="1" x14ac:dyDescent="0.2">
      <c r="A2180" s="821">
        <v>11</v>
      </c>
      <c r="B2180" s="822" t="s">
        <v>2300</v>
      </c>
      <c r="C2180" s="822" t="s">
        <v>2306</v>
      </c>
      <c r="D2180" s="823" t="s">
        <v>4268</v>
      </c>
      <c r="E2180" s="824" t="s">
        <v>2311</v>
      </c>
      <c r="F2180" s="822" t="s">
        <v>2301</v>
      </c>
      <c r="G2180" s="822" t="s">
        <v>2559</v>
      </c>
      <c r="H2180" s="822" t="s">
        <v>329</v>
      </c>
      <c r="I2180" s="822" t="s">
        <v>2560</v>
      </c>
      <c r="J2180" s="822" t="s">
        <v>2561</v>
      </c>
      <c r="K2180" s="822" t="s">
        <v>2562</v>
      </c>
      <c r="L2180" s="825">
        <v>159.71</v>
      </c>
      <c r="M2180" s="825">
        <v>9582.6</v>
      </c>
      <c r="N2180" s="822">
        <v>60</v>
      </c>
      <c r="O2180" s="826">
        <v>19.5</v>
      </c>
      <c r="P2180" s="825">
        <v>3673.3300000000004</v>
      </c>
      <c r="Q2180" s="827">
        <v>0.38333333333333336</v>
      </c>
      <c r="R2180" s="822">
        <v>23</v>
      </c>
      <c r="S2180" s="827">
        <v>0.38333333333333336</v>
      </c>
      <c r="T2180" s="826">
        <v>7.5</v>
      </c>
      <c r="U2180" s="828">
        <v>0.38461538461538464</v>
      </c>
    </row>
    <row r="2181" spans="1:21" ht="14.45" customHeight="1" x14ac:dyDescent="0.2">
      <c r="A2181" s="821">
        <v>11</v>
      </c>
      <c r="B2181" s="822" t="s">
        <v>2300</v>
      </c>
      <c r="C2181" s="822" t="s">
        <v>2306</v>
      </c>
      <c r="D2181" s="823" t="s">
        <v>4268</v>
      </c>
      <c r="E2181" s="824" t="s">
        <v>2311</v>
      </c>
      <c r="F2181" s="822" t="s">
        <v>2301</v>
      </c>
      <c r="G2181" s="822" t="s">
        <v>2559</v>
      </c>
      <c r="H2181" s="822" t="s">
        <v>329</v>
      </c>
      <c r="I2181" s="822" t="s">
        <v>2563</v>
      </c>
      <c r="J2181" s="822" t="s">
        <v>2561</v>
      </c>
      <c r="K2181" s="822" t="s">
        <v>2564</v>
      </c>
      <c r="L2181" s="825">
        <v>159.71</v>
      </c>
      <c r="M2181" s="825">
        <v>3353.91</v>
      </c>
      <c r="N2181" s="822">
        <v>21</v>
      </c>
      <c r="O2181" s="826">
        <v>6.5</v>
      </c>
      <c r="P2181" s="825">
        <v>1916.52</v>
      </c>
      <c r="Q2181" s="827">
        <v>0.5714285714285714</v>
      </c>
      <c r="R2181" s="822">
        <v>12</v>
      </c>
      <c r="S2181" s="827">
        <v>0.5714285714285714</v>
      </c>
      <c r="T2181" s="826">
        <v>3.5</v>
      </c>
      <c r="U2181" s="828">
        <v>0.53846153846153844</v>
      </c>
    </row>
    <row r="2182" spans="1:21" ht="14.45" customHeight="1" x14ac:dyDescent="0.2">
      <c r="A2182" s="821">
        <v>11</v>
      </c>
      <c r="B2182" s="822" t="s">
        <v>2300</v>
      </c>
      <c r="C2182" s="822" t="s">
        <v>2306</v>
      </c>
      <c r="D2182" s="823" t="s">
        <v>4268</v>
      </c>
      <c r="E2182" s="824" t="s">
        <v>2311</v>
      </c>
      <c r="F2182" s="822" t="s">
        <v>2301</v>
      </c>
      <c r="G2182" s="822" t="s">
        <v>2438</v>
      </c>
      <c r="H2182" s="822" t="s">
        <v>329</v>
      </c>
      <c r="I2182" s="822" t="s">
        <v>2439</v>
      </c>
      <c r="J2182" s="822" t="s">
        <v>2440</v>
      </c>
      <c r="K2182" s="822" t="s">
        <v>2441</v>
      </c>
      <c r="L2182" s="825">
        <v>91.78</v>
      </c>
      <c r="M2182" s="825">
        <v>2294.5</v>
      </c>
      <c r="N2182" s="822">
        <v>25</v>
      </c>
      <c r="O2182" s="826">
        <v>8</v>
      </c>
      <c r="P2182" s="825">
        <v>458.90000000000003</v>
      </c>
      <c r="Q2182" s="827">
        <v>0.2</v>
      </c>
      <c r="R2182" s="822">
        <v>5</v>
      </c>
      <c r="S2182" s="827">
        <v>0.2</v>
      </c>
      <c r="T2182" s="826">
        <v>2</v>
      </c>
      <c r="U2182" s="828">
        <v>0.25</v>
      </c>
    </row>
    <row r="2183" spans="1:21" ht="14.45" customHeight="1" x14ac:dyDescent="0.2">
      <c r="A2183" s="821">
        <v>11</v>
      </c>
      <c r="B2183" s="822" t="s">
        <v>2300</v>
      </c>
      <c r="C2183" s="822" t="s">
        <v>2306</v>
      </c>
      <c r="D2183" s="823" t="s">
        <v>4268</v>
      </c>
      <c r="E2183" s="824" t="s">
        <v>2311</v>
      </c>
      <c r="F2183" s="822" t="s">
        <v>2301</v>
      </c>
      <c r="G2183" s="822" t="s">
        <v>2759</v>
      </c>
      <c r="H2183" s="822" t="s">
        <v>329</v>
      </c>
      <c r="I2183" s="822" t="s">
        <v>2760</v>
      </c>
      <c r="J2183" s="822" t="s">
        <v>1099</v>
      </c>
      <c r="K2183" s="822" t="s">
        <v>2761</v>
      </c>
      <c r="L2183" s="825">
        <v>42.14</v>
      </c>
      <c r="M2183" s="825">
        <v>42.14</v>
      </c>
      <c r="N2183" s="822">
        <v>1</v>
      </c>
      <c r="O2183" s="826">
        <v>1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11</v>
      </c>
      <c r="B2184" s="822" t="s">
        <v>2300</v>
      </c>
      <c r="C2184" s="822" t="s">
        <v>2306</v>
      </c>
      <c r="D2184" s="823" t="s">
        <v>4268</v>
      </c>
      <c r="E2184" s="824" t="s">
        <v>2311</v>
      </c>
      <c r="F2184" s="822" t="s">
        <v>2301</v>
      </c>
      <c r="G2184" s="822" t="s">
        <v>2452</v>
      </c>
      <c r="H2184" s="822" t="s">
        <v>329</v>
      </c>
      <c r="I2184" s="822" t="s">
        <v>2453</v>
      </c>
      <c r="J2184" s="822" t="s">
        <v>2454</v>
      </c>
      <c r="K2184" s="822" t="s">
        <v>2455</v>
      </c>
      <c r="L2184" s="825">
        <v>132.97999999999999</v>
      </c>
      <c r="M2184" s="825">
        <v>132.97999999999999</v>
      </c>
      <c r="N2184" s="822">
        <v>1</v>
      </c>
      <c r="O2184" s="826">
        <v>1</v>
      </c>
      <c r="P2184" s="825">
        <v>132.97999999999999</v>
      </c>
      <c r="Q2184" s="827">
        <v>1</v>
      </c>
      <c r="R2184" s="822">
        <v>1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11</v>
      </c>
      <c r="B2185" s="822" t="s">
        <v>2300</v>
      </c>
      <c r="C2185" s="822" t="s">
        <v>2306</v>
      </c>
      <c r="D2185" s="823" t="s">
        <v>4268</v>
      </c>
      <c r="E2185" s="824" t="s">
        <v>2311</v>
      </c>
      <c r="F2185" s="822" t="s">
        <v>2301</v>
      </c>
      <c r="G2185" s="822" t="s">
        <v>3061</v>
      </c>
      <c r="H2185" s="822" t="s">
        <v>329</v>
      </c>
      <c r="I2185" s="822" t="s">
        <v>3062</v>
      </c>
      <c r="J2185" s="822" t="s">
        <v>3063</v>
      </c>
      <c r="K2185" s="822" t="s">
        <v>3064</v>
      </c>
      <c r="L2185" s="825">
        <v>24.37</v>
      </c>
      <c r="M2185" s="825">
        <v>73.11</v>
      </c>
      <c r="N2185" s="822">
        <v>3</v>
      </c>
      <c r="O2185" s="826">
        <v>0.5</v>
      </c>
      <c r="P2185" s="825">
        <v>73.11</v>
      </c>
      <c r="Q2185" s="827">
        <v>1</v>
      </c>
      <c r="R2185" s="822">
        <v>3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11</v>
      </c>
      <c r="B2186" s="822" t="s">
        <v>2300</v>
      </c>
      <c r="C2186" s="822" t="s">
        <v>2306</v>
      </c>
      <c r="D2186" s="823" t="s">
        <v>4268</v>
      </c>
      <c r="E2186" s="824" t="s">
        <v>2311</v>
      </c>
      <c r="F2186" s="822" t="s">
        <v>2301</v>
      </c>
      <c r="G2186" s="822" t="s">
        <v>3067</v>
      </c>
      <c r="H2186" s="822" t="s">
        <v>329</v>
      </c>
      <c r="I2186" s="822" t="s">
        <v>3068</v>
      </c>
      <c r="J2186" s="822" t="s">
        <v>3069</v>
      </c>
      <c r="K2186" s="822" t="s">
        <v>3070</v>
      </c>
      <c r="L2186" s="825">
        <v>397.63</v>
      </c>
      <c r="M2186" s="825">
        <v>795.26</v>
      </c>
      <c r="N2186" s="822">
        <v>2</v>
      </c>
      <c r="O2186" s="826">
        <v>0.5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11</v>
      </c>
      <c r="B2187" s="822" t="s">
        <v>2300</v>
      </c>
      <c r="C2187" s="822" t="s">
        <v>2306</v>
      </c>
      <c r="D2187" s="823" t="s">
        <v>4268</v>
      </c>
      <c r="E2187" s="824" t="s">
        <v>2311</v>
      </c>
      <c r="F2187" s="822" t="s">
        <v>2301</v>
      </c>
      <c r="G2187" s="822" t="s">
        <v>2980</v>
      </c>
      <c r="H2187" s="822" t="s">
        <v>329</v>
      </c>
      <c r="I2187" s="822" t="s">
        <v>2983</v>
      </c>
      <c r="J2187" s="822" t="s">
        <v>749</v>
      </c>
      <c r="K2187" s="822" t="s">
        <v>1840</v>
      </c>
      <c r="L2187" s="825">
        <v>38.56</v>
      </c>
      <c r="M2187" s="825">
        <v>38.56</v>
      </c>
      <c r="N2187" s="822">
        <v>1</v>
      </c>
      <c r="O2187" s="826">
        <v>0.5</v>
      </c>
      <c r="P2187" s="825">
        <v>38.56</v>
      </c>
      <c r="Q2187" s="827">
        <v>1</v>
      </c>
      <c r="R2187" s="822">
        <v>1</v>
      </c>
      <c r="S2187" s="827">
        <v>1</v>
      </c>
      <c r="T2187" s="826">
        <v>0.5</v>
      </c>
      <c r="U2187" s="828">
        <v>1</v>
      </c>
    </row>
    <row r="2188" spans="1:21" ht="14.45" customHeight="1" x14ac:dyDescent="0.2">
      <c r="A2188" s="821">
        <v>11</v>
      </c>
      <c r="B2188" s="822" t="s">
        <v>2300</v>
      </c>
      <c r="C2188" s="822" t="s">
        <v>2306</v>
      </c>
      <c r="D2188" s="823" t="s">
        <v>4268</v>
      </c>
      <c r="E2188" s="824" t="s">
        <v>2311</v>
      </c>
      <c r="F2188" s="822" t="s">
        <v>2301</v>
      </c>
      <c r="G2188" s="822" t="s">
        <v>2588</v>
      </c>
      <c r="H2188" s="822" t="s">
        <v>663</v>
      </c>
      <c r="I2188" s="822" t="s">
        <v>2069</v>
      </c>
      <c r="J2188" s="822" t="s">
        <v>1965</v>
      </c>
      <c r="K2188" s="822" t="s">
        <v>2070</v>
      </c>
      <c r="L2188" s="825">
        <v>70.48</v>
      </c>
      <c r="M2188" s="825">
        <v>211.44</v>
      </c>
      <c r="N2188" s="822">
        <v>3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11</v>
      </c>
      <c r="B2189" s="822" t="s">
        <v>2300</v>
      </c>
      <c r="C2189" s="822" t="s">
        <v>2306</v>
      </c>
      <c r="D2189" s="823" t="s">
        <v>4268</v>
      </c>
      <c r="E2189" s="824" t="s">
        <v>2311</v>
      </c>
      <c r="F2189" s="822" t="s">
        <v>2301</v>
      </c>
      <c r="G2189" s="822" t="s">
        <v>2353</v>
      </c>
      <c r="H2189" s="822" t="s">
        <v>663</v>
      </c>
      <c r="I2189" s="822" t="s">
        <v>1834</v>
      </c>
      <c r="J2189" s="822" t="s">
        <v>788</v>
      </c>
      <c r="K2189" s="822" t="s">
        <v>1835</v>
      </c>
      <c r="L2189" s="825">
        <v>736.33</v>
      </c>
      <c r="M2189" s="825">
        <v>44179.800000000054</v>
      </c>
      <c r="N2189" s="822">
        <v>60</v>
      </c>
      <c r="O2189" s="826">
        <v>49</v>
      </c>
      <c r="P2189" s="825">
        <v>39761.820000000051</v>
      </c>
      <c r="Q2189" s="827">
        <v>0.9</v>
      </c>
      <c r="R2189" s="822">
        <v>54</v>
      </c>
      <c r="S2189" s="827">
        <v>0.9</v>
      </c>
      <c r="T2189" s="826">
        <v>45.5</v>
      </c>
      <c r="U2189" s="828">
        <v>0.9285714285714286</v>
      </c>
    </row>
    <row r="2190" spans="1:21" ht="14.45" customHeight="1" x14ac:dyDescent="0.2">
      <c r="A2190" s="821">
        <v>11</v>
      </c>
      <c r="B2190" s="822" t="s">
        <v>2300</v>
      </c>
      <c r="C2190" s="822" t="s">
        <v>2306</v>
      </c>
      <c r="D2190" s="823" t="s">
        <v>4268</v>
      </c>
      <c r="E2190" s="824" t="s">
        <v>2311</v>
      </c>
      <c r="F2190" s="822" t="s">
        <v>2301</v>
      </c>
      <c r="G2190" s="822" t="s">
        <v>2353</v>
      </c>
      <c r="H2190" s="822" t="s">
        <v>663</v>
      </c>
      <c r="I2190" s="822" t="s">
        <v>1836</v>
      </c>
      <c r="J2190" s="822" t="s">
        <v>788</v>
      </c>
      <c r="K2190" s="822" t="s">
        <v>1837</v>
      </c>
      <c r="L2190" s="825">
        <v>490.89</v>
      </c>
      <c r="M2190" s="825">
        <v>5399.7899999999991</v>
      </c>
      <c r="N2190" s="822">
        <v>11</v>
      </c>
      <c r="O2190" s="826">
        <v>7.5</v>
      </c>
      <c r="P2190" s="825">
        <v>2945.3399999999997</v>
      </c>
      <c r="Q2190" s="827">
        <v>0.54545454545454553</v>
      </c>
      <c r="R2190" s="822">
        <v>6</v>
      </c>
      <c r="S2190" s="827">
        <v>0.54545454545454541</v>
      </c>
      <c r="T2190" s="826">
        <v>4.5</v>
      </c>
      <c r="U2190" s="828">
        <v>0.6</v>
      </c>
    </row>
    <row r="2191" spans="1:21" ht="14.45" customHeight="1" x14ac:dyDescent="0.2">
      <c r="A2191" s="821">
        <v>11</v>
      </c>
      <c r="B2191" s="822" t="s">
        <v>2300</v>
      </c>
      <c r="C2191" s="822" t="s">
        <v>2306</v>
      </c>
      <c r="D2191" s="823" t="s">
        <v>4268</v>
      </c>
      <c r="E2191" s="824" t="s">
        <v>2311</v>
      </c>
      <c r="F2191" s="822" t="s">
        <v>2301</v>
      </c>
      <c r="G2191" s="822" t="s">
        <v>2353</v>
      </c>
      <c r="H2191" s="822" t="s">
        <v>663</v>
      </c>
      <c r="I2191" s="822" t="s">
        <v>2118</v>
      </c>
      <c r="J2191" s="822" t="s">
        <v>788</v>
      </c>
      <c r="K2191" s="822" t="s">
        <v>2119</v>
      </c>
      <c r="L2191" s="825">
        <v>1154.68</v>
      </c>
      <c r="M2191" s="825">
        <v>2309.36</v>
      </c>
      <c r="N2191" s="822">
        <v>2</v>
      </c>
      <c r="O2191" s="826">
        <v>1.5</v>
      </c>
      <c r="P2191" s="825">
        <v>1154.68</v>
      </c>
      <c r="Q2191" s="827">
        <v>0.5</v>
      </c>
      <c r="R2191" s="822">
        <v>1</v>
      </c>
      <c r="S2191" s="827">
        <v>0.5</v>
      </c>
      <c r="T2191" s="826">
        <v>0.5</v>
      </c>
      <c r="U2191" s="828">
        <v>0.33333333333333331</v>
      </c>
    </row>
    <row r="2192" spans="1:21" ht="14.45" customHeight="1" x14ac:dyDescent="0.2">
      <c r="A2192" s="821">
        <v>11</v>
      </c>
      <c r="B2192" s="822" t="s">
        <v>2300</v>
      </c>
      <c r="C2192" s="822" t="s">
        <v>2306</v>
      </c>
      <c r="D2192" s="823" t="s">
        <v>4268</v>
      </c>
      <c r="E2192" s="824" t="s">
        <v>2311</v>
      </c>
      <c r="F2192" s="822" t="s">
        <v>2301</v>
      </c>
      <c r="G2192" s="822" t="s">
        <v>2353</v>
      </c>
      <c r="H2192" s="822" t="s">
        <v>663</v>
      </c>
      <c r="I2192" s="822" t="s">
        <v>1830</v>
      </c>
      <c r="J2192" s="822" t="s">
        <v>788</v>
      </c>
      <c r="K2192" s="822" t="s">
        <v>1831</v>
      </c>
      <c r="L2192" s="825">
        <v>923.74</v>
      </c>
      <c r="M2192" s="825">
        <v>4618.7</v>
      </c>
      <c r="N2192" s="822">
        <v>5</v>
      </c>
      <c r="O2192" s="826">
        <v>4.5</v>
      </c>
      <c r="P2192" s="825">
        <v>3694.96</v>
      </c>
      <c r="Q2192" s="827">
        <v>0.8</v>
      </c>
      <c r="R2192" s="822">
        <v>4</v>
      </c>
      <c r="S2192" s="827">
        <v>0.8</v>
      </c>
      <c r="T2192" s="826">
        <v>3.5</v>
      </c>
      <c r="U2192" s="828">
        <v>0.77777777777777779</v>
      </c>
    </row>
    <row r="2193" spans="1:21" ht="14.45" customHeight="1" x14ac:dyDescent="0.2">
      <c r="A2193" s="821">
        <v>11</v>
      </c>
      <c r="B2193" s="822" t="s">
        <v>2300</v>
      </c>
      <c r="C2193" s="822" t="s">
        <v>2306</v>
      </c>
      <c r="D2193" s="823" t="s">
        <v>4268</v>
      </c>
      <c r="E2193" s="824" t="s">
        <v>2311</v>
      </c>
      <c r="F2193" s="822" t="s">
        <v>2301</v>
      </c>
      <c r="G2193" s="822" t="s">
        <v>2408</v>
      </c>
      <c r="H2193" s="822" t="s">
        <v>329</v>
      </c>
      <c r="I2193" s="822" t="s">
        <v>2409</v>
      </c>
      <c r="J2193" s="822" t="s">
        <v>681</v>
      </c>
      <c r="K2193" s="822" t="s">
        <v>1168</v>
      </c>
      <c r="L2193" s="825">
        <v>35.25</v>
      </c>
      <c r="M2193" s="825">
        <v>740.25</v>
      </c>
      <c r="N2193" s="822">
        <v>21</v>
      </c>
      <c r="O2193" s="826">
        <v>19</v>
      </c>
      <c r="P2193" s="825">
        <v>317.25</v>
      </c>
      <c r="Q2193" s="827">
        <v>0.42857142857142855</v>
      </c>
      <c r="R2193" s="822">
        <v>9</v>
      </c>
      <c r="S2193" s="827">
        <v>0.42857142857142855</v>
      </c>
      <c r="T2193" s="826">
        <v>8</v>
      </c>
      <c r="U2193" s="828">
        <v>0.42105263157894735</v>
      </c>
    </row>
    <row r="2194" spans="1:21" ht="14.45" customHeight="1" x14ac:dyDescent="0.2">
      <c r="A2194" s="821">
        <v>11</v>
      </c>
      <c r="B2194" s="822" t="s">
        <v>2300</v>
      </c>
      <c r="C2194" s="822" t="s">
        <v>2306</v>
      </c>
      <c r="D2194" s="823" t="s">
        <v>4268</v>
      </c>
      <c r="E2194" s="824" t="s">
        <v>2311</v>
      </c>
      <c r="F2194" s="822" t="s">
        <v>2301</v>
      </c>
      <c r="G2194" s="822" t="s">
        <v>2408</v>
      </c>
      <c r="H2194" s="822" t="s">
        <v>329</v>
      </c>
      <c r="I2194" s="822" t="s">
        <v>2589</v>
      </c>
      <c r="J2194" s="822" t="s">
        <v>681</v>
      </c>
      <c r="K2194" s="822" t="s">
        <v>2590</v>
      </c>
      <c r="L2194" s="825">
        <v>35.25</v>
      </c>
      <c r="M2194" s="825">
        <v>810.75</v>
      </c>
      <c r="N2194" s="822">
        <v>23</v>
      </c>
      <c r="O2194" s="826">
        <v>18</v>
      </c>
      <c r="P2194" s="825">
        <v>458.25</v>
      </c>
      <c r="Q2194" s="827">
        <v>0.56521739130434778</v>
      </c>
      <c r="R2194" s="822">
        <v>13</v>
      </c>
      <c r="S2194" s="827">
        <v>0.56521739130434778</v>
      </c>
      <c r="T2194" s="826">
        <v>8.5</v>
      </c>
      <c r="U2194" s="828">
        <v>0.47222222222222221</v>
      </c>
    </row>
    <row r="2195" spans="1:21" ht="14.45" customHeight="1" x14ac:dyDescent="0.2">
      <c r="A2195" s="821">
        <v>11</v>
      </c>
      <c r="B2195" s="822" t="s">
        <v>2300</v>
      </c>
      <c r="C2195" s="822" t="s">
        <v>2306</v>
      </c>
      <c r="D2195" s="823" t="s">
        <v>4268</v>
      </c>
      <c r="E2195" s="824" t="s">
        <v>2311</v>
      </c>
      <c r="F2195" s="822" t="s">
        <v>2301</v>
      </c>
      <c r="G2195" s="822" t="s">
        <v>2408</v>
      </c>
      <c r="H2195" s="822" t="s">
        <v>329</v>
      </c>
      <c r="I2195" s="822" t="s">
        <v>2591</v>
      </c>
      <c r="J2195" s="822" t="s">
        <v>925</v>
      </c>
      <c r="K2195" s="822" t="s">
        <v>2592</v>
      </c>
      <c r="L2195" s="825">
        <v>35.25</v>
      </c>
      <c r="M2195" s="825">
        <v>211.5</v>
      </c>
      <c r="N2195" s="822">
        <v>6</v>
      </c>
      <c r="O2195" s="826">
        <v>3</v>
      </c>
      <c r="P2195" s="825">
        <v>35.25</v>
      </c>
      <c r="Q2195" s="827">
        <v>0.16666666666666666</v>
      </c>
      <c r="R2195" s="822">
        <v>1</v>
      </c>
      <c r="S2195" s="827">
        <v>0.16666666666666666</v>
      </c>
      <c r="T2195" s="826">
        <v>1</v>
      </c>
      <c r="U2195" s="828">
        <v>0.33333333333333331</v>
      </c>
    </row>
    <row r="2196" spans="1:21" ht="14.45" customHeight="1" x14ac:dyDescent="0.2">
      <c r="A2196" s="821">
        <v>11</v>
      </c>
      <c r="B2196" s="822" t="s">
        <v>2300</v>
      </c>
      <c r="C2196" s="822" t="s">
        <v>2306</v>
      </c>
      <c r="D2196" s="823" t="s">
        <v>4268</v>
      </c>
      <c r="E2196" s="824" t="s">
        <v>2311</v>
      </c>
      <c r="F2196" s="822" t="s">
        <v>2301</v>
      </c>
      <c r="G2196" s="822" t="s">
        <v>2408</v>
      </c>
      <c r="H2196" s="822" t="s">
        <v>329</v>
      </c>
      <c r="I2196" s="822" t="s">
        <v>2799</v>
      </c>
      <c r="J2196" s="822" t="s">
        <v>681</v>
      </c>
      <c r="K2196" s="822" t="s">
        <v>2592</v>
      </c>
      <c r="L2196" s="825">
        <v>35.25</v>
      </c>
      <c r="M2196" s="825">
        <v>317.25</v>
      </c>
      <c r="N2196" s="822">
        <v>9</v>
      </c>
      <c r="O2196" s="826">
        <v>7</v>
      </c>
      <c r="P2196" s="825">
        <v>141</v>
      </c>
      <c r="Q2196" s="827">
        <v>0.44444444444444442</v>
      </c>
      <c r="R2196" s="822">
        <v>4</v>
      </c>
      <c r="S2196" s="827">
        <v>0.44444444444444442</v>
      </c>
      <c r="T2196" s="826">
        <v>3</v>
      </c>
      <c r="U2196" s="828">
        <v>0.42857142857142855</v>
      </c>
    </row>
    <row r="2197" spans="1:21" ht="14.45" customHeight="1" x14ac:dyDescent="0.2">
      <c r="A2197" s="821">
        <v>11</v>
      </c>
      <c r="B2197" s="822" t="s">
        <v>2300</v>
      </c>
      <c r="C2197" s="822" t="s">
        <v>2306</v>
      </c>
      <c r="D2197" s="823" t="s">
        <v>4268</v>
      </c>
      <c r="E2197" s="824" t="s">
        <v>2311</v>
      </c>
      <c r="F2197" s="822" t="s">
        <v>2301</v>
      </c>
      <c r="G2197" s="822" t="s">
        <v>2491</v>
      </c>
      <c r="H2197" s="822" t="s">
        <v>329</v>
      </c>
      <c r="I2197" s="822" t="s">
        <v>3939</v>
      </c>
      <c r="J2197" s="822" t="s">
        <v>2493</v>
      </c>
      <c r="K2197" s="822" t="s">
        <v>3940</v>
      </c>
      <c r="L2197" s="825">
        <v>0</v>
      </c>
      <c r="M2197" s="825">
        <v>0</v>
      </c>
      <c r="N2197" s="822">
        <v>1</v>
      </c>
      <c r="O2197" s="826">
        <v>0.5</v>
      </c>
      <c r="P2197" s="825">
        <v>0</v>
      </c>
      <c r="Q2197" s="827"/>
      <c r="R2197" s="822">
        <v>1</v>
      </c>
      <c r="S2197" s="827">
        <v>1</v>
      </c>
      <c r="T2197" s="826">
        <v>0.5</v>
      </c>
      <c r="U2197" s="828">
        <v>1</v>
      </c>
    </row>
    <row r="2198" spans="1:21" ht="14.45" customHeight="1" x14ac:dyDescent="0.2">
      <c r="A2198" s="821">
        <v>11</v>
      </c>
      <c r="B2198" s="822" t="s">
        <v>2300</v>
      </c>
      <c r="C2198" s="822" t="s">
        <v>2306</v>
      </c>
      <c r="D2198" s="823" t="s">
        <v>4268</v>
      </c>
      <c r="E2198" s="824" t="s">
        <v>2311</v>
      </c>
      <c r="F2198" s="822" t="s">
        <v>2301</v>
      </c>
      <c r="G2198" s="822" t="s">
        <v>2497</v>
      </c>
      <c r="H2198" s="822" t="s">
        <v>329</v>
      </c>
      <c r="I2198" s="822" t="s">
        <v>2498</v>
      </c>
      <c r="J2198" s="822" t="s">
        <v>659</v>
      </c>
      <c r="K2198" s="822" t="s">
        <v>2499</v>
      </c>
      <c r="L2198" s="825">
        <v>127.91</v>
      </c>
      <c r="M2198" s="825">
        <v>127.91</v>
      </c>
      <c r="N2198" s="822">
        <v>1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11</v>
      </c>
      <c r="B2199" s="822" t="s">
        <v>2300</v>
      </c>
      <c r="C2199" s="822" t="s">
        <v>2306</v>
      </c>
      <c r="D2199" s="823" t="s">
        <v>4268</v>
      </c>
      <c r="E2199" s="824" t="s">
        <v>2311</v>
      </c>
      <c r="F2199" s="822" t="s">
        <v>2301</v>
      </c>
      <c r="G2199" s="822" t="s">
        <v>2410</v>
      </c>
      <c r="H2199" s="822" t="s">
        <v>329</v>
      </c>
      <c r="I2199" s="822" t="s">
        <v>3585</v>
      </c>
      <c r="J2199" s="822" t="s">
        <v>2412</v>
      </c>
      <c r="K2199" s="822" t="s">
        <v>3586</v>
      </c>
      <c r="L2199" s="825">
        <v>1765.08</v>
      </c>
      <c r="M2199" s="825">
        <v>5295.24</v>
      </c>
      <c r="N2199" s="822">
        <v>3</v>
      </c>
      <c r="O2199" s="826">
        <v>1</v>
      </c>
      <c r="P2199" s="825">
        <v>5295.24</v>
      </c>
      <c r="Q2199" s="827">
        <v>1</v>
      </c>
      <c r="R2199" s="822">
        <v>3</v>
      </c>
      <c r="S2199" s="827">
        <v>1</v>
      </c>
      <c r="T2199" s="826">
        <v>1</v>
      </c>
      <c r="U2199" s="828">
        <v>1</v>
      </c>
    </row>
    <row r="2200" spans="1:21" ht="14.45" customHeight="1" x14ac:dyDescent="0.2">
      <c r="A2200" s="821">
        <v>11</v>
      </c>
      <c r="B2200" s="822" t="s">
        <v>2300</v>
      </c>
      <c r="C2200" s="822" t="s">
        <v>2306</v>
      </c>
      <c r="D2200" s="823" t="s">
        <v>4268</v>
      </c>
      <c r="E2200" s="824" t="s">
        <v>2311</v>
      </c>
      <c r="F2200" s="822" t="s">
        <v>2301</v>
      </c>
      <c r="G2200" s="822" t="s">
        <v>2410</v>
      </c>
      <c r="H2200" s="822" t="s">
        <v>329</v>
      </c>
      <c r="I2200" s="822" t="s">
        <v>2411</v>
      </c>
      <c r="J2200" s="822" t="s">
        <v>2412</v>
      </c>
      <c r="K2200" s="822" t="s">
        <v>2039</v>
      </c>
      <c r="L2200" s="825">
        <v>1544.99</v>
      </c>
      <c r="M2200" s="825">
        <v>1544.99</v>
      </c>
      <c r="N2200" s="822">
        <v>1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11</v>
      </c>
      <c r="B2201" s="822" t="s">
        <v>2300</v>
      </c>
      <c r="C2201" s="822" t="s">
        <v>2306</v>
      </c>
      <c r="D2201" s="823" t="s">
        <v>4268</v>
      </c>
      <c r="E2201" s="824" t="s">
        <v>2311</v>
      </c>
      <c r="F2201" s="822" t="s">
        <v>2301</v>
      </c>
      <c r="G2201" s="822" t="s">
        <v>2354</v>
      </c>
      <c r="H2201" s="822" t="s">
        <v>663</v>
      </c>
      <c r="I2201" s="822" t="s">
        <v>1970</v>
      </c>
      <c r="J2201" s="822" t="s">
        <v>929</v>
      </c>
      <c r="K2201" s="822" t="s">
        <v>930</v>
      </c>
      <c r="L2201" s="825">
        <v>0</v>
      </c>
      <c r="M2201" s="825">
        <v>0</v>
      </c>
      <c r="N2201" s="822">
        <v>38</v>
      </c>
      <c r="O2201" s="826">
        <v>29.5</v>
      </c>
      <c r="P2201" s="825">
        <v>0</v>
      </c>
      <c r="Q2201" s="827"/>
      <c r="R2201" s="822">
        <v>29</v>
      </c>
      <c r="S2201" s="827">
        <v>0.76315789473684215</v>
      </c>
      <c r="T2201" s="826">
        <v>22.5</v>
      </c>
      <c r="U2201" s="828">
        <v>0.76271186440677963</v>
      </c>
    </row>
    <row r="2202" spans="1:21" ht="14.45" customHeight="1" x14ac:dyDescent="0.2">
      <c r="A2202" s="821">
        <v>11</v>
      </c>
      <c r="B2202" s="822" t="s">
        <v>2300</v>
      </c>
      <c r="C2202" s="822" t="s">
        <v>2306</v>
      </c>
      <c r="D2202" s="823" t="s">
        <v>4268</v>
      </c>
      <c r="E2202" s="824" t="s">
        <v>2311</v>
      </c>
      <c r="F2202" s="822" t="s">
        <v>2301</v>
      </c>
      <c r="G2202" s="822" t="s">
        <v>2413</v>
      </c>
      <c r="H2202" s="822" t="s">
        <v>329</v>
      </c>
      <c r="I2202" s="822" t="s">
        <v>2414</v>
      </c>
      <c r="J2202" s="822" t="s">
        <v>1123</v>
      </c>
      <c r="K2202" s="822" t="s">
        <v>2415</v>
      </c>
      <c r="L2202" s="825">
        <v>42.54</v>
      </c>
      <c r="M2202" s="825">
        <v>42.54</v>
      </c>
      <c r="N2202" s="822">
        <v>1</v>
      </c>
      <c r="O2202" s="826">
        <v>0.5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11</v>
      </c>
      <c r="B2203" s="822" t="s">
        <v>2300</v>
      </c>
      <c r="C2203" s="822" t="s">
        <v>2306</v>
      </c>
      <c r="D2203" s="823" t="s">
        <v>4268</v>
      </c>
      <c r="E2203" s="824" t="s">
        <v>2311</v>
      </c>
      <c r="F2203" s="822" t="s">
        <v>2301</v>
      </c>
      <c r="G2203" s="822" t="s">
        <v>2413</v>
      </c>
      <c r="H2203" s="822" t="s">
        <v>329</v>
      </c>
      <c r="I2203" s="822" t="s">
        <v>2500</v>
      </c>
      <c r="J2203" s="822" t="s">
        <v>2501</v>
      </c>
      <c r="K2203" s="822" t="s">
        <v>2502</v>
      </c>
      <c r="L2203" s="825">
        <v>59.56</v>
      </c>
      <c r="M2203" s="825">
        <v>59.56</v>
      </c>
      <c r="N2203" s="822">
        <v>1</v>
      </c>
      <c r="O2203" s="826">
        <v>1</v>
      </c>
      <c r="P2203" s="825">
        <v>59.56</v>
      </c>
      <c r="Q2203" s="827">
        <v>1</v>
      </c>
      <c r="R2203" s="822">
        <v>1</v>
      </c>
      <c r="S2203" s="827">
        <v>1</v>
      </c>
      <c r="T2203" s="826">
        <v>1</v>
      </c>
      <c r="U2203" s="828">
        <v>1</v>
      </c>
    </row>
    <row r="2204" spans="1:21" ht="14.45" customHeight="1" x14ac:dyDescent="0.2">
      <c r="A2204" s="821">
        <v>11</v>
      </c>
      <c r="B2204" s="822" t="s">
        <v>2300</v>
      </c>
      <c r="C2204" s="822" t="s">
        <v>2306</v>
      </c>
      <c r="D2204" s="823" t="s">
        <v>4268</v>
      </c>
      <c r="E2204" s="824" t="s">
        <v>2311</v>
      </c>
      <c r="F2204" s="822" t="s">
        <v>2301</v>
      </c>
      <c r="G2204" s="822" t="s">
        <v>2620</v>
      </c>
      <c r="H2204" s="822" t="s">
        <v>329</v>
      </c>
      <c r="I2204" s="822" t="s">
        <v>2621</v>
      </c>
      <c r="J2204" s="822" t="s">
        <v>2622</v>
      </c>
      <c r="K2204" s="822" t="s">
        <v>2623</v>
      </c>
      <c r="L2204" s="825">
        <v>311.02</v>
      </c>
      <c r="M2204" s="825">
        <v>933.06</v>
      </c>
      <c r="N2204" s="822">
        <v>3</v>
      </c>
      <c r="O2204" s="826">
        <v>2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11</v>
      </c>
      <c r="B2205" s="822" t="s">
        <v>2300</v>
      </c>
      <c r="C2205" s="822" t="s">
        <v>2306</v>
      </c>
      <c r="D2205" s="823" t="s">
        <v>4268</v>
      </c>
      <c r="E2205" s="824" t="s">
        <v>2311</v>
      </c>
      <c r="F2205" s="822" t="s">
        <v>2301</v>
      </c>
      <c r="G2205" s="822" t="s">
        <v>2620</v>
      </c>
      <c r="H2205" s="822" t="s">
        <v>329</v>
      </c>
      <c r="I2205" s="822" t="s">
        <v>2627</v>
      </c>
      <c r="J2205" s="822" t="s">
        <v>2625</v>
      </c>
      <c r="K2205" s="822" t="s">
        <v>2628</v>
      </c>
      <c r="L2205" s="825">
        <v>387.73</v>
      </c>
      <c r="M2205" s="825">
        <v>775.46</v>
      </c>
      <c r="N2205" s="822">
        <v>2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11</v>
      </c>
      <c r="B2206" s="822" t="s">
        <v>2300</v>
      </c>
      <c r="C2206" s="822" t="s">
        <v>2306</v>
      </c>
      <c r="D2206" s="823" t="s">
        <v>4268</v>
      </c>
      <c r="E2206" s="824" t="s">
        <v>2311</v>
      </c>
      <c r="F2206" s="822" t="s">
        <v>2301</v>
      </c>
      <c r="G2206" s="822" t="s">
        <v>2503</v>
      </c>
      <c r="H2206" s="822" t="s">
        <v>663</v>
      </c>
      <c r="I2206" s="822" t="s">
        <v>3408</v>
      </c>
      <c r="J2206" s="822" t="s">
        <v>2631</v>
      </c>
      <c r="K2206" s="822" t="s">
        <v>3409</v>
      </c>
      <c r="L2206" s="825">
        <v>33.549999999999997</v>
      </c>
      <c r="M2206" s="825">
        <v>33.549999999999997</v>
      </c>
      <c r="N2206" s="822">
        <v>1</v>
      </c>
      <c r="O2206" s="826">
        <v>1</v>
      </c>
      <c r="P2206" s="825">
        <v>33.549999999999997</v>
      </c>
      <c r="Q2206" s="827">
        <v>1</v>
      </c>
      <c r="R2206" s="822">
        <v>1</v>
      </c>
      <c r="S2206" s="827">
        <v>1</v>
      </c>
      <c r="T2206" s="826">
        <v>1</v>
      </c>
      <c r="U2206" s="828">
        <v>1</v>
      </c>
    </row>
    <row r="2207" spans="1:21" ht="14.45" customHeight="1" x14ac:dyDescent="0.2">
      <c r="A2207" s="821">
        <v>11</v>
      </c>
      <c r="B2207" s="822" t="s">
        <v>2300</v>
      </c>
      <c r="C2207" s="822" t="s">
        <v>2306</v>
      </c>
      <c r="D2207" s="823" t="s">
        <v>4268</v>
      </c>
      <c r="E2207" s="824" t="s">
        <v>2311</v>
      </c>
      <c r="F2207" s="822" t="s">
        <v>2301</v>
      </c>
      <c r="G2207" s="822" t="s">
        <v>2503</v>
      </c>
      <c r="H2207" s="822" t="s">
        <v>663</v>
      </c>
      <c r="I2207" s="822" t="s">
        <v>3506</v>
      </c>
      <c r="J2207" s="822" t="s">
        <v>2631</v>
      </c>
      <c r="K2207" s="822" t="s">
        <v>2845</v>
      </c>
      <c r="L2207" s="825">
        <v>50.32</v>
      </c>
      <c r="M2207" s="825">
        <v>50.32</v>
      </c>
      <c r="N2207" s="822">
        <v>1</v>
      </c>
      <c r="O2207" s="826">
        <v>1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11</v>
      </c>
      <c r="B2208" s="822" t="s">
        <v>2300</v>
      </c>
      <c r="C2208" s="822" t="s">
        <v>2306</v>
      </c>
      <c r="D2208" s="823" t="s">
        <v>4268</v>
      </c>
      <c r="E2208" s="824" t="s">
        <v>2311</v>
      </c>
      <c r="F2208" s="822" t="s">
        <v>2301</v>
      </c>
      <c r="G2208" s="822" t="s">
        <v>2503</v>
      </c>
      <c r="H2208" s="822" t="s">
        <v>329</v>
      </c>
      <c r="I2208" s="822" t="s">
        <v>2630</v>
      </c>
      <c r="J2208" s="822" t="s">
        <v>2631</v>
      </c>
      <c r="K2208" s="822" t="s">
        <v>2632</v>
      </c>
      <c r="L2208" s="825">
        <v>99.94</v>
      </c>
      <c r="M2208" s="825">
        <v>99.94</v>
      </c>
      <c r="N2208" s="822">
        <v>1</v>
      </c>
      <c r="O2208" s="826">
        <v>0.5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11</v>
      </c>
      <c r="B2209" s="822" t="s">
        <v>2300</v>
      </c>
      <c r="C2209" s="822" t="s">
        <v>2306</v>
      </c>
      <c r="D2209" s="823" t="s">
        <v>4268</v>
      </c>
      <c r="E2209" s="824" t="s">
        <v>2311</v>
      </c>
      <c r="F2209" s="822" t="s">
        <v>2301</v>
      </c>
      <c r="G2209" s="822" t="s">
        <v>2503</v>
      </c>
      <c r="H2209" s="822" t="s">
        <v>329</v>
      </c>
      <c r="I2209" s="822" t="s">
        <v>2633</v>
      </c>
      <c r="J2209" s="822" t="s">
        <v>2631</v>
      </c>
      <c r="K2209" s="822" t="s">
        <v>2634</v>
      </c>
      <c r="L2209" s="825">
        <v>299.83999999999997</v>
      </c>
      <c r="M2209" s="825">
        <v>599.67999999999995</v>
      </c>
      <c r="N2209" s="822">
        <v>2</v>
      </c>
      <c r="O2209" s="826">
        <v>1.5</v>
      </c>
      <c r="P2209" s="825">
        <v>299.83999999999997</v>
      </c>
      <c r="Q2209" s="827">
        <v>0.5</v>
      </c>
      <c r="R2209" s="822">
        <v>1</v>
      </c>
      <c r="S2209" s="827">
        <v>0.5</v>
      </c>
      <c r="T2209" s="826">
        <v>0.5</v>
      </c>
      <c r="U2209" s="828">
        <v>0.33333333333333331</v>
      </c>
    </row>
    <row r="2210" spans="1:21" ht="14.45" customHeight="1" x14ac:dyDescent="0.2">
      <c r="A2210" s="821">
        <v>11</v>
      </c>
      <c r="B2210" s="822" t="s">
        <v>2300</v>
      </c>
      <c r="C2210" s="822" t="s">
        <v>2306</v>
      </c>
      <c r="D2210" s="823" t="s">
        <v>4268</v>
      </c>
      <c r="E2210" s="824" t="s">
        <v>2311</v>
      </c>
      <c r="F2210" s="822" t="s">
        <v>2301</v>
      </c>
      <c r="G2210" s="822" t="s">
        <v>2503</v>
      </c>
      <c r="H2210" s="822" t="s">
        <v>329</v>
      </c>
      <c r="I2210" s="822" t="s">
        <v>2504</v>
      </c>
      <c r="J2210" s="822" t="s">
        <v>1058</v>
      </c>
      <c r="K2210" s="822" t="s">
        <v>2505</v>
      </c>
      <c r="L2210" s="825">
        <v>50.32</v>
      </c>
      <c r="M2210" s="825">
        <v>301.92</v>
      </c>
      <c r="N2210" s="822">
        <v>6</v>
      </c>
      <c r="O2210" s="826">
        <v>3.5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11</v>
      </c>
      <c r="B2211" s="822" t="s">
        <v>2300</v>
      </c>
      <c r="C2211" s="822" t="s">
        <v>2306</v>
      </c>
      <c r="D2211" s="823" t="s">
        <v>4268</v>
      </c>
      <c r="E2211" s="824" t="s">
        <v>2311</v>
      </c>
      <c r="F2211" s="822" t="s">
        <v>2301</v>
      </c>
      <c r="G2211" s="822" t="s">
        <v>2404</v>
      </c>
      <c r="H2211" s="822" t="s">
        <v>663</v>
      </c>
      <c r="I2211" s="822" t="s">
        <v>1907</v>
      </c>
      <c r="J2211" s="822" t="s">
        <v>1078</v>
      </c>
      <c r="K2211" s="822" t="s">
        <v>1908</v>
      </c>
      <c r="L2211" s="825">
        <v>154.36000000000001</v>
      </c>
      <c r="M2211" s="825">
        <v>308.72000000000003</v>
      </c>
      <c r="N2211" s="822">
        <v>2</v>
      </c>
      <c r="O2211" s="826">
        <v>0.5</v>
      </c>
      <c r="P2211" s="825">
        <v>308.72000000000003</v>
      </c>
      <c r="Q2211" s="827">
        <v>1</v>
      </c>
      <c r="R2211" s="822">
        <v>2</v>
      </c>
      <c r="S2211" s="827">
        <v>1</v>
      </c>
      <c r="T2211" s="826">
        <v>0.5</v>
      </c>
      <c r="U2211" s="828">
        <v>1</v>
      </c>
    </row>
    <row r="2212" spans="1:21" ht="14.45" customHeight="1" x14ac:dyDescent="0.2">
      <c r="A2212" s="821">
        <v>11</v>
      </c>
      <c r="B2212" s="822" t="s">
        <v>2300</v>
      </c>
      <c r="C2212" s="822" t="s">
        <v>2306</v>
      </c>
      <c r="D2212" s="823" t="s">
        <v>4268</v>
      </c>
      <c r="E2212" s="824" t="s">
        <v>2311</v>
      </c>
      <c r="F2212" s="822" t="s">
        <v>2301</v>
      </c>
      <c r="G2212" s="822" t="s">
        <v>2404</v>
      </c>
      <c r="H2212" s="822" t="s">
        <v>329</v>
      </c>
      <c r="I2212" s="822" t="s">
        <v>3015</v>
      </c>
      <c r="J2212" s="822" t="s">
        <v>1078</v>
      </c>
      <c r="K2212" s="822" t="s">
        <v>3016</v>
      </c>
      <c r="L2212" s="825">
        <v>225.06</v>
      </c>
      <c r="M2212" s="825">
        <v>450.12</v>
      </c>
      <c r="N2212" s="822">
        <v>2</v>
      </c>
      <c r="O2212" s="826">
        <v>2</v>
      </c>
      <c r="P2212" s="825">
        <v>225.06</v>
      </c>
      <c r="Q2212" s="827">
        <v>0.5</v>
      </c>
      <c r="R2212" s="822">
        <v>1</v>
      </c>
      <c r="S2212" s="827">
        <v>0.5</v>
      </c>
      <c r="T2212" s="826">
        <v>1</v>
      </c>
      <c r="U2212" s="828">
        <v>0.5</v>
      </c>
    </row>
    <row r="2213" spans="1:21" ht="14.45" customHeight="1" x14ac:dyDescent="0.2">
      <c r="A2213" s="821">
        <v>11</v>
      </c>
      <c r="B2213" s="822" t="s">
        <v>2300</v>
      </c>
      <c r="C2213" s="822" t="s">
        <v>2306</v>
      </c>
      <c r="D2213" s="823" t="s">
        <v>4268</v>
      </c>
      <c r="E2213" s="824" t="s">
        <v>2311</v>
      </c>
      <c r="F2213" s="822" t="s">
        <v>2301</v>
      </c>
      <c r="G2213" s="822" t="s">
        <v>2644</v>
      </c>
      <c r="H2213" s="822" t="s">
        <v>329</v>
      </c>
      <c r="I2213" s="822" t="s">
        <v>2645</v>
      </c>
      <c r="J2213" s="822" t="s">
        <v>899</v>
      </c>
      <c r="K2213" s="822" t="s">
        <v>900</v>
      </c>
      <c r="L2213" s="825">
        <v>121.92</v>
      </c>
      <c r="M2213" s="825">
        <v>487.68</v>
      </c>
      <c r="N2213" s="822">
        <v>4</v>
      </c>
      <c r="O2213" s="826">
        <v>2</v>
      </c>
      <c r="P2213" s="825">
        <v>243.84</v>
      </c>
      <c r="Q2213" s="827">
        <v>0.5</v>
      </c>
      <c r="R2213" s="822">
        <v>2</v>
      </c>
      <c r="S2213" s="827">
        <v>0.5</v>
      </c>
      <c r="T2213" s="826">
        <v>1</v>
      </c>
      <c r="U2213" s="828">
        <v>0.5</v>
      </c>
    </row>
    <row r="2214" spans="1:21" ht="14.45" customHeight="1" x14ac:dyDescent="0.2">
      <c r="A2214" s="821">
        <v>11</v>
      </c>
      <c r="B2214" s="822" t="s">
        <v>2300</v>
      </c>
      <c r="C2214" s="822" t="s">
        <v>2306</v>
      </c>
      <c r="D2214" s="823" t="s">
        <v>4268</v>
      </c>
      <c r="E2214" s="824" t="s">
        <v>2311</v>
      </c>
      <c r="F2214" s="822" t="s">
        <v>2302</v>
      </c>
      <c r="G2214" s="822" t="s">
        <v>2359</v>
      </c>
      <c r="H2214" s="822" t="s">
        <v>329</v>
      </c>
      <c r="I2214" s="822" t="s">
        <v>4145</v>
      </c>
      <c r="J2214" s="822" t="s">
        <v>2639</v>
      </c>
      <c r="K2214" s="822"/>
      <c r="L2214" s="825">
        <v>0</v>
      </c>
      <c r="M2214" s="825">
        <v>0</v>
      </c>
      <c r="N2214" s="822">
        <v>1</v>
      </c>
      <c r="O2214" s="826">
        <v>1</v>
      </c>
      <c r="P2214" s="825">
        <v>0</v>
      </c>
      <c r="Q2214" s="827"/>
      <c r="R2214" s="822">
        <v>1</v>
      </c>
      <c r="S2214" s="827">
        <v>1</v>
      </c>
      <c r="T2214" s="826">
        <v>1</v>
      </c>
      <c r="U2214" s="828">
        <v>1</v>
      </c>
    </row>
    <row r="2215" spans="1:21" ht="14.45" customHeight="1" x14ac:dyDescent="0.2">
      <c r="A2215" s="821">
        <v>11</v>
      </c>
      <c r="B2215" s="822" t="s">
        <v>2300</v>
      </c>
      <c r="C2215" s="822" t="s">
        <v>2306</v>
      </c>
      <c r="D2215" s="823" t="s">
        <v>4268</v>
      </c>
      <c r="E2215" s="824" t="s">
        <v>2311</v>
      </c>
      <c r="F2215" s="822" t="s">
        <v>2302</v>
      </c>
      <c r="G2215" s="822" t="s">
        <v>2359</v>
      </c>
      <c r="H2215" s="822" t="s">
        <v>329</v>
      </c>
      <c r="I2215" s="822" t="s">
        <v>2409</v>
      </c>
      <c r="J2215" s="822" t="s">
        <v>2639</v>
      </c>
      <c r="K2215" s="822"/>
      <c r="L2215" s="825">
        <v>35.25</v>
      </c>
      <c r="M2215" s="825">
        <v>35.25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11</v>
      </c>
      <c r="B2216" s="822" t="s">
        <v>2300</v>
      </c>
      <c r="C2216" s="822" t="s">
        <v>2306</v>
      </c>
      <c r="D2216" s="823" t="s">
        <v>4268</v>
      </c>
      <c r="E2216" s="824" t="s">
        <v>2311</v>
      </c>
      <c r="F2216" s="822" t="s">
        <v>2302</v>
      </c>
      <c r="G2216" s="822" t="s">
        <v>2359</v>
      </c>
      <c r="H2216" s="822" t="s">
        <v>329</v>
      </c>
      <c r="I2216" s="822" t="s">
        <v>1834</v>
      </c>
      <c r="J2216" s="822" t="s">
        <v>2639</v>
      </c>
      <c r="K2216" s="822"/>
      <c r="L2216" s="825">
        <v>736.33</v>
      </c>
      <c r="M2216" s="825">
        <v>736.33</v>
      </c>
      <c r="N2216" s="822">
        <v>1</v>
      </c>
      <c r="O2216" s="826">
        <v>1</v>
      </c>
      <c r="P2216" s="825">
        <v>736.33</v>
      </c>
      <c r="Q2216" s="827">
        <v>1</v>
      </c>
      <c r="R2216" s="822">
        <v>1</v>
      </c>
      <c r="S2216" s="827">
        <v>1</v>
      </c>
      <c r="T2216" s="826">
        <v>1</v>
      </c>
      <c r="U2216" s="828">
        <v>1</v>
      </c>
    </row>
    <row r="2217" spans="1:21" ht="14.45" customHeight="1" x14ac:dyDescent="0.2">
      <c r="A2217" s="821">
        <v>11</v>
      </c>
      <c r="B2217" s="822" t="s">
        <v>2300</v>
      </c>
      <c r="C2217" s="822" t="s">
        <v>2306</v>
      </c>
      <c r="D2217" s="823" t="s">
        <v>4268</v>
      </c>
      <c r="E2217" s="824" t="s">
        <v>2311</v>
      </c>
      <c r="F2217" s="822" t="s">
        <v>2303</v>
      </c>
      <c r="G2217" s="822" t="s">
        <v>2359</v>
      </c>
      <c r="H2217" s="822" t="s">
        <v>329</v>
      </c>
      <c r="I2217" s="822" t="s">
        <v>2861</v>
      </c>
      <c r="J2217" s="822" t="s">
        <v>2862</v>
      </c>
      <c r="K2217" s="822" t="s">
        <v>2863</v>
      </c>
      <c r="L2217" s="825">
        <v>0</v>
      </c>
      <c r="M2217" s="825">
        <v>0</v>
      </c>
      <c r="N2217" s="822">
        <v>1</v>
      </c>
      <c r="O2217" s="826">
        <v>1</v>
      </c>
      <c r="P2217" s="825"/>
      <c r="Q2217" s="827"/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11</v>
      </c>
      <c r="B2218" s="822" t="s">
        <v>2300</v>
      </c>
      <c r="C2218" s="822" t="s">
        <v>2306</v>
      </c>
      <c r="D2218" s="823" t="s">
        <v>4268</v>
      </c>
      <c r="E2218" s="824" t="s">
        <v>2311</v>
      </c>
      <c r="F2218" s="822" t="s">
        <v>2303</v>
      </c>
      <c r="G2218" s="822" t="s">
        <v>2359</v>
      </c>
      <c r="H2218" s="822" t="s">
        <v>329</v>
      </c>
      <c r="I2218" s="822" t="s">
        <v>3018</v>
      </c>
      <c r="J2218" s="822" t="s">
        <v>3019</v>
      </c>
      <c r="K2218" s="822" t="s">
        <v>3020</v>
      </c>
      <c r="L2218" s="825">
        <v>0</v>
      </c>
      <c r="M2218" s="825">
        <v>0</v>
      </c>
      <c r="N2218" s="822">
        <v>1</v>
      </c>
      <c r="O2218" s="826">
        <v>1</v>
      </c>
      <c r="P2218" s="825"/>
      <c r="Q2218" s="827"/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11</v>
      </c>
      <c r="B2219" s="822" t="s">
        <v>2300</v>
      </c>
      <c r="C2219" s="822" t="s">
        <v>2306</v>
      </c>
      <c r="D2219" s="823" t="s">
        <v>4268</v>
      </c>
      <c r="E2219" s="824" t="s">
        <v>2311</v>
      </c>
      <c r="F2219" s="822" t="s">
        <v>2303</v>
      </c>
      <c r="G2219" s="822" t="s">
        <v>2359</v>
      </c>
      <c r="H2219" s="822" t="s">
        <v>329</v>
      </c>
      <c r="I2219" s="822" t="s">
        <v>2646</v>
      </c>
      <c r="J2219" s="822" t="s">
        <v>2647</v>
      </c>
      <c r="K2219" s="822" t="s">
        <v>2648</v>
      </c>
      <c r="L2219" s="825">
        <v>0</v>
      </c>
      <c r="M2219" s="825">
        <v>0</v>
      </c>
      <c r="N2219" s="822">
        <v>16</v>
      </c>
      <c r="O2219" s="826">
        <v>14</v>
      </c>
      <c r="P2219" s="825">
        <v>0</v>
      </c>
      <c r="Q2219" s="827"/>
      <c r="R2219" s="822">
        <v>1</v>
      </c>
      <c r="S2219" s="827">
        <v>6.25E-2</v>
      </c>
      <c r="T2219" s="826">
        <v>1</v>
      </c>
      <c r="U2219" s="828">
        <v>7.1428571428571425E-2</v>
      </c>
    </row>
    <row r="2220" spans="1:21" ht="14.45" customHeight="1" x14ac:dyDescent="0.2">
      <c r="A2220" s="821">
        <v>11</v>
      </c>
      <c r="B2220" s="822" t="s">
        <v>2300</v>
      </c>
      <c r="C2220" s="822" t="s">
        <v>2306</v>
      </c>
      <c r="D2220" s="823" t="s">
        <v>4268</v>
      </c>
      <c r="E2220" s="824" t="s">
        <v>2311</v>
      </c>
      <c r="F2220" s="822" t="s">
        <v>2303</v>
      </c>
      <c r="G2220" s="822" t="s">
        <v>2359</v>
      </c>
      <c r="H2220" s="822" t="s">
        <v>329</v>
      </c>
      <c r="I2220" s="822" t="s">
        <v>3225</v>
      </c>
      <c r="J2220" s="822" t="s">
        <v>3223</v>
      </c>
      <c r="K2220" s="822" t="s">
        <v>2407</v>
      </c>
      <c r="L2220" s="825">
        <v>0</v>
      </c>
      <c r="M2220" s="825">
        <v>0</v>
      </c>
      <c r="N2220" s="822">
        <v>2</v>
      </c>
      <c r="O2220" s="826">
        <v>1</v>
      </c>
      <c r="P2220" s="825"/>
      <c r="Q2220" s="827"/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11</v>
      </c>
      <c r="B2221" s="822" t="s">
        <v>2300</v>
      </c>
      <c r="C2221" s="822" t="s">
        <v>2306</v>
      </c>
      <c r="D2221" s="823" t="s">
        <v>4268</v>
      </c>
      <c r="E2221" s="824" t="s">
        <v>2311</v>
      </c>
      <c r="F2221" s="822" t="s">
        <v>2303</v>
      </c>
      <c r="G2221" s="822" t="s">
        <v>2359</v>
      </c>
      <c r="H2221" s="822" t="s">
        <v>329</v>
      </c>
      <c r="I2221" s="822" t="s">
        <v>2360</v>
      </c>
      <c r="J2221" s="822" t="s">
        <v>2361</v>
      </c>
      <c r="K2221" s="822" t="s">
        <v>2362</v>
      </c>
      <c r="L2221" s="825">
        <v>562.03</v>
      </c>
      <c r="M2221" s="825">
        <v>13488.720000000003</v>
      </c>
      <c r="N2221" s="822">
        <v>24</v>
      </c>
      <c r="O2221" s="826">
        <v>24</v>
      </c>
      <c r="P2221" s="825">
        <v>13488.720000000003</v>
      </c>
      <c r="Q2221" s="827">
        <v>1</v>
      </c>
      <c r="R2221" s="822">
        <v>24</v>
      </c>
      <c r="S2221" s="827">
        <v>1</v>
      </c>
      <c r="T2221" s="826">
        <v>24</v>
      </c>
      <c r="U2221" s="828">
        <v>1</v>
      </c>
    </row>
    <row r="2222" spans="1:21" ht="14.45" customHeight="1" x14ac:dyDescent="0.2">
      <c r="A2222" s="821">
        <v>11</v>
      </c>
      <c r="B2222" s="822" t="s">
        <v>2300</v>
      </c>
      <c r="C2222" s="822" t="s">
        <v>2306</v>
      </c>
      <c r="D2222" s="823" t="s">
        <v>4268</v>
      </c>
      <c r="E2222" s="824" t="s">
        <v>2311</v>
      </c>
      <c r="F2222" s="822" t="s">
        <v>2303</v>
      </c>
      <c r="G2222" s="822" t="s">
        <v>2359</v>
      </c>
      <c r="H2222" s="822" t="s">
        <v>329</v>
      </c>
      <c r="I2222" s="822" t="s">
        <v>2389</v>
      </c>
      <c r="J2222" s="822" t="s">
        <v>2390</v>
      </c>
      <c r="K2222" s="822" t="s">
        <v>2391</v>
      </c>
      <c r="L2222" s="825">
        <v>1000.5</v>
      </c>
      <c r="M2222" s="825">
        <v>4002</v>
      </c>
      <c r="N2222" s="822">
        <v>4</v>
      </c>
      <c r="O2222" s="826">
        <v>4</v>
      </c>
      <c r="P2222" s="825">
        <v>4002</v>
      </c>
      <c r="Q2222" s="827">
        <v>1</v>
      </c>
      <c r="R2222" s="822">
        <v>4</v>
      </c>
      <c r="S2222" s="827">
        <v>1</v>
      </c>
      <c r="T2222" s="826">
        <v>4</v>
      </c>
      <c r="U2222" s="828">
        <v>1</v>
      </c>
    </row>
    <row r="2223" spans="1:21" ht="14.45" customHeight="1" x14ac:dyDescent="0.2">
      <c r="A2223" s="821">
        <v>11</v>
      </c>
      <c r="B2223" s="822" t="s">
        <v>2300</v>
      </c>
      <c r="C2223" s="822" t="s">
        <v>2306</v>
      </c>
      <c r="D2223" s="823" t="s">
        <v>4268</v>
      </c>
      <c r="E2223" s="824" t="s">
        <v>2311</v>
      </c>
      <c r="F2223" s="822" t="s">
        <v>2303</v>
      </c>
      <c r="G2223" s="822" t="s">
        <v>2359</v>
      </c>
      <c r="H2223" s="822" t="s">
        <v>329</v>
      </c>
      <c r="I2223" s="822" t="s">
        <v>2363</v>
      </c>
      <c r="J2223" s="822" t="s">
        <v>2364</v>
      </c>
      <c r="K2223" s="822" t="s">
        <v>2365</v>
      </c>
      <c r="L2223" s="825">
        <v>249.55</v>
      </c>
      <c r="M2223" s="825">
        <v>6238.7500000000018</v>
      </c>
      <c r="N2223" s="822">
        <v>25</v>
      </c>
      <c r="O2223" s="826">
        <v>14</v>
      </c>
      <c r="P2223" s="825">
        <v>5739.6500000000015</v>
      </c>
      <c r="Q2223" s="827">
        <v>0.91999999999999993</v>
      </c>
      <c r="R2223" s="822">
        <v>23</v>
      </c>
      <c r="S2223" s="827">
        <v>0.92</v>
      </c>
      <c r="T2223" s="826">
        <v>13</v>
      </c>
      <c r="U2223" s="828">
        <v>0.9285714285714286</v>
      </c>
    </row>
    <row r="2224" spans="1:21" ht="14.45" customHeight="1" x14ac:dyDescent="0.2">
      <c r="A2224" s="821">
        <v>11</v>
      </c>
      <c r="B2224" s="822" t="s">
        <v>2300</v>
      </c>
      <c r="C2224" s="822" t="s">
        <v>2306</v>
      </c>
      <c r="D2224" s="823" t="s">
        <v>4268</v>
      </c>
      <c r="E2224" s="824" t="s">
        <v>2311</v>
      </c>
      <c r="F2224" s="822" t="s">
        <v>2303</v>
      </c>
      <c r="G2224" s="822" t="s">
        <v>2359</v>
      </c>
      <c r="H2224" s="822" t="s">
        <v>329</v>
      </c>
      <c r="I2224" s="822" t="s">
        <v>2392</v>
      </c>
      <c r="J2224" s="822" t="s">
        <v>2393</v>
      </c>
      <c r="K2224" s="822" t="s">
        <v>2394</v>
      </c>
      <c r="L2224" s="825">
        <v>492.19</v>
      </c>
      <c r="M2224" s="825">
        <v>492.19</v>
      </c>
      <c r="N2224" s="822">
        <v>1</v>
      </c>
      <c r="O2224" s="826">
        <v>1</v>
      </c>
      <c r="P2224" s="825">
        <v>492.19</v>
      </c>
      <c r="Q2224" s="827">
        <v>1</v>
      </c>
      <c r="R2224" s="822">
        <v>1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11</v>
      </c>
      <c r="B2225" s="822" t="s">
        <v>2300</v>
      </c>
      <c r="C2225" s="822" t="s">
        <v>2306</v>
      </c>
      <c r="D2225" s="823" t="s">
        <v>4268</v>
      </c>
      <c r="E2225" s="824" t="s">
        <v>2311</v>
      </c>
      <c r="F2225" s="822" t="s">
        <v>2303</v>
      </c>
      <c r="G2225" s="822" t="s">
        <v>2359</v>
      </c>
      <c r="H2225" s="822" t="s">
        <v>329</v>
      </c>
      <c r="I2225" s="822" t="s">
        <v>2366</v>
      </c>
      <c r="J2225" s="822" t="s">
        <v>2367</v>
      </c>
      <c r="K2225" s="822" t="s">
        <v>2368</v>
      </c>
      <c r="L2225" s="825">
        <v>400.2</v>
      </c>
      <c r="M2225" s="825">
        <v>8003.9999999999982</v>
      </c>
      <c r="N2225" s="822">
        <v>20</v>
      </c>
      <c r="O2225" s="826">
        <v>20</v>
      </c>
      <c r="P2225" s="825">
        <v>6803.3999999999978</v>
      </c>
      <c r="Q2225" s="827">
        <v>0.84999999999999987</v>
      </c>
      <c r="R2225" s="822">
        <v>17</v>
      </c>
      <c r="S2225" s="827">
        <v>0.85</v>
      </c>
      <c r="T2225" s="826">
        <v>17</v>
      </c>
      <c r="U2225" s="828">
        <v>0.85</v>
      </c>
    </row>
    <row r="2226" spans="1:21" ht="14.45" customHeight="1" x14ac:dyDescent="0.2">
      <c r="A2226" s="821">
        <v>11</v>
      </c>
      <c r="B2226" s="822" t="s">
        <v>2300</v>
      </c>
      <c r="C2226" s="822" t="s">
        <v>2306</v>
      </c>
      <c r="D2226" s="823" t="s">
        <v>4268</v>
      </c>
      <c r="E2226" s="824" t="s">
        <v>2311</v>
      </c>
      <c r="F2226" s="822" t="s">
        <v>2303</v>
      </c>
      <c r="G2226" s="822" t="s">
        <v>2359</v>
      </c>
      <c r="H2226" s="822" t="s">
        <v>329</v>
      </c>
      <c r="I2226" s="822" t="s">
        <v>2369</v>
      </c>
      <c r="J2226" s="822" t="s">
        <v>2370</v>
      </c>
      <c r="K2226" s="822" t="s">
        <v>2371</v>
      </c>
      <c r="L2226" s="825">
        <v>971.25</v>
      </c>
      <c r="M2226" s="825">
        <v>3885</v>
      </c>
      <c r="N2226" s="822">
        <v>4</v>
      </c>
      <c r="O2226" s="826">
        <v>4</v>
      </c>
      <c r="P2226" s="825">
        <v>3885</v>
      </c>
      <c r="Q2226" s="827">
        <v>1</v>
      </c>
      <c r="R2226" s="822">
        <v>4</v>
      </c>
      <c r="S2226" s="827">
        <v>1</v>
      </c>
      <c r="T2226" s="826">
        <v>4</v>
      </c>
      <c r="U2226" s="828">
        <v>1</v>
      </c>
    </row>
    <row r="2227" spans="1:21" ht="14.45" customHeight="1" x14ac:dyDescent="0.2">
      <c r="A2227" s="821">
        <v>11</v>
      </c>
      <c r="B2227" s="822" t="s">
        <v>2300</v>
      </c>
      <c r="C2227" s="822" t="s">
        <v>2306</v>
      </c>
      <c r="D2227" s="823" t="s">
        <v>4268</v>
      </c>
      <c r="E2227" s="824" t="s">
        <v>2311</v>
      </c>
      <c r="F2227" s="822" t="s">
        <v>2303</v>
      </c>
      <c r="G2227" s="822" t="s">
        <v>2359</v>
      </c>
      <c r="H2227" s="822" t="s">
        <v>329</v>
      </c>
      <c r="I2227" s="822" t="s">
        <v>2372</v>
      </c>
      <c r="J2227" s="822" t="s">
        <v>2373</v>
      </c>
      <c r="K2227" s="822" t="s">
        <v>2374</v>
      </c>
      <c r="L2227" s="825">
        <v>748.12</v>
      </c>
      <c r="M2227" s="825">
        <v>748.12</v>
      </c>
      <c r="N2227" s="822">
        <v>1</v>
      </c>
      <c r="O2227" s="826">
        <v>1</v>
      </c>
      <c r="P2227" s="825">
        <v>748.12</v>
      </c>
      <c r="Q2227" s="827">
        <v>1</v>
      </c>
      <c r="R2227" s="822">
        <v>1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11</v>
      </c>
      <c r="B2228" s="822" t="s">
        <v>2300</v>
      </c>
      <c r="C2228" s="822" t="s">
        <v>2306</v>
      </c>
      <c r="D2228" s="823" t="s">
        <v>4268</v>
      </c>
      <c r="E2228" s="824" t="s">
        <v>2311</v>
      </c>
      <c r="F2228" s="822" t="s">
        <v>2303</v>
      </c>
      <c r="G2228" s="822" t="s">
        <v>2359</v>
      </c>
      <c r="H2228" s="822" t="s">
        <v>329</v>
      </c>
      <c r="I2228" s="822" t="s">
        <v>2395</v>
      </c>
      <c r="J2228" s="822" t="s">
        <v>2396</v>
      </c>
      <c r="K2228" s="822" t="s">
        <v>2397</v>
      </c>
      <c r="L2228" s="825">
        <v>1000.5</v>
      </c>
      <c r="M2228" s="825">
        <v>2001</v>
      </c>
      <c r="N2228" s="822">
        <v>2</v>
      </c>
      <c r="O2228" s="826">
        <v>2</v>
      </c>
      <c r="P2228" s="825">
        <v>2001</v>
      </c>
      <c r="Q2228" s="827">
        <v>1</v>
      </c>
      <c r="R2228" s="822">
        <v>2</v>
      </c>
      <c r="S2228" s="827">
        <v>1</v>
      </c>
      <c r="T2228" s="826">
        <v>2</v>
      </c>
      <c r="U2228" s="828">
        <v>1</v>
      </c>
    </row>
    <row r="2229" spans="1:21" ht="14.45" customHeight="1" x14ac:dyDescent="0.2">
      <c r="A2229" s="821">
        <v>11</v>
      </c>
      <c r="B2229" s="822" t="s">
        <v>2300</v>
      </c>
      <c r="C2229" s="822" t="s">
        <v>2306</v>
      </c>
      <c r="D2229" s="823" t="s">
        <v>4268</v>
      </c>
      <c r="E2229" s="824" t="s">
        <v>2311</v>
      </c>
      <c r="F2229" s="822" t="s">
        <v>2303</v>
      </c>
      <c r="G2229" s="822" t="s">
        <v>2359</v>
      </c>
      <c r="H2229" s="822" t="s">
        <v>329</v>
      </c>
      <c r="I2229" s="822" t="s">
        <v>2398</v>
      </c>
      <c r="J2229" s="822" t="s">
        <v>2399</v>
      </c>
      <c r="K2229" s="822" t="s">
        <v>2400</v>
      </c>
      <c r="L2229" s="825">
        <v>349.6</v>
      </c>
      <c r="M2229" s="825">
        <v>1748</v>
      </c>
      <c r="N2229" s="822">
        <v>5</v>
      </c>
      <c r="O2229" s="826">
        <v>5</v>
      </c>
      <c r="P2229" s="825">
        <v>1748</v>
      </c>
      <c r="Q2229" s="827">
        <v>1</v>
      </c>
      <c r="R2229" s="822">
        <v>5</v>
      </c>
      <c r="S2229" s="827">
        <v>1</v>
      </c>
      <c r="T2229" s="826">
        <v>5</v>
      </c>
      <c r="U2229" s="828">
        <v>1</v>
      </c>
    </row>
    <row r="2230" spans="1:21" ht="14.45" customHeight="1" x14ac:dyDescent="0.2">
      <c r="A2230" s="821">
        <v>11</v>
      </c>
      <c r="B2230" s="822" t="s">
        <v>2300</v>
      </c>
      <c r="C2230" s="822" t="s">
        <v>2306</v>
      </c>
      <c r="D2230" s="823" t="s">
        <v>4268</v>
      </c>
      <c r="E2230" s="824" t="s">
        <v>2311</v>
      </c>
      <c r="F2230" s="822" t="s">
        <v>2303</v>
      </c>
      <c r="G2230" s="822" t="s">
        <v>2359</v>
      </c>
      <c r="H2230" s="822" t="s">
        <v>329</v>
      </c>
      <c r="I2230" s="822" t="s">
        <v>2867</v>
      </c>
      <c r="J2230" s="822" t="s">
        <v>2868</v>
      </c>
      <c r="K2230" s="822" t="s">
        <v>2866</v>
      </c>
      <c r="L2230" s="825">
        <v>1599.65</v>
      </c>
      <c r="M2230" s="825">
        <v>1599.65</v>
      </c>
      <c r="N2230" s="822">
        <v>1</v>
      </c>
      <c r="O2230" s="826">
        <v>1</v>
      </c>
      <c r="P2230" s="825">
        <v>1599.65</v>
      </c>
      <c r="Q2230" s="827">
        <v>1</v>
      </c>
      <c r="R2230" s="822">
        <v>1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11</v>
      </c>
      <c r="B2231" s="822" t="s">
        <v>2300</v>
      </c>
      <c r="C2231" s="822" t="s">
        <v>2306</v>
      </c>
      <c r="D2231" s="823" t="s">
        <v>4268</v>
      </c>
      <c r="E2231" s="824" t="s">
        <v>2311</v>
      </c>
      <c r="F2231" s="822" t="s">
        <v>2303</v>
      </c>
      <c r="G2231" s="822" t="s">
        <v>2359</v>
      </c>
      <c r="H2231" s="822" t="s">
        <v>329</v>
      </c>
      <c r="I2231" s="822" t="s">
        <v>2652</v>
      </c>
      <c r="J2231" s="822" t="s">
        <v>2653</v>
      </c>
      <c r="K2231" s="822" t="s">
        <v>2654</v>
      </c>
      <c r="L2231" s="825">
        <v>600.29999999999995</v>
      </c>
      <c r="M2231" s="825">
        <v>600.29999999999995</v>
      </c>
      <c r="N2231" s="822">
        <v>1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11</v>
      </c>
      <c r="B2232" s="822" t="s">
        <v>2300</v>
      </c>
      <c r="C2232" s="822" t="s">
        <v>2306</v>
      </c>
      <c r="D2232" s="823" t="s">
        <v>4268</v>
      </c>
      <c r="E2232" s="824" t="s">
        <v>2311</v>
      </c>
      <c r="F2232" s="822" t="s">
        <v>2303</v>
      </c>
      <c r="G2232" s="822" t="s">
        <v>2359</v>
      </c>
      <c r="H2232" s="822" t="s">
        <v>329</v>
      </c>
      <c r="I2232" s="822" t="s">
        <v>2658</v>
      </c>
      <c r="J2232" s="822" t="s">
        <v>2659</v>
      </c>
      <c r="K2232" s="822" t="s">
        <v>2660</v>
      </c>
      <c r="L2232" s="825">
        <v>600</v>
      </c>
      <c r="M2232" s="825">
        <v>600</v>
      </c>
      <c r="N2232" s="822">
        <v>1</v>
      </c>
      <c r="O2232" s="826">
        <v>1</v>
      </c>
      <c r="P2232" s="825">
        <v>600</v>
      </c>
      <c r="Q2232" s="827">
        <v>1</v>
      </c>
      <c r="R2232" s="822">
        <v>1</v>
      </c>
      <c r="S2232" s="827">
        <v>1</v>
      </c>
      <c r="T2232" s="826">
        <v>1</v>
      </c>
      <c r="U2232" s="828">
        <v>1</v>
      </c>
    </row>
    <row r="2233" spans="1:21" ht="14.45" customHeight="1" x14ac:dyDescent="0.2">
      <c r="A2233" s="821">
        <v>11</v>
      </c>
      <c r="B2233" s="822" t="s">
        <v>2300</v>
      </c>
      <c r="C2233" s="822" t="s">
        <v>2306</v>
      </c>
      <c r="D2233" s="823" t="s">
        <v>4268</v>
      </c>
      <c r="E2233" s="824" t="s">
        <v>2311</v>
      </c>
      <c r="F2233" s="822" t="s">
        <v>2303</v>
      </c>
      <c r="G2233" s="822" t="s">
        <v>2359</v>
      </c>
      <c r="H2233" s="822" t="s">
        <v>329</v>
      </c>
      <c r="I2233" s="822" t="s">
        <v>2456</v>
      </c>
      <c r="J2233" s="822" t="s">
        <v>2457</v>
      </c>
      <c r="K2233" s="822" t="s">
        <v>2458</v>
      </c>
      <c r="L2233" s="825">
        <v>345.19</v>
      </c>
      <c r="M2233" s="825">
        <v>345.19</v>
      </c>
      <c r="N2233" s="822">
        <v>1</v>
      </c>
      <c r="O2233" s="826">
        <v>1</v>
      </c>
      <c r="P2233" s="825">
        <v>345.19</v>
      </c>
      <c r="Q2233" s="827">
        <v>1</v>
      </c>
      <c r="R2233" s="822">
        <v>1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11</v>
      </c>
      <c r="B2234" s="822" t="s">
        <v>2300</v>
      </c>
      <c r="C2234" s="822" t="s">
        <v>2306</v>
      </c>
      <c r="D2234" s="823" t="s">
        <v>4268</v>
      </c>
      <c r="E2234" s="824" t="s">
        <v>2311</v>
      </c>
      <c r="F2234" s="822" t="s">
        <v>2303</v>
      </c>
      <c r="G2234" s="822" t="s">
        <v>2359</v>
      </c>
      <c r="H2234" s="822" t="s">
        <v>329</v>
      </c>
      <c r="I2234" s="822" t="s">
        <v>3127</v>
      </c>
      <c r="J2234" s="822" t="s">
        <v>3128</v>
      </c>
      <c r="K2234" s="822" t="s">
        <v>3129</v>
      </c>
      <c r="L2234" s="825">
        <v>1383</v>
      </c>
      <c r="M2234" s="825">
        <v>13830</v>
      </c>
      <c r="N2234" s="822">
        <v>10</v>
      </c>
      <c r="O2234" s="826">
        <v>10</v>
      </c>
      <c r="P2234" s="825">
        <v>12447</v>
      </c>
      <c r="Q2234" s="827">
        <v>0.9</v>
      </c>
      <c r="R2234" s="822">
        <v>9</v>
      </c>
      <c r="S2234" s="827">
        <v>0.9</v>
      </c>
      <c r="T2234" s="826">
        <v>9</v>
      </c>
      <c r="U2234" s="828">
        <v>0.9</v>
      </c>
    </row>
    <row r="2235" spans="1:21" ht="14.45" customHeight="1" x14ac:dyDescent="0.2">
      <c r="A2235" s="821">
        <v>11</v>
      </c>
      <c r="B2235" s="822" t="s">
        <v>2300</v>
      </c>
      <c r="C2235" s="822" t="s">
        <v>2306</v>
      </c>
      <c r="D2235" s="823" t="s">
        <v>4268</v>
      </c>
      <c r="E2235" s="824" t="s">
        <v>2311</v>
      </c>
      <c r="F2235" s="822" t="s">
        <v>2303</v>
      </c>
      <c r="G2235" s="822" t="s">
        <v>2359</v>
      </c>
      <c r="H2235" s="822" t="s">
        <v>329</v>
      </c>
      <c r="I2235" s="822" t="s">
        <v>3515</v>
      </c>
      <c r="J2235" s="822" t="s">
        <v>3516</v>
      </c>
      <c r="K2235" s="822" t="s">
        <v>3517</v>
      </c>
      <c r="L2235" s="825">
        <v>589.99</v>
      </c>
      <c r="M2235" s="825">
        <v>589.99</v>
      </c>
      <c r="N2235" s="822">
        <v>1</v>
      </c>
      <c r="O2235" s="826">
        <v>1</v>
      </c>
      <c r="P2235" s="825">
        <v>589.99</v>
      </c>
      <c r="Q2235" s="827">
        <v>1</v>
      </c>
      <c r="R2235" s="822">
        <v>1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11</v>
      </c>
      <c r="B2236" s="822" t="s">
        <v>2300</v>
      </c>
      <c r="C2236" s="822" t="s">
        <v>2306</v>
      </c>
      <c r="D2236" s="823" t="s">
        <v>4268</v>
      </c>
      <c r="E2236" s="824" t="s">
        <v>2311</v>
      </c>
      <c r="F2236" s="822" t="s">
        <v>2303</v>
      </c>
      <c r="G2236" s="822" t="s">
        <v>2359</v>
      </c>
      <c r="H2236" s="822" t="s">
        <v>329</v>
      </c>
      <c r="I2236" s="822" t="s">
        <v>2375</v>
      </c>
      <c r="J2236" s="822" t="s">
        <v>2376</v>
      </c>
      <c r="K2236" s="822" t="s">
        <v>2377</v>
      </c>
      <c r="L2236" s="825">
        <v>245.42</v>
      </c>
      <c r="M2236" s="825">
        <v>245.42</v>
      </c>
      <c r="N2236" s="822">
        <v>1</v>
      </c>
      <c r="O2236" s="826">
        <v>1</v>
      </c>
      <c r="P2236" s="825">
        <v>245.42</v>
      </c>
      <c r="Q2236" s="827">
        <v>1</v>
      </c>
      <c r="R2236" s="822">
        <v>1</v>
      </c>
      <c r="S2236" s="827">
        <v>1</v>
      </c>
      <c r="T2236" s="826">
        <v>1</v>
      </c>
      <c r="U2236" s="828">
        <v>1</v>
      </c>
    </row>
    <row r="2237" spans="1:21" ht="14.45" customHeight="1" x14ac:dyDescent="0.2">
      <c r="A2237" s="821">
        <v>11</v>
      </c>
      <c r="B2237" s="822" t="s">
        <v>2300</v>
      </c>
      <c r="C2237" s="822" t="s">
        <v>2306</v>
      </c>
      <c r="D2237" s="823" t="s">
        <v>4268</v>
      </c>
      <c r="E2237" s="824" t="s">
        <v>2311</v>
      </c>
      <c r="F2237" s="822" t="s">
        <v>2303</v>
      </c>
      <c r="G2237" s="822" t="s">
        <v>2359</v>
      </c>
      <c r="H2237" s="822" t="s">
        <v>329</v>
      </c>
      <c r="I2237" s="822" t="s">
        <v>3273</v>
      </c>
      <c r="J2237" s="822" t="s">
        <v>3274</v>
      </c>
      <c r="K2237" s="822" t="s">
        <v>3275</v>
      </c>
      <c r="L2237" s="825">
        <v>3200.45</v>
      </c>
      <c r="M2237" s="825">
        <v>6400.9</v>
      </c>
      <c r="N2237" s="822">
        <v>2</v>
      </c>
      <c r="O2237" s="826">
        <v>2</v>
      </c>
      <c r="P2237" s="825">
        <v>6400.9</v>
      </c>
      <c r="Q2237" s="827">
        <v>1</v>
      </c>
      <c r="R2237" s="822">
        <v>2</v>
      </c>
      <c r="S2237" s="827">
        <v>1</v>
      </c>
      <c r="T2237" s="826">
        <v>2</v>
      </c>
      <c r="U2237" s="828">
        <v>1</v>
      </c>
    </row>
    <row r="2238" spans="1:21" ht="14.45" customHeight="1" x14ac:dyDescent="0.2">
      <c r="A2238" s="821">
        <v>11</v>
      </c>
      <c r="B2238" s="822" t="s">
        <v>2300</v>
      </c>
      <c r="C2238" s="822" t="s">
        <v>2306</v>
      </c>
      <c r="D2238" s="823" t="s">
        <v>4268</v>
      </c>
      <c r="E2238" s="824" t="s">
        <v>2311</v>
      </c>
      <c r="F2238" s="822" t="s">
        <v>2303</v>
      </c>
      <c r="G2238" s="822" t="s">
        <v>2359</v>
      </c>
      <c r="H2238" s="822" t="s">
        <v>329</v>
      </c>
      <c r="I2238" s="822" t="s">
        <v>2445</v>
      </c>
      <c r="J2238" s="822" t="s">
        <v>2446</v>
      </c>
      <c r="K2238" s="822" t="s">
        <v>2447</v>
      </c>
      <c r="L2238" s="825">
        <v>999.46</v>
      </c>
      <c r="M2238" s="825">
        <v>999.46</v>
      </c>
      <c r="N2238" s="822">
        <v>1</v>
      </c>
      <c r="O2238" s="826">
        <v>1</v>
      </c>
      <c r="P2238" s="825">
        <v>999.46</v>
      </c>
      <c r="Q2238" s="827">
        <v>1</v>
      </c>
      <c r="R2238" s="822">
        <v>1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11</v>
      </c>
      <c r="B2239" s="822" t="s">
        <v>2300</v>
      </c>
      <c r="C2239" s="822" t="s">
        <v>2306</v>
      </c>
      <c r="D2239" s="823" t="s">
        <v>4268</v>
      </c>
      <c r="E2239" s="824" t="s">
        <v>2311</v>
      </c>
      <c r="F2239" s="822" t="s">
        <v>2303</v>
      </c>
      <c r="G2239" s="822" t="s">
        <v>2359</v>
      </c>
      <c r="H2239" s="822" t="s">
        <v>329</v>
      </c>
      <c r="I2239" s="822" t="s">
        <v>2459</v>
      </c>
      <c r="J2239" s="822" t="s">
        <v>2460</v>
      </c>
      <c r="K2239" s="822" t="s">
        <v>2461</v>
      </c>
      <c r="L2239" s="825">
        <v>575</v>
      </c>
      <c r="M2239" s="825">
        <v>575</v>
      </c>
      <c r="N2239" s="822">
        <v>1</v>
      </c>
      <c r="O2239" s="826">
        <v>1</v>
      </c>
      <c r="P2239" s="825">
        <v>575</v>
      </c>
      <c r="Q2239" s="827">
        <v>1</v>
      </c>
      <c r="R2239" s="822">
        <v>1</v>
      </c>
      <c r="S2239" s="827">
        <v>1</v>
      </c>
      <c r="T2239" s="826">
        <v>1</v>
      </c>
      <c r="U2239" s="828">
        <v>1</v>
      </c>
    </row>
    <row r="2240" spans="1:21" ht="14.45" customHeight="1" x14ac:dyDescent="0.2">
      <c r="A2240" s="821">
        <v>11</v>
      </c>
      <c r="B2240" s="822" t="s">
        <v>2300</v>
      </c>
      <c r="C2240" s="822" t="s">
        <v>2306</v>
      </c>
      <c r="D2240" s="823" t="s">
        <v>4268</v>
      </c>
      <c r="E2240" s="824" t="s">
        <v>2311</v>
      </c>
      <c r="F2240" s="822" t="s">
        <v>2303</v>
      </c>
      <c r="G2240" s="822" t="s">
        <v>2359</v>
      </c>
      <c r="H2240" s="822" t="s">
        <v>329</v>
      </c>
      <c r="I2240" s="822" t="s">
        <v>4146</v>
      </c>
      <c r="J2240" s="822" t="s">
        <v>4147</v>
      </c>
      <c r="K2240" s="822" t="s">
        <v>2660</v>
      </c>
      <c r="L2240" s="825">
        <v>1595.01</v>
      </c>
      <c r="M2240" s="825">
        <v>1595.01</v>
      </c>
      <c r="N2240" s="822">
        <v>1</v>
      </c>
      <c r="O2240" s="826">
        <v>1</v>
      </c>
      <c r="P2240" s="825">
        <v>1595.01</v>
      </c>
      <c r="Q2240" s="827">
        <v>1</v>
      </c>
      <c r="R2240" s="822">
        <v>1</v>
      </c>
      <c r="S2240" s="827">
        <v>1</v>
      </c>
      <c r="T2240" s="826">
        <v>1</v>
      </c>
      <c r="U2240" s="828">
        <v>1</v>
      </c>
    </row>
    <row r="2241" spans="1:21" ht="14.45" customHeight="1" x14ac:dyDescent="0.2">
      <c r="A2241" s="821">
        <v>11</v>
      </c>
      <c r="B2241" s="822" t="s">
        <v>2300</v>
      </c>
      <c r="C2241" s="822" t="s">
        <v>2306</v>
      </c>
      <c r="D2241" s="823" t="s">
        <v>4268</v>
      </c>
      <c r="E2241" s="824" t="s">
        <v>2311</v>
      </c>
      <c r="F2241" s="822" t="s">
        <v>2303</v>
      </c>
      <c r="G2241" s="822" t="s">
        <v>2359</v>
      </c>
      <c r="H2241" s="822" t="s">
        <v>329</v>
      </c>
      <c r="I2241" s="822" t="s">
        <v>2690</v>
      </c>
      <c r="J2241" s="822" t="s">
        <v>2691</v>
      </c>
      <c r="K2241" s="822" t="s">
        <v>2692</v>
      </c>
      <c r="L2241" s="825">
        <v>3500</v>
      </c>
      <c r="M2241" s="825">
        <v>3500</v>
      </c>
      <c r="N2241" s="822">
        <v>1</v>
      </c>
      <c r="O2241" s="826">
        <v>1</v>
      </c>
      <c r="P2241" s="825">
        <v>3500</v>
      </c>
      <c r="Q2241" s="827">
        <v>1</v>
      </c>
      <c r="R2241" s="822">
        <v>1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11</v>
      </c>
      <c r="B2242" s="822" t="s">
        <v>2300</v>
      </c>
      <c r="C2242" s="822" t="s">
        <v>2306</v>
      </c>
      <c r="D2242" s="823" t="s">
        <v>4268</v>
      </c>
      <c r="E2242" s="824" t="s">
        <v>2311</v>
      </c>
      <c r="F2242" s="822" t="s">
        <v>2303</v>
      </c>
      <c r="G2242" s="822" t="s">
        <v>2359</v>
      </c>
      <c r="H2242" s="822" t="s">
        <v>329</v>
      </c>
      <c r="I2242" s="822" t="s">
        <v>4148</v>
      </c>
      <c r="J2242" s="822" t="s">
        <v>4149</v>
      </c>
      <c r="K2242" s="822" t="s">
        <v>4150</v>
      </c>
      <c r="L2242" s="825">
        <v>472.76</v>
      </c>
      <c r="M2242" s="825">
        <v>472.76</v>
      </c>
      <c r="N2242" s="822">
        <v>1</v>
      </c>
      <c r="O2242" s="826">
        <v>1</v>
      </c>
      <c r="P2242" s="825">
        <v>472.76</v>
      </c>
      <c r="Q2242" s="827">
        <v>1</v>
      </c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11</v>
      </c>
      <c r="B2243" s="822" t="s">
        <v>2300</v>
      </c>
      <c r="C2243" s="822" t="s">
        <v>2306</v>
      </c>
      <c r="D2243" s="823" t="s">
        <v>4268</v>
      </c>
      <c r="E2243" s="824" t="s">
        <v>2311</v>
      </c>
      <c r="F2243" s="822" t="s">
        <v>2303</v>
      </c>
      <c r="G2243" s="822" t="s">
        <v>2359</v>
      </c>
      <c r="H2243" s="822" t="s">
        <v>329</v>
      </c>
      <c r="I2243" s="822" t="s">
        <v>4151</v>
      </c>
      <c r="J2243" s="822" t="s">
        <v>4152</v>
      </c>
      <c r="K2243" s="822" t="s">
        <v>4153</v>
      </c>
      <c r="L2243" s="825">
        <v>2652</v>
      </c>
      <c r="M2243" s="825">
        <v>2652</v>
      </c>
      <c r="N2243" s="822">
        <v>1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11</v>
      </c>
      <c r="B2244" s="822" t="s">
        <v>2300</v>
      </c>
      <c r="C2244" s="822" t="s">
        <v>2306</v>
      </c>
      <c r="D2244" s="823" t="s">
        <v>4268</v>
      </c>
      <c r="E2244" s="824" t="s">
        <v>2335</v>
      </c>
      <c r="F2244" s="822" t="s">
        <v>2301</v>
      </c>
      <c r="G2244" s="822" t="s">
        <v>2555</v>
      </c>
      <c r="H2244" s="822" t="s">
        <v>329</v>
      </c>
      <c r="I2244" s="822" t="s">
        <v>2556</v>
      </c>
      <c r="J2244" s="822" t="s">
        <v>2557</v>
      </c>
      <c r="K2244" s="822" t="s">
        <v>2558</v>
      </c>
      <c r="L2244" s="825">
        <v>0</v>
      </c>
      <c r="M2244" s="825">
        <v>0</v>
      </c>
      <c r="N2244" s="822">
        <v>1</v>
      </c>
      <c r="O2244" s="826">
        <v>1</v>
      </c>
      <c r="P2244" s="825"/>
      <c r="Q2244" s="827"/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11</v>
      </c>
      <c r="B2245" s="822" t="s">
        <v>2300</v>
      </c>
      <c r="C2245" s="822" t="s">
        <v>2306</v>
      </c>
      <c r="D2245" s="823" t="s">
        <v>4268</v>
      </c>
      <c r="E2245" s="824" t="s">
        <v>2335</v>
      </c>
      <c r="F2245" s="822" t="s">
        <v>2301</v>
      </c>
      <c r="G2245" s="822" t="s">
        <v>2559</v>
      </c>
      <c r="H2245" s="822" t="s">
        <v>329</v>
      </c>
      <c r="I2245" s="822" t="s">
        <v>2563</v>
      </c>
      <c r="J2245" s="822" t="s">
        <v>2561</v>
      </c>
      <c r="K2245" s="822" t="s">
        <v>2564</v>
      </c>
      <c r="L2245" s="825">
        <v>159.71</v>
      </c>
      <c r="M2245" s="825">
        <v>479.13</v>
      </c>
      <c r="N2245" s="822">
        <v>3</v>
      </c>
      <c r="O2245" s="826">
        <v>1</v>
      </c>
      <c r="P2245" s="825">
        <v>479.13</v>
      </c>
      <c r="Q2245" s="827">
        <v>1</v>
      </c>
      <c r="R2245" s="822">
        <v>3</v>
      </c>
      <c r="S2245" s="827">
        <v>1</v>
      </c>
      <c r="T2245" s="826">
        <v>1</v>
      </c>
      <c r="U2245" s="828">
        <v>1</v>
      </c>
    </row>
    <row r="2246" spans="1:21" ht="14.45" customHeight="1" x14ac:dyDescent="0.2">
      <c r="A2246" s="821">
        <v>11</v>
      </c>
      <c r="B2246" s="822" t="s">
        <v>2300</v>
      </c>
      <c r="C2246" s="822" t="s">
        <v>2306</v>
      </c>
      <c r="D2246" s="823" t="s">
        <v>4268</v>
      </c>
      <c r="E2246" s="824" t="s">
        <v>2335</v>
      </c>
      <c r="F2246" s="822" t="s">
        <v>2303</v>
      </c>
      <c r="G2246" s="822" t="s">
        <v>2359</v>
      </c>
      <c r="H2246" s="822" t="s">
        <v>329</v>
      </c>
      <c r="I2246" s="822" t="s">
        <v>2646</v>
      </c>
      <c r="J2246" s="822" t="s">
        <v>2647</v>
      </c>
      <c r="K2246" s="822" t="s">
        <v>2648</v>
      </c>
      <c r="L2246" s="825">
        <v>0</v>
      </c>
      <c r="M2246" s="825">
        <v>0</v>
      </c>
      <c r="N2246" s="822">
        <v>2</v>
      </c>
      <c r="O2246" s="826">
        <v>1</v>
      </c>
      <c r="P2246" s="825"/>
      <c r="Q2246" s="827"/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11</v>
      </c>
      <c r="B2247" s="822" t="s">
        <v>2300</v>
      </c>
      <c r="C2247" s="822" t="s">
        <v>2306</v>
      </c>
      <c r="D2247" s="823" t="s">
        <v>4268</v>
      </c>
      <c r="E2247" s="824" t="s">
        <v>2342</v>
      </c>
      <c r="F2247" s="822" t="s">
        <v>2301</v>
      </c>
      <c r="G2247" s="822" t="s">
        <v>2506</v>
      </c>
      <c r="H2247" s="822" t="s">
        <v>329</v>
      </c>
      <c r="I2247" s="822" t="s">
        <v>2957</v>
      </c>
      <c r="J2247" s="822" t="s">
        <v>2508</v>
      </c>
      <c r="K2247" s="822" t="s">
        <v>2958</v>
      </c>
      <c r="L2247" s="825">
        <v>23.49</v>
      </c>
      <c r="M2247" s="825">
        <v>23.49</v>
      </c>
      <c r="N2247" s="822">
        <v>1</v>
      </c>
      <c r="O2247" s="826">
        <v>1</v>
      </c>
      <c r="P2247" s="825">
        <v>23.49</v>
      </c>
      <c r="Q2247" s="827">
        <v>1</v>
      </c>
      <c r="R2247" s="822">
        <v>1</v>
      </c>
      <c r="S2247" s="827">
        <v>1</v>
      </c>
      <c r="T2247" s="826">
        <v>1</v>
      </c>
      <c r="U2247" s="828">
        <v>1</v>
      </c>
    </row>
    <row r="2248" spans="1:21" ht="14.45" customHeight="1" x14ac:dyDescent="0.2">
      <c r="A2248" s="821">
        <v>11</v>
      </c>
      <c r="B2248" s="822" t="s">
        <v>2300</v>
      </c>
      <c r="C2248" s="822" t="s">
        <v>2306</v>
      </c>
      <c r="D2248" s="823" t="s">
        <v>4268</v>
      </c>
      <c r="E2248" s="824" t="s">
        <v>2342</v>
      </c>
      <c r="F2248" s="822" t="s">
        <v>2301</v>
      </c>
      <c r="G2248" s="822" t="s">
        <v>3749</v>
      </c>
      <c r="H2248" s="822" t="s">
        <v>329</v>
      </c>
      <c r="I2248" s="822" t="s">
        <v>4154</v>
      </c>
      <c r="J2248" s="822" t="s">
        <v>1606</v>
      </c>
      <c r="K2248" s="822" t="s">
        <v>1607</v>
      </c>
      <c r="L2248" s="825">
        <v>0</v>
      </c>
      <c r="M2248" s="825">
        <v>0</v>
      </c>
      <c r="N2248" s="822">
        <v>1</v>
      </c>
      <c r="O2248" s="826">
        <v>1</v>
      </c>
      <c r="P2248" s="825"/>
      <c r="Q2248" s="827"/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11</v>
      </c>
      <c r="B2249" s="822" t="s">
        <v>2300</v>
      </c>
      <c r="C2249" s="822" t="s">
        <v>2306</v>
      </c>
      <c r="D2249" s="823" t="s">
        <v>4268</v>
      </c>
      <c r="E2249" s="824" t="s">
        <v>2342</v>
      </c>
      <c r="F2249" s="822" t="s">
        <v>2301</v>
      </c>
      <c r="G2249" s="822" t="s">
        <v>2514</v>
      </c>
      <c r="H2249" s="822" t="s">
        <v>329</v>
      </c>
      <c r="I2249" s="822" t="s">
        <v>2515</v>
      </c>
      <c r="J2249" s="822" t="s">
        <v>2516</v>
      </c>
      <c r="K2249" s="822" t="s">
        <v>2517</v>
      </c>
      <c r="L2249" s="825">
        <v>159.71</v>
      </c>
      <c r="M2249" s="825">
        <v>5749.56</v>
      </c>
      <c r="N2249" s="822">
        <v>36</v>
      </c>
      <c r="O2249" s="826">
        <v>16</v>
      </c>
      <c r="P2249" s="825">
        <v>2395.65</v>
      </c>
      <c r="Q2249" s="827">
        <v>0.41666666666666663</v>
      </c>
      <c r="R2249" s="822">
        <v>15</v>
      </c>
      <c r="S2249" s="827">
        <v>0.41666666666666669</v>
      </c>
      <c r="T2249" s="826">
        <v>7.5</v>
      </c>
      <c r="U2249" s="828">
        <v>0.46875</v>
      </c>
    </row>
    <row r="2250" spans="1:21" ht="14.45" customHeight="1" x14ac:dyDescent="0.2">
      <c r="A2250" s="821">
        <v>11</v>
      </c>
      <c r="B2250" s="822" t="s">
        <v>2300</v>
      </c>
      <c r="C2250" s="822" t="s">
        <v>2306</v>
      </c>
      <c r="D2250" s="823" t="s">
        <v>4268</v>
      </c>
      <c r="E2250" s="824" t="s">
        <v>2342</v>
      </c>
      <c r="F2250" s="822" t="s">
        <v>2301</v>
      </c>
      <c r="G2250" s="822" t="s">
        <v>3922</v>
      </c>
      <c r="H2250" s="822" t="s">
        <v>663</v>
      </c>
      <c r="I2250" s="822" t="s">
        <v>4155</v>
      </c>
      <c r="J2250" s="822" t="s">
        <v>2224</v>
      </c>
      <c r="K2250" s="822" t="s">
        <v>4156</v>
      </c>
      <c r="L2250" s="825">
        <v>119.7</v>
      </c>
      <c r="M2250" s="825">
        <v>239.4</v>
      </c>
      <c r="N2250" s="822">
        <v>2</v>
      </c>
      <c r="O2250" s="826">
        <v>1</v>
      </c>
      <c r="P2250" s="825">
        <v>239.4</v>
      </c>
      <c r="Q2250" s="827">
        <v>1</v>
      </c>
      <c r="R2250" s="822">
        <v>2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11</v>
      </c>
      <c r="B2251" s="822" t="s">
        <v>2300</v>
      </c>
      <c r="C2251" s="822" t="s">
        <v>2306</v>
      </c>
      <c r="D2251" s="823" t="s">
        <v>4268</v>
      </c>
      <c r="E2251" s="824" t="s">
        <v>2342</v>
      </c>
      <c r="F2251" s="822" t="s">
        <v>2301</v>
      </c>
      <c r="G2251" s="822" t="s">
        <v>2925</v>
      </c>
      <c r="H2251" s="822" t="s">
        <v>329</v>
      </c>
      <c r="I2251" s="822" t="s">
        <v>2926</v>
      </c>
      <c r="J2251" s="822" t="s">
        <v>2927</v>
      </c>
      <c r="K2251" s="822" t="s">
        <v>2928</v>
      </c>
      <c r="L2251" s="825">
        <v>736.33</v>
      </c>
      <c r="M2251" s="825">
        <v>736.33</v>
      </c>
      <c r="N2251" s="822">
        <v>1</v>
      </c>
      <c r="O2251" s="826">
        <v>1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11</v>
      </c>
      <c r="B2252" s="822" t="s">
        <v>2300</v>
      </c>
      <c r="C2252" s="822" t="s">
        <v>2306</v>
      </c>
      <c r="D2252" s="823" t="s">
        <v>4268</v>
      </c>
      <c r="E2252" s="824" t="s">
        <v>2342</v>
      </c>
      <c r="F2252" s="822" t="s">
        <v>2301</v>
      </c>
      <c r="G2252" s="822" t="s">
        <v>4030</v>
      </c>
      <c r="H2252" s="822" t="s">
        <v>329</v>
      </c>
      <c r="I2252" s="822" t="s">
        <v>4157</v>
      </c>
      <c r="J2252" s="822" t="s">
        <v>4158</v>
      </c>
      <c r="K2252" s="822" t="s">
        <v>4159</v>
      </c>
      <c r="L2252" s="825">
        <v>126.57</v>
      </c>
      <c r="M2252" s="825">
        <v>126.57</v>
      </c>
      <c r="N2252" s="822">
        <v>1</v>
      </c>
      <c r="O2252" s="826">
        <v>0.5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11</v>
      </c>
      <c r="B2253" s="822" t="s">
        <v>2300</v>
      </c>
      <c r="C2253" s="822" t="s">
        <v>2306</v>
      </c>
      <c r="D2253" s="823" t="s">
        <v>4268</v>
      </c>
      <c r="E2253" s="824" t="s">
        <v>2342</v>
      </c>
      <c r="F2253" s="822" t="s">
        <v>2301</v>
      </c>
      <c r="G2253" s="822" t="s">
        <v>2383</v>
      </c>
      <c r="H2253" s="822" t="s">
        <v>663</v>
      </c>
      <c r="I2253" s="822" t="s">
        <v>1914</v>
      </c>
      <c r="J2253" s="822" t="s">
        <v>1055</v>
      </c>
      <c r="K2253" s="822" t="s">
        <v>708</v>
      </c>
      <c r="L2253" s="825">
        <v>168.41</v>
      </c>
      <c r="M2253" s="825">
        <v>168.41</v>
      </c>
      <c r="N2253" s="822">
        <v>1</v>
      </c>
      <c r="O2253" s="826">
        <v>0.5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11</v>
      </c>
      <c r="B2254" s="822" t="s">
        <v>2300</v>
      </c>
      <c r="C2254" s="822" t="s">
        <v>2306</v>
      </c>
      <c r="D2254" s="823" t="s">
        <v>4268</v>
      </c>
      <c r="E2254" s="824" t="s">
        <v>2342</v>
      </c>
      <c r="F2254" s="822" t="s">
        <v>2301</v>
      </c>
      <c r="G2254" s="822" t="s">
        <v>2383</v>
      </c>
      <c r="H2254" s="822" t="s">
        <v>329</v>
      </c>
      <c r="I2254" s="822" t="s">
        <v>3034</v>
      </c>
      <c r="J2254" s="822" t="s">
        <v>1055</v>
      </c>
      <c r="K2254" s="822" t="s">
        <v>3035</v>
      </c>
      <c r="L2254" s="825">
        <v>153.65</v>
      </c>
      <c r="M2254" s="825">
        <v>153.65</v>
      </c>
      <c r="N2254" s="822">
        <v>1</v>
      </c>
      <c r="O2254" s="826">
        <v>1</v>
      </c>
      <c r="P2254" s="825">
        <v>153.65</v>
      </c>
      <c r="Q2254" s="827">
        <v>1</v>
      </c>
      <c r="R2254" s="822">
        <v>1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11</v>
      </c>
      <c r="B2255" s="822" t="s">
        <v>2300</v>
      </c>
      <c r="C2255" s="822" t="s">
        <v>2306</v>
      </c>
      <c r="D2255" s="823" t="s">
        <v>4268</v>
      </c>
      <c r="E2255" s="824" t="s">
        <v>2342</v>
      </c>
      <c r="F2255" s="822" t="s">
        <v>2301</v>
      </c>
      <c r="G2255" s="822" t="s">
        <v>2383</v>
      </c>
      <c r="H2255" s="822" t="s">
        <v>329</v>
      </c>
      <c r="I2255" s="822" t="s">
        <v>2520</v>
      </c>
      <c r="J2255" s="822" t="s">
        <v>1055</v>
      </c>
      <c r="K2255" s="822" t="s">
        <v>1056</v>
      </c>
      <c r="L2255" s="825">
        <v>235.78</v>
      </c>
      <c r="M2255" s="825">
        <v>235.78</v>
      </c>
      <c r="N2255" s="822">
        <v>1</v>
      </c>
      <c r="O2255" s="826">
        <v>1</v>
      </c>
      <c r="P2255" s="825">
        <v>235.78</v>
      </c>
      <c r="Q2255" s="827">
        <v>1</v>
      </c>
      <c r="R2255" s="822">
        <v>1</v>
      </c>
      <c r="S2255" s="827">
        <v>1</v>
      </c>
      <c r="T2255" s="826">
        <v>1</v>
      </c>
      <c r="U2255" s="828">
        <v>1</v>
      </c>
    </row>
    <row r="2256" spans="1:21" ht="14.45" customHeight="1" x14ac:dyDescent="0.2">
      <c r="A2256" s="821">
        <v>11</v>
      </c>
      <c r="B2256" s="822" t="s">
        <v>2300</v>
      </c>
      <c r="C2256" s="822" t="s">
        <v>2306</v>
      </c>
      <c r="D2256" s="823" t="s">
        <v>4268</v>
      </c>
      <c r="E2256" s="824" t="s">
        <v>2342</v>
      </c>
      <c r="F2256" s="822" t="s">
        <v>2301</v>
      </c>
      <c r="G2256" s="822" t="s">
        <v>2522</v>
      </c>
      <c r="H2256" s="822" t="s">
        <v>329</v>
      </c>
      <c r="I2256" s="822" t="s">
        <v>2523</v>
      </c>
      <c r="J2256" s="822" t="s">
        <v>2524</v>
      </c>
      <c r="K2256" s="822" t="s">
        <v>708</v>
      </c>
      <c r="L2256" s="825">
        <v>78.33</v>
      </c>
      <c r="M2256" s="825">
        <v>156.66</v>
      </c>
      <c r="N2256" s="822">
        <v>2</v>
      </c>
      <c r="O2256" s="826">
        <v>1.5</v>
      </c>
      <c r="P2256" s="825">
        <v>78.33</v>
      </c>
      <c r="Q2256" s="827">
        <v>0.5</v>
      </c>
      <c r="R2256" s="822">
        <v>1</v>
      </c>
      <c r="S2256" s="827">
        <v>0.5</v>
      </c>
      <c r="T2256" s="826">
        <v>1</v>
      </c>
      <c r="U2256" s="828">
        <v>0.66666666666666663</v>
      </c>
    </row>
    <row r="2257" spans="1:21" ht="14.45" customHeight="1" x14ac:dyDescent="0.2">
      <c r="A2257" s="821">
        <v>11</v>
      </c>
      <c r="B2257" s="822" t="s">
        <v>2300</v>
      </c>
      <c r="C2257" s="822" t="s">
        <v>2306</v>
      </c>
      <c r="D2257" s="823" t="s">
        <v>4268</v>
      </c>
      <c r="E2257" s="824" t="s">
        <v>2342</v>
      </c>
      <c r="F2257" s="822" t="s">
        <v>2301</v>
      </c>
      <c r="G2257" s="822" t="s">
        <v>2522</v>
      </c>
      <c r="H2257" s="822" t="s">
        <v>329</v>
      </c>
      <c r="I2257" s="822" t="s">
        <v>3294</v>
      </c>
      <c r="J2257" s="822" t="s">
        <v>2524</v>
      </c>
      <c r="K2257" s="822" t="s">
        <v>708</v>
      </c>
      <c r="L2257" s="825">
        <v>78.33</v>
      </c>
      <c r="M2257" s="825">
        <v>156.66</v>
      </c>
      <c r="N2257" s="822">
        <v>2</v>
      </c>
      <c r="O2257" s="826">
        <v>2</v>
      </c>
      <c r="P2257" s="825">
        <v>78.33</v>
      </c>
      <c r="Q2257" s="827">
        <v>0.5</v>
      </c>
      <c r="R2257" s="822">
        <v>1</v>
      </c>
      <c r="S2257" s="827">
        <v>0.5</v>
      </c>
      <c r="T2257" s="826">
        <v>1</v>
      </c>
      <c r="U2257" s="828">
        <v>0.5</v>
      </c>
    </row>
    <row r="2258" spans="1:21" ht="14.45" customHeight="1" x14ac:dyDescent="0.2">
      <c r="A2258" s="821">
        <v>11</v>
      </c>
      <c r="B2258" s="822" t="s">
        <v>2300</v>
      </c>
      <c r="C2258" s="822" t="s">
        <v>2306</v>
      </c>
      <c r="D2258" s="823" t="s">
        <v>4268</v>
      </c>
      <c r="E2258" s="824" t="s">
        <v>2342</v>
      </c>
      <c r="F2258" s="822" t="s">
        <v>2301</v>
      </c>
      <c r="G2258" s="822" t="s">
        <v>2434</v>
      </c>
      <c r="H2258" s="822" t="s">
        <v>329</v>
      </c>
      <c r="I2258" s="822" t="s">
        <v>2435</v>
      </c>
      <c r="J2258" s="822" t="s">
        <v>2436</v>
      </c>
      <c r="K2258" s="822" t="s">
        <v>2437</v>
      </c>
      <c r="L2258" s="825">
        <v>52.87</v>
      </c>
      <c r="M2258" s="825">
        <v>370.09</v>
      </c>
      <c r="N2258" s="822">
        <v>7</v>
      </c>
      <c r="O2258" s="826">
        <v>5</v>
      </c>
      <c r="P2258" s="825">
        <v>211.48</v>
      </c>
      <c r="Q2258" s="827">
        <v>0.5714285714285714</v>
      </c>
      <c r="R2258" s="822">
        <v>4</v>
      </c>
      <c r="S2258" s="827">
        <v>0.5714285714285714</v>
      </c>
      <c r="T2258" s="826">
        <v>2.5</v>
      </c>
      <c r="U2258" s="828">
        <v>0.5</v>
      </c>
    </row>
    <row r="2259" spans="1:21" ht="14.45" customHeight="1" x14ac:dyDescent="0.2">
      <c r="A2259" s="821">
        <v>11</v>
      </c>
      <c r="B2259" s="822" t="s">
        <v>2300</v>
      </c>
      <c r="C2259" s="822" t="s">
        <v>2306</v>
      </c>
      <c r="D2259" s="823" t="s">
        <v>4268</v>
      </c>
      <c r="E2259" s="824" t="s">
        <v>2342</v>
      </c>
      <c r="F2259" s="822" t="s">
        <v>2301</v>
      </c>
      <c r="G2259" s="822" t="s">
        <v>2434</v>
      </c>
      <c r="H2259" s="822" t="s">
        <v>329</v>
      </c>
      <c r="I2259" s="822" t="s">
        <v>3244</v>
      </c>
      <c r="J2259" s="822" t="s">
        <v>3245</v>
      </c>
      <c r="K2259" s="822" t="s">
        <v>3246</v>
      </c>
      <c r="L2259" s="825">
        <v>0</v>
      </c>
      <c r="M2259" s="825">
        <v>0</v>
      </c>
      <c r="N2259" s="822">
        <v>3</v>
      </c>
      <c r="O2259" s="826">
        <v>2.5</v>
      </c>
      <c r="P2259" s="825">
        <v>0</v>
      </c>
      <c r="Q2259" s="827"/>
      <c r="R2259" s="822">
        <v>3</v>
      </c>
      <c r="S2259" s="827">
        <v>1</v>
      </c>
      <c r="T2259" s="826">
        <v>2.5</v>
      </c>
      <c r="U2259" s="828">
        <v>1</v>
      </c>
    </row>
    <row r="2260" spans="1:21" ht="14.45" customHeight="1" x14ac:dyDescent="0.2">
      <c r="A2260" s="821">
        <v>11</v>
      </c>
      <c r="B2260" s="822" t="s">
        <v>2300</v>
      </c>
      <c r="C2260" s="822" t="s">
        <v>2306</v>
      </c>
      <c r="D2260" s="823" t="s">
        <v>4268</v>
      </c>
      <c r="E2260" s="824" t="s">
        <v>2342</v>
      </c>
      <c r="F2260" s="822" t="s">
        <v>2301</v>
      </c>
      <c r="G2260" s="822" t="s">
        <v>2434</v>
      </c>
      <c r="H2260" s="822" t="s">
        <v>329</v>
      </c>
      <c r="I2260" s="822" t="s">
        <v>2972</v>
      </c>
      <c r="J2260" s="822" t="s">
        <v>2729</v>
      </c>
      <c r="K2260" s="822" t="s">
        <v>2973</v>
      </c>
      <c r="L2260" s="825">
        <v>117.47</v>
      </c>
      <c r="M2260" s="825">
        <v>117.47</v>
      </c>
      <c r="N2260" s="822">
        <v>1</v>
      </c>
      <c r="O2260" s="826">
        <v>1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11</v>
      </c>
      <c r="B2261" s="822" t="s">
        <v>2300</v>
      </c>
      <c r="C2261" s="822" t="s">
        <v>2306</v>
      </c>
      <c r="D2261" s="823" t="s">
        <v>4268</v>
      </c>
      <c r="E2261" s="824" t="s">
        <v>2342</v>
      </c>
      <c r="F2261" s="822" t="s">
        <v>2301</v>
      </c>
      <c r="G2261" s="822" t="s">
        <v>2434</v>
      </c>
      <c r="H2261" s="822" t="s">
        <v>329</v>
      </c>
      <c r="I2261" s="822" t="s">
        <v>2543</v>
      </c>
      <c r="J2261" s="822" t="s">
        <v>2436</v>
      </c>
      <c r="K2261" s="822" t="s">
        <v>2437</v>
      </c>
      <c r="L2261" s="825">
        <v>52.87</v>
      </c>
      <c r="M2261" s="825">
        <v>52.87</v>
      </c>
      <c r="N2261" s="822">
        <v>1</v>
      </c>
      <c r="O2261" s="826">
        <v>1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11</v>
      </c>
      <c r="B2262" s="822" t="s">
        <v>2300</v>
      </c>
      <c r="C2262" s="822" t="s">
        <v>2306</v>
      </c>
      <c r="D2262" s="823" t="s">
        <v>4268</v>
      </c>
      <c r="E2262" s="824" t="s">
        <v>2342</v>
      </c>
      <c r="F2262" s="822" t="s">
        <v>2301</v>
      </c>
      <c r="G2262" s="822" t="s">
        <v>3760</v>
      </c>
      <c r="H2262" s="822" t="s">
        <v>329</v>
      </c>
      <c r="I2262" s="822" t="s">
        <v>3761</v>
      </c>
      <c r="J2262" s="822" t="s">
        <v>3762</v>
      </c>
      <c r="K2262" s="822" t="s">
        <v>3763</v>
      </c>
      <c r="L2262" s="825">
        <v>98.68</v>
      </c>
      <c r="M2262" s="825">
        <v>98.68</v>
      </c>
      <c r="N2262" s="822">
        <v>1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11</v>
      </c>
      <c r="B2263" s="822" t="s">
        <v>2300</v>
      </c>
      <c r="C2263" s="822" t="s">
        <v>2306</v>
      </c>
      <c r="D2263" s="823" t="s">
        <v>4268</v>
      </c>
      <c r="E2263" s="824" t="s">
        <v>2342</v>
      </c>
      <c r="F2263" s="822" t="s">
        <v>2301</v>
      </c>
      <c r="G2263" s="822" t="s">
        <v>2738</v>
      </c>
      <c r="H2263" s="822" t="s">
        <v>329</v>
      </c>
      <c r="I2263" s="822" t="s">
        <v>2934</v>
      </c>
      <c r="J2263" s="822" t="s">
        <v>2935</v>
      </c>
      <c r="K2263" s="822" t="s">
        <v>2936</v>
      </c>
      <c r="L2263" s="825">
        <v>106.47</v>
      </c>
      <c r="M2263" s="825">
        <v>319.40999999999997</v>
      </c>
      <c r="N2263" s="822">
        <v>3</v>
      </c>
      <c r="O2263" s="826">
        <v>1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11</v>
      </c>
      <c r="B2264" s="822" t="s">
        <v>2300</v>
      </c>
      <c r="C2264" s="822" t="s">
        <v>2306</v>
      </c>
      <c r="D2264" s="823" t="s">
        <v>4268</v>
      </c>
      <c r="E2264" s="824" t="s">
        <v>2342</v>
      </c>
      <c r="F2264" s="822" t="s">
        <v>2301</v>
      </c>
      <c r="G2264" s="822" t="s">
        <v>4160</v>
      </c>
      <c r="H2264" s="822" t="s">
        <v>329</v>
      </c>
      <c r="I2264" s="822" t="s">
        <v>4161</v>
      </c>
      <c r="J2264" s="822" t="s">
        <v>4162</v>
      </c>
      <c r="K2264" s="822" t="s">
        <v>4163</v>
      </c>
      <c r="L2264" s="825">
        <v>0</v>
      </c>
      <c r="M2264" s="825">
        <v>0</v>
      </c>
      <c r="N2264" s="822">
        <v>1</v>
      </c>
      <c r="O2264" s="826">
        <v>1</v>
      </c>
      <c r="P2264" s="825">
        <v>0</v>
      </c>
      <c r="Q2264" s="827"/>
      <c r="R2264" s="822">
        <v>1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11</v>
      </c>
      <c r="B2265" s="822" t="s">
        <v>2300</v>
      </c>
      <c r="C2265" s="822" t="s">
        <v>2306</v>
      </c>
      <c r="D2265" s="823" t="s">
        <v>4268</v>
      </c>
      <c r="E2265" s="824" t="s">
        <v>2342</v>
      </c>
      <c r="F2265" s="822" t="s">
        <v>2301</v>
      </c>
      <c r="G2265" s="822" t="s">
        <v>2559</v>
      </c>
      <c r="H2265" s="822" t="s">
        <v>329</v>
      </c>
      <c r="I2265" s="822" t="s">
        <v>2560</v>
      </c>
      <c r="J2265" s="822" t="s">
        <v>2561</v>
      </c>
      <c r="K2265" s="822" t="s">
        <v>2562</v>
      </c>
      <c r="L2265" s="825">
        <v>159.71</v>
      </c>
      <c r="M2265" s="825">
        <v>6388.4</v>
      </c>
      <c r="N2265" s="822">
        <v>40</v>
      </c>
      <c r="O2265" s="826">
        <v>14</v>
      </c>
      <c r="P2265" s="825">
        <v>1597.1</v>
      </c>
      <c r="Q2265" s="827">
        <v>0.25</v>
      </c>
      <c r="R2265" s="822">
        <v>10</v>
      </c>
      <c r="S2265" s="827">
        <v>0.25</v>
      </c>
      <c r="T2265" s="826">
        <v>4</v>
      </c>
      <c r="U2265" s="828">
        <v>0.2857142857142857</v>
      </c>
    </row>
    <row r="2266" spans="1:21" ht="14.45" customHeight="1" x14ac:dyDescent="0.2">
      <c r="A2266" s="821">
        <v>11</v>
      </c>
      <c r="B2266" s="822" t="s">
        <v>2300</v>
      </c>
      <c r="C2266" s="822" t="s">
        <v>2306</v>
      </c>
      <c r="D2266" s="823" t="s">
        <v>4268</v>
      </c>
      <c r="E2266" s="824" t="s">
        <v>2342</v>
      </c>
      <c r="F2266" s="822" t="s">
        <v>2301</v>
      </c>
      <c r="G2266" s="822" t="s">
        <v>2438</v>
      </c>
      <c r="H2266" s="822" t="s">
        <v>329</v>
      </c>
      <c r="I2266" s="822" t="s">
        <v>3371</v>
      </c>
      <c r="J2266" s="822" t="s">
        <v>3372</v>
      </c>
      <c r="K2266" s="822" t="s">
        <v>3373</v>
      </c>
      <c r="L2266" s="825">
        <v>0</v>
      </c>
      <c r="M2266" s="825">
        <v>0</v>
      </c>
      <c r="N2266" s="822">
        <v>1</v>
      </c>
      <c r="O2266" s="826">
        <v>1</v>
      </c>
      <c r="P2266" s="825"/>
      <c r="Q2266" s="827"/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11</v>
      </c>
      <c r="B2267" s="822" t="s">
        <v>2300</v>
      </c>
      <c r="C2267" s="822" t="s">
        <v>2306</v>
      </c>
      <c r="D2267" s="823" t="s">
        <v>4268</v>
      </c>
      <c r="E2267" s="824" t="s">
        <v>2342</v>
      </c>
      <c r="F2267" s="822" t="s">
        <v>2301</v>
      </c>
      <c r="G2267" s="822" t="s">
        <v>2438</v>
      </c>
      <c r="H2267" s="822" t="s">
        <v>329</v>
      </c>
      <c r="I2267" s="822" t="s">
        <v>2439</v>
      </c>
      <c r="J2267" s="822" t="s">
        <v>2440</v>
      </c>
      <c r="K2267" s="822" t="s">
        <v>2441</v>
      </c>
      <c r="L2267" s="825">
        <v>91.78</v>
      </c>
      <c r="M2267" s="825">
        <v>734.24</v>
      </c>
      <c r="N2267" s="822">
        <v>8</v>
      </c>
      <c r="O2267" s="826">
        <v>5</v>
      </c>
      <c r="P2267" s="825">
        <v>550.67999999999995</v>
      </c>
      <c r="Q2267" s="827">
        <v>0.74999999999999989</v>
      </c>
      <c r="R2267" s="822">
        <v>6</v>
      </c>
      <c r="S2267" s="827">
        <v>0.75</v>
      </c>
      <c r="T2267" s="826">
        <v>3.5</v>
      </c>
      <c r="U2267" s="828">
        <v>0.7</v>
      </c>
    </row>
    <row r="2268" spans="1:21" ht="14.45" customHeight="1" x14ac:dyDescent="0.2">
      <c r="A2268" s="821">
        <v>11</v>
      </c>
      <c r="B2268" s="822" t="s">
        <v>2300</v>
      </c>
      <c r="C2268" s="822" t="s">
        <v>2306</v>
      </c>
      <c r="D2268" s="823" t="s">
        <v>4268</v>
      </c>
      <c r="E2268" s="824" t="s">
        <v>2342</v>
      </c>
      <c r="F2268" s="822" t="s">
        <v>2301</v>
      </c>
      <c r="G2268" s="822" t="s">
        <v>3727</v>
      </c>
      <c r="H2268" s="822" t="s">
        <v>329</v>
      </c>
      <c r="I2268" s="822" t="s">
        <v>3984</v>
      </c>
      <c r="J2268" s="822" t="s">
        <v>3765</v>
      </c>
      <c r="K2268" s="822" t="s">
        <v>3985</v>
      </c>
      <c r="L2268" s="825">
        <v>114</v>
      </c>
      <c r="M2268" s="825">
        <v>114</v>
      </c>
      <c r="N2268" s="822">
        <v>1</v>
      </c>
      <c r="O2268" s="826">
        <v>1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11</v>
      </c>
      <c r="B2269" s="822" t="s">
        <v>2300</v>
      </c>
      <c r="C2269" s="822" t="s">
        <v>2306</v>
      </c>
      <c r="D2269" s="823" t="s">
        <v>4268</v>
      </c>
      <c r="E2269" s="824" t="s">
        <v>2342</v>
      </c>
      <c r="F2269" s="822" t="s">
        <v>2301</v>
      </c>
      <c r="G2269" s="822" t="s">
        <v>2762</v>
      </c>
      <c r="H2269" s="822" t="s">
        <v>329</v>
      </c>
      <c r="I2269" s="822" t="s">
        <v>4164</v>
      </c>
      <c r="J2269" s="822" t="s">
        <v>4165</v>
      </c>
      <c r="K2269" s="822" t="s">
        <v>4166</v>
      </c>
      <c r="L2269" s="825">
        <v>63.47</v>
      </c>
      <c r="M2269" s="825">
        <v>63.47</v>
      </c>
      <c r="N2269" s="822">
        <v>1</v>
      </c>
      <c r="O2269" s="826">
        <v>1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11</v>
      </c>
      <c r="B2270" s="822" t="s">
        <v>2300</v>
      </c>
      <c r="C2270" s="822" t="s">
        <v>2306</v>
      </c>
      <c r="D2270" s="823" t="s">
        <v>4268</v>
      </c>
      <c r="E2270" s="824" t="s">
        <v>2342</v>
      </c>
      <c r="F2270" s="822" t="s">
        <v>2301</v>
      </c>
      <c r="G2270" s="822" t="s">
        <v>2762</v>
      </c>
      <c r="H2270" s="822" t="s">
        <v>329</v>
      </c>
      <c r="I2270" s="822" t="s">
        <v>4167</v>
      </c>
      <c r="J2270" s="822" t="s">
        <v>4165</v>
      </c>
      <c r="K2270" s="822" t="s">
        <v>4166</v>
      </c>
      <c r="L2270" s="825">
        <v>63.47</v>
      </c>
      <c r="M2270" s="825">
        <v>63.47</v>
      </c>
      <c r="N2270" s="822">
        <v>1</v>
      </c>
      <c r="O2270" s="826">
        <v>1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11</v>
      </c>
      <c r="B2271" s="822" t="s">
        <v>2300</v>
      </c>
      <c r="C2271" s="822" t="s">
        <v>2306</v>
      </c>
      <c r="D2271" s="823" t="s">
        <v>4268</v>
      </c>
      <c r="E2271" s="824" t="s">
        <v>2342</v>
      </c>
      <c r="F2271" s="822" t="s">
        <v>2301</v>
      </c>
      <c r="G2271" s="822" t="s">
        <v>2452</v>
      </c>
      <c r="H2271" s="822" t="s">
        <v>329</v>
      </c>
      <c r="I2271" s="822" t="s">
        <v>2453</v>
      </c>
      <c r="J2271" s="822" t="s">
        <v>2454</v>
      </c>
      <c r="K2271" s="822" t="s">
        <v>2455</v>
      </c>
      <c r="L2271" s="825">
        <v>132.97999999999999</v>
      </c>
      <c r="M2271" s="825">
        <v>1063.8399999999999</v>
      </c>
      <c r="N2271" s="822">
        <v>8</v>
      </c>
      <c r="O2271" s="826">
        <v>4</v>
      </c>
      <c r="P2271" s="825">
        <v>1063.8399999999999</v>
      </c>
      <c r="Q2271" s="827">
        <v>1</v>
      </c>
      <c r="R2271" s="822">
        <v>8</v>
      </c>
      <c r="S2271" s="827">
        <v>1</v>
      </c>
      <c r="T2271" s="826">
        <v>4</v>
      </c>
      <c r="U2271" s="828">
        <v>1</v>
      </c>
    </row>
    <row r="2272" spans="1:21" ht="14.45" customHeight="1" x14ac:dyDescent="0.2">
      <c r="A2272" s="821">
        <v>11</v>
      </c>
      <c r="B2272" s="822" t="s">
        <v>2300</v>
      </c>
      <c r="C2272" s="822" t="s">
        <v>2306</v>
      </c>
      <c r="D2272" s="823" t="s">
        <v>4268</v>
      </c>
      <c r="E2272" s="824" t="s">
        <v>2342</v>
      </c>
      <c r="F2272" s="822" t="s">
        <v>2301</v>
      </c>
      <c r="G2272" s="822" t="s">
        <v>2585</v>
      </c>
      <c r="H2272" s="822" t="s">
        <v>329</v>
      </c>
      <c r="I2272" s="822" t="s">
        <v>2586</v>
      </c>
      <c r="J2272" s="822" t="s">
        <v>892</v>
      </c>
      <c r="K2272" s="822" t="s">
        <v>2587</v>
      </c>
      <c r="L2272" s="825">
        <v>0</v>
      </c>
      <c r="M2272" s="825">
        <v>0</v>
      </c>
      <c r="N2272" s="822">
        <v>1</v>
      </c>
      <c r="O2272" s="826">
        <v>0.5</v>
      </c>
      <c r="P2272" s="825">
        <v>0</v>
      </c>
      <c r="Q2272" s="827"/>
      <c r="R2272" s="822">
        <v>1</v>
      </c>
      <c r="S2272" s="827">
        <v>1</v>
      </c>
      <c r="T2272" s="826">
        <v>0.5</v>
      </c>
      <c r="U2272" s="828">
        <v>1</v>
      </c>
    </row>
    <row r="2273" spans="1:21" ht="14.45" customHeight="1" x14ac:dyDescent="0.2">
      <c r="A2273" s="821">
        <v>11</v>
      </c>
      <c r="B2273" s="822" t="s">
        <v>2300</v>
      </c>
      <c r="C2273" s="822" t="s">
        <v>2306</v>
      </c>
      <c r="D2273" s="823" t="s">
        <v>4268</v>
      </c>
      <c r="E2273" s="824" t="s">
        <v>2342</v>
      </c>
      <c r="F2273" s="822" t="s">
        <v>2301</v>
      </c>
      <c r="G2273" s="822" t="s">
        <v>2585</v>
      </c>
      <c r="H2273" s="822" t="s">
        <v>329</v>
      </c>
      <c r="I2273" s="822" t="s">
        <v>3374</v>
      </c>
      <c r="J2273" s="822" t="s">
        <v>892</v>
      </c>
      <c r="K2273" s="822" t="s">
        <v>3375</v>
      </c>
      <c r="L2273" s="825">
        <v>0</v>
      </c>
      <c r="M2273" s="825">
        <v>0</v>
      </c>
      <c r="N2273" s="822">
        <v>1</v>
      </c>
      <c r="O2273" s="826">
        <v>1</v>
      </c>
      <c r="P2273" s="825">
        <v>0</v>
      </c>
      <c r="Q2273" s="827"/>
      <c r="R2273" s="822">
        <v>1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11</v>
      </c>
      <c r="B2274" s="822" t="s">
        <v>2300</v>
      </c>
      <c r="C2274" s="822" t="s">
        <v>2306</v>
      </c>
      <c r="D2274" s="823" t="s">
        <v>4268</v>
      </c>
      <c r="E2274" s="824" t="s">
        <v>2342</v>
      </c>
      <c r="F2274" s="822" t="s">
        <v>2301</v>
      </c>
      <c r="G2274" s="822" t="s">
        <v>2980</v>
      </c>
      <c r="H2274" s="822" t="s">
        <v>329</v>
      </c>
      <c r="I2274" s="822" t="s">
        <v>2983</v>
      </c>
      <c r="J2274" s="822" t="s">
        <v>749</v>
      </c>
      <c r="K2274" s="822" t="s">
        <v>1840</v>
      </c>
      <c r="L2274" s="825">
        <v>38.56</v>
      </c>
      <c r="M2274" s="825">
        <v>38.56</v>
      </c>
      <c r="N2274" s="822">
        <v>1</v>
      </c>
      <c r="O2274" s="826">
        <v>1</v>
      </c>
      <c r="P2274" s="825">
        <v>38.56</v>
      </c>
      <c r="Q2274" s="827">
        <v>1</v>
      </c>
      <c r="R2274" s="822">
        <v>1</v>
      </c>
      <c r="S2274" s="827">
        <v>1</v>
      </c>
      <c r="T2274" s="826">
        <v>1</v>
      </c>
      <c r="U2274" s="828">
        <v>1</v>
      </c>
    </row>
    <row r="2275" spans="1:21" ht="14.45" customHeight="1" x14ac:dyDescent="0.2">
      <c r="A2275" s="821">
        <v>11</v>
      </c>
      <c r="B2275" s="822" t="s">
        <v>2300</v>
      </c>
      <c r="C2275" s="822" t="s">
        <v>2306</v>
      </c>
      <c r="D2275" s="823" t="s">
        <v>4268</v>
      </c>
      <c r="E2275" s="824" t="s">
        <v>2342</v>
      </c>
      <c r="F2275" s="822" t="s">
        <v>2301</v>
      </c>
      <c r="G2275" s="822" t="s">
        <v>2588</v>
      </c>
      <c r="H2275" s="822" t="s">
        <v>663</v>
      </c>
      <c r="I2275" s="822" t="s">
        <v>2988</v>
      </c>
      <c r="J2275" s="822" t="s">
        <v>1965</v>
      </c>
      <c r="K2275" s="822" t="s">
        <v>2989</v>
      </c>
      <c r="L2275" s="825">
        <v>46.99</v>
      </c>
      <c r="M2275" s="825">
        <v>46.99</v>
      </c>
      <c r="N2275" s="822">
        <v>1</v>
      </c>
      <c r="O2275" s="826">
        <v>1</v>
      </c>
      <c r="P2275" s="825">
        <v>46.99</v>
      </c>
      <c r="Q2275" s="827">
        <v>1</v>
      </c>
      <c r="R2275" s="822">
        <v>1</v>
      </c>
      <c r="S2275" s="827">
        <v>1</v>
      </c>
      <c r="T2275" s="826">
        <v>1</v>
      </c>
      <c r="U2275" s="828">
        <v>1</v>
      </c>
    </row>
    <row r="2276" spans="1:21" ht="14.45" customHeight="1" x14ac:dyDescent="0.2">
      <c r="A2276" s="821">
        <v>11</v>
      </c>
      <c r="B2276" s="822" t="s">
        <v>2300</v>
      </c>
      <c r="C2276" s="822" t="s">
        <v>2306</v>
      </c>
      <c r="D2276" s="823" t="s">
        <v>4268</v>
      </c>
      <c r="E2276" s="824" t="s">
        <v>2342</v>
      </c>
      <c r="F2276" s="822" t="s">
        <v>2301</v>
      </c>
      <c r="G2276" s="822" t="s">
        <v>3436</v>
      </c>
      <c r="H2276" s="822" t="s">
        <v>329</v>
      </c>
      <c r="I2276" s="822" t="s">
        <v>4058</v>
      </c>
      <c r="J2276" s="822" t="s">
        <v>1155</v>
      </c>
      <c r="K2276" s="822" t="s">
        <v>4059</v>
      </c>
      <c r="L2276" s="825">
        <v>58.52</v>
      </c>
      <c r="M2276" s="825">
        <v>58.52</v>
      </c>
      <c r="N2276" s="822">
        <v>1</v>
      </c>
      <c r="O2276" s="826">
        <v>0.5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11</v>
      </c>
      <c r="B2277" s="822" t="s">
        <v>2300</v>
      </c>
      <c r="C2277" s="822" t="s">
        <v>2306</v>
      </c>
      <c r="D2277" s="823" t="s">
        <v>4268</v>
      </c>
      <c r="E2277" s="824" t="s">
        <v>2342</v>
      </c>
      <c r="F2277" s="822" t="s">
        <v>2301</v>
      </c>
      <c r="G2277" s="822" t="s">
        <v>3317</v>
      </c>
      <c r="H2277" s="822" t="s">
        <v>663</v>
      </c>
      <c r="I2277" s="822" t="s">
        <v>4168</v>
      </c>
      <c r="J2277" s="822" t="s">
        <v>4169</v>
      </c>
      <c r="K2277" s="822" t="s">
        <v>4170</v>
      </c>
      <c r="L2277" s="825">
        <v>420.75</v>
      </c>
      <c r="M2277" s="825">
        <v>420.75</v>
      </c>
      <c r="N2277" s="822">
        <v>1</v>
      </c>
      <c r="O2277" s="826">
        <v>1</v>
      </c>
      <c r="P2277" s="825">
        <v>420.75</v>
      </c>
      <c r="Q2277" s="827">
        <v>1</v>
      </c>
      <c r="R2277" s="822">
        <v>1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11</v>
      </c>
      <c r="B2278" s="822" t="s">
        <v>2300</v>
      </c>
      <c r="C2278" s="822" t="s">
        <v>2306</v>
      </c>
      <c r="D2278" s="823" t="s">
        <v>4268</v>
      </c>
      <c r="E2278" s="824" t="s">
        <v>2342</v>
      </c>
      <c r="F2278" s="822" t="s">
        <v>2301</v>
      </c>
      <c r="G2278" s="822" t="s">
        <v>2353</v>
      </c>
      <c r="H2278" s="822" t="s">
        <v>663</v>
      </c>
      <c r="I2278" s="822" t="s">
        <v>3321</v>
      </c>
      <c r="J2278" s="822" t="s">
        <v>1203</v>
      </c>
      <c r="K2278" s="822" t="s">
        <v>3322</v>
      </c>
      <c r="L2278" s="825">
        <v>2309.36</v>
      </c>
      <c r="M2278" s="825">
        <v>2309.36</v>
      </c>
      <c r="N2278" s="822">
        <v>1</v>
      </c>
      <c r="O2278" s="826">
        <v>1</v>
      </c>
      <c r="P2278" s="825">
        <v>2309.36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11</v>
      </c>
      <c r="B2279" s="822" t="s">
        <v>2300</v>
      </c>
      <c r="C2279" s="822" t="s">
        <v>2306</v>
      </c>
      <c r="D2279" s="823" t="s">
        <v>4268</v>
      </c>
      <c r="E2279" s="824" t="s">
        <v>2342</v>
      </c>
      <c r="F2279" s="822" t="s">
        <v>2301</v>
      </c>
      <c r="G2279" s="822" t="s">
        <v>2353</v>
      </c>
      <c r="H2279" s="822" t="s">
        <v>663</v>
      </c>
      <c r="I2279" s="822" t="s">
        <v>1834</v>
      </c>
      <c r="J2279" s="822" t="s">
        <v>788</v>
      </c>
      <c r="K2279" s="822" t="s">
        <v>1835</v>
      </c>
      <c r="L2279" s="825">
        <v>736.33</v>
      </c>
      <c r="M2279" s="825">
        <v>44916.130000000019</v>
      </c>
      <c r="N2279" s="822">
        <v>61</v>
      </c>
      <c r="O2279" s="826">
        <v>36</v>
      </c>
      <c r="P2279" s="825">
        <v>33871.180000000022</v>
      </c>
      <c r="Q2279" s="827">
        <v>0.75409836065573788</v>
      </c>
      <c r="R2279" s="822">
        <v>46</v>
      </c>
      <c r="S2279" s="827">
        <v>0.75409836065573765</v>
      </c>
      <c r="T2279" s="826">
        <v>26.5</v>
      </c>
      <c r="U2279" s="828">
        <v>0.73611111111111116</v>
      </c>
    </row>
    <row r="2280" spans="1:21" ht="14.45" customHeight="1" x14ac:dyDescent="0.2">
      <c r="A2280" s="821">
        <v>11</v>
      </c>
      <c r="B2280" s="822" t="s">
        <v>2300</v>
      </c>
      <c r="C2280" s="822" t="s">
        <v>2306</v>
      </c>
      <c r="D2280" s="823" t="s">
        <v>4268</v>
      </c>
      <c r="E2280" s="824" t="s">
        <v>2342</v>
      </c>
      <c r="F2280" s="822" t="s">
        <v>2301</v>
      </c>
      <c r="G2280" s="822" t="s">
        <v>2353</v>
      </c>
      <c r="H2280" s="822" t="s">
        <v>663</v>
      </c>
      <c r="I2280" s="822" t="s">
        <v>1836</v>
      </c>
      <c r="J2280" s="822" t="s">
        <v>788</v>
      </c>
      <c r="K2280" s="822" t="s">
        <v>1837</v>
      </c>
      <c r="L2280" s="825">
        <v>490.89</v>
      </c>
      <c r="M2280" s="825">
        <v>4418.01</v>
      </c>
      <c r="N2280" s="822">
        <v>9</v>
      </c>
      <c r="O2280" s="826">
        <v>4</v>
      </c>
      <c r="P2280" s="825">
        <v>2454.4499999999998</v>
      </c>
      <c r="Q2280" s="827">
        <v>0.55555555555555547</v>
      </c>
      <c r="R2280" s="822">
        <v>5</v>
      </c>
      <c r="S2280" s="827">
        <v>0.55555555555555558</v>
      </c>
      <c r="T2280" s="826">
        <v>3</v>
      </c>
      <c r="U2280" s="828">
        <v>0.75</v>
      </c>
    </row>
    <row r="2281" spans="1:21" ht="14.45" customHeight="1" x14ac:dyDescent="0.2">
      <c r="A2281" s="821">
        <v>11</v>
      </c>
      <c r="B2281" s="822" t="s">
        <v>2300</v>
      </c>
      <c r="C2281" s="822" t="s">
        <v>2306</v>
      </c>
      <c r="D2281" s="823" t="s">
        <v>4268</v>
      </c>
      <c r="E2281" s="824" t="s">
        <v>2342</v>
      </c>
      <c r="F2281" s="822" t="s">
        <v>2301</v>
      </c>
      <c r="G2281" s="822" t="s">
        <v>2353</v>
      </c>
      <c r="H2281" s="822" t="s">
        <v>663</v>
      </c>
      <c r="I2281" s="822" t="s">
        <v>1830</v>
      </c>
      <c r="J2281" s="822" t="s">
        <v>788</v>
      </c>
      <c r="K2281" s="822" t="s">
        <v>1831</v>
      </c>
      <c r="L2281" s="825">
        <v>923.74</v>
      </c>
      <c r="M2281" s="825">
        <v>8313.66</v>
      </c>
      <c r="N2281" s="822">
        <v>9</v>
      </c>
      <c r="O2281" s="826">
        <v>4</v>
      </c>
      <c r="P2281" s="825">
        <v>8313.66</v>
      </c>
      <c r="Q2281" s="827">
        <v>1</v>
      </c>
      <c r="R2281" s="822">
        <v>9</v>
      </c>
      <c r="S2281" s="827">
        <v>1</v>
      </c>
      <c r="T2281" s="826">
        <v>4</v>
      </c>
      <c r="U2281" s="828">
        <v>1</v>
      </c>
    </row>
    <row r="2282" spans="1:21" ht="14.45" customHeight="1" x14ac:dyDescent="0.2">
      <c r="A2282" s="821">
        <v>11</v>
      </c>
      <c r="B2282" s="822" t="s">
        <v>2300</v>
      </c>
      <c r="C2282" s="822" t="s">
        <v>2306</v>
      </c>
      <c r="D2282" s="823" t="s">
        <v>4268</v>
      </c>
      <c r="E2282" s="824" t="s">
        <v>2342</v>
      </c>
      <c r="F2282" s="822" t="s">
        <v>2301</v>
      </c>
      <c r="G2282" s="822" t="s">
        <v>2408</v>
      </c>
      <c r="H2282" s="822" t="s">
        <v>329</v>
      </c>
      <c r="I2282" s="822" t="s">
        <v>2409</v>
      </c>
      <c r="J2282" s="822" t="s">
        <v>681</v>
      </c>
      <c r="K2282" s="822" t="s">
        <v>1168</v>
      </c>
      <c r="L2282" s="825">
        <v>35.25</v>
      </c>
      <c r="M2282" s="825">
        <v>564</v>
      </c>
      <c r="N2282" s="822">
        <v>16</v>
      </c>
      <c r="O2282" s="826">
        <v>13.5</v>
      </c>
      <c r="P2282" s="825">
        <v>141</v>
      </c>
      <c r="Q2282" s="827">
        <v>0.25</v>
      </c>
      <c r="R2282" s="822">
        <v>4</v>
      </c>
      <c r="S2282" s="827">
        <v>0.25</v>
      </c>
      <c r="T2282" s="826">
        <v>3</v>
      </c>
      <c r="U2282" s="828">
        <v>0.22222222222222221</v>
      </c>
    </row>
    <row r="2283" spans="1:21" ht="14.45" customHeight="1" x14ac:dyDescent="0.2">
      <c r="A2283" s="821">
        <v>11</v>
      </c>
      <c r="B2283" s="822" t="s">
        <v>2300</v>
      </c>
      <c r="C2283" s="822" t="s">
        <v>2306</v>
      </c>
      <c r="D2283" s="823" t="s">
        <v>4268</v>
      </c>
      <c r="E2283" s="824" t="s">
        <v>2342</v>
      </c>
      <c r="F2283" s="822" t="s">
        <v>2301</v>
      </c>
      <c r="G2283" s="822" t="s">
        <v>2408</v>
      </c>
      <c r="H2283" s="822" t="s">
        <v>329</v>
      </c>
      <c r="I2283" s="822" t="s">
        <v>2589</v>
      </c>
      <c r="J2283" s="822" t="s">
        <v>681</v>
      </c>
      <c r="K2283" s="822" t="s">
        <v>2590</v>
      </c>
      <c r="L2283" s="825">
        <v>35.25</v>
      </c>
      <c r="M2283" s="825">
        <v>317.25</v>
      </c>
      <c r="N2283" s="822">
        <v>9</v>
      </c>
      <c r="O2283" s="826">
        <v>8</v>
      </c>
      <c r="P2283" s="825">
        <v>70.5</v>
      </c>
      <c r="Q2283" s="827">
        <v>0.22222222222222221</v>
      </c>
      <c r="R2283" s="822">
        <v>2</v>
      </c>
      <c r="S2283" s="827">
        <v>0.22222222222222221</v>
      </c>
      <c r="T2283" s="826">
        <v>2</v>
      </c>
      <c r="U2283" s="828">
        <v>0.25</v>
      </c>
    </row>
    <row r="2284" spans="1:21" ht="14.45" customHeight="1" x14ac:dyDescent="0.2">
      <c r="A2284" s="821">
        <v>11</v>
      </c>
      <c r="B2284" s="822" t="s">
        <v>2300</v>
      </c>
      <c r="C2284" s="822" t="s">
        <v>2306</v>
      </c>
      <c r="D2284" s="823" t="s">
        <v>4268</v>
      </c>
      <c r="E2284" s="824" t="s">
        <v>2342</v>
      </c>
      <c r="F2284" s="822" t="s">
        <v>2301</v>
      </c>
      <c r="G2284" s="822" t="s">
        <v>2408</v>
      </c>
      <c r="H2284" s="822" t="s">
        <v>329</v>
      </c>
      <c r="I2284" s="822" t="s">
        <v>2591</v>
      </c>
      <c r="J2284" s="822" t="s">
        <v>925</v>
      </c>
      <c r="K2284" s="822" t="s">
        <v>2592</v>
      </c>
      <c r="L2284" s="825">
        <v>35.25</v>
      </c>
      <c r="M2284" s="825">
        <v>35.25</v>
      </c>
      <c r="N2284" s="822">
        <v>1</v>
      </c>
      <c r="O2284" s="826">
        <v>1</v>
      </c>
      <c r="P2284" s="825">
        <v>35.25</v>
      </c>
      <c r="Q2284" s="827">
        <v>1</v>
      </c>
      <c r="R2284" s="822">
        <v>1</v>
      </c>
      <c r="S2284" s="827">
        <v>1</v>
      </c>
      <c r="T2284" s="826">
        <v>1</v>
      </c>
      <c r="U2284" s="828">
        <v>1</v>
      </c>
    </row>
    <row r="2285" spans="1:21" ht="14.45" customHeight="1" x14ac:dyDescent="0.2">
      <c r="A2285" s="821">
        <v>11</v>
      </c>
      <c r="B2285" s="822" t="s">
        <v>2300</v>
      </c>
      <c r="C2285" s="822" t="s">
        <v>2306</v>
      </c>
      <c r="D2285" s="823" t="s">
        <v>4268</v>
      </c>
      <c r="E2285" s="824" t="s">
        <v>2342</v>
      </c>
      <c r="F2285" s="822" t="s">
        <v>2301</v>
      </c>
      <c r="G2285" s="822" t="s">
        <v>3215</v>
      </c>
      <c r="H2285" s="822" t="s">
        <v>663</v>
      </c>
      <c r="I2285" s="822" t="s">
        <v>1859</v>
      </c>
      <c r="J2285" s="822" t="s">
        <v>959</v>
      </c>
      <c r="K2285" s="822" t="s">
        <v>1860</v>
      </c>
      <c r="L2285" s="825">
        <v>103.4</v>
      </c>
      <c r="M2285" s="825">
        <v>103.4</v>
      </c>
      <c r="N2285" s="822">
        <v>1</v>
      </c>
      <c r="O2285" s="826">
        <v>0.5</v>
      </c>
      <c r="P2285" s="825"/>
      <c r="Q2285" s="827">
        <v>0</v>
      </c>
      <c r="R2285" s="822"/>
      <c r="S2285" s="827">
        <v>0</v>
      </c>
      <c r="T2285" s="826"/>
      <c r="U2285" s="828">
        <v>0</v>
      </c>
    </row>
    <row r="2286" spans="1:21" ht="14.45" customHeight="1" x14ac:dyDescent="0.2">
      <c r="A2286" s="821">
        <v>11</v>
      </c>
      <c r="B2286" s="822" t="s">
        <v>2300</v>
      </c>
      <c r="C2286" s="822" t="s">
        <v>2306</v>
      </c>
      <c r="D2286" s="823" t="s">
        <v>4268</v>
      </c>
      <c r="E2286" s="824" t="s">
        <v>2342</v>
      </c>
      <c r="F2286" s="822" t="s">
        <v>2301</v>
      </c>
      <c r="G2286" s="822" t="s">
        <v>3440</v>
      </c>
      <c r="H2286" s="822" t="s">
        <v>329</v>
      </c>
      <c r="I2286" s="822" t="s">
        <v>3877</v>
      </c>
      <c r="J2286" s="822" t="s">
        <v>3442</v>
      </c>
      <c r="K2286" s="822" t="s">
        <v>3878</v>
      </c>
      <c r="L2286" s="825">
        <v>72.88</v>
      </c>
      <c r="M2286" s="825">
        <v>72.88</v>
      </c>
      <c r="N2286" s="822">
        <v>1</v>
      </c>
      <c r="O2286" s="826">
        <v>0.5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11</v>
      </c>
      <c r="B2287" s="822" t="s">
        <v>2300</v>
      </c>
      <c r="C2287" s="822" t="s">
        <v>2306</v>
      </c>
      <c r="D2287" s="823" t="s">
        <v>4268</v>
      </c>
      <c r="E2287" s="824" t="s">
        <v>2342</v>
      </c>
      <c r="F2287" s="822" t="s">
        <v>2301</v>
      </c>
      <c r="G2287" s="822" t="s">
        <v>2410</v>
      </c>
      <c r="H2287" s="822" t="s">
        <v>329</v>
      </c>
      <c r="I2287" s="822" t="s">
        <v>2411</v>
      </c>
      <c r="J2287" s="822" t="s">
        <v>2412</v>
      </c>
      <c r="K2287" s="822" t="s">
        <v>2039</v>
      </c>
      <c r="L2287" s="825">
        <v>1544.99</v>
      </c>
      <c r="M2287" s="825">
        <v>1544.99</v>
      </c>
      <c r="N2287" s="822">
        <v>1</v>
      </c>
      <c r="O2287" s="826">
        <v>0.5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11</v>
      </c>
      <c r="B2288" s="822" t="s">
        <v>2300</v>
      </c>
      <c r="C2288" s="822" t="s">
        <v>2306</v>
      </c>
      <c r="D2288" s="823" t="s">
        <v>4268</v>
      </c>
      <c r="E2288" s="824" t="s">
        <v>2342</v>
      </c>
      <c r="F2288" s="822" t="s">
        <v>2301</v>
      </c>
      <c r="G2288" s="822" t="s">
        <v>4171</v>
      </c>
      <c r="H2288" s="822" t="s">
        <v>329</v>
      </c>
      <c r="I2288" s="822" t="s">
        <v>4172</v>
      </c>
      <c r="J2288" s="822" t="s">
        <v>4173</v>
      </c>
      <c r="K2288" s="822" t="s">
        <v>1198</v>
      </c>
      <c r="L2288" s="825">
        <v>58.77</v>
      </c>
      <c r="M2288" s="825">
        <v>58.77</v>
      </c>
      <c r="N2288" s="822">
        <v>1</v>
      </c>
      <c r="O2288" s="826">
        <v>1</v>
      </c>
      <c r="P2288" s="825">
        <v>58.77</v>
      </c>
      <c r="Q2288" s="827">
        <v>1</v>
      </c>
      <c r="R2288" s="822">
        <v>1</v>
      </c>
      <c r="S2288" s="827">
        <v>1</v>
      </c>
      <c r="T2288" s="826">
        <v>1</v>
      </c>
      <c r="U2288" s="828">
        <v>1</v>
      </c>
    </row>
    <row r="2289" spans="1:21" ht="14.45" customHeight="1" x14ac:dyDescent="0.2">
      <c r="A2289" s="821">
        <v>11</v>
      </c>
      <c r="B2289" s="822" t="s">
        <v>2300</v>
      </c>
      <c r="C2289" s="822" t="s">
        <v>2306</v>
      </c>
      <c r="D2289" s="823" t="s">
        <v>4268</v>
      </c>
      <c r="E2289" s="824" t="s">
        <v>2342</v>
      </c>
      <c r="F2289" s="822" t="s">
        <v>2301</v>
      </c>
      <c r="G2289" s="822" t="s">
        <v>3498</v>
      </c>
      <c r="H2289" s="822" t="s">
        <v>663</v>
      </c>
      <c r="I2289" s="822" t="s">
        <v>2099</v>
      </c>
      <c r="J2289" s="822" t="s">
        <v>1036</v>
      </c>
      <c r="K2289" s="822" t="s">
        <v>1037</v>
      </c>
      <c r="L2289" s="825">
        <v>63.75</v>
      </c>
      <c r="M2289" s="825">
        <v>63.75</v>
      </c>
      <c r="N2289" s="822">
        <v>1</v>
      </c>
      <c r="O2289" s="826">
        <v>1</v>
      </c>
      <c r="P2289" s="825">
        <v>63.75</v>
      </c>
      <c r="Q2289" s="827">
        <v>1</v>
      </c>
      <c r="R2289" s="822">
        <v>1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11</v>
      </c>
      <c r="B2290" s="822" t="s">
        <v>2300</v>
      </c>
      <c r="C2290" s="822" t="s">
        <v>2306</v>
      </c>
      <c r="D2290" s="823" t="s">
        <v>4268</v>
      </c>
      <c r="E2290" s="824" t="s">
        <v>2342</v>
      </c>
      <c r="F2290" s="822" t="s">
        <v>2301</v>
      </c>
      <c r="G2290" s="822" t="s">
        <v>2354</v>
      </c>
      <c r="H2290" s="822" t="s">
        <v>663</v>
      </c>
      <c r="I2290" s="822" t="s">
        <v>1970</v>
      </c>
      <c r="J2290" s="822" t="s">
        <v>929</v>
      </c>
      <c r="K2290" s="822" t="s">
        <v>930</v>
      </c>
      <c r="L2290" s="825">
        <v>0</v>
      </c>
      <c r="M2290" s="825">
        <v>0</v>
      </c>
      <c r="N2290" s="822">
        <v>35</v>
      </c>
      <c r="O2290" s="826">
        <v>30.5</v>
      </c>
      <c r="P2290" s="825">
        <v>0</v>
      </c>
      <c r="Q2290" s="827"/>
      <c r="R2290" s="822">
        <v>22</v>
      </c>
      <c r="S2290" s="827">
        <v>0.62857142857142856</v>
      </c>
      <c r="T2290" s="826">
        <v>18</v>
      </c>
      <c r="U2290" s="828">
        <v>0.5901639344262295</v>
      </c>
    </row>
    <row r="2291" spans="1:21" ht="14.45" customHeight="1" x14ac:dyDescent="0.2">
      <c r="A2291" s="821">
        <v>11</v>
      </c>
      <c r="B2291" s="822" t="s">
        <v>2300</v>
      </c>
      <c r="C2291" s="822" t="s">
        <v>2306</v>
      </c>
      <c r="D2291" s="823" t="s">
        <v>4268</v>
      </c>
      <c r="E2291" s="824" t="s">
        <v>2342</v>
      </c>
      <c r="F2291" s="822" t="s">
        <v>2301</v>
      </c>
      <c r="G2291" s="822" t="s">
        <v>2413</v>
      </c>
      <c r="H2291" s="822" t="s">
        <v>329</v>
      </c>
      <c r="I2291" s="822" t="s">
        <v>2414</v>
      </c>
      <c r="J2291" s="822" t="s">
        <v>1123</v>
      </c>
      <c r="K2291" s="822" t="s">
        <v>2415</v>
      </c>
      <c r="L2291" s="825">
        <v>42.54</v>
      </c>
      <c r="M2291" s="825">
        <v>42.54</v>
      </c>
      <c r="N2291" s="822">
        <v>1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11</v>
      </c>
      <c r="B2292" s="822" t="s">
        <v>2300</v>
      </c>
      <c r="C2292" s="822" t="s">
        <v>2306</v>
      </c>
      <c r="D2292" s="823" t="s">
        <v>4268</v>
      </c>
      <c r="E2292" s="824" t="s">
        <v>2342</v>
      </c>
      <c r="F2292" s="822" t="s">
        <v>2301</v>
      </c>
      <c r="G2292" s="822" t="s">
        <v>2413</v>
      </c>
      <c r="H2292" s="822" t="s">
        <v>329</v>
      </c>
      <c r="I2292" s="822" t="s">
        <v>2500</v>
      </c>
      <c r="J2292" s="822" t="s">
        <v>2501</v>
      </c>
      <c r="K2292" s="822" t="s">
        <v>2502</v>
      </c>
      <c r="L2292" s="825">
        <v>59.56</v>
      </c>
      <c r="M2292" s="825">
        <v>59.56</v>
      </c>
      <c r="N2292" s="822">
        <v>1</v>
      </c>
      <c r="O2292" s="826">
        <v>1</v>
      </c>
      <c r="P2292" s="825">
        <v>59.56</v>
      </c>
      <c r="Q2292" s="827">
        <v>1</v>
      </c>
      <c r="R2292" s="822">
        <v>1</v>
      </c>
      <c r="S2292" s="827">
        <v>1</v>
      </c>
      <c r="T2292" s="826">
        <v>1</v>
      </c>
      <c r="U2292" s="828">
        <v>1</v>
      </c>
    </row>
    <row r="2293" spans="1:21" ht="14.45" customHeight="1" x14ac:dyDescent="0.2">
      <c r="A2293" s="821">
        <v>11</v>
      </c>
      <c r="B2293" s="822" t="s">
        <v>2300</v>
      </c>
      <c r="C2293" s="822" t="s">
        <v>2306</v>
      </c>
      <c r="D2293" s="823" t="s">
        <v>4268</v>
      </c>
      <c r="E2293" s="824" t="s">
        <v>2342</v>
      </c>
      <c r="F2293" s="822" t="s">
        <v>2301</v>
      </c>
      <c r="G2293" s="822" t="s">
        <v>2608</v>
      </c>
      <c r="H2293" s="822" t="s">
        <v>329</v>
      </c>
      <c r="I2293" s="822" t="s">
        <v>2609</v>
      </c>
      <c r="J2293" s="822" t="s">
        <v>2610</v>
      </c>
      <c r="K2293" s="822" t="s">
        <v>2611</v>
      </c>
      <c r="L2293" s="825">
        <v>77.13</v>
      </c>
      <c r="M2293" s="825">
        <v>154.26</v>
      </c>
      <c r="N2293" s="822">
        <v>2</v>
      </c>
      <c r="O2293" s="826">
        <v>1</v>
      </c>
      <c r="P2293" s="825">
        <v>77.13</v>
      </c>
      <c r="Q2293" s="827">
        <v>0.5</v>
      </c>
      <c r="R2293" s="822">
        <v>1</v>
      </c>
      <c r="S2293" s="827">
        <v>0.5</v>
      </c>
      <c r="T2293" s="826">
        <v>0.5</v>
      </c>
      <c r="U2293" s="828">
        <v>0.5</v>
      </c>
    </row>
    <row r="2294" spans="1:21" ht="14.45" customHeight="1" x14ac:dyDescent="0.2">
      <c r="A2294" s="821">
        <v>11</v>
      </c>
      <c r="B2294" s="822" t="s">
        <v>2300</v>
      </c>
      <c r="C2294" s="822" t="s">
        <v>2306</v>
      </c>
      <c r="D2294" s="823" t="s">
        <v>4268</v>
      </c>
      <c r="E2294" s="824" t="s">
        <v>2342</v>
      </c>
      <c r="F2294" s="822" t="s">
        <v>2301</v>
      </c>
      <c r="G2294" s="822" t="s">
        <v>2503</v>
      </c>
      <c r="H2294" s="822" t="s">
        <v>329</v>
      </c>
      <c r="I2294" s="822" t="s">
        <v>2504</v>
      </c>
      <c r="J2294" s="822" t="s">
        <v>1058</v>
      </c>
      <c r="K2294" s="822" t="s">
        <v>2505</v>
      </c>
      <c r="L2294" s="825">
        <v>50.32</v>
      </c>
      <c r="M2294" s="825">
        <v>201.28</v>
      </c>
      <c r="N2294" s="822">
        <v>4</v>
      </c>
      <c r="O2294" s="826">
        <v>4</v>
      </c>
      <c r="P2294" s="825">
        <v>201.28</v>
      </c>
      <c r="Q2294" s="827">
        <v>1</v>
      </c>
      <c r="R2294" s="822">
        <v>4</v>
      </c>
      <c r="S2294" s="827">
        <v>1</v>
      </c>
      <c r="T2294" s="826">
        <v>4</v>
      </c>
      <c r="U2294" s="828">
        <v>1</v>
      </c>
    </row>
    <row r="2295" spans="1:21" ht="14.45" customHeight="1" x14ac:dyDescent="0.2">
      <c r="A2295" s="821">
        <v>11</v>
      </c>
      <c r="B2295" s="822" t="s">
        <v>2300</v>
      </c>
      <c r="C2295" s="822" t="s">
        <v>2306</v>
      </c>
      <c r="D2295" s="823" t="s">
        <v>4268</v>
      </c>
      <c r="E2295" s="824" t="s">
        <v>2342</v>
      </c>
      <c r="F2295" s="822" t="s">
        <v>2301</v>
      </c>
      <c r="G2295" s="822" t="s">
        <v>2846</v>
      </c>
      <c r="H2295" s="822" t="s">
        <v>329</v>
      </c>
      <c r="I2295" s="822" t="s">
        <v>3121</v>
      </c>
      <c r="J2295" s="822" t="s">
        <v>3122</v>
      </c>
      <c r="K2295" s="822" t="s">
        <v>3123</v>
      </c>
      <c r="L2295" s="825">
        <v>0</v>
      </c>
      <c r="M2295" s="825">
        <v>0</v>
      </c>
      <c r="N2295" s="822">
        <v>1</v>
      </c>
      <c r="O2295" s="826">
        <v>1</v>
      </c>
      <c r="P2295" s="825">
        <v>0</v>
      </c>
      <c r="Q2295" s="827"/>
      <c r="R2295" s="822">
        <v>1</v>
      </c>
      <c r="S2295" s="827">
        <v>1</v>
      </c>
      <c r="T2295" s="826">
        <v>1</v>
      </c>
      <c r="U2295" s="828">
        <v>1</v>
      </c>
    </row>
    <row r="2296" spans="1:21" ht="14.45" customHeight="1" x14ac:dyDescent="0.2">
      <c r="A2296" s="821">
        <v>11</v>
      </c>
      <c r="B2296" s="822" t="s">
        <v>2300</v>
      </c>
      <c r="C2296" s="822" t="s">
        <v>2306</v>
      </c>
      <c r="D2296" s="823" t="s">
        <v>4268</v>
      </c>
      <c r="E2296" s="824" t="s">
        <v>2342</v>
      </c>
      <c r="F2296" s="822" t="s">
        <v>2301</v>
      </c>
      <c r="G2296" s="822" t="s">
        <v>2404</v>
      </c>
      <c r="H2296" s="822" t="s">
        <v>663</v>
      </c>
      <c r="I2296" s="822" t="s">
        <v>1907</v>
      </c>
      <c r="J2296" s="822" t="s">
        <v>1078</v>
      </c>
      <c r="K2296" s="822" t="s">
        <v>1908</v>
      </c>
      <c r="L2296" s="825">
        <v>154.36000000000001</v>
      </c>
      <c r="M2296" s="825">
        <v>2006.6800000000003</v>
      </c>
      <c r="N2296" s="822">
        <v>13</v>
      </c>
      <c r="O2296" s="826">
        <v>10</v>
      </c>
      <c r="P2296" s="825">
        <v>1543.6000000000004</v>
      </c>
      <c r="Q2296" s="827">
        <v>0.76923076923076927</v>
      </c>
      <c r="R2296" s="822">
        <v>10</v>
      </c>
      <c r="S2296" s="827">
        <v>0.76923076923076927</v>
      </c>
      <c r="T2296" s="826">
        <v>7.5</v>
      </c>
      <c r="U2296" s="828">
        <v>0.75</v>
      </c>
    </row>
    <row r="2297" spans="1:21" ht="14.45" customHeight="1" x14ac:dyDescent="0.2">
      <c r="A2297" s="821">
        <v>11</v>
      </c>
      <c r="B2297" s="822" t="s">
        <v>2300</v>
      </c>
      <c r="C2297" s="822" t="s">
        <v>2306</v>
      </c>
      <c r="D2297" s="823" t="s">
        <v>4268</v>
      </c>
      <c r="E2297" s="824" t="s">
        <v>2342</v>
      </c>
      <c r="F2297" s="822" t="s">
        <v>2301</v>
      </c>
      <c r="G2297" s="822" t="s">
        <v>2404</v>
      </c>
      <c r="H2297" s="822" t="s">
        <v>329</v>
      </c>
      <c r="I2297" s="822" t="s">
        <v>3015</v>
      </c>
      <c r="J2297" s="822" t="s">
        <v>1078</v>
      </c>
      <c r="K2297" s="822" t="s">
        <v>3016</v>
      </c>
      <c r="L2297" s="825">
        <v>225.06</v>
      </c>
      <c r="M2297" s="825">
        <v>225.06</v>
      </c>
      <c r="N2297" s="822">
        <v>1</v>
      </c>
      <c r="O2297" s="826">
        <v>1</v>
      </c>
      <c r="P2297" s="825">
        <v>225.06</v>
      </c>
      <c r="Q2297" s="827">
        <v>1</v>
      </c>
      <c r="R2297" s="822">
        <v>1</v>
      </c>
      <c r="S2297" s="827">
        <v>1</v>
      </c>
      <c r="T2297" s="826">
        <v>1</v>
      </c>
      <c r="U2297" s="828">
        <v>1</v>
      </c>
    </row>
    <row r="2298" spans="1:21" ht="14.45" customHeight="1" x14ac:dyDescent="0.2">
      <c r="A2298" s="821">
        <v>11</v>
      </c>
      <c r="B2298" s="822" t="s">
        <v>2300</v>
      </c>
      <c r="C2298" s="822" t="s">
        <v>2306</v>
      </c>
      <c r="D2298" s="823" t="s">
        <v>4268</v>
      </c>
      <c r="E2298" s="824" t="s">
        <v>2342</v>
      </c>
      <c r="F2298" s="822" t="s">
        <v>2301</v>
      </c>
      <c r="G2298" s="822" t="s">
        <v>2644</v>
      </c>
      <c r="H2298" s="822" t="s">
        <v>329</v>
      </c>
      <c r="I2298" s="822" t="s">
        <v>2645</v>
      </c>
      <c r="J2298" s="822" t="s">
        <v>899</v>
      </c>
      <c r="K2298" s="822" t="s">
        <v>900</v>
      </c>
      <c r="L2298" s="825">
        <v>121.92</v>
      </c>
      <c r="M2298" s="825">
        <v>121.92</v>
      </c>
      <c r="N2298" s="822">
        <v>1</v>
      </c>
      <c r="O2298" s="826">
        <v>0.5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11</v>
      </c>
      <c r="B2299" s="822" t="s">
        <v>2300</v>
      </c>
      <c r="C2299" s="822" t="s">
        <v>2306</v>
      </c>
      <c r="D2299" s="823" t="s">
        <v>4268</v>
      </c>
      <c r="E2299" s="824" t="s">
        <v>2342</v>
      </c>
      <c r="F2299" s="822" t="s">
        <v>2301</v>
      </c>
      <c r="G2299" s="822" t="s">
        <v>4101</v>
      </c>
      <c r="H2299" s="822" t="s">
        <v>329</v>
      </c>
      <c r="I2299" s="822" t="s">
        <v>4102</v>
      </c>
      <c r="J2299" s="822" t="s">
        <v>4103</v>
      </c>
      <c r="K2299" s="822" t="s">
        <v>4104</v>
      </c>
      <c r="L2299" s="825">
        <v>0</v>
      </c>
      <c r="M2299" s="825">
        <v>0</v>
      </c>
      <c r="N2299" s="822">
        <v>2</v>
      </c>
      <c r="O2299" s="826">
        <v>1</v>
      </c>
      <c r="P2299" s="825">
        <v>0</v>
      </c>
      <c r="Q2299" s="827"/>
      <c r="R2299" s="822">
        <v>2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11</v>
      </c>
      <c r="B2300" s="822" t="s">
        <v>2300</v>
      </c>
      <c r="C2300" s="822" t="s">
        <v>2306</v>
      </c>
      <c r="D2300" s="823" t="s">
        <v>4268</v>
      </c>
      <c r="E2300" s="824" t="s">
        <v>2342</v>
      </c>
      <c r="F2300" s="822" t="s">
        <v>2302</v>
      </c>
      <c r="G2300" s="822" t="s">
        <v>2359</v>
      </c>
      <c r="H2300" s="822" t="s">
        <v>329</v>
      </c>
      <c r="I2300" s="822" t="s">
        <v>1834</v>
      </c>
      <c r="J2300" s="822" t="s">
        <v>2639</v>
      </c>
      <c r="K2300" s="822"/>
      <c r="L2300" s="825">
        <v>736.33</v>
      </c>
      <c r="M2300" s="825">
        <v>736.33</v>
      </c>
      <c r="N2300" s="822">
        <v>1</v>
      </c>
      <c r="O2300" s="826">
        <v>1</v>
      </c>
      <c r="P2300" s="825">
        <v>736.33</v>
      </c>
      <c r="Q2300" s="827">
        <v>1</v>
      </c>
      <c r="R2300" s="822">
        <v>1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11</v>
      </c>
      <c r="B2301" s="822" t="s">
        <v>2300</v>
      </c>
      <c r="C2301" s="822" t="s">
        <v>2306</v>
      </c>
      <c r="D2301" s="823" t="s">
        <v>4268</v>
      </c>
      <c r="E2301" s="824" t="s">
        <v>2342</v>
      </c>
      <c r="F2301" s="822" t="s">
        <v>2303</v>
      </c>
      <c r="G2301" s="822" t="s">
        <v>2359</v>
      </c>
      <c r="H2301" s="822" t="s">
        <v>329</v>
      </c>
      <c r="I2301" s="822" t="s">
        <v>2861</v>
      </c>
      <c r="J2301" s="822" t="s">
        <v>2862</v>
      </c>
      <c r="K2301" s="822" t="s">
        <v>2863</v>
      </c>
      <c r="L2301" s="825">
        <v>0</v>
      </c>
      <c r="M2301" s="825">
        <v>0</v>
      </c>
      <c r="N2301" s="822">
        <v>1</v>
      </c>
      <c r="O2301" s="826">
        <v>1</v>
      </c>
      <c r="P2301" s="825"/>
      <c r="Q2301" s="827"/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11</v>
      </c>
      <c r="B2302" s="822" t="s">
        <v>2300</v>
      </c>
      <c r="C2302" s="822" t="s">
        <v>2306</v>
      </c>
      <c r="D2302" s="823" t="s">
        <v>4268</v>
      </c>
      <c r="E2302" s="824" t="s">
        <v>2342</v>
      </c>
      <c r="F2302" s="822" t="s">
        <v>2303</v>
      </c>
      <c r="G2302" s="822" t="s">
        <v>2359</v>
      </c>
      <c r="H2302" s="822" t="s">
        <v>329</v>
      </c>
      <c r="I2302" s="822" t="s">
        <v>3386</v>
      </c>
      <c r="J2302" s="822" t="s">
        <v>3387</v>
      </c>
      <c r="K2302" s="822" t="s">
        <v>2863</v>
      </c>
      <c r="L2302" s="825">
        <v>0</v>
      </c>
      <c r="M2302" s="825">
        <v>0</v>
      </c>
      <c r="N2302" s="822">
        <v>1</v>
      </c>
      <c r="O2302" s="826">
        <v>1</v>
      </c>
      <c r="P2302" s="825"/>
      <c r="Q2302" s="827"/>
      <c r="R2302" s="822"/>
      <c r="S2302" s="827">
        <v>0</v>
      </c>
      <c r="T2302" s="826"/>
      <c r="U2302" s="828">
        <v>0</v>
      </c>
    </row>
    <row r="2303" spans="1:21" ht="14.45" customHeight="1" x14ac:dyDescent="0.2">
      <c r="A2303" s="821">
        <v>11</v>
      </c>
      <c r="B2303" s="822" t="s">
        <v>2300</v>
      </c>
      <c r="C2303" s="822" t="s">
        <v>2306</v>
      </c>
      <c r="D2303" s="823" t="s">
        <v>4268</v>
      </c>
      <c r="E2303" s="824" t="s">
        <v>2342</v>
      </c>
      <c r="F2303" s="822" t="s">
        <v>2303</v>
      </c>
      <c r="G2303" s="822" t="s">
        <v>2359</v>
      </c>
      <c r="H2303" s="822" t="s">
        <v>329</v>
      </c>
      <c r="I2303" s="822" t="s">
        <v>2646</v>
      </c>
      <c r="J2303" s="822" t="s">
        <v>2647</v>
      </c>
      <c r="K2303" s="822" t="s">
        <v>2648</v>
      </c>
      <c r="L2303" s="825">
        <v>0</v>
      </c>
      <c r="M2303" s="825">
        <v>0</v>
      </c>
      <c r="N2303" s="822">
        <v>23</v>
      </c>
      <c r="O2303" s="826">
        <v>22</v>
      </c>
      <c r="P2303" s="825">
        <v>0</v>
      </c>
      <c r="Q2303" s="827"/>
      <c r="R2303" s="822">
        <v>1</v>
      </c>
      <c r="S2303" s="827">
        <v>4.3478260869565216E-2</v>
      </c>
      <c r="T2303" s="826">
        <v>1</v>
      </c>
      <c r="U2303" s="828">
        <v>4.5454545454545456E-2</v>
      </c>
    </row>
    <row r="2304" spans="1:21" ht="14.45" customHeight="1" x14ac:dyDescent="0.2">
      <c r="A2304" s="821">
        <v>11</v>
      </c>
      <c r="B2304" s="822" t="s">
        <v>2300</v>
      </c>
      <c r="C2304" s="822" t="s">
        <v>2306</v>
      </c>
      <c r="D2304" s="823" t="s">
        <v>4268</v>
      </c>
      <c r="E2304" s="824" t="s">
        <v>2342</v>
      </c>
      <c r="F2304" s="822" t="s">
        <v>2303</v>
      </c>
      <c r="G2304" s="822" t="s">
        <v>2359</v>
      </c>
      <c r="H2304" s="822" t="s">
        <v>329</v>
      </c>
      <c r="I2304" s="822" t="s">
        <v>2360</v>
      </c>
      <c r="J2304" s="822" t="s">
        <v>2361</v>
      </c>
      <c r="K2304" s="822" t="s">
        <v>2362</v>
      </c>
      <c r="L2304" s="825">
        <v>562.03</v>
      </c>
      <c r="M2304" s="825">
        <v>3372.1799999999994</v>
      </c>
      <c r="N2304" s="822">
        <v>6</v>
      </c>
      <c r="O2304" s="826">
        <v>6</v>
      </c>
      <c r="P2304" s="825">
        <v>3372.1799999999994</v>
      </c>
      <c r="Q2304" s="827">
        <v>1</v>
      </c>
      <c r="R2304" s="822">
        <v>6</v>
      </c>
      <c r="S2304" s="827">
        <v>1</v>
      </c>
      <c r="T2304" s="826">
        <v>6</v>
      </c>
      <c r="U2304" s="828">
        <v>1</v>
      </c>
    </row>
    <row r="2305" spans="1:21" ht="14.45" customHeight="1" x14ac:dyDescent="0.2">
      <c r="A2305" s="821">
        <v>11</v>
      </c>
      <c r="B2305" s="822" t="s">
        <v>2300</v>
      </c>
      <c r="C2305" s="822" t="s">
        <v>2306</v>
      </c>
      <c r="D2305" s="823" t="s">
        <v>4268</v>
      </c>
      <c r="E2305" s="824" t="s">
        <v>2342</v>
      </c>
      <c r="F2305" s="822" t="s">
        <v>2303</v>
      </c>
      <c r="G2305" s="822" t="s">
        <v>2359</v>
      </c>
      <c r="H2305" s="822" t="s">
        <v>329</v>
      </c>
      <c r="I2305" s="822" t="s">
        <v>2363</v>
      </c>
      <c r="J2305" s="822" t="s">
        <v>2364</v>
      </c>
      <c r="K2305" s="822" t="s">
        <v>2365</v>
      </c>
      <c r="L2305" s="825">
        <v>249.55</v>
      </c>
      <c r="M2305" s="825">
        <v>2745.05</v>
      </c>
      <c r="N2305" s="822">
        <v>11</v>
      </c>
      <c r="O2305" s="826">
        <v>6</v>
      </c>
      <c r="P2305" s="825">
        <v>2245.9500000000003</v>
      </c>
      <c r="Q2305" s="827">
        <v>0.81818181818181823</v>
      </c>
      <c r="R2305" s="822">
        <v>9</v>
      </c>
      <c r="S2305" s="827">
        <v>0.81818181818181823</v>
      </c>
      <c r="T2305" s="826">
        <v>5</v>
      </c>
      <c r="U2305" s="828">
        <v>0.83333333333333337</v>
      </c>
    </row>
    <row r="2306" spans="1:21" ht="14.45" customHeight="1" x14ac:dyDescent="0.2">
      <c r="A2306" s="821">
        <v>11</v>
      </c>
      <c r="B2306" s="822" t="s">
        <v>2300</v>
      </c>
      <c r="C2306" s="822" t="s">
        <v>2306</v>
      </c>
      <c r="D2306" s="823" t="s">
        <v>4268</v>
      </c>
      <c r="E2306" s="824" t="s">
        <v>2342</v>
      </c>
      <c r="F2306" s="822" t="s">
        <v>2303</v>
      </c>
      <c r="G2306" s="822" t="s">
        <v>2359</v>
      </c>
      <c r="H2306" s="822" t="s">
        <v>329</v>
      </c>
      <c r="I2306" s="822" t="s">
        <v>2366</v>
      </c>
      <c r="J2306" s="822" t="s">
        <v>2367</v>
      </c>
      <c r="K2306" s="822" t="s">
        <v>2368</v>
      </c>
      <c r="L2306" s="825">
        <v>400.2</v>
      </c>
      <c r="M2306" s="825">
        <v>2801.3999999999996</v>
      </c>
      <c r="N2306" s="822">
        <v>7</v>
      </c>
      <c r="O2306" s="826">
        <v>7</v>
      </c>
      <c r="P2306" s="825">
        <v>2401.1999999999998</v>
      </c>
      <c r="Q2306" s="827">
        <v>0.85714285714285721</v>
      </c>
      <c r="R2306" s="822">
        <v>6</v>
      </c>
      <c r="S2306" s="827">
        <v>0.8571428571428571</v>
      </c>
      <c r="T2306" s="826">
        <v>6</v>
      </c>
      <c r="U2306" s="828">
        <v>0.8571428571428571</v>
      </c>
    </row>
    <row r="2307" spans="1:21" ht="14.45" customHeight="1" x14ac:dyDescent="0.2">
      <c r="A2307" s="821">
        <v>11</v>
      </c>
      <c r="B2307" s="822" t="s">
        <v>2300</v>
      </c>
      <c r="C2307" s="822" t="s">
        <v>2306</v>
      </c>
      <c r="D2307" s="823" t="s">
        <v>4268</v>
      </c>
      <c r="E2307" s="824" t="s">
        <v>2342</v>
      </c>
      <c r="F2307" s="822" t="s">
        <v>2303</v>
      </c>
      <c r="G2307" s="822" t="s">
        <v>2359</v>
      </c>
      <c r="H2307" s="822" t="s">
        <v>329</v>
      </c>
      <c r="I2307" s="822" t="s">
        <v>2369</v>
      </c>
      <c r="J2307" s="822" t="s">
        <v>2370</v>
      </c>
      <c r="K2307" s="822" t="s">
        <v>2371</v>
      </c>
      <c r="L2307" s="825">
        <v>971.25</v>
      </c>
      <c r="M2307" s="825">
        <v>5827.5</v>
      </c>
      <c r="N2307" s="822">
        <v>6</v>
      </c>
      <c r="O2307" s="826">
        <v>6</v>
      </c>
      <c r="P2307" s="825">
        <v>5827.5</v>
      </c>
      <c r="Q2307" s="827">
        <v>1</v>
      </c>
      <c r="R2307" s="822">
        <v>6</v>
      </c>
      <c r="S2307" s="827">
        <v>1</v>
      </c>
      <c r="T2307" s="826">
        <v>6</v>
      </c>
      <c r="U2307" s="828">
        <v>1</v>
      </c>
    </row>
    <row r="2308" spans="1:21" ht="14.45" customHeight="1" x14ac:dyDescent="0.2">
      <c r="A2308" s="821">
        <v>11</v>
      </c>
      <c r="B2308" s="822" t="s">
        <v>2300</v>
      </c>
      <c r="C2308" s="822" t="s">
        <v>2306</v>
      </c>
      <c r="D2308" s="823" t="s">
        <v>4268</v>
      </c>
      <c r="E2308" s="824" t="s">
        <v>2342</v>
      </c>
      <c r="F2308" s="822" t="s">
        <v>2303</v>
      </c>
      <c r="G2308" s="822" t="s">
        <v>2359</v>
      </c>
      <c r="H2308" s="822" t="s">
        <v>329</v>
      </c>
      <c r="I2308" s="822" t="s">
        <v>2372</v>
      </c>
      <c r="J2308" s="822" t="s">
        <v>2373</v>
      </c>
      <c r="K2308" s="822" t="s">
        <v>2374</v>
      </c>
      <c r="L2308" s="825">
        <v>748.12</v>
      </c>
      <c r="M2308" s="825">
        <v>1496.24</v>
      </c>
      <c r="N2308" s="822">
        <v>2</v>
      </c>
      <c r="O2308" s="826">
        <v>2</v>
      </c>
      <c r="P2308" s="825">
        <v>1496.24</v>
      </c>
      <c r="Q2308" s="827">
        <v>1</v>
      </c>
      <c r="R2308" s="822">
        <v>2</v>
      </c>
      <c r="S2308" s="827">
        <v>1</v>
      </c>
      <c r="T2308" s="826">
        <v>2</v>
      </c>
      <c r="U2308" s="828">
        <v>1</v>
      </c>
    </row>
    <row r="2309" spans="1:21" ht="14.45" customHeight="1" x14ac:dyDescent="0.2">
      <c r="A2309" s="821">
        <v>11</v>
      </c>
      <c r="B2309" s="822" t="s">
        <v>2300</v>
      </c>
      <c r="C2309" s="822" t="s">
        <v>2306</v>
      </c>
      <c r="D2309" s="823" t="s">
        <v>4268</v>
      </c>
      <c r="E2309" s="824" t="s">
        <v>2342</v>
      </c>
      <c r="F2309" s="822" t="s">
        <v>2303</v>
      </c>
      <c r="G2309" s="822" t="s">
        <v>2359</v>
      </c>
      <c r="H2309" s="822" t="s">
        <v>329</v>
      </c>
      <c r="I2309" s="822" t="s">
        <v>2395</v>
      </c>
      <c r="J2309" s="822" t="s">
        <v>2396</v>
      </c>
      <c r="K2309" s="822" t="s">
        <v>2397</v>
      </c>
      <c r="L2309" s="825">
        <v>1000.5</v>
      </c>
      <c r="M2309" s="825">
        <v>1000.5</v>
      </c>
      <c r="N2309" s="822">
        <v>1</v>
      </c>
      <c r="O2309" s="826">
        <v>1</v>
      </c>
      <c r="P2309" s="825">
        <v>1000.5</v>
      </c>
      <c r="Q2309" s="827">
        <v>1</v>
      </c>
      <c r="R2309" s="822">
        <v>1</v>
      </c>
      <c r="S2309" s="827">
        <v>1</v>
      </c>
      <c r="T2309" s="826">
        <v>1</v>
      </c>
      <c r="U2309" s="828">
        <v>1</v>
      </c>
    </row>
    <row r="2310" spans="1:21" ht="14.45" customHeight="1" x14ac:dyDescent="0.2">
      <c r="A2310" s="821">
        <v>11</v>
      </c>
      <c r="B2310" s="822" t="s">
        <v>2300</v>
      </c>
      <c r="C2310" s="822" t="s">
        <v>2306</v>
      </c>
      <c r="D2310" s="823" t="s">
        <v>4268</v>
      </c>
      <c r="E2310" s="824" t="s">
        <v>2342</v>
      </c>
      <c r="F2310" s="822" t="s">
        <v>2303</v>
      </c>
      <c r="G2310" s="822" t="s">
        <v>2359</v>
      </c>
      <c r="H2310" s="822" t="s">
        <v>329</v>
      </c>
      <c r="I2310" s="822" t="s">
        <v>2398</v>
      </c>
      <c r="J2310" s="822" t="s">
        <v>2399</v>
      </c>
      <c r="K2310" s="822" t="s">
        <v>2400</v>
      </c>
      <c r="L2310" s="825">
        <v>349.6</v>
      </c>
      <c r="M2310" s="825">
        <v>699.2</v>
      </c>
      <c r="N2310" s="822">
        <v>2</v>
      </c>
      <c r="O2310" s="826">
        <v>2</v>
      </c>
      <c r="P2310" s="825">
        <v>699.2</v>
      </c>
      <c r="Q2310" s="827">
        <v>1</v>
      </c>
      <c r="R2310" s="822">
        <v>2</v>
      </c>
      <c r="S2310" s="827">
        <v>1</v>
      </c>
      <c r="T2310" s="826">
        <v>2</v>
      </c>
      <c r="U2310" s="828">
        <v>1</v>
      </c>
    </row>
    <row r="2311" spans="1:21" ht="14.45" customHeight="1" x14ac:dyDescent="0.2">
      <c r="A2311" s="821">
        <v>11</v>
      </c>
      <c r="B2311" s="822" t="s">
        <v>2300</v>
      </c>
      <c r="C2311" s="822" t="s">
        <v>2306</v>
      </c>
      <c r="D2311" s="823" t="s">
        <v>4268</v>
      </c>
      <c r="E2311" s="824" t="s">
        <v>2342</v>
      </c>
      <c r="F2311" s="822" t="s">
        <v>2303</v>
      </c>
      <c r="G2311" s="822" t="s">
        <v>2359</v>
      </c>
      <c r="H2311" s="822" t="s">
        <v>329</v>
      </c>
      <c r="I2311" s="822" t="s">
        <v>2867</v>
      </c>
      <c r="J2311" s="822" t="s">
        <v>2868</v>
      </c>
      <c r="K2311" s="822" t="s">
        <v>2866</v>
      </c>
      <c r="L2311" s="825">
        <v>1599.65</v>
      </c>
      <c r="M2311" s="825">
        <v>1599.65</v>
      </c>
      <c r="N2311" s="822">
        <v>1</v>
      </c>
      <c r="O2311" s="826">
        <v>1</v>
      </c>
      <c r="P2311" s="825">
        <v>1599.65</v>
      </c>
      <c r="Q2311" s="827">
        <v>1</v>
      </c>
      <c r="R2311" s="822">
        <v>1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11</v>
      </c>
      <c r="B2312" s="822" t="s">
        <v>2300</v>
      </c>
      <c r="C2312" s="822" t="s">
        <v>2306</v>
      </c>
      <c r="D2312" s="823" t="s">
        <v>4268</v>
      </c>
      <c r="E2312" s="824" t="s">
        <v>2342</v>
      </c>
      <c r="F2312" s="822" t="s">
        <v>2303</v>
      </c>
      <c r="G2312" s="822" t="s">
        <v>2359</v>
      </c>
      <c r="H2312" s="822" t="s">
        <v>329</v>
      </c>
      <c r="I2312" s="822" t="s">
        <v>2664</v>
      </c>
      <c r="J2312" s="822" t="s">
        <v>2665</v>
      </c>
      <c r="K2312" s="822"/>
      <c r="L2312" s="825">
        <v>180.55</v>
      </c>
      <c r="M2312" s="825">
        <v>361.1</v>
      </c>
      <c r="N2312" s="822">
        <v>2</v>
      </c>
      <c r="O2312" s="826">
        <v>2</v>
      </c>
      <c r="P2312" s="825">
        <v>361.1</v>
      </c>
      <c r="Q2312" s="827">
        <v>1</v>
      </c>
      <c r="R2312" s="822">
        <v>2</v>
      </c>
      <c r="S2312" s="827">
        <v>1</v>
      </c>
      <c r="T2312" s="826">
        <v>2</v>
      </c>
      <c r="U2312" s="828">
        <v>1</v>
      </c>
    </row>
    <row r="2313" spans="1:21" ht="14.45" customHeight="1" x14ac:dyDescent="0.2">
      <c r="A2313" s="821">
        <v>11</v>
      </c>
      <c r="B2313" s="822" t="s">
        <v>2300</v>
      </c>
      <c r="C2313" s="822" t="s">
        <v>2306</v>
      </c>
      <c r="D2313" s="823" t="s">
        <v>4268</v>
      </c>
      <c r="E2313" s="824" t="s">
        <v>2342</v>
      </c>
      <c r="F2313" s="822" t="s">
        <v>2303</v>
      </c>
      <c r="G2313" s="822" t="s">
        <v>2359</v>
      </c>
      <c r="H2313" s="822" t="s">
        <v>329</v>
      </c>
      <c r="I2313" s="822" t="s">
        <v>3124</v>
      </c>
      <c r="J2313" s="822" t="s">
        <v>3125</v>
      </c>
      <c r="K2313" s="822" t="s">
        <v>3126</v>
      </c>
      <c r="L2313" s="825">
        <v>249.55</v>
      </c>
      <c r="M2313" s="825">
        <v>499.1</v>
      </c>
      <c r="N2313" s="822">
        <v>2</v>
      </c>
      <c r="O2313" s="826">
        <v>1</v>
      </c>
      <c r="P2313" s="825">
        <v>499.1</v>
      </c>
      <c r="Q2313" s="827">
        <v>1</v>
      </c>
      <c r="R2313" s="822">
        <v>2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11</v>
      </c>
      <c r="B2314" s="822" t="s">
        <v>2300</v>
      </c>
      <c r="C2314" s="822" t="s">
        <v>2306</v>
      </c>
      <c r="D2314" s="823" t="s">
        <v>4268</v>
      </c>
      <c r="E2314" s="824" t="s">
        <v>2342</v>
      </c>
      <c r="F2314" s="822" t="s">
        <v>2303</v>
      </c>
      <c r="G2314" s="822" t="s">
        <v>2359</v>
      </c>
      <c r="H2314" s="822" t="s">
        <v>329</v>
      </c>
      <c r="I2314" s="822" t="s">
        <v>3127</v>
      </c>
      <c r="J2314" s="822" t="s">
        <v>3128</v>
      </c>
      <c r="K2314" s="822" t="s">
        <v>3129</v>
      </c>
      <c r="L2314" s="825">
        <v>1383</v>
      </c>
      <c r="M2314" s="825">
        <v>5532</v>
      </c>
      <c r="N2314" s="822">
        <v>4</v>
      </c>
      <c r="O2314" s="826">
        <v>2</v>
      </c>
      <c r="P2314" s="825">
        <v>5532</v>
      </c>
      <c r="Q2314" s="827">
        <v>1</v>
      </c>
      <c r="R2314" s="822">
        <v>4</v>
      </c>
      <c r="S2314" s="827">
        <v>1</v>
      </c>
      <c r="T2314" s="826">
        <v>2</v>
      </c>
      <c r="U2314" s="828">
        <v>1</v>
      </c>
    </row>
    <row r="2315" spans="1:21" ht="14.45" customHeight="1" x14ac:dyDescent="0.2">
      <c r="A2315" s="821">
        <v>11</v>
      </c>
      <c r="B2315" s="822" t="s">
        <v>2300</v>
      </c>
      <c r="C2315" s="822" t="s">
        <v>2306</v>
      </c>
      <c r="D2315" s="823" t="s">
        <v>4268</v>
      </c>
      <c r="E2315" s="824" t="s">
        <v>2342</v>
      </c>
      <c r="F2315" s="822" t="s">
        <v>2303</v>
      </c>
      <c r="G2315" s="822" t="s">
        <v>2359</v>
      </c>
      <c r="H2315" s="822" t="s">
        <v>329</v>
      </c>
      <c r="I2315" s="822" t="s">
        <v>2427</v>
      </c>
      <c r="J2315" s="822" t="s">
        <v>2428</v>
      </c>
      <c r="K2315" s="822" t="s">
        <v>2429</v>
      </c>
      <c r="L2315" s="825">
        <v>2500.1</v>
      </c>
      <c r="M2315" s="825">
        <v>2500.1</v>
      </c>
      <c r="N2315" s="822">
        <v>1</v>
      </c>
      <c r="O2315" s="826">
        <v>1</v>
      </c>
      <c r="P2315" s="825">
        <v>2500.1</v>
      </c>
      <c r="Q2315" s="827">
        <v>1</v>
      </c>
      <c r="R2315" s="822">
        <v>1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11</v>
      </c>
      <c r="B2316" s="822" t="s">
        <v>2300</v>
      </c>
      <c r="C2316" s="822" t="s">
        <v>2306</v>
      </c>
      <c r="D2316" s="823" t="s">
        <v>4268</v>
      </c>
      <c r="E2316" s="824" t="s">
        <v>2342</v>
      </c>
      <c r="F2316" s="822" t="s">
        <v>2303</v>
      </c>
      <c r="G2316" s="822" t="s">
        <v>2359</v>
      </c>
      <c r="H2316" s="822" t="s">
        <v>329</v>
      </c>
      <c r="I2316" s="822" t="s">
        <v>2375</v>
      </c>
      <c r="J2316" s="822" t="s">
        <v>2376</v>
      </c>
      <c r="K2316" s="822" t="s">
        <v>2377</v>
      </c>
      <c r="L2316" s="825">
        <v>245.42</v>
      </c>
      <c r="M2316" s="825">
        <v>245.42</v>
      </c>
      <c r="N2316" s="822">
        <v>1</v>
      </c>
      <c r="O2316" s="826">
        <v>1</v>
      </c>
      <c r="P2316" s="825">
        <v>245.42</v>
      </c>
      <c r="Q2316" s="827">
        <v>1</v>
      </c>
      <c r="R2316" s="822">
        <v>1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11</v>
      </c>
      <c r="B2317" s="822" t="s">
        <v>2300</v>
      </c>
      <c r="C2317" s="822" t="s">
        <v>2306</v>
      </c>
      <c r="D2317" s="823" t="s">
        <v>4268</v>
      </c>
      <c r="E2317" s="824" t="s">
        <v>2342</v>
      </c>
      <c r="F2317" s="822" t="s">
        <v>2303</v>
      </c>
      <c r="G2317" s="822" t="s">
        <v>2359</v>
      </c>
      <c r="H2317" s="822" t="s">
        <v>329</v>
      </c>
      <c r="I2317" s="822" t="s">
        <v>4174</v>
      </c>
      <c r="J2317" s="822" t="s">
        <v>4175</v>
      </c>
      <c r="K2317" s="822" t="s">
        <v>4176</v>
      </c>
      <c r="L2317" s="825">
        <v>49.02</v>
      </c>
      <c r="M2317" s="825">
        <v>490.20000000000005</v>
      </c>
      <c r="N2317" s="822">
        <v>10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11</v>
      </c>
      <c r="B2318" s="822" t="s">
        <v>2300</v>
      </c>
      <c r="C2318" s="822" t="s">
        <v>2306</v>
      </c>
      <c r="D2318" s="823" t="s">
        <v>4268</v>
      </c>
      <c r="E2318" s="824" t="s">
        <v>2342</v>
      </c>
      <c r="F2318" s="822" t="s">
        <v>2303</v>
      </c>
      <c r="G2318" s="822" t="s">
        <v>2359</v>
      </c>
      <c r="H2318" s="822" t="s">
        <v>329</v>
      </c>
      <c r="I2318" s="822" t="s">
        <v>2459</v>
      </c>
      <c r="J2318" s="822" t="s">
        <v>2460</v>
      </c>
      <c r="K2318" s="822" t="s">
        <v>2461</v>
      </c>
      <c r="L2318" s="825">
        <v>575</v>
      </c>
      <c r="M2318" s="825">
        <v>1150</v>
      </c>
      <c r="N2318" s="822">
        <v>2</v>
      </c>
      <c r="O2318" s="826">
        <v>2</v>
      </c>
      <c r="P2318" s="825">
        <v>1150</v>
      </c>
      <c r="Q2318" s="827">
        <v>1</v>
      </c>
      <c r="R2318" s="822">
        <v>2</v>
      </c>
      <c r="S2318" s="827">
        <v>1</v>
      </c>
      <c r="T2318" s="826">
        <v>2</v>
      </c>
      <c r="U2318" s="828">
        <v>1</v>
      </c>
    </row>
    <row r="2319" spans="1:21" ht="14.45" customHeight="1" x14ac:dyDescent="0.2">
      <c r="A2319" s="821">
        <v>11</v>
      </c>
      <c r="B2319" s="822" t="s">
        <v>2300</v>
      </c>
      <c r="C2319" s="822" t="s">
        <v>2306</v>
      </c>
      <c r="D2319" s="823" t="s">
        <v>4268</v>
      </c>
      <c r="E2319" s="824" t="s">
        <v>2342</v>
      </c>
      <c r="F2319" s="822" t="s">
        <v>2303</v>
      </c>
      <c r="G2319" s="822" t="s">
        <v>2359</v>
      </c>
      <c r="H2319" s="822" t="s">
        <v>329</v>
      </c>
      <c r="I2319" s="822" t="s">
        <v>3182</v>
      </c>
      <c r="J2319" s="822" t="s">
        <v>3183</v>
      </c>
      <c r="K2319" s="822" t="s">
        <v>3184</v>
      </c>
      <c r="L2319" s="825">
        <v>2519.9899999999998</v>
      </c>
      <c r="M2319" s="825">
        <v>2519.9899999999998</v>
      </c>
      <c r="N2319" s="822">
        <v>1</v>
      </c>
      <c r="O2319" s="826">
        <v>1</v>
      </c>
      <c r="P2319" s="825">
        <v>2519.9899999999998</v>
      </c>
      <c r="Q2319" s="827">
        <v>1</v>
      </c>
      <c r="R2319" s="822">
        <v>1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11</v>
      </c>
      <c r="B2320" s="822" t="s">
        <v>2300</v>
      </c>
      <c r="C2320" s="822" t="s">
        <v>2306</v>
      </c>
      <c r="D2320" s="823" t="s">
        <v>4268</v>
      </c>
      <c r="E2320" s="824" t="s">
        <v>2342</v>
      </c>
      <c r="F2320" s="822" t="s">
        <v>2303</v>
      </c>
      <c r="G2320" s="822" t="s">
        <v>2359</v>
      </c>
      <c r="H2320" s="822" t="s">
        <v>329</v>
      </c>
      <c r="I2320" s="822" t="s">
        <v>3712</v>
      </c>
      <c r="J2320" s="822" t="s">
        <v>3713</v>
      </c>
      <c r="K2320" s="822" t="s">
        <v>3714</v>
      </c>
      <c r="L2320" s="825">
        <v>600.29999999999995</v>
      </c>
      <c r="M2320" s="825">
        <v>600.29999999999995</v>
      </c>
      <c r="N2320" s="822">
        <v>1</v>
      </c>
      <c r="O2320" s="826">
        <v>1</v>
      </c>
      <c r="P2320" s="825">
        <v>600.29999999999995</v>
      </c>
      <c r="Q2320" s="827">
        <v>1</v>
      </c>
      <c r="R2320" s="822">
        <v>1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11</v>
      </c>
      <c r="B2321" s="822" t="s">
        <v>2300</v>
      </c>
      <c r="C2321" s="822" t="s">
        <v>2306</v>
      </c>
      <c r="D2321" s="823" t="s">
        <v>4268</v>
      </c>
      <c r="E2321" s="824" t="s">
        <v>2342</v>
      </c>
      <c r="F2321" s="822" t="s">
        <v>2303</v>
      </c>
      <c r="G2321" s="822" t="s">
        <v>2359</v>
      </c>
      <c r="H2321" s="822" t="s">
        <v>329</v>
      </c>
      <c r="I2321" s="822" t="s">
        <v>4008</v>
      </c>
      <c r="J2321" s="822" t="s">
        <v>4009</v>
      </c>
      <c r="K2321" s="822" t="s">
        <v>4010</v>
      </c>
      <c r="L2321" s="825">
        <v>600.29999999999995</v>
      </c>
      <c r="M2321" s="825">
        <v>600.29999999999995</v>
      </c>
      <c r="N2321" s="822">
        <v>1</v>
      </c>
      <c r="O2321" s="826">
        <v>1</v>
      </c>
      <c r="P2321" s="825">
        <v>600.29999999999995</v>
      </c>
      <c r="Q2321" s="827">
        <v>1</v>
      </c>
      <c r="R2321" s="822">
        <v>1</v>
      </c>
      <c r="S2321" s="827">
        <v>1</v>
      </c>
      <c r="T2321" s="826">
        <v>1</v>
      </c>
      <c r="U2321" s="828">
        <v>1</v>
      </c>
    </row>
    <row r="2322" spans="1:21" ht="14.45" customHeight="1" x14ac:dyDescent="0.2">
      <c r="A2322" s="821">
        <v>11</v>
      </c>
      <c r="B2322" s="822" t="s">
        <v>2300</v>
      </c>
      <c r="C2322" s="822" t="s">
        <v>2306</v>
      </c>
      <c r="D2322" s="823" t="s">
        <v>4268</v>
      </c>
      <c r="E2322" s="824" t="s">
        <v>2342</v>
      </c>
      <c r="F2322" s="822" t="s">
        <v>2303</v>
      </c>
      <c r="G2322" s="822" t="s">
        <v>2359</v>
      </c>
      <c r="H2322" s="822" t="s">
        <v>329</v>
      </c>
      <c r="I2322" s="822" t="s">
        <v>4177</v>
      </c>
      <c r="J2322" s="822" t="s">
        <v>4178</v>
      </c>
      <c r="K2322" s="822" t="s">
        <v>4179</v>
      </c>
      <c r="L2322" s="825">
        <v>1999.85</v>
      </c>
      <c r="M2322" s="825">
        <v>1999.85</v>
      </c>
      <c r="N2322" s="822">
        <v>1</v>
      </c>
      <c r="O2322" s="826">
        <v>1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11</v>
      </c>
      <c r="B2323" s="822" t="s">
        <v>2300</v>
      </c>
      <c r="C2323" s="822" t="s">
        <v>2306</v>
      </c>
      <c r="D2323" s="823" t="s">
        <v>4268</v>
      </c>
      <c r="E2323" s="824" t="s">
        <v>2342</v>
      </c>
      <c r="F2323" s="822" t="s">
        <v>2303</v>
      </c>
      <c r="G2323" s="822" t="s">
        <v>2359</v>
      </c>
      <c r="H2323" s="822" t="s">
        <v>329</v>
      </c>
      <c r="I2323" s="822" t="s">
        <v>4017</v>
      </c>
      <c r="J2323" s="822" t="s">
        <v>4018</v>
      </c>
      <c r="K2323" s="822" t="s">
        <v>4019</v>
      </c>
      <c r="L2323" s="825">
        <v>949.9</v>
      </c>
      <c r="M2323" s="825">
        <v>949.9</v>
      </c>
      <c r="N2323" s="822">
        <v>1</v>
      </c>
      <c r="O2323" s="826">
        <v>1</v>
      </c>
      <c r="P2323" s="825"/>
      <c r="Q2323" s="827">
        <v>0</v>
      </c>
      <c r="R2323" s="822"/>
      <c r="S2323" s="827">
        <v>0</v>
      </c>
      <c r="T2323" s="826"/>
      <c r="U2323" s="828">
        <v>0</v>
      </c>
    </row>
    <row r="2324" spans="1:21" ht="14.45" customHeight="1" x14ac:dyDescent="0.2">
      <c r="A2324" s="821">
        <v>11</v>
      </c>
      <c r="B2324" s="822" t="s">
        <v>2300</v>
      </c>
      <c r="C2324" s="822" t="s">
        <v>2306</v>
      </c>
      <c r="D2324" s="823" t="s">
        <v>4268</v>
      </c>
      <c r="E2324" s="824" t="s">
        <v>2352</v>
      </c>
      <c r="F2324" s="822" t="s">
        <v>2301</v>
      </c>
      <c r="G2324" s="822" t="s">
        <v>2514</v>
      </c>
      <c r="H2324" s="822" t="s">
        <v>329</v>
      </c>
      <c r="I2324" s="822" t="s">
        <v>2515</v>
      </c>
      <c r="J2324" s="822" t="s">
        <v>2516</v>
      </c>
      <c r="K2324" s="822" t="s">
        <v>2517</v>
      </c>
      <c r="L2324" s="825">
        <v>159.71</v>
      </c>
      <c r="M2324" s="825">
        <v>5270.43</v>
      </c>
      <c r="N2324" s="822">
        <v>33</v>
      </c>
      <c r="O2324" s="826">
        <v>11</v>
      </c>
      <c r="P2324" s="825">
        <v>2874.78</v>
      </c>
      <c r="Q2324" s="827">
        <v>0.54545454545454541</v>
      </c>
      <c r="R2324" s="822">
        <v>18</v>
      </c>
      <c r="S2324" s="827">
        <v>0.54545454545454541</v>
      </c>
      <c r="T2324" s="826">
        <v>6</v>
      </c>
      <c r="U2324" s="828">
        <v>0.54545454545454541</v>
      </c>
    </row>
    <row r="2325" spans="1:21" ht="14.45" customHeight="1" x14ac:dyDescent="0.2">
      <c r="A2325" s="821">
        <v>11</v>
      </c>
      <c r="B2325" s="822" t="s">
        <v>2300</v>
      </c>
      <c r="C2325" s="822" t="s">
        <v>2306</v>
      </c>
      <c r="D2325" s="823" t="s">
        <v>4268</v>
      </c>
      <c r="E2325" s="824" t="s">
        <v>2352</v>
      </c>
      <c r="F2325" s="822" t="s">
        <v>2301</v>
      </c>
      <c r="G2325" s="822" t="s">
        <v>2383</v>
      </c>
      <c r="H2325" s="822" t="s">
        <v>663</v>
      </c>
      <c r="I2325" s="822" t="s">
        <v>1914</v>
      </c>
      <c r="J2325" s="822" t="s">
        <v>1055</v>
      </c>
      <c r="K2325" s="822" t="s">
        <v>708</v>
      </c>
      <c r="L2325" s="825">
        <v>96.04</v>
      </c>
      <c r="M2325" s="825">
        <v>96.04</v>
      </c>
      <c r="N2325" s="822">
        <v>1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11</v>
      </c>
      <c r="B2326" s="822" t="s">
        <v>2300</v>
      </c>
      <c r="C2326" s="822" t="s">
        <v>2306</v>
      </c>
      <c r="D2326" s="823" t="s">
        <v>4268</v>
      </c>
      <c r="E2326" s="824" t="s">
        <v>2352</v>
      </c>
      <c r="F2326" s="822" t="s">
        <v>2301</v>
      </c>
      <c r="G2326" s="822" t="s">
        <v>2383</v>
      </c>
      <c r="H2326" s="822" t="s">
        <v>329</v>
      </c>
      <c r="I2326" s="822" t="s">
        <v>3034</v>
      </c>
      <c r="J2326" s="822" t="s">
        <v>1055</v>
      </c>
      <c r="K2326" s="822" t="s">
        <v>3035</v>
      </c>
      <c r="L2326" s="825">
        <v>153.65</v>
      </c>
      <c r="M2326" s="825">
        <v>307.3</v>
      </c>
      <c r="N2326" s="822">
        <v>2</v>
      </c>
      <c r="O2326" s="826">
        <v>2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11</v>
      </c>
      <c r="B2327" s="822" t="s">
        <v>2300</v>
      </c>
      <c r="C2327" s="822" t="s">
        <v>2306</v>
      </c>
      <c r="D2327" s="823" t="s">
        <v>4268</v>
      </c>
      <c r="E2327" s="824" t="s">
        <v>2352</v>
      </c>
      <c r="F2327" s="822" t="s">
        <v>2301</v>
      </c>
      <c r="G2327" s="822" t="s">
        <v>2383</v>
      </c>
      <c r="H2327" s="822" t="s">
        <v>329</v>
      </c>
      <c r="I2327" s="822" t="s">
        <v>2520</v>
      </c>
      <c r="J2327" s="822" t="s">
        <v>1055</v>
      </c>
      <c r="K2327" s="822" t="s">
        <v>1056</v>
      </c>
      <c r="L2327" s="825">
        <v>134.44999999999999</v>
      </c>
      <c r="M2327" s="825">
        <v>806.7</v>
      </c>
      <c r="N2327" s="822">
        <v>6</v>
      </c>
      <c r="O2327" s="826">
        <v>4.5</v>
      </c>
      <c r="P2327" s="825">
        <v>672.25</v>
      </c>
      <c r="Q2327" s="827">
        <v>0.83333333333333326</v>
      </c>
      <c r="R2327" s="822">
        <v>5</v>
      </c>
      <c r="S2327" s="827">
        <v>0.83333333333333337</v>
      </c>
      <c r="T2327" s="826">
        <v>3.5</v>
      </c>
      <c r="U2327" s="828">
        <v>0.77777777777777779</v>
      </c>
    </row>
    <row r="2328" spans="1:21" ht="14.45" customHeight="1" x14ac:dyDescent="0.2">
      <c r="A2328" s="821">
        <v>11</v>
      </c>
      <c r="B2328" s="822" t="s">
        <v>2300</v>
      </c>
      <c r="C2328" s="822" t="s">
        <v>2306</v>
      </c>
      <c r="D2328" s="823" t="s">
        <v>4268</v>
      </c>
      <c r="E2328" s="824" t="s">
        <v>2352</v>
      </c>
      <c r="F2328" s="822" t="s">
        <v>2301</v>
      </c>
      <c r="G2328" s="822" t="s">
        <v>2383</v>
      </c>
      <c r="H2328" s="822" t="s">
        <v>329</v>
      </c>
      <c r="I2328" s="822" t="s">
        <v>2520</v>
      </c>
      <c r="J2328" s="822" t="s">
        <v>1055</v>
      </c>
      <c r="K2328" s="822" t="s">
        <v>1056</v>
      </c>
      <c r="L2328" s="825">
        <v>235.78</v>
      </c>
      <c r="M2328" s="825">
        <v>707.34</v>
      </c>
      <c r="N2328" s="822">
        <v>3</v>
      </c>
      <c r="O2328" s="826">
        <v>1.5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11</v>
      </c>
      <c r="B2329" s="822" t="s">
        <v>2300</v>
      </c>
      <c r="C2329" s="822" t="s">
        <v>2306</v>
      </c>
      <c r="D2329" s="823" t="s">
        <v>4268</v>
      </c>
      <c r="E2329" s="824" t="s">
        <v>2352</v>
      </c>
      <c r="F2329" s="822" t="s">
        <v>2301</v>
      </c>
      <c r="G2329" s="822" t="s">
        <v>2721</v>
      </c>
      <c r="H2329" s="822" t="s">
        <v>329</v>
      </c>
      <c r="I2329" s="822" t="s">
        <v>2964</v>
      </c>
      <c r="J2329" s="822" t="s">
        <v>2930</v>
      </c>
      <c r="K2329" s="822" t="s">
        <v>2965</v>
      </c>
      <c r="L2329" s="825">
        <v>508.75</v>
      </c>
      <c r="M2329" s="825">
        <v>508.75</v>
      </c>
      <c r="N2329" s="822">
        <v>1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11</v>
      </c>
      <c r="B2330" s="822" t="s">
        <v>2300</v>
      </c>
      <c r="C2330" s="822" t="s">
        <v>2306</v>
      </c>
      <c r="D2330" s="823" t="s">
        <v>4268</v>
      </c>
      <c r="E2330" s="824" t="s">
        <v>2352</v>
      </c>
      <c r="F2330" s="822" t="s">
        <v>2301</v>
      </c>
      <c r="G2330" s="822" t="s">
        <v>2522</v>
      </c>
      <c r="H2330" s="822" t="s">
        <v>329</v>
      </c>
      <c r="I2330" s="822" t="s">
        <v>2523</v>
      </c>
      <c r="J2330" s="822" t="s">
        <v>2524</v>
      </c>
      <c r="K2330" s="822" t="s">
        <v>708</v>
      </c>
      <c r="L2330" s="825">
        <v>78.33</v>
      </c>
      <c r="M2330" s="825">
        <v>156.66</v>
      </c>
      <c r="N2330" s="822">
        <v>2</v>
      </c>
      <c r="O2330" s="826">
        <v>1</v>
      </c>
      <c r="P2330" s="825">
        <v>156.66</v>
      </c>
      <c r="Q2330" s="827">
        <v>1</v>
      </c>
      <c r="R2330" s="822">
        <v>2</v>
      </c>
      <c r="S2330" s="827">
        <v>1</v>
      </c>
      <c r="T2330" s="826">
        <v>1</v>
      </c>
      <c r="U2330" s="828">
        <v>1</v>
      </c>
    </row>
    <row r="2331" spans="1:21" ht="14.45" customHeight="1" x14ac:dyDescent="0.2">
      <c r="A2331" s="821">
        <v>11</v>
      </c>
      <c r="B2331" s="822" t="s">
        <v>2300</v>
      </c>
      <c r="C2331" s="822" t="s">
        <v>2306</v>
      </c>
      <c r="D2331" s="823" t="s">
        <v>4268</v>
      </c>
      <c r="E2331" s="824" t="s">
        <v>2352</v>
      </c>
      <c r="F2331" s="822" t="s">
        <v>2301</v>
      </c>
      <c r="G2331" s="822" t="s">
        <v>2968</v>
      </c>
      <c r="H2331" s="822" t="s">
        <v>329</v>
      </c>
      <c r="I2331" s="822" t="s">
        <v>3037</v>
      </c>
      <c r="J2331" s="822" t="s">
        <v>3038</v>
      </c>
      <c r="K2331" s="822" t="s">
        <v>3039</v>
      </c>
      <c r="L2331" s="825">
        <v>51</v>
      </c>
      <c r="M2331" s="825">
        <v>51</v>
      </c>
      <c r="N2331" s="822">
        <v>1</v>
      </c>
      <c r="O2331" s="826">
        <v>1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11</v>
      </c>
      <c r="B2332" s="822" t="s">
        <v>2300</v>
      </c>
      <c r="C2332" s="822" t="s">
        <v>2306</v>
      </c>
      <c r="D2332" s="823" t="s">
        <v>4268</v>
      </c>
      <c r="E2332" s="824" t="s">
        <v>2352</v>
      </c>
      <c r="F2332" s="822" t="s">
        <v>2301</v>
      </c>
      <c r="G2332" s="822" t="s">
        <v>3151</v>
      </c>
      <c r="H2332" s="822" t="s">
        <v>329</v>
      </c>
      <c r="I2332" s="822" t="s">
        <v>3466</v>
      </c>
      <c r="J2332" s="822" t="s">
        <v>3153</v>
      </c>
      <c r="K2332" s="822" t="s">
        <v>3467</v>
      </c>
      <c r="L2332" s="825">
        <v>150.26</v>
      </c>
      <c r="M2332" s="825">
        <v>300.52</v>
      </c>
      <c r="N2332" s="822">
        <v>2</v>
      </c>
      <c r="O2332" s="826">
        <v>2</v>
      </c>
      <c r="P2332" s="825">
        <v>150.26</v>
      </c>
      <c r="Q2332" s="827">
        <v>0.5</v>
      </c>
      <c r="R2332" s="822">
        <v>1</v>
      </c>
      <c r="S2332" s="827">
        <v>0.5</v>
      </c>
      <c r="T2332" s="826">
        <v>1</v>
      </c>
      <c r="U2332" s="828">
        <v>0.5</v>
      </c>
    </row>
    <row r="2333" spans="1:21" ht="14.45" customHeight="1" x14ac:dyDescent="0.2">
      <c r="A2333" s="821">
        <v>11</v>
      </c>
      <c r="B2333" s="822" t="s">
        <v>2300</v>
      </c>
      <c r="C2333" s="822" t="s">
        <v>2306</v>
      </c>
      <c r="D2333" s="823" t="s">
        <v>4268</v>
      </c>
      <c r="E2333" s="824" t="s">
        <v>2352</v>
      </c>
      <c r="F2333" s="822" t="s">
        <v>2301</v>
      </c>
      <c r="G2333" s="822" t="s">
        <v>2434</v>
      </c>
      <c r="H2333" s="822" t="s">
        <v>329</v>
      </c>
      <c r="I2333" s="822" t="s">
        <v>2435</v>
      </c>
      <c r="J2333" s="822" t="s">
        <v>2436</v>
      </c>
      <c r="K2333" s="822" t="s">
        <v>2437</v>
      </c>
      <c r="L2333" s="825">
        <v>52.87</v>
      </c>
      <c r="M2333" s="825">
        <v>898.79</v>
      </c>
      <c r="N2333" s="822">
        <v>17</v>
      </c>
      <c r="O2333" s="826">
        <v>16</v>
      </c>
      <c r="P2333" s="825">
        <v>422.96</v>
      </c>
      <c r="Q2333" s="827">
        <v>0.47058823529411764</v>
      </c>
      <c r="R2333" s="822">
        <v>8</v>
      </c>
      <c r="S2333" s="827">
        <v>0.47058823529411764</v>
      </c>
      <c r="T2333" s="826">
        <v>8</v>
      </c>
      <c r="U2333" s="828">
        <v>0.5</v>
      </c>
    </row>
    <row r="2334" spans="1:21" ht="14.45" customHeight="1" x14ac:dyDescent="0.2">
      <c r="A2334" s="821">
        <v>11</v>
      </c>
      <c r="B2334" s="822" t="s">
        <v>2300</v>
      </c>
      <c r="C2334" s="822" t="s">
        <v>2306</v>
      </c>
      <c r="D2334" s="823" t="s">
        <v>4268</v>
      </c>
      <c r="E2334" s="824" t="s">
        <v>2352</v>
      </c>
      <c r="F2334" s="822" t="s">
        <v>2301</v>
      </c>
      <c r="G2334" s="822" t="s">
        <v>2434</v>
      </c>
      <c r="H2334" s="822" t="s">
        <v>329</v>
      </c>
      <c r="I2334" s="822" t="s">
        <v>2543</v>
      </c>
      <c r="J2334" s="822" t="s">
        <v>2436</v>
      </c>
      <c r="K2334" s="822" t="s">
        <v>2437</v>
      </c>
      <c r="L2334" s="825">
        <v>52.87</v>
      </c>
      <c r="M2334" s="825">
        <v>105.74</v>
      </c>
      <c r="N2334" s="822">
        <v>2</v>
      </c>
      <c r="O2334" s="826">
        <v>2</v>
      </c>
      <c r="P2334" s="825">
        <v>52.87</v>
      </c>
      <c r="Q2334" s="827">
        <v>0.5</v>
      </c>
      <c r="R2334" s="822">
        <v>1</v>
      </c>
      <c r="S2334" s="827">
        <v>0.5</v>
      </c>
      <c r="T2334" s="826">
        <v>1</v>
      </c>
      <c r="U2334" s="828">
        <v>0.5</v>
      </c>
    </row>
    <row r="2335" spans="1:21" ht="14.45" customHeight="1" x14ac:dyDescent="0.2">
      <c r="A2335" s="821">
        <v>11</v>
      </c>
      <c r="B2335" s="822" t="s">
        <v>2300</v>
      </c>
      <c r="C2335" s="822" t="s">
        <v>2306</v>
      </c>
      <c r="D2335" s="823" t="s">
        <v>4268</v>
      </c>
      <c r="E2335" s="824" t="s">
        <v>2352</v>
      </c>
      <c r="F2335" s="822" t="s">
        <v>2301</v>
      </c>
      <c r="G2335" s="822" t="s">
        <v>2434</v>
      </c>
      <c r="H2335" s="822" t="s">
        <v>329</v>
      </c>
      <c r="I2335" s="822" t="s">
        <v>4180</v>
      </c>
      <c r="J2335" s="822" t="s">
        <v>2436</v>
      </c>
      <c r="K2335" s="822" t="s">
        <v>2437</v>
      </c>
      <c r="L2335" s="825">
        <v>52.87</v>
      </c>
      <c r="M2335" s="825">
        <v>52.87</v>
      </c>
      <c r="N2335" s="822">
        <v>1</v>
      </c>
      <c r="O2335" s="826">
        <v>1</v>
      </c>
      <c r="P2335" s="825">
        <v>52.87</v>
      </c>
      <c r="Q2335" s="827">
        <v>1</v>
      </c>
      <c r="R2335" s="822">
        <v>1</v>
      </c>
      <c r="S2335" s="827">
        <v>1</v>
      </c>
      <c r="T2335" s="826">
        <v>1</v>
      </c>
      <c r="U2335" s="828">
        <v>1</v>
      </c>
    </row>
    <row r="2336" spans="1:21" ht="14.45" customHeight="1" x14ac:dyDescent="0.2">
      <c r="A2336" s="821">
        <v>11</v>
      </c>
      <c r="B2336" s="822" t="s">
        <v>2300</v>
      </c>
      <c r="C2336" s="822" t="s">
        <v>2306</v>
      </c>
      <c r="D2336" s="823" t="s">
        <v>4268</v>
      </c>
      <c r="E2336" s="824" t="s">
        <v>2352</v>
      </c>
      <c r="F2336" s="822" t="s">
        <v>2301</v>
      </c>
      <c r="G2336" s="822" t="s">
        <v>2544</v>
      </c>
      <c r="H2336" s="822" t="s">
        <v>329</v>
      </c>
      <c r="I2336" s="822" t="s">
        <v>2545</v>
      </c>
      <c r="J2336" s="822" t="s">
        <v>730</v>
      </c>
      <c r="K2336" s="822" t="s">
        <v>2546</v>
      </c>
      <c r="L2336" s="825">
        <v>91.11</v>
      </c>
      <c r="M2336" s="825">
        <v>91.11</v>
      </c>
      <c r="N2336" s="822">
        <v>1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11</v>
      </c>
      <c r="B2337" s="822" t="s">
        <v>2300</v>
      </c>
      <c r="C2337" s="822" t="s">
        <v>2306</v>
      </c>
      <c r="D2337" s="823" t="s">
        <v>4268</v>
      </c>
      <c r="E2337" s="824" t="s">
        <v>2352</v>
      </c>
      <c r="F2337" s="822" t="s">
        <v>2301</v>
      </c>
      <c r="G2337" s="822" t="s">
        <v>2548</v>
      </c>
      <c r="H2337" s="822" t="s">
        <v>329</v>
      </c>
      <c r="I2337" s="822" t="s">
        <v>2549</v>
      </c>
      <c r="J2337" s="822" t="s">
        <v>2550</v>
      </c>
      <c r="K2337" s="822" t="s">
        <v>2551</v>
      </c>
      <c r="L2337" s="825">
        <v>93.49</v>
      </c>
      <c r="M2337" s="825">
        <v>186.98</v>
      </c>
      <c r="N2337" s="822">
        <v>2</v>
      </c>
      <c r="O2337" s="826">
        <v>1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11</v>
      </c>
      <c r="B2338" s="822" t="s">
        <v>2300</v>
      </c>
      <c r="C2338" s="822" t="s">
        <v>2306</v>
      </c>
      <c r="D2338" s="823" t="s">
        <v>4268</v>
      </c>
      <c r="E2338" s="824" t="s">
        <v>2352</v>
      </c>
      <c r="F2338" s="822" t="s">
        <v>2301</v>
      </c>
      <c r="G2338" s="822" t="s">
        <v>2555</v>
      </c>
      <c r="H2338" s="822" t="s">
        <v>329</v>
      </c>
      <c r="I2338" s="822" t="s">
        <v>2556</v>
      </c>
      <c r="J2338" s="822" t="s">
        <v>2557</v>
      </c>
      <c r="K2338" s="822" t="s">
        <v>2558</v>
      </c>
      <c r="L2338" s="825">
        <v>0</v>
      </c>
      <c r="M2338" s="825">
        <v>0</v>
      </c>
      <c r="N2338" s="822">
        <v>1</v>
      </c>
      <c r="O2338" s="826">
        <v>0.5</v>
      </c>
      <c r="P2338" s="825">
        <v>0</v>
      </c>
      <c r="Q2338" s="827"/>
      <c r="R2338" s="822">
        <v>1</v>
      </c>
      <c r="S2338" s="827">
        <v>1</v>
      </c>
      <c r="T2338" s="826">
        <v>0.5</v>
      </c>
      <c r="U2338" s="828">
        <v>1</v>
      </c>
    </row>
    <row r="2339" spans="1:21" ht="14.45" customHeight="1" x14ac:dyDescent="0.2">
      <c r="A2339" s="821">
        <v>11</v>
      </c>
      <c r="B2339" s="822" t="s">
        <v>2300</v>
      </c>
      <c r="C2339" s="822" t="s">
        <v>2306</v>
      </c>
      <c r="D2339" s="823" t="s">
        <v>4268</v>
      </c>
      <c r="E2339" s="824" t="s">
        <v>2352</v>
      </c>
      <c r="F2339" s="822" t="s">
        <v>2301</v>
      </c>
      <c r="G2339" s="822" t="s">
        <v>2448</v>
      </c>
      <c r="H2339" s="822" t="s">
        <v>329</v>
      </c>
      <c r="I2339" s="822" t="s">
        <v>2449</v>
      </c>
      <c r="J2339" s="822" t="s">
        <v>840</v>
      </c>
      <c r="K2339" s="822" t="s">
        <v>2450</v>
      </c>
      <c r="L2339" s="825">
        <v>75.05</v>
      </c>
      <c r="M2339" s="825">
        <v>75.05</v>
      </c>
      <c r="N2339" s="822">
        <v>1</v>
      </c>
      <c r="O2339" s="826">
        <v>0.5</v>
      </c>
      <c r="P2339" s="825">
        <v>75.05</v>
      </c>
      <c r="Q2339" s="827">
        <v>1</v>
      </c>
      <c r="R2339" s="822">
        <v>1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11</v>
      </c>
      <c r="B2340" s="822" t="s">
        <v>2300</v>
      </c>
      <c r="C2340" s="822" t="s">
        <v>2306</v>
      </c>
      <c r="D2340" s="823" t="s">
        <v>4268</v>
      </c>
      <c r="E2340" s="824" t="s">
        <v>2352</v>
      </c>
      <c r="F2340" s="822" t="s">
        <v>2301</v>
      </c>
      <c r="G2340" s="822" t="s">
        <v>2559</v>
      </c>
      <c r="H2340" s="822" t="s">
        <v>329</v>
      </c>
      <c r="I2340" s="822" t="s">
        <v>2560</v>
      </c>
      <c r="J2340" s="822" t="s">
        <v>2561</v>
      </c>
      <c r="K2340" s="822" t="s">
        <v>2562</v>
      </c>
      <c r="L2340" s="825">
        <v>159.71</v>
      </c>
      <c r="M2340" s="825">
        <v>8304.92</v>
      </c>
      <c r="N2340" s="822">
        <v>52</v>
      </c>
      <c r="O2340" s="826">
        <v>18</v>
      </c>
      <c r="P2340" s="825">
        <v>4312.17</v>
      </c>
      <c r="Q2340" s="827">
        <v>0.51923076923076927</v>
      </c>
      <c r="R2340" s="822">
        <v>27</v>
      </c>
      <c r="S2340" s="827">
        <v>0.51923076923076927</v>
      </c>
      <c r="T2340" s="826">
        <v>9</v>
      </c>
      <c r="U2340" s="828">
        <v>0.5</v>
      </c>
    </row>
    <row r="2341" spans="1:21" ht="14.45" customHeight="1" x14ac:dyDescent="0.2">
      <c r="A2341" s="821">
        <v>11</v>
      </c>
      <c r="B2341" s="822" t="s">
        <v>2300</v>
      </c>
      <c r="C2341" s="822" t="s">
        <v>2306</v>
      </c>
      <c r="D2341" s="823" t="s">
        <v>4268</v>
      </c>
      <c r="E2341" s="824" t="s">
        <v>2352</v>
      </c>
      <c r="F2341" s="822" t="s">
        <v>2301</v>
      </c>
      <c r="G2341" s="822" t="s">
        <v>2747</v>
      </c>
      <c r="H2341" s="822" t="s">
        <v>329</v>
      </c>
      <c r="I2341" s="822" t="s">
        <v>2751</v>
      </c>
      <c r="J2341" s="822" t="s">
        <v>2752</v>
      </c>
      <c r="K2341" s="822" t="s">
        <v>2750</v>
      </c>
      <c r="L2341" s="825">
        <v>0</v>
      </c>
      <c r="M2341" s="825">
        <v>0</v>
      </c>
      <c r="N2341" s="822">
        <v>3</v>
      </c>
      <c r="O2341" s="826">
        <v>0.5</v>
      </c>
      <c r="P2341" s="825"/>
      <c r="Q2341" s="827"/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11</v>
      </c>
      <c r="B2342" s="822" t="s">
        <v>2300</v>
      </c>
      <c r="C2342" s="822" t="s">
        <v>2306</v>
      </c>
      <c r="D2342" s="823" t="s">
        <v>4268</v>
      </c>
      <c r="E2342" s="824" t="s">
        <v>2352</v>
      </c>
      <c r="F2342" s="822" t="s">
        <v>2301</v>
      </c>
      <c r="G2342" s="822" t="s">
        <v>2438</v>
      </c>
      <c r="H2342" s="822" t="s">
        <v>329</v>
      </c>
      <c r="I2342" s="822" t="s">
        <v>2439</v>
      </c>
      <c r="J2342" s="822" t="s">
        <v>2440</v>
      </c>
      <c r="K2342" s="822" t="s">
        <v>2441</v>
      </c>
      <c r="L2342" s="825">
        <v>91.78</v>
      </c>
      <c r="M2342" s="825">
        <v>275.34000000000003</v>
      </c>
      <c r="N2342" s="822">
        <v>3</v>
      </c>
      <c r="O2342" s="826">
        <v>1.5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11</v>
      </c>
      <c r="B2343" s="822" t="s">
        <v>2300</v>
      </c>
      <c r="C2343" s="822" t="s">
        <v>2306</v>
      </c>
      <c r="D2343" s="823" t="s">
        <v>4268</v>
      </c>
      <c r="E2343" s="824" t="s">
        <v>2352</v>
      </c>
      <c r="F2343" s="822" t="s">
        <v>2301</v>
      </c>
      <c r="G2343" s="822" t="s">
        <v>2762</v>
      </c>
      <c r="H2343" s="822" t="s">
        <v>329</v>
      </c>
      <c r="I2343" s="822" t="s">
        <v>4164</v>
      </c>
      <c r="J2343" s="822" t="s">
        <v>4165</v>
      </c>
      <c r="K2343" s="822" t="s">
        <v>4166</v>
      </c>
      <c r="L2343" s="825">
        <v>63.47</v>
      </c>
      <c r="M2343" s="825">
        <v>126.94</v>
      </c>
      <c r="N2343" s="822">
        <v>2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11</v>
      </c>
      <c r="B2344" s="822" t="s">
        <v>2300</v>
      </c>
      <c r="C2344" s="822" t="s">
        <v>2306</v>
      </c>
      <c r="D2344" s="823" t="s">
        <v>4268</v>
      </c>
      <c r="E2344" s="824" t="s">
        <v>2352</v>
      </c>
      <c r="F2344" s="822" t="s">
        <v>2301</v>
      </c>
      <c r="G2344" s="822" t="s">
        <v>2385</v>
      </c>
      <c r="H2344" s="822" t="s">
        <v>329</v>
      </c>
      <c r="I2344" s="822" t="s">
        <v>2451</v>
      </c>
      <c r="J2344" s="822" t="s">
        <v>1104</v>
      </c>
      <c r="K2344" s="822" t="s">
        <v>1056</v>
      </c>
      <c r="L2344" s="825">
        <v>78.48</v>
      </c>
      <c r="M2344" s="825">
        <v>156.96</v>
      </c>
      <c r="N2344" s="822">
        <v>2</v>
      </c>
      <c r="O2344" s="826">
        <v>0.5</v>
      </c>
      <c r="P2344" s="825">
        <v>156.96</v>
      </c>
      <c r="Q2344" s="827">
        <v>1</v>
      </c>
      <c r="R2344" s="822">
        <v>2</v>
      </c>
      <c r="S2344" s="827">
        <v>1</v>
      </c>
      <c r="T2344" s="826">
        <v>0.5</v>
      </c>
      <c r="U2344" s="828">
        <v>1</v>
      </c>
    </row>
    <row r="2345" spans="1:21" ht="14.45" customHeight="1" x14ac:dyDescent="0.2">
      <c r="A2345" s="821">
        <v>11</v>
      </c>
      <c r="B2345" s="822" t="s">
        <v>2300</v>
      </c>
      <c r="C2345" s="822" t="s">
        <v>2306</v>
      </c>
      <c r="D2345" s="823" t="s">
        <v>4268</v>
      </c>
      <c r="E2345" s="824" t="s">
        <v>2352</v>
      </c>
      <c r="F2345" s="822" t="s">
        <v>2301</v>
      </c>
      <c r="G2345" s="822" t="s">
        <v>2452</v>
      </c>
      <c r="H2345" s="822" t="s">
        <v>329</v>
      </c>
      <c r="I2345" s="822" t="s">
        <v>2453</v>
      </c>
      <c r="J2345" s="822" t="s">
        <v>2454</v>
      </c>
      <c r="K2345" s="822" t="s">
        <v>2455</v>
      </c>
      <c r="L2345" s="825">
        <v>132.97999999999999</v>
      </c>
      <c r="M2345" s="825">
        <v>265.95999999999998</v>
      </c>
      <c r="N2345" s="822">
        <v>2</v>
      </c>
      <c r="O2345" s="826">
        <v>1.5</v>
      </c>
      <c r="P2345" s="825">
        <v>265.95999999999998</v>
      </c>
      <c r="Q2345" s="827">
        <v>1</v>
      </c>
      <c r="R2345" s="822">
        <v>2</v>
      </c>
      <c r="S2345" s="827">
        <v>1</v>
      </c>
      <c r="T2345" s="826">
        <v>1.5</v>
      </c>
      <c r="U2345" s="828">
        <v>1</v>
      </c>
    </row>
    <row r="2346" spans="1:21" ht="14.45" customHeight="1" x14ac:dyDescent="0.2">
      <c r="A2346" s="821">
        <v>11</v>
      </c>
      <c r="B2346" s="822" t="s">
        <v>2300</v>
      </c>
      <c r="C2346" s="822" t="s">
        <v>2306</v>
      </c>
      <c r="D2346" s="823" t="s">
        <v>4268</v>
      </c>
      <c r="E2346" s="824" t="s">
        <v>2352</v>
      </c>
      <c r="F2346" s="822" t="s">
        <v>2301</v>
      </c>
      <c r="G2346" s="822" t="s">
        <v>2387</v>
      </c>
      <c r="H2346" s="822" t="s">
        <v>329</v>
      </c>
      <c r="I2346" s="822" t="s">
        <v>2388</v>
      </c>
      <c r="J2346" s="822" t="s">
        <v>717</v>
      </c>
      <c r="K2346" s="822" t="s">
        <v>718</v>
      </c>
      <c r="L2346" s="825">
        <v>38.5</v>
      </c>
      <c r="M2346" s="825">
        <v>115.5</v>
      </c>
      <c r="N2346" s="822">
        <v>3</v>
      </c>
      <c r="O2346" s="826">
        <v>1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11</v>
      </c>
      <c r="B2347" s="822" t="s">
        <v>2300</v>
      </c>
      <c r="C2347" s="822" t="s">
        <v>2306</v>
      </c>
      <c r="D2347" s="823" t="s">
        <v>4268</v>
      </c>
      <c r="E2347" s="824" t="s">
        <v>2352</v>
      </c>
      <c r="F2347" s="822" t="s">
        <v>2301</v>
      </c>
      <c r="G2347" s="822" t="s">
        <v>2585</v>
      </c>
      <c r="H2347" s="822" t="s">
        <v>329</v>
      </c>
      <c r="I2347" s="822" t="s">
        <v>2586</v>
      </c>
      <c r="J2347" s="822" t="s">
        <v>892</v>
      </c>
      <c r="K2347" s="822" t="s">
        <v>2587</v>
      </c>
      <c r="L2347" s="825">
        <v>0</v>
      </c>
      <c r="M2347" s="825">
        <v>0</v>
      </c>
      <c r="N2347" s="822">
        <v>1</v>
      </c>
      <c r="O2347" s="826">
        <v>0.5</v>
      </c>
      <c r="P2347" s="825"/>
      <c r="Q2347" s="827"/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11</v>
      </c>
      <c r="B2348" s="822" t="s">
        <v>2300</v>
      </c>
      <c r="C2348" s="822" t="s">
        <v>2306</v>
      </c>
      <c r="D2348" s="823" t="s">
        <v>4268</v>
      </c>
      <c r="E2348" s="824" t="s">
        <v>2352</v>
      </c>
      <c r="F2348" s="822" t="s">
        <v>2301</v>
      </c>
      <c r="G2348" s="822" t="s">
        <v>2585</v>
      </c>
      <c r="H2348" s="822" t="s">
        <v>329</v>
      </c>
      <c r="I2348" s="822" t="s">
        <v>3374</v>
      </c>
      <c r="J2348" s="822" t="s">
        <v>892</v>
      </c>
      <c r="K2348" s="822" t="s">
        <v>3375</v>
      </c>
      <c r="L2348" s="825">
        <v>0</v>
      </c>
      <c r="M2348" s="825">
        <v>0</v>
      </c>
      <c r="N2348" s="822">
        <v>1</v>
      </c>
      <c r="O2348" s="826">
        <v>0.5</v>
      </c>
      <c r="P2348" s="825"/>
      <c r="Q2348" s="827"/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11</v>
      </c>
      <c r="B2349" s="822" t="s">
        <v>2300</v>
      </c>
      <c r="C2349" s="822" t="s">
        <v>2306</v>
      </c>
      <c r="D2349" s="823" t="s">
        <v>4268</v>
      </c>
      <c r="E2349" s="824" t="s">
        <v>2352</v>
      </c>
      <c r="F2349" s="822" t="s">
        <v>2301</v>
      </c>
      <c r="G2349" s="822" t="s">
        <v>2980</v>
      </c>
      <c r="H2349" s="822" t="s">
        <v>329</v>
      </c>
      <c r="I2349" s="822" t="s">
        <v>2983</v>
      </c>
      <c r="J2349" s="822" t="s">
        <v>749</v>
      </c>
      <c r="K2349" s="822" t="s">
        <v>1840</v>
      </c>
      <c r="L2349" s="825">
        <v>38.56</v>
      </c>
      <c r="M2349" s="825">
        <v>115.68</v>
      </c>
      <c r="N2349" s="822">
        <v>3</v>
      </c>
      <c r="O2349" s="826">
        <v>3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11</v>
      </c>
      <c r="B2350" s="822" t="s">
        <v>2300</v>
      </c>
      <c r="C2350" s="822" t="s">
        <v>2306</v>
      </c>
      <c r="D2350" s="823" t="s">
        <v>4268</v>
      </c>
      <c r="E2350" s="824" t="s">
        <v>2352</v>
      </c>
      <c r="F2350" s="822" t="s">
        <v>2301</v>
      </c>
      <c r="G2350" s="822" t="s">
        <v>2353</v>
      </c>
      <c r="H2350" s="822" t="s">
        <v>663</v>
      </c>
      <c r="I2350" s="822" t="s">
        <v>1834</v>
      </c>
      <c r="J2350" s="822" t="s">
        <v>788</v>
      </c>
      <c r="K2350" s="822" t="s">
        <v>1835</v>
      </c>
      <c r="L2350" s="825">
        <v>736.33</v>
      </c>
      <c r="M2350" s="825">
        <v>105295.19000000006</v>
      </c>
      <c r="N2350" s="822">
        <v>143</v>
      </c>
      <c r="O2350" s="826">
        <v>70</v>
      </c>
      <c r="P2350" s="825">
        <v>69215.020000000048</v>
      </c>
      <c r="Q2350" s="827">
        <v>0.6573426573426574</v>
      </c>
      <c r="R2350" s="822">
        <v>94</v>
      </c>
      <c r="S2350" s="827">
        <v>0.65734265734265729</v>
      </c>
      <c r="T2350" s="826">
        <v>47.5</v>
      </c>
      <c r="U2350" s="828">
        <v>0.6785714285714286</v>
      </c>
    </row>
    <row r="2351" spans="1:21" ht="14.45" customHeight="1" x14ac:dyDescent="0.2">
      <c r="A2351" s="821">
        <v>11</v>
      </c>
      <c r="B2351" s="822" t="s">
        <v>2300</v>
      </c>
      <c r="C2351" s="822" t="s">
        <v>2306</v>
      </c>
      <c r="D2351" s="823" t="s">
        <v>4268</v>
      </c>
      <c r="E2351" s="824" t="s">
        <v>2352</v>
      </c>
      <c r="F2351" s="822" t="s">
        <v>2301</v>
      </c>
      <c r="G2351" s="822" t="s">
        <v>2353</v>
      </c>
      <c r="H2351" s="822" t="s">
        <v>663</v>
      </c>
      <c r="I2351" s="822" t="s">
        <v>1836</v>
      </c>
      <c r="J2351" s="822" t="s">
        <v>788</v>
      </c>
      <c r="K2351" s="822" t="s">
        <v>1837</v>
      </c>
      <c r="L2351" s="825">
        <v>490.89</v>
      </c>
      <c r="M2351" s="825">
        <v>18162.93</v>
      </c>
      <c r="N2351" s="822">
        <v>37</v>
      </c>
      <c r="O2351" s="826">
        <v>21</v>
      </c>
      <c r="P2351" s="825">
        <v>13744.92</v>
      </c>
      <c r="Q2351" s="827">
        <v>0.7567567567567568</v>
      </c>
      <c r="R2351" s="822">
        <v>28</v>
      </c>
      <c r="S2351" s="827">
        <v>0.7567567567567568</v>
      </c>
      <c r="T2351" s="826">
        <v>15.5</v>
      </c>
      <c r="U2351" s="828">
        <v>0.73809523809523814</v>
      </c>
    </row>
    <row r="2352" spans="1:21" ht="14.45" customHeight="1" x14ac:dyDescent="0.2">
      <c r="A2352" s="821">
        <v>11</v>
      </c>
      <c r="B2352" s="822" t="s">
        <v>2300</v>
      </c>
      <c r="C2352" s="822" t="s">
        <v>2306</v>
      </c>
      <c r="D2352" s="823" t="s">
        <v>4268</v>
      </c>
      <c r="E2352" s="824" t="s">
        <v>2352</v>
      </c>
      <c r="F2352" s="822" t="s">
        <v>2301</v>
      </c>
      <c r="G2352" s="822" t="s">
        <v>2353</v>
      </c>
      <c r="H2352" s="822" t="s">
        <v>663</v>
      </c>
      <c r="I2352" s="822" t="s">
        <v>2118</v>
      </c>
      <c r="J2352" s="822" t="s">
        <v>788</v>
      </c>
      <c r="K2352" s="822" t="s">
        <v>2119</v>
      </c>
      <c r="L2352" s="825">
        <v>1154.68</v>
      </c>
      <c r="M2352" s="825">
        <v>5773.4</v>
      </c>
      <c r="N2352" s="822">
        <v>5</v>
      </c>
      <c r="O2352" s="826">
        <v>2</v>
      </c>
      <c r="P2352" s="825">
        <v>3464.04</v>
      </c>
      <c r="Q2352" s="827">
        <v>0.6</v>
      </c>
      <c r="R2352" s="822">
        <v>3</v>
      </c>
      <c r="S2352" s="827">
        <v>0.6</v>
      </c>
      <c r="T2352" s="826">
        <v>1</v>
      </c>
      <c r="U2352" s="828">
        <v>0.5</v>
      </c>
    </row>
    <row r="2353" spans="1:21" ht="14.45" customHeight="1" x14ac:dyDescent="0.2">
      <c r="A2353" s="821">
        <v>11</v>
      </c>
      <c r="B2353" s="822" t="s">
        <v>2300</v>
      </c>
      <c r="C2353" s="822" t="s">
        <v>2306</v>
      </c>
      <c r="D2353" s="823" t="s">
        <v>4268</v>
      </c>
      <c r="E2353" s="824" t="s">
        <v>2352</v>
      </c>
      <c r="F2353" s="822" t="s">
        <v>2301</v>
      </c>
      <c r="G2353" s="822" t="s">
        <v>2353</v>
      </c>
      <c r="H2353" s="822" t="s">
        <v>663</v>
      </c>
      <c r="I2353" s="822" t="s">
        <v>4181</v>
      </c>
      <c r="J2353" s="822" t="s">
        <v>1203</v>
      </c>
      <c r="K2353" s="822" t="s">
        <v>4182</v>
      </c>
      <c r="L2353" s="825">
        <v>369.5</v>
      </c>
      <c r="M2353" s="825">
        <v>739</v>
      </c>
      <c r="N2353" s="822">
        <v>2</v>
      </c>
      <c r="O2353" s="826">
        <v>0.5</v>
      </c>
      <c r="P2353" s="825">
        <v>739</v>
      </c>
      <c r="Q2353" s="827">
        <v>1</v>
      </c>
      <c r="R2353" s="822">
        <v>2</v>
      </c>
      <c r="S2353" s="827">
        <v>1</v>
      </c>
      <c r="T2353" s="826">
        <v>0.5</v>
      </c>
      <c r="U2353" s="828">
        <v>1</v>
      </c>
    </row>
    <row r="2354" spans="1:21" ht="14.45" customHeight="1" x14ac:dyDescent="0.2">
      <c r="A2354" s="821">
        <v>11</v>
      </c>
      <c r="B2354" s="822" t="s">
        <v>2300</v>
      </c>
      <c r="C2354" s="822" t="s">
        <v>2306</v>
      </c>
      <c r="D2354" s="823" t="s">
        <v>4268</v>
      </c>
      <c r="E2354" s="824" t="s">
        <v>2352</v>
      </c>
      <c r="F2354" s="822" t="s">
        <v>2301</v>
      </c>
      <c r="G2354" s="822" t="s">
        <v>2353</v>
      </c>
      <c r="H2354" s="822" t="s">
        <v>663</v>
      </c>
      <c r="I2354" s="822" t="s">
        <v>1830</v>
      </c>
      <c r="J2354" s="822" t="s">
        <v>788</v>
      </c>
      <c r="K2354" s="822" t="s">
        <v>1831</v>
      </c>
      <c r="L2354" s="825">
        <v>923.74</v>
      </c>
      <c r="M2354" s="825">
        <v>18474.8</v>
      </c>
      <c r="N2354" s="822">
        <v>20</v>
      </c>
      <c r="O2354" s="826">
        <v>11.5</v>
      </c>
      <c r="P2354" s="825">
        <v>13856.099999999999</v>
      </c>
      <c r="Q2354" s="827">
        <v>0.75</v>
      </c>
      <c r="R2354" s="822">
        <v>15</v>
      </c>
      <c r="S2354" s="827">
        <v>0.75</v>
      </c>
      <c r="T2354" s="826">
        <v>7.5</v>
      </c>
      <c r="U2354" s="828">
        <v>0.65217391304347827</v>
      </c>
    </row>
    <row r="2355" spans="1:21" ht="14.45" customHeight="1" x14ac:dyDescent="0.2">
      <c r="A2355" s="821">
        <v>11</v>
      </c>
      <c r="B2355" s="822" t="s">
        <v>2300</v>
      </c>
      <c r="C2355" s="822" t="s">
        <v>2306</v>
      </c>
      <c r="D2355" s="823" t="s">
        <v>4268</v>
      </c>
      <c r="E2355" s="824" t="s">
        <v>2352</v>
      </c>
      <c r="F2355" s="822" t="s">
        <v>2301</v>
      </c>
      <c r="G2355" s="822" t="s">
        <v>2408</v>
      </c>
      <c r="H2355" s="822" t="s">
        <v>329</v>
      </c>
      <c r="I2355" s="822" t="s">
        <v>2797</v>
      </c>
      <c r="J2355" s="822" t="s">
        <v>681</v>
      </c>
      <c r="K2355" s="822" t="s">
        <v>2798</v>
      </c>
      <c r="L2355" s="825">
        <v>17.62</v>
      </c>
      <c r="M2355" s="825">
        <v>35.24</v>
      </c>
      <c r="N2355" s="822">
        <v>2</v>
      </c>
      <c r="O2355" s="826">
        <v>2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11</v>
      </c>
      <c r="B2356" s="822" t="s">
        <v>2300</v>
      </c>
      <c r="C2356" s="822" t="s">
        <v>2306</v>
      </c>
      <c r="D2356" s="823" t="s">
        <v>4268</v>
      </c>
      <c r="E2356" s="824" t="s">
        <v>2352</v>
      </c>
      <c r="F2356" s="822" t="s">
        <v>2301</v>
      </c>
      <c r="G2356" s="822" t="s">
        <v>2408</v>
      </c>
      <c r="H2356" s="822" t="s">
        <v>329</v>
      </c>
      <c r="I2356" s="822" t="s">
        <v>2409</v>
      </c>
      <c r="J2356" s="822" t="s">
        <v>681</v>
      </c>
      <c r="K2356" s="822" t="s">
        <v>1168</v>
      </c>
      <c r="L2356" s="825">
        <v>35.25</v>
      </c>
      <c r="M2356" s="825">
        <v>423</v>
      </c>
      <c r="N2356" s="822">
        <v>12</v>
      </c>
      <c r="O2356" s="826">
        <v>10.5</v>
      </c>
      <c r="P2356" s="825">
        <v>176.25</v>
      </c>
      <c r="Q2356" s="827">
        <v>0.41666666666666669</v>
      </c>
      <c r="R2356" s="822">
        <v>5</v>
      </c>
      <c r="S2356" s="827">
        <v>0.41666666666666669</v>
      </c>
      <c r="T2356" s="826">
        <v>5</v>
      </c>
      <c r="U2356" s="828">
        <v>0.47619047619047616</v>
      </c>
    </row>
    <row r="2357" spans="1:21" ht="14.45" customHeight="1" x14ac:dyDescent="0.2">
      <c r="A2357" s="821">
        <v>11</v>
      </c>
      <c r="B2357" s="822" t="s">
        <v>2300</v>
      </c>
      <c r="C2357" s="822" t="s">
        <v>2306</v>
      </c>
      <c r="D2357" s="823" t="s">
        <v>4268</v>
      </c>
      <c r="E2357" s="824" t="s">
        <v>2352</v>
      </c>
      <c r="F2357" s="822" t="s">
        <v>2301</v>
      </c>
      <c r="G2357" s="822" t="s">
        <v>2408</v>
      </c>
      <c r="H2357" s="822" t="s">
        <v>329</v>
      </c>
      <c r="I2357" s="822" t="s">
        <v>2591</v>
      </c>
      <c r="J2357" s="822" t="s">
        <v>925</v>
      </c>
      <c r="K2357" s="822" t="s">
        <v>2592</v>
      </c>
      <c r="L2357" s="825">
        <v>35.25</v>
      </c>
      <c r="M2357" s="825">
        <v>634.5</v>
      </c>
      <c r="N2357" s="822">
        <v>18</v>
      </c>
      <c r="O2357" s="826">
        <v>18</v>
      </c>
      <c r="P2357" s="825">
        <v>317.25</v>
      </c>
      <c r="Q2357" s="827">
        <v>0.5</v>
      </c>
      <c r="R2357" s="822">
        <v>9</v>
      </c>
      <c r="S2357" s="827">
        <v>0.5</v>
      </c>
      <c r="T2357" s="826">
        <v>9</v>
      </c>
      <c r="U2357" s="828">
        <v>0.5</v>
      </c>
    </row>
    <row r="2358" spans="1:21" ht="14.45" customHeight="1" x14ac:dyDescent="0.2">
      <c r="A2358" s="821">
        <v>11</v>
      </c>
      <c r="B2358" s="822" t="s">
        <v>2300</v>
      </c>
      <c r="C2358" s="822" t="s">
        <v>2306</v>
      </c>
      <c r="D2358" s="823" t="s">
        <v>4268</v>
      </c>
      <c r="E2358" s="824" t="s">
        <v>2352</v>
      </c>
      <c r="F2358" s="822" t="s">
        <v>2301</v>
      </c>
      <c r="G2358" s="822" t="s">
        <v>2497</v>
      </c>
      <c r="H2358" s="822" t="s">
        <v>329</v>
      </c>
      <c r="I2358" s="822" t="s">
        <v>2498</v>
      </c>
      <c r="J2358" s="822" t="s">
        <v>659</v>
      </c>
      <c r="K2358" s="822" t="s">
        <v>2499</v>
      </c>
      <c r="L2358" s="825">
        <v>127.91</v>
      </c>
      <c r="M2358" s="825">
        <v>127.91</v>
      </c>
      <c r="N2358" s="822">
        <v>1</v>
      </c>
      <c r="O2358" s="826">
        <v>1</v>
      </c>
      <c r="P2358" s="825">
        <v>127.91</v>
      </c>
      <c r="Q2358" s="827">
        <v>1</v>
      </c>
      <c r="R2358" s="822">
        <v>1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11</v>
      </c>
      <c r="B2359" s="822" t="s">
        <v>2300</v>
      </c>
      <c r="C2359" s="822" t="s">
        <v>2306</v>
      </c>
      <c r="D2359" s="823" t="s">
        <v>4268</v>
      </c>
      <c r="E2359" s="824" t="s">
        <v>2352</v>
      </c>
      <c r="F2359" s="822" t="s">
        <v>2301</v>
      </c>
      <c r="G2359" s="822" t="s">
        <v>2410</v>
      </c>
      <c r="H2359" s="822" t="s">
        <v>329</v>
      </c>
      <c r="I2359" s="822" t="s">
        <v>2411</v>
      </c>
      <c r="J2359" s="822" t="s">
        <v>2412</v>
      </c>
      <c r="K2359" s="822" t="s">
        <v>2039</v>
      </c>
      <c r="L2359" s="825">
        <v>1544.99</v>
      </c>
      <c r="M2359" s="825">
        <v>1544.99</v>
      </c>
      <c r="N2359" s="822">
        <v>1</v>
      </c>
      <c r="O2359" s="826">
        <v>1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11</v>
      </c>
      <c r="B2360" s="822" t="s">
        <v>2300</v>
      </c>
      <c r="C2360" s="822" t="s">
        <v>2306</v>
      </c>
      <c r="D2360" s="823" t="s">
        <v>4268</v>
      </c>
      <c r="E2360" s="824" t="s">
        <v>2352</v>
      </c>
      <c r="F2360" s="822" t="s">
        <v>2301</v>
      </c>
      <c r="G2360" s="822" t="s">
        <v>2941</v>
      </c>
      <c r="H2360" s="822" t="s">
        <v>329</v>
      </c>
      <c r="I2360" s="822" t="s">
        <v>2942</v>
      </c>
      <c r="J2360" s="822" t="s">
        <v>977</v>
      </c>
      <c r="K2360" s="822" t="s">
        <v>2943</v>
      </c>
      <c r="L2360" s="825">
        <v>128.69999999999999</v>
      </c>
      <c r="M2360" s="825">
        <v>128.69999999999999</v>
      </c>
      <c r="N2360" s="822">
        <v>1</v>
      </c>
      <c r="O2360" s="826">
        <v>1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11</v>
      </c>
      <c r="B2361" s="822" t="s">
        <v>2300</v>
      </c>
      <c r="C2361" s="822" t="s">
        <v>2306</v>
      </c>
      <c r="D2361" s="823" t="s">
        <v>4268</v>
      </c>
      <c r="E2361" s="824" t="s">
        <v>2352</v>
      </c>
      <c r="F2361" s="822" t="s">
        <v>2301</v>
      </c>
      <c r="G2361" s="822" t="s">
        <v>2354</v>
      </c>
      <c r="H2361" s="822" t="s">
        <v>663</v>
      </c>
      <c r="I2361" s="822" t="s">
        <v>1970</v>
      </c>
      <c r="J2361" s="822" t="s">
        <v>929</v>
      </c>
      <c r="K2361" s="822" t="s">
        <v>930</v>
      </c>
      <c r="L2361" s="825">
        <v>0</v>
      </c>
      <c r="M2361" s="825">
        <v>0</v>
      </c>
      <c r="N2361" s="822">
        <v>70</v>
      </c>
      <c r="O2361" s="826">
        <v>57</v>
      </c>
      <c r="P2361" s="825">
        <v>0</v>
      </c>
      <c r="Q2361" s="827"/>
      <c r="R2361" s="822">
        <v>37</v>
      </c>
      <c r="S2361" s="827">
        <v>0.52857142857142858</v>
      </c>
      <c r="T2361" s="826">
        <v>30</v>
      </c>
      <c r="U2361" s="828">
        <v>0.52631578947368418</v>
      </c>
    </row>
    <row r="2362" spans="1:21" ht="14.45" customHeight="1" x14ac:dyDescent="0.2">
      <c r="A2362" s="821">
        <v>11</v>
      </c>
      <c r="B2362" s="822" t="s">
        <v>2300</v>
      </c>
      <c r="C2362" s="822" t="s">
        <v>2306</v>
      </c>
      <c r="D2362" s="823" t="s">
        <v>4268</v>
      </c>
      <c r="E2362" s="824" t="s">
        <v>2352</v>
      </c>
      <c r="F2362" s="822" t="s">
        <v>2301</v>
      </c>
      <c r="G2362" s="822" t="s">
        <v>2354</v>
      </c>
      <c r="H2362" s="822" t="s">
        <v>329</v>
      </c>
      <c r="I2362" s="822" t="s">
        <v>4183</v>
      </c>
      <c r="J2362" s="822" t="s">
        <v>3942</v>
      </c>
      <c r="K2362" s="822" t="s">
        <v>4184</v>
      </c>
      <c r="L2362" s="825">
        <v>227.69</v>
      </c>
      <c r="M2362" s="825">
        <v>455.38</v>
      </c>
      <c r="N2362" s="822">
        <v>2</v>
      </c>
      <c r="O2362" s="826">
        <v>1</v>
      </c>
      <c r="P2362" s="825">
        <v>455.38</v>
      </c>
      <c r="Q2362" s="827">
        <v>1</v>
      </c>
      <c r="R2362" s="822">
        <v>2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11</v>
      </c>
      <c r="B2363" s="822" t="s">
        <v>2300</v>
      </c>
      <c r="C2363" s="822" t="s">
        <v>2306</v>
      </c>
      <c r="D2363" s="823" t="s">
        <v>4268</v>
      </c>
      <c r="E2363" s="824" t="s">
        <v>2352</v>
      </c>
      <c r="F2363" s="822" t="s">
        <v>2301</v>
      </c>
      <c r="G2363" s="822" t="s">
        <v>2413</v>
      </c>
      <c r="H2363" s="822" t="s">
        <v>329</v>
      </c>
      <c r="I2363" s="822" t="s">
        <v>4075</v>
      </c>
      <c r="J2363" s="822" t="s">
        <v>2501</v>
      </c>
      <c r="K2363" s="822" t="s">
        <v>2415</v>
      </c>
      <c r="L2363" s="825">
        <v>42.54</v>
      </c>
      <c r="M2363" s="825">
        <v>170.16</v>
      </c>
      <c r="N2363" s="822">
        <v>4</v>
      </c>
      <c r="O2363" s="826">
        <v>2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11</v>
      </c>
      <c r="B2364" s="822" t="s">
        <v>2300</v>
      </c>
      <c r="C2364" s="822" t="s">
        <v>2306</v>
      </c>
      <c r="D2364" s="823" t="s">
        <v>4268</v>
      </c>
      <c r="E2364" s="824" t="s">
        <v>2352</v>
      </c>
      <c r="F2364" s="822" t="s">
        <v>2301</v>
      </c>
      <c r="G2364" s="822" t="s">
        <v>4185</v>
      </c>
      <c r="H2364" s="822" t="s">
        <v>329</v>
      </c>
      <c r="I2364" s="822" t="s">
        <v>4186</v>
      </c>
      <c r="J2364" s="822" t="s">
        <v>1679</v>
      </c>
      <c r="K2364" s="822" t="s">
        <v>4187</v>
      </c>
      <c r="L2364" s="825">
        <v>61.97</v>
      </c>
      <c r="M2364" s="825">
        <v>61.97</v>
      </c>
      <c r="N2364" s="822">
        <v>1</v>
      </c>
      <c r="O2364" s="826">
        <v>0.5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11</v>
      </c>
      <c r="B2365" s="822" t="s">
        <v>2300</v>
      </c>
      <c r="C2365" s="822" t="s">
        <v>2306</v>
      </c>
      <c r="D2365" s="823" t="s">
        <v>4268</v>
      </c>
      <c r="E2365" s="824" t="s">
        <v>2352</v>
      </c>
      <c r="F2365" s="822" t="s">
        <v>2301</v>
      </c>
      <c r="G2365" s="822" t="s">
        <v>4185</v>
      </c>
      <c r="H2365" s="822" t="s">
        <v>329</v>
      </c>
      <c r="I2365" s="822" t="s">
        <v>4188</v>
      </c>
      <c r="J2365" s="822" t="s">
        <v>1679</v>
      </c>
      <c r="K2365" s="822" t="s">
        <v>4189</v>
      </c>
      <c r="L2365" s="825">
        <v>61.97</v>
      </c>
      <c r="M2365" s="825">
        <v>61.97</v>
      </c>
      <c r="N2365" s="822">
        <v>1</v>
      </c>
      <c r="O2365" s="826">
        <v>0.5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11</v>
      </c>
      <c r="B2366" s="822" t="s">
        <v>2300</v>
      </c>
      <c r="C2366" s="822" t="s">
        <v>2306</v>
      </c>
      <c r="D2366" s="823" t="s">
        <v>4268</v>
      </c>
      <c r="E2366" s="824" t="s">
        <v>2352</v>
      </c>
      <c r="F2366" s="822" t="s">
        <v>2301</v>
      </c>
      <c r="G2366" s="822" t="s">
        <v>2612</v>
      </c>
      <c r="H2366" s="822" t="s">
        <v>329</v>
      </c>
      <c r="I2366" s="822" t="s">
        <v>4190</v>
      </c>
      <c r="J2366" s="822" t="s">
        <v>4191</v>
      </c>
      <c r="K2366" s="822" t="s">
        <v>3264</v>
      </c>
      <c r="L2366" s="825">
        <v>31.32</v>
      </c>
      <c r="M2366" s="825">
        <v>31.32</v>
      </c>
      <c r="N2366" s="822">
        <v>1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11</v>
      </c>
      <c r="B2367" s="822" t="s">
        <v>2300</v>
      </c>
      <c r="C2367" s="822" t="s">
        <v>2306</v>
      </c>
      <c r="D2367" s="823" t="s">
        <v>4268</v>
      </c>
      <c r="E2367" s="824" t="s">
        <v>2352</v>
      </c>
      <c r="F2367" s="822" t="s">
        <v>2301</v>
      </c>
      <c r="G2367" s="822" t="s">
        <v>2503</v>
      </c>
      <c r="H2367" s="822" t="s">
        <v>329</v>
      </c>
      <c r="I2367" s="822" t="s">
        <v>2636</v>
      </c>
      <c r="J2367" s="822" t="s">
        <v>2637</v>
      </c>
      <c r="K2367" s="822" t="s">
        <v>2638</v>
      </c>
      <c r="L2367" s="825">
        <v>99.94</v>
      </c>
      <c r="M2367" s="825">
        <v>299.82</v>
      </c>
      <c r="N2367" s="822">
        <v>3</v>
      </c>
      <c r="O2367" s="826">
        <v>0.5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11</v>
      </c>
      <c r="B2368" s="822" t="s">
        <v>2300</v>
      </c>
      <c r="C2368" s="822" t="s">
        <v>2306</v>
      </c>
      <c r="D2368" s="823" t="s">
        <v>4268</v>
      </c>
      <c r="E2368" s="824" t="s">
        <v>2352</v>
      </c>
      <c r="F2368" s="822" t="s">
        <v>2301</v>
      </c>
      <c r="G2368" s="822" t="s">
        <v>2503</v>
      </c>
      <c r="H2368" s="822" t="s">
        <v>329</v>
      </c>
      <c r="I2368" s="822" t="s">
        <v>2504</v>
      </c>
      <c r="J2368" s="822" t="s">
        <v>2639</v>
      </c>
      <c r="K2368" s="822"/>
      <c r="L2368" s="825">
        <v>50.32</v>
      </c>
      <c r="M2368" s="825">
        <v>201.28</v>
      </c>
      <c r="N2368" s="822">
        <v>4</v>
      </c>
      <c r="O2368" s="826">
        <v>4</v>
      </c>
      <c r="P2368" s="825">
        <v>150.96</v>
      </c>
      <c r="Q2368" s="827">
        <v>0.75</v>
      </c>
      <c r="R2368" s="822">
        <v>3</v>
      </c>
      <c r="S2368" s="827">
        <v>0.75</v>
      </c>
      <c r="T2368" s="826">
        <v>3</v>
      </c>
      <c r="U2368" s="828">
        <v>0.75</v>
      </c>
    </row>
    <row r="2369" spans="1:21" ht="14.45" customHeight="1" x14ac:dyDescent="0.2">
      <c r="A2369" s="821">
        <v>11</v>
      </c>
      <c r="B2369" s="822" t="s">
        <v>2300</v>
      </c>
      <c r="C2369" s="822" t="s">
        <v>2306</v>
      </c>
      <c r="D2369" s="823" t="s">
        <v>4268</v>
      </c>
      <c r="E2369" s="824" t="s">
        <v>2352</v>
      </c>
      <c r="F2369" s="822" t="s">
        <v>2301</v>
      </c>
      <c r="G2369" s="822" t="s">
        <v>2503</v>
      </c>
      <c r="H2369" s="822" t="s">
        <v>329</v>
      </c>
      <c r="I2369" s="822" t="s">
        <v>2504</v>
      </c>
      <c r="J2369" s="822" t="s">
        <v>1058</v>
      </c>
      <c r="K2369" s="822" t="s">
        <v>2505</v>
      </c>
      <c r="L2369" s="825">
        <v>50.32</v>
      </c>
      <c r="M2369" s="825">
        <v>754.8</v>
      </c>
      <c r="N2369" s="822">
        <v>15</v>
      </c>
      <c r="O2369" s="826">
        <v>11</v>
      </c>
      <c r="P2369" s="825">
        <v>201.28</v>
      </c>
      <c r="Q2369" s="827">
        <v>0.26666666666666666</v>
      </c>
      <c r="R2369" s="822">
        <v>4</v>
      </c>
      <c r="S2369" s="827">
        <v>0.26666666666666666</v>
      </c>
      <c r="T2369" s="826">
        <v>4</v>
      </c>
      <c r="U2369" s="828">
        <v>0.36363636363636365</v>
      </c>
    </row>
    <row r="2370" spans="1:21" ht="14.45" customHeight="1" x14ac:dyDescent="0.2">
      <c r="A2370" s="821">
        <v>11</v>
      </c>
      <c r="B2370" s="822" t="s">
        <v>2300</v>
      </c>
      <c r="C2370" s="822" t="s">
        <v>2306</v>
      </c>
      <c r="D2370" s="823" t="s">
        <v>4268</v>
      </c>
      <c r="E2370" s="824" t="s">
        <v>2352</v>
      </c>
      <c r="F2370" s="822" t="s">
        <v>2301</v>
      </c>
      <c r="G2370" s="822" t="s">
        <v>2404</v>
      </c>
      <c r="H2370" s="822" t="s">
        <v>663</v>
      </c>
      <c r="I2370" s="822" t="s">
        <v>1907</v>
      </c>
      <c r="J2370" s="822" t="s">
        <v>1078</v>
      </c>
      <c r="K2370" s="822" t="s">
        <v>1908</v>
      </c>
      <c r="L2370" s="825">
        <v>154.36000000000001</v>
      </c>
      <c r="M2370" s="825">
        <v>2778.48</v>
      </c>
      <c r="N2370" s="822">
        <v>18</v>
      </c>
      <c r="O2370" s="826">
        <v>9</v>
      </c>
      <c r="P2370" s="825">
        <v>1543.6</v>
      </c>
      <c r="Q2370" s="827">
        <v>0.55555555555555547</v>
      </c>
      <c r="R2370" s="822">
        <v>10</v>
      </c>
      <c r="S2370" s="827">
        <v>0.55555555555555558</v>
      </c>
      <c r="T2370" s="826">
        <v>5</v>
      </c>
      <c r="U2370" s="828">
        <v>0.55555555555555558</v>
      </c>
    </row>
    <row r="2371" spans="1:21" ht="14.45" customHeight="1" x14ac:dyDescent="0.2">
      <c r="A2371" s="821">
        <v>11</v>
      </c>
      <c r="B2371" s="822" t="s">
        <v>2300</v>
      </c>
      <c r="C2371" s="822" t="s">
        <v>2306</v>
      </c>
      <c r="D2371" s="823" t="s">
        <v>4268</v>
      </c>
      <c r="E2371" s="824" t="s">
        <v>2352</v>
      </c>
      <c r="F2371" s="822" t="s">
        <v>2301</v>
      </c>
      <c r="G2371" s="822" t="s">
        <v>2355</v>
      </c>
      <c r="H2371" s="822" t="s">
        <v>329</v>
      </c>
      <c r="I2371" s="822" t="s">
        <v>2642</v>
      </c>
      <c r="J2371" s="822" t="s">
        <v>2357</v>
      </c>
      <c r="K2371" s="822" t="s">
        <v>2643</v>
      </c>
      <c r="L2371" s="825">
        <v>0</v>
      </c>
      <c r="M2371" s="825">
        <v>0</v>
      </c>
      <c r="N2371" s="822">
        <v>2</v>
      </c>
      <c r="O2371" s="826">
        <v>0.5</v>
      </c>
      <c r="P2371" s="825">
        <v>0</v>
      </c>
      <c r="Q2371" s="827"/>
      <c r="R2371" s="822">
        <v>2</v>
      </c>
      <c r="S2371" s="827">
        <v>1</v>
      </c>
      <c r="T2371" s="826">
        <v>0.5</v>
      </c>
      <c r="U2371" s="828">
        <v>1</v>
      </c>
    </row>
    <row r="2372" spans="1:21" ht="14.45" customHeight="1" x14ac:dyDescent="0.2">
      <c r="A2372" s="821">
        <v>11</v>
      </c>
      <c r="B2372" s="822" t="s">
        <v>2300</v>
      </c>
      <c r="C2372" s="822" t="s">
        <v>2306</v>
      </c>
      <c r="D2372" s="823" t="s">
        <v>4268</v>
      </c>
      <c r="E2372" s="824" t="s">
        <v>2352</v>
      </c>
      <c r="F2372" s="822" t="s">
        <v>2301</v>
      </c>
      <c r="G2372" s="822" t="s">
        <v>2355</v>
      </c>
      <c r="H2372" s="822" t="s">
        <v>329</v>
      </c>
      <c r="I2372" s="822" t="s">
        <v>2356</v>
      </c>
      <c r="J2372" s="822" t="s">
        <v>2357</v>
      </c>
      <c r="K2372" s="822" t="s">
        <v>2358</v>
      </c>
      <c r="L2372" s="825">
        <v>0</v>
      </c>
      <c r="M2372" s="825">
        <v>0</v>
      </c>
      <c r="N2372" s="822">
        <v>3</v>
      </c>
      <c r="O2372" s="826">
        <v>3</v>
      </c>
      <c r="P2372" s="825">
        <v>0</v>
      </c>
      <c r="Q2372" s="827"/>
      <c r="R2372" s="822">
        <v>2</v>
      </c>
      <c r="S2372" s="827">
        <v>0.66666666666666663</v>
      </c>
      <c r="T2372" s="826">
        <v>2</v>
      </c>
      <c r="U2372" s="828">
        <v>0.66666666666666663</v>
      </c>
    </row>
    <row r="2373" spans="1:21" ht="14.45" customHeight="1" x14ac:dyDescent="0.2">
      <c r="A2373" s="821">
        <v>11</v>
      </c>
      <c r="B2373" s="822" t="s">
        <v>2300</v>
      </c>
      <c r="C2373" s="822" t="s">
        <v>2306</v>
      </c>
      <c r="D2373" s="823" t="s">
        <v>4268</v>
      </c>
      <c r="E2373" s="824" t="s">
        <v>2352</v>
      </c>
      <c r="F2373" s="822" t="s">
        <v>2301</v>
      </c>
      <c r="G2373" s="822" t="s">
        <v>2644</v>
      </c>
      <c r="H2373" s="822" t="s">
        <v>329</v>
      </c>
      <c r="I2373" s="822" t="s">
        <v>2645</v>
      </c>
      <c r="J2373" s="822" t="s">
        <v>899</v>
      </c>
      <c r="K2373" s="822" t="s">
        <v>900</v>
      </c>
      <c r="L2373" s="825">
        <v>121.92</v>
      </c>
      <c r="M2373" s="825">
        <v>243.84</v>
      </c>
      <c r="N2373" s="822">
        <v>2</v>
      </c>
      <c r="O2373" s="826">
        <v>1.5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11</v>
      </c>
      <c r="B2374" s="822" t="s">
        <v>2300</v>
      </c>
      <c r="C2374" s="822" t="s">
        <v>2306</v>
      </c>
      <c r="D2374" s="823" t="s">
        <v>4268</v>
      </c>
      <c r="E2374" s="824" t="s">
        <v>2352</v>
      </c>
      <c r="F2374" s="822" t="s">
        <v>2303</v>
      </c>
      <c r="G2374" s="822" t="s">
        <v>2359</v>
      </c>
      <c r="H2374" s="822" t="s">
        <v>329</v>
      </c>
      <c r="I2374" s="822" t="s">
        <v>3222</v>
      </c>
      <c r="J2374" s="822" t="s">
        <v>3223</v>
      </c>
      <c r="K2374" s="822" t="s">
        <v>3224</v>
      </c>
      <c r="L2374" s="825">
        <v>0</v>
      </c>
      <c r="M2374" s="825">
        <v>0</v>
      </c>
      <c r="N2374" s="822">
        <v>19</v>
      </c>
      <c r="O2374" s="826">
        <v>17</v>
      </c>
      <c r="P2374" s="825"/>
      <c r="Q2374" s="827"/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11</v>
      </c>
      <c r="B2375" s="822" t="s">
        <v>2300</v>
      </c>
      <c r="C2375" s="822" t="s">
        <v>2306</v>
      </c>
      <c r="D2375" s="823" t="s">
        <v>4268</v>
      </c>
      <c r="E2375" s="824" t="s">
        <v>2352</v>
      </c>
      <c r="F2375" s="822" t="s">
        <v>2303</v>
      </c>
      <c r="G2375" s="822" t="s">
        <v>2359</v>
      </c>
      <c r="H2375" s="822" t="s">
        <v>329</v>
      </c>
      <c r="I2375" s="822" t="s">
        <v>2646</v>
      </c>
      <c r="J2375" s="822" t="s">
        <v>2647</v>
      </c>
      <c r="K2375" s="822" t="s">
        <v>2648</v>
      </c>
      <c r="L2375" s="825">
        <v>0</v>
      </c>
      <c r="M2375" s="825">
        <v>0</v>
      </c>
      <c r="N2375" s="822">
        <v>13</v>
      </c>
      <c r="O2375" s="826">
        <v>13</v>
      </c>
      <c r="P2375" s="825"/>
      <c r="Q2375" s="827"/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11</v>
      </c>
      <c r="B2376" s="822" t="s">
        <v>2300</v>
      </c>
      <c r="C2376" s="822" t="s">
        <v>2306</v>
      </c>
      <c r="D2376" s="823" t="s">
        <v>4268</v>
      </c>
      <c r="E2376" s="824" t="s">
        <v>2352</v>
      </c>
      <c r="F2376" s="822" t="s">
        <v>2303</v>
      </c>
      <c r="G2376" s="822" t="s">
        <v>2359</v>
      </c>
      <c r="H2376" s="822" t="s">
        <v>329</v>
      </c>
      <c r="I2376" s="822" t="s">
        <v>3168</v>
      </c>
      <c r="J2376" s="822" t="s">
        <v>3169</v>
      </c>
      <c r="K2376" s="822" t="s">
        <v>3170</v>
      </c>
      <c r="L2376" s="825">
        <v>400.2</v>
      </c>
      <c r="M2376" s="825">
        <v>16808.400000000012</v>
      </c>
      <c r="N2376" s="822">
        <v>42</v>
      </c>
      <c r="O2376" s="826">
        <v>42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11</v>
      </c>
      <c r="B2377" s="822" t="s">
        <v>2300</v>
      </c>
      <c r="C2377" s="822" t="s">
        <v>2306</v>
      </c>
      <c r="D2377" s="823" t="s">
        <v>4268</v>
      </c>
      <c r="E2377" s="824" t="s">
        <v>2352</v>
      </c>
      <c r="F2377" s="822" t="s">
        <v>2303</v>
      </c>
      <c r="G2377" s="822" t="s">
        <v>2359</v>
      </c>
      <c r="H2377" s="822" t="s">
        <v>329</v>
      </c>
      <c r="I2377" s="822" t="s">
        <v>3225</v>
      </c>
      <c r="J2377" s="822" t="s">
        <v>3223</v>
      </c>
      <c r="K2377" s="822" t="s">
        <v>2407</v>
      </c>
      <c r="L2377" s="825">
        <v>0</v>
      </c>
      <c r="M2377" s="825">
        <v>0</v>
      </c>
      <c r="N2377" s="822">
        <v>1</v>
      </c>
      <c r="O2377" s="826">
        <v>1</v>
      </c>
      <c r="P2377" s="825"/>
      <c r="Q2377" s="827"/>
      <c r="R2377" s="822"/>
      <c r="S2377" s="827">
        <v>0</v>
      </c>
      <c r="T2377" s="826"/>
      <c r="U2377" s="828">
        <v>0</v>
      </c>
    </row>
    <row r="2378" spans="1:21" ht="14.45" customHeight="1" x14ac:dyDescent="0.2">
      <c r="A2378" s="821">
        <v>11</v>
      </c>
      <c r="B2378" s="822" t="s">
        <v>2300</v>
      </c>
      <c r="C2378" s="822" t="s">
        <v>2306</v>
      </c>
      <c r="D2378" s="823" t="s">
        <v>4268</v>
      </c>
      <c r="E2378" s="824" t="s">
        <v>2352</v>
      </c>
      <c r="F2378" s="822" t="s">
        <v>2303</v>
      </c>
      <c r="G2378" s="822" t="s">
        <v>2359</v>
      </c>
      <c r="H2378" s="822" t="s">
        <v>329</v>
      </c>
      <c r="I2378" s="822" t="s">
        <v>4192</v>
      </c>
      <c r="J2378" s="822" t="s">
        <v>2406</v>
      </c>
      <c r="K2378" s="822" t="s">
        <v>3224</v>
      </c>
      <c r="L2378" s="825">
        <v>0</v>
      </c>
      <c r="M2378" s="825">
        <v>0</v>
      </c>
      <c r="N2378" s="822">
        <v>1</v>
      </c>
      <c r="O2378" s="826">
        <v>1</v>
      </c>
      <c r="P2378" s="825"/>
      <c r="Q2378" s="827"/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11</v>
      </c>
      <c r="B2379" s="822" t="s">
        <v>2300</v>
      </c>
      <c r="C2379" s="822" t="s">
        <v>2306</v>
      </c>
      <c r="D2379" s="823" t="s">
        <v>4268</v>
      </c>
      <c r="E2379" s="824" t="s">
        <v>2352</v>
      </c>
      <c r="F2379" s="822" t="s">
        <v>2303</v>
      </c>
      <c r="G2379" s="822" t="s">
        <v>2359</v>
      </c>
      <c r="H2379" s="822" t="s">
        <v>329</v>
      </c>
      <c r="I2379" s="822" t="s">
        <v>2425</v>
      </c>
      <c r="J2379" s="822" t="s">
        <v>2426</v>
      </c>
      <c r="K2379" s="822"/>
      <c r="L2379" s="825">
        <v>500.25</v>
      </c>
      <c r="M2379" s="825">
        <v>1000.5</v>
      </c>
      <c r="N2379" s="822">
        <v>2</v>
      </c>
      <c r="O2379" s="826">
        <v>2</v>
      </c>
      <c r="P2379" s="825">
        <v>500.25</v>
      </c>
      <c r="Q2379" s="827">
        <v>0.5</v>
      </c>
      <c r="R2379" s="822">
        <v>1</v>
      </c>
      <c r="S2379" s="827">
        <v>0.5</v>
      </c>
      <c r="T2379" s="826">
        <v>1</v>
      </c>
      <c r="U2379" s="828">
        <v>0.5</v>
      </c>
    </row>
    <row r="2380" spans="1:21" ht="14.45" customHeight="1" x14ac:dyDescent="0.2">
      <c r="A2380" s="821">
        <v>11</v>
      </c>
      <c r="B2380" s="822" t="s">
        <v>2300</v>
      </c>
      <c r="C2380" s="822" t="s">
        <v>2306</v>
      </c>
      <c r="D2380" s="823" t="s">
        <v>4268</v>
      </c>
      <c r="E2380" s="824" t="s">
        <v>2352</v>
      </c>
      <c r="F2380" s="822" t="s">
        <v>2303</v>
      </c>
      <c r="G2380" s="822" t="s">
        <v>2359</v>
      </c>
      <c r="H2380" s="822" t="s">
        <v>329</v>
      </c>
      <c r="I2380" s="822" t="s">
        <v>2360</v>
      </c>
      <c r="J2380" s="822" t="s">
        <v>2361</v>
      </c>
      <c r="K2380" s="822" t="s">
        <v>2362</v>
      </c>
      <c r="L2380" s="825">
        <v>562.03</v>
      </c>
      <c r="M2380" s="825">
        <v>7868.4199999999973</v>
      </c>
      <c r="N2380" s="822">
        <v>14</v>
      </c>
      <c r="O2380" s="826">
        <v>14</v>
      </c>
      <c r="P2380" s="825">
        <v>7868.4199999999973</v>
      </c>
      <c r="Q2380" s="827">
        <v>1</v>
      </c>
      <c r="R2380" s="822">
        <v>14</v>
      </c>
      <c r="S2380" s="827">
        <v>1</v>
      </c>
      <c r="T2380" s="826">
        <v>14</v>
      </c>
      <c r="U2380" s="828">
        <v>1</v>
      </c>
    </row>
    <row r="2381" spans="1:21" ht="14.45" customHeight="1" x14ac:dyDescent="0.2">
      <c r="A2381" s="821">
        <v>11</v>
      </c>
      <c r="B2381" s="822" t="s">
        <v>2300</v>
      </c>
      <c r="C2381" s="822" t="s">
        <v>2306</v>
      </c>
      <c r="D2381" s="823" t="s">
        <v>4268</v>
      </c>
      <c r="E2381" s="824" t="s">
        <v>2352</v>
      </c>
      <c r="F2381" s="822" t="s">
        <v>2303</v>
      </c>
      <c r="G2381" s="822" t="s">
        <v>2359</v>
      </c>
      <c r="H2381" s="822" t="s">
        <v>329</v>
      </c>
      <c r="I2381" s="822" t="s">
        <v>2389</v>
      </c>
      <c r="J2381" s="822" t="s">
        <v>2390</v>
      </c>
      <c r="K2381" s="822" t="s">
        <v>2391</v>
      </c>
      <c r="L2381" s="825">
        <v>1000.5</v>
      </c>
      <c r="M2381" s="825">
        <v>1000.5</v>
      </c>
      <c r="N2381" s="822">
        <v>1</v>
      </c>
      <c r="O2381" s="826">
        <v>1</v>
      </c>
      <c r="P2381" s="825">
        <v>1000.5</v>
      </c>
      <c r="Q2381" s="827">
        <v>1</v>
      </c>
      <c r="R2381" s="822">
        <v>1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11</v>
      </c>
      <c r="B2382" s="822" t="s">
        <v>2300</v>
      </c>
      <c r="C2382" s="822" t="s">
        <v>2306</v>
      </c>
      <c r="D2382" s="823" t="s">
        <v>4268</v>
      </c>
      <c r="E2382" s="824" t="s">
        <v>2352</v>
      </c>
      <c r="F2382" s="822" t="s">
        <v>2303</v>
      </c>
      <c r="G2382" s="822" t="s">
        <v>2359</v>
      </c>
      <c r="H2382" s="822" t="s">
        <v>329</v>
      </c>
      <c r="I2382" s="822" t="s">
        <v>2363</v>
      </c>
      <c r="J2382" s="822" t="s">
        <v>2364</v>
      </c>
      <c r="K2382" s="822" t="s">
        <v>2365</v>
      </c>
      <c r="L2382" s="825">
        <v>249.55</v>
      </c>
      <c r="M2382" s="825">
        <v>9233.3500000000022</v>
      </c>
      <c r="N2382" s="822">
        <v>37</v>
      </c>
      <c r="O2382" s="826">
        <v>21</v>
      </c>
      <c r="P2382" s="825">
        <v>8484.7000000000025</v>
      </c>
      <c r="Q2382" s="827">
        <v>0.91891891891891897</v>
      </c>
      <c r="R2382" s="822">
        <v>34</v>
      </c>
      <c r="S2382" s="827">
        <v>0.91891891891891897</v>
      </c>
      <c r="T2382" s="826">
        <v>19</v>
      </c>
      <c r="U2382" s="828">
        <v>0.90476190476190477</v>
      </c>
    </row>
    <row r="2383" spans="1:21" ht="14.45" customHeight="1" x14ac:dyDescent="0.2">
      <c r="A2383" s="821">
        <v>11</v>
      </c>
      <c r="B2383" s="822" t="s">
        <v>2300</v>
      </c>
      <c r="C2383" s="822" t="s">
        <v>2306</v>
      </c>
      <c r="D2383" s="823" t="s">
        <v>4268</v>
      </c>
      <c r="E2383" s="824" t="s">
        <v>2352</v>
      </c>
      <c r="F2383" s="822" t="s">
        <v>2303</v>
      </c>
      <c r="G2383" s="822" t="s">
        <v>2359</v>
      </c>
      <c r="H2383" s="822" t="s">
        <v>329</v>
      </c>
      <c r="I2383" s="822" t="s">
        <v>2392</v>
      </c>
      <c r="J2383" s="822" t="s">
        <v>2393</v>
      </c>
      <c r="K2383" s="822" t="s">
        <v>2394</v>
      </c>
      <c r="L2383" s="825">
        <v>492.19</v>
      </c>
      <c r="M2383" s="825">
        <v>1968.76</v>
      </c>
      <c r="N2383" s="822">
        <v>4</v>
      </c>
      <c r="O2383" s="826">
        <v>4</v>
      </c>
      <c r="P2383" s="825">
        <v>1968.76</v>
      </c>
      <c r="Q2383" s="827">
        <v>1</v>
      </c>
      <c r="R2383" s="822">
        <v>4</v>
      </c>
      <c r="S2383" s="827">
        <v>1</v>
      </c>
      <c r="T2383" s="826">
        <v>4</v>
      </c>
      <c r="U2383" s="828">
        <v>1</v>
      </c>
    </row>
    <row r="2384" spans="1:21" ht="14.45" customHeight="1" x14ac:dyDescent="0.2">
      <c r="A2384" s="821">
        <v>11</v>
      </c>
      <c r="B2384" s="822" t="s">
        <v>2300</v>
      </c>
      <c r="C2384" s="822" t="s">
        <v>2306</v>
      </c>
      <c r="D2384" s="823" t="s">
        <v>4268</v>
      </c>
      <c r="E2384" s="824" t="s">
        <v>2352</v>
      </c>
      <c r="F2384" s="822" t="s">
        <v>2303</v>
      </c>
      <c r="G2384" s="822" t="s">
        <v>2359</v>
      </c>
      <c r="H2384" s="822" t="s">
        <v>329</v>
      </c>
      <c r="I2384" s="822" t="s">
        <v>2366</v>
      </c>
      <c r="J2384" s="822" t="s">
        <v>2367</v>
      </c>
      <c r="K2384" s="822" t="s">
        <v>2368</v>
      </c>
      <c r="L2384" s="825">
        <v>400.2</v>
      </c>
      <c r="M2384" s="825">
        <v>8003.9999999999973</v>
      </c>
      <c r="N2384" s="822">
        <v>20</v>
      </c>
      <c r="O2384" s="826">
        <v>20</v>
      </c>
      <c r="P2384" s="825">
        <v>7203.5999999999976</v>
      </c>
      <c r="Q2384" s="827">
        <v>0.9</v>
      </c>
      <c r="R2384" s="822">
        <v>18</v>
      </c>
      <c r="S2384" s="827">
        <v>0.9</v>
      </c>
      <c r="T2384" s="826">
        <v>18</v>
      </c>
      <c r="U2384" s="828">
        <v>0.9</v>
      </c>
    </row>
    <row r="2385" spans="1:21" ht="14.45" customHeight="1" x14ac:dyDescent="0.2">
      <c r="A2385" s="821">
        <v>11</v>
      </c>
      <c r="B2385" s="822" t="s">
        <v>2300</v>
      </c>
      <c r="C2385" s="822" t="s">
        <v>2306</v>
      </c>
      <c r="D2385" s="823" t="s">
        <v>4268</v>
      </c>
      <c r="E2385" s="824" t="s">
        <v>2352</v>
      </c>
      <c r="F2385" s="822" t="s">
        <v>2303</v>
      </c>
      <c r="G2385" s="822" t="s">
        <v>2359</v>
      </c>
      <c r="H2385" s="822" t="s">
        <v>329</v>
      </c>
      <c r="I2385" s="822" t="s">
        <v>2369</v>
      </c>
      <c r="J2385" s="822" t="s">
        <v>2370</v>
      </c>
      <c r="K2385" s="822" t="s">
        <v>2371</v>
      </c>
      <c r="L2385" s="825">
        <v>971.25</v>
      </c>
      <c r="M2385" s="825">
        <v>9712.5</v>
      </c>
      <c r="N2385" s="822">
        <v>10</v>
      </c>
      <c r="O2385" s="826">
        <v>10</v>
      </c>
      <c r="P2385" s="825">
        <v>8741.25</v>
      </c>
      <c r="Q2385" s="827">
        <v>0.9</v>
      </c>
      <c r="R2385" s="822">
        <v>9</v>
      </c>
      <c r="S2385" s="827">
        <v>0.9</v>
      </c>
      <c r="T2385" s="826">
        <v>9</v>
      </c>
      <c r="U2385" s="828">
        <v>0.9</v>
      </c>
    </row>
    <row r="2386" spans="1:21" ht="14.45" customHeight="1" x14ac:dyDescent="0.2">
      <c r="A2386" s="821">
        <v>11</v>
      </c>
      <c r="B2386" s="822" t="s">
        <v>2300</v>
      </c>
      <c r="C2386" s="822" t="s">
        <v>2306</v>
      </c>
      <c r="D2386" s="823" t="s">
        <v>4268</v>
      </c>
      <c r="E2386" s="824" t="s">
        <v>2352</v>
      </c>
      <c r="F2386" s="822" t="s">
        <v>2303</v>
      </c>
      <c r="G2386" s="822" t="s">
        <v>2359</v>
      </c>
      <c r="H2386" s="822" t="s">
        <v>329</v>
      </c>
      <c r="I2386" s="822" t="s">
        <v>2372</v>
      </c>
      <c r="J2386" s="822" t="s">
        <v>2373</v>
      </c>
      <c r="K2386" s="822" t="s">
        <v>2374</v>
      </c>
      <c r="L2386" s="825">
        <v>748.12</v>
      </c>
      <c r="M2386" s="825">
        <v>2244.36</v>
      </c>
      <c r="N2386" s="822">
        <v>3</v>
      </c>
      <c r="O2386" s="826">
        <v>3</v>
      </c>
      <c r="P2386" s="825">
        <v>2244.36</v>
      </c>
      <c r="Q2386" s="827">
        <v>1</v>
      </c>
      <c r="R2386" s="822">
        <v>3</v>
      </c>
      <c r="S2386" s="827">
        <v>1</v>
      </c>
      <c r="T2386" s="826">
        <v>3</v>
      </c>
      <c r="U2386" s="828">
        <v>1</v>
      </c>
    </row>
    <row r="2387" spans="1:21" ht="14.45" customHeight="1" x14ac:dyDescent="0.2">
      <c r="A2387" s="821">
        <v>11</v>
      </c>
      <c r="B2387" s="822" t="s">
        <v>2300</v>
      </c>
      <c r="C2387" s="822" t="s">
        <v>2306</v>
      </c>
      <c r="D2387" s="823" t="s">
        <v>4268</v>
      </c>
      <c r="E2387" s="824" t="s">
        <v>2352</v>
      </c>
      <c r="F2387" s="822" t="s">
        <v>2303</v>
      </c>
      <c r="G2387" s="822" t="s">
        <v>2359</v>
      </c>
      <c r="H2387" s="822" t="s">
        <v>329</v>
      </c>
      <c r="I2387" s="822" t="s">
        <v>2395</v>
      </c>
      <c r="J2387" s="822" t="s">
        <v>2396</v>
      </c>
      <c r="K2387" s="822" t="s">
        <v>2397</v>
      </c>
      <c r="L2387" s="825">
        <v>1000.5</v>
      </c>
      <c r="M2387" s="825">
        <v>8004</v>
      </c>
      <c r="N2387" s="822">
        <v>8</v>
      </c>
      <c r="O2387" s="826">
        <v>8</v>
      </c>
      <c r="P2387" s="825">
        <v>8004</v>
      </c>
      <c r="Q2387" s="827">
        <v>1</v>
      </c>
      <c r="R2387" s="822">
        <v>8</v>
      </c>
      <c r="S2387" s="827">
        <v>1</v>
      </c>
      <c r="T2387" s="826">
        <v>8</v>
      </c>
      <c r="U2387" s="828">
        <v>1</v>
      </c>
    </row>
    <row r="2388" spans="1:21" ht="14.45" customHeight="1" x14ac:dyDescent="0.2">
      <c r="A2388" s="821">
        <v>11</v>
      </c>
      <c r="B2388" s="822" t="s">
        <v>2300</v>
      </c>
      <c r="C2388" s="822" t="s">
        <v>2306</v>
      </c>
      <c r="D2388" s="823" t="s">
        <v>4268</v>
      </c>
      <c r="E2388" s="824" t="s">
        <v>2352</v>
      </c>
      <c r="F2388" s="822" t="s">
        <v>2303</v>
      </c>
      <c r="G2388" s="822" t="s">
        <v>2359</v>
      </c>
      <c r="H2388" s="822" t="s">
        <v>329</v>
      </c>
      <c r="I2388" s="822" t="s">
        <v>2398</v>
      </c>
      <c r="J2388" s="822" t="s">
        <v>2399</v>
      </c>
      <c r="K2388" s="822" t="s">
        <v>2400</v>
      </c>
      <c r="L2388" s="825">
        <v>349.6</v>
      </c>
      <c r="M2388" s="825">
        <v>1048.8000000000002</v>
      </c>
      <c r="N2388" s="822">
        <v>3</v>
      </c>
      <c r="O2388" s="826">
        <v>3</v>
      </c>
      <c r="P2388" s="825">
        <v>1048.8000000000002</v>
      </c>
      <c r="Q2388" s="827">
        <v>1</v>
      </c>
      <c r="R2388" s="822">
        <v>3</v>
      </c>
      <c r="S2388" s="827">
        <v>1</v>
      </c>
      <c r="T2388" s="826">
        <v>3</v>
      </c>
      <c r="U2388" s="828">
        <v>1</v>
      </c>
    </row>
    <row r="2389" spans="1:21" ht="14.45" customHeight="1" x14ac:dyDescent="0.2">
      <c r="A2389" s="821">
        <v>11</v>
      </c>
      <c r="B2389" s="822" t="s">
        <v>2300</v>
      </c>
      <c r="C2389" s="822" t="s">
        <v>2306</v>
      </c>
      <c r="D2389" s="823" t="s">
        <v>4268</v>
      </c>
      <c r="E2389" s="824" t="s">
        <v>2352</v>
      </c>
      <c r="F2389" s="822" t="s">
        <v>2303</v>
      </c>
      <c r="G2389" s="822" t="s">
        <v>2359</v>
      </c>
      <c r="H2389" s="822" t="s">
        <v>329</v>
      </c>
      <c r="I2389" s="822" t="s">
        <v>2442</v>
      </c>
      <c r="J2389" s="822" t="s">
        <v>2443</v>
      </c>
      <c r="K2389" s="822" t="s">
        <v>2444</v>
      </c>
      <c r="L2389" s="825">
        <v>349.6</v>
      </c>
      <c r="M2389" s="825">
        <v>349.6</v>
      </c>
      <c r="N2389" s="822">
        <v>1</v>
      </c>
      <c r="O2389" s="826">
        <v>1</v>
      </c>
      <c r="P2389" s="825">
        <v>349.6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11</v>
      </c>
      <c r="B2390" s="822" t="s">
        <v>2300</v>
      </c>
      <c r="C2390" s="822" t="s">
        <v>2306</v>
      </c>
      <c r="D2390" s="823" t="s">
        <v>4268</v>
      </c>
      <c r="E2390" s="824" t="s">
        <v>2352</v>
      </c>
      <c r="F2390" s="822" t="s">
        <v>2303</v>
      </c>
      <c r="G2390" s="822" t="s">
        <v>2359</v>
      </c>
      <c r="H2390" s="822" t="s">
        <v>329</v>
      </c>
      <c r="I2390" s="822" t="s">
        <v>3388</v>
      </c>
      <c r="J2390" s="822" t="s">
        <v>3389</v>
      </c>
      <c r="K2390" s="822" t="s">
        <v>3390</v>
      </c>
      <c r="L2390" s="825">
        <v>749.8</v>
      </c>
      <c r="M2390" s="825">
        <v>749.8</v>
      </c>
      <c r="N2390" s="822">
        <v>1</v>
      </c>
      <c r="O2390" s="826">
        <v>1</v>
      </c>
      <c r="P2390" s="825">
        <v>749.8</v>
      </c>
      <c r="Q2390" s="827">
        <v>1</v>
      </c>
      <c r="R2390" s="822">
        <v>1</v>
      </c>
      <c r="S2390" s="827">
        <v>1</v>
      </c>
      <c r="T2390" s="826">
        <v>1</v>
      </c>
      <c r="U2390" s="828">
        <v>1</v>
      </c>
    </row>
    <row r="2391" spans="1:21" ht="14.45" customHeight="1" x14ac:dyDescent="0.2">
      <c r="A2391" s="821">
        <v>11</v>
      </c>
      <c r="B2391" s="822" t="s">
        <v>2300</v>
      </c>
      <c r="C2391" s="822" t="s">
        <v>2306</v>
      </c>
      <c r="D2391" s="823" t="s">
        <v>4268</v>
      </c>
      <c r="E2391" s="824" t="s">
        <v>2352</v>
      </c>
      <c r="F2391" s="822" t="s">
        <v>2303</v>
      </c>
      <c r="G2391" s="822" t="s">
        <v>2359</v>
      </c>
      <c r="H2391" s="822" t="s">
        <v>329</v>
      </c>
      <c r="I2391" s="822" t="s">
        <v>2655</v>
      </c>
      <c r="J2391" s="822" t="s">
        <v>2656</v>
      </c>
      <c r="K2391" s="822" t="s">
        <v>2657</v>
      </c>
      <c r="L2391" s="825">
        <v>600.29999999999995</v>
      </c>
      <c r="M2391" s="825">
        <v>600.29999999999995</v>
      </c>
      <c r="N2391" s="822">
        <v>1</v>
      </c>
      <c r="O2391" s="826">
        <v>1</v>
      </c>
      <c r="P2391" s="825">
        <v>600.29999999999995</v>
      </c>
      <c r="Q2391" s="827">
        <v>1</v>
      </c>
      <c r="R2391" s="822">
        <v>1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11</v>
      </c>
      <c r="B2392" s="822" t="s">
        <v>2300</v>
      </c>
      <c r="C2392" s="822" t="s">
        <v>2306</v>
      </c>
      <c r="D2392" s="823" t="s">
        <v>4268</v>
      </c>
      <c r="E2392" s="824" t="s">
        <v>2352</v>
      </c>
      <c r="F2392" s="822" t="s">
        <v>2303</v>
      </c>
      <c r="G2392" s="822" t="s">
        <v>2359</v>
      </c>
      <c r="H2392" s="822" t="s">
        <v>329</v>
      </c>
      <c r="I2392" s="822" t="s">
        <v>2658</v>
      </c>
      <c r="J2392" s="822" t="s">
        <v>2659</v>
      </c>
      <c r="K2392" s="822" t="s">
        <v>2660</v>
      </c>
      <c r="L2392" s="825">
        <v>600</v>
      </c>
      <c r="M2392" s="825">
        <v>3600</v>
      </c>
      <c r="N2392" s="822">
        <v>6</v>
      </c>
      <c r="O2392" s="826">
        <v>6</v>
      </c>
      <c r="P2392" s="825">
        <v>3600</v>
      </c>
      <c r="Q2392" s="827">
        <v>1</v>
      </c>
      <c r="R2392" s="822">
        <v>6</v>
      </c>
      <c r="S2392" s="827">
        <v>1</v>
      </c>
      <c r="T2392" s="826">
        <v>6</v>
      </c>
      <c r="U2392" s="828">
        <v>1</v>
      </c>
    </row>
    <row r="2393" spans="1:21" ht="14.45" customHeight="1" x14ac:dyDescent="0.2">
      <c r="A2393" s="821">
        <v>11</v>
      </c>
      <c r="B2393" s="822" t="s">
        <v>2300</v>
      </c>
      <c r="C2393" s="822" t="s">
        <v>2306</v>
      </c>
      <c r="D2393" s="823" t="s">
        <v>4268</v>
      </c>
      <c r="E2393" s="824" t="s">
        <v>2352</v>
      </c>
      <c r="F2393" s="822" t="s">
        <v>2303</v>
      </c>
      <c r="G2393" s="822" t="s">
        <v>2359</v>
      </c>
      <c r="H2393" s="822" t="s">
        <v>329</v>
      </c>
      <c r="I2393" s="822" t="s">
        <v>3124</v>
      </c>
      <c r="J2393" s="822" t="s">
        <v>3125</v>
      </c>
      <c r="K2393" s="822" t="s">
        <v>3126</v>
      </c>
      <c r="L2393" s="825">
        <v>249.55</v>
      </c>
      <c r="M2393" s="825">
        <v>998.2</v>
      </c>
      <c r="N2393" s="822">
        <v>4</v>
      </c>
      <c r="O2393" s="826">
        <v>3</v>
      </c>
      <c r="P2393" s="825">
        <v>748.65000000000009</v>
      </c>
      <c r="Q2393" s="827">
        <v>0.75000000000000011</v>
      </c>
      <c r="R2393" s="822">
        <v>3</v>
      </c>
      <c r="S2393" s="827">
        <v>0.75</v>
      </c>
      <c r="T2393" s="826">
        <v>2</v>
      </c>
      <c r="U2393" s="828">
        <v>0.66666666666666663</v>
      </c>
    </row>
    <row r="2394" spans="1:21" ht="14.45" customHeight="1" x14ac:dyDescent="0.2">
      <c r="A2394" s="821">
        <v>11</v>
      </c>
      <c r="B2394" s="822" t="s">
        <v>2300</v>
      </c>
      <c r="C2394" s="822" t="s">
        <v>2306</v>
      </c>
      <c r="D2394" s="823" t="s">
        <v>4268</v>
      </c>
      <c r="E2394" s="824" t="s">
        <v>2352</v>
      </c>
      <c r="F2394" s="822" t="s">
        <v>2303</v>
      </c>
      <c r="G2394" s="822" t="s">
        <v>2359</v>
      </c>
      <c r="H2394" s="822" t="s">
        <v>329</v>
      </c>
      <c r="I2394" s="822" t="s">
        <v>3127</v>
      </c>
      <c r="J2394" s="822" t="s">
        <v>3128</v>
      </c>
      <c r="K2394" s="822" t="s">
        <v>3129</v>
      </c>
      <c r="L2394" s="825">
        <v>1383</v>
      </c>
      <c r="M2394" s="825">
        <v>13830</v>
      </c>
      <c r="N2394" s="822">
        <v>10</v>
      </c>
      <c r="O2394" s="826">
        <v>9</v>
      </c>
      <c r="P2394" s="825">
        <v>8298</v>
      </c>
      <c r="Q2394" s="827">
        <v>0.6</v>
      </c>
      <c r="R2394" s="822">
        <v>6</v>
      </c>
      <c r="S2394" s="827">
        <v>0.6</v>
      </c>
      <c r="T2394" s="826">
        <v>6</v>
      </c>
      <c r="U2394" s="828">
        <v>0.66666666666666663</v>
      </c>
    </row>
    <row r="2395" spans="1:21" ht="14.45" customHeight="1" x14ac:dyDescent="0.2">
      <c r="A2395" s="821">
        <v>11</v>
      </c>
      <c r="B2395" s="822" t="s">
        <v>2300</v>
      </c>
      <c r="C2395" s="822" t="s">
        <v>2306</v>
      </c>
      <c r="D2395" s="823" t="s">
        <v>4268</v>
      </c>
      <c r="E2395" s="824" t="s">
        <v>2352</v>
      </c>
      <c r="F2395" s="822" t="s">
        <v>2303</v>
      </c>
      <c r="G2395" s="822" t="s">
        <v>2359</v>
      </c>
      <c r="H2395" s="822" t="s">
        <v>329</v>
      </c>
      <c r="I2395" s="822" t="s">
        <v>4193</v>
      </c>
      <c r="J2395" s="822" t="s">
        <v>4194</v>
      </c>
      <c r="K2395" s="822" t="s">
        <v>4195</v>
      </c>
      <c r="L2395" s="825">
        <v>749.8</v>
      </c>
      <c r="M2395" s="825">
        <v>749.8</v>
      </c>
      <c r="N2395" s="822">
        <v>1</v>
      </c>
      <c r="O2395" s="826">
        <v>1</v>
      </c>
      <c r="P2395" s="825">
        <v>749.8</v>
      </c>
      <c r="Q2395" s="827">
        <v>1</v>
      </c>
      <c r="R2395" s="822">
        <v>1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11</v>
      </c>
      <c r="B2396" s="822" t="s">
        <v>2300</v>
      </c>
      <c r="C2396" s="822" t="s">
        <v>2306</v>
      </c>
      <c r="D2396" s="823" t="s">
        <v>4268</v>
      </c>
      <c r="E2396" s="824" t="s">
        <v>2352</v>
      </c>
      <c r="F2396" s="822" t="s">
        <v>2303</v>
      </c>
      <c r="G2396" s="822" t="s">
        <v>2359</v>
      </c>
      <c r="H2396" s="822" t="s">
        <v>329</v>
      </c>
      <c r="I2396" s="822" t="s">
        <v>2375</v>
      </c>
      <c r="J2396" s="822" t="s">
        <v>2376</v>
      </c>
      <c r="K2396" s="822" t="s">
        <v>2377</v>
      </c>
      <c r="L2396" s="825">
        <v>245.42</v>
      </c>
      <c r="M2396" s="825">
        <v>245.42</v>
      </c>
      <c r="N2396" s="822">
        <v>1</v>
      </c>
      <c r="O2396" s="826">
        <v>1</v>
      </c>
      <c r="P2396" s="825">
        <v>245.42</v>
      </c>
      <c r="Q2396" s="827">
        <v>1</v>
      </c>
      <c r="R2396" s="822">
        <v>1</v>
      </c>
      <c r="S2396" s="827">
        <v>1</v>
      </c>
      <c r="T2396" s="826">
        <v>1</v>
      </c>
      <c r="U2396" s="828">
        <v>1</v>
      </c>
    </row>
    <row r="2397" spans="1:21" ht="14.45" customHeight="1" x14ac:dyDescent="0.2">
      <c r="A2397" s="821">
        <v>11</v>
      </c>
      <c r="B2397" s="822" t="s">
        <v>2300</v>
      </c>
      <c r="C2397" s="822" t="s">
        <v>2306</v>
      </c>
      <c r="D2397" s="823" t="s">
        <v>4268</v>
      </c>
      <c r="E2397" s="824" t="s">
        <v>2352</v>
      </c>
      <c r="F2397" s="822" t="s">
        <v>2303</v>
      </c>
      <c r="G2397" s="822" t="s">
        <v>2359</v>
      </c>
      <c r="H2397" s="822" t="s">
        <v>329</v>
      </c>
      <c r="I2397" s="822" t="s">
        <v>3228</v>
      </c>
      <c r="J2397" s="822" t="s">
        <v>3229</v>
      </c>
      <c r="K2397" s="822" t="s">
        <v>3230</v>
      </c>
      <c r="L2397" s="825">
        <v>416.1</v>
      </c>
      <c r="M2397" s="825">
        <v>832.2</v>
      </c>
      <c r="N2397" s="822">
        <v>2</v>
      </c>
      <c r="O2397" s="826">
        <v>2</v>
      </c>
      <c r="P2397" s="825">
        <v>832.2</v>
      </c>
      <c r="Q2397" s="827">
        <v>1</v>
      </c>
      <c r="R2397" s="822">
        <v>2</v>
      </c>
      <c r="S2397" s="827">
        <v>1</v>
      </c>
      <c r="T2397" s="826">
        <v>2</v>
      </c>
      <c r="U2397" s="828">
        <v>1</v>
      </c>
    </row>
    <row r="2398" spans="1:21" ht="14.45" customHeight="1" x14ac:dyDescent="0.2">
      <c r="A2398" s="821">
        <v>11</v>
      </c>
      <c r="B2398" s="822" t="s">
        <v>2300</v>
      </c>
      <c r="C2398" s="822" t="s">
        <v>2306</v>
      </c>
      <c r="D2398" s="823" t="s">
        <v>4268</v>
      </c>
      <c r="E2398" s="824" t="s">
        <v>2352</v>
      </c>
      <c r="F2398" s="822" t="s">
        <v>2303</v>
      </c>
      <c r="G2398" s="822" t="s">
        <v>2359</v>
      </c>
      <c r="H2398" s="822" t="s">
        <v>329</v>
      </c>
      <c r="I2398" s="822" t="s">
        <v>2666</v>
      </c>
      <c r="J2398" s="822" t="s">
        <v>2667</v>
      </c>
      <c r="K2398" s="822" t="s">
        <v>2668</v>
      </c>
      <c r="L2398" s="825">
        <v>949.9</v>
      </c>
      <c r="M2398" s="825">
        <v>949.9</v>
      </c>
      <c r="N2398" s="822">
        <v>1</v>
      </c>
      <c r="O2398" s="826">
        <v>1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11</v>
      </c>
      <c r="B2399" s="822" t="s">
        <v>2300</v>
      </c>
      <c r="C2399" s="822" t="s">
        <v>2306</v>
      </c>
      <c r="D2399" s="823" t="s">
        <v>4268</v>
      </c>
      <c r="E2399" s="824" t="s">
        <v>2352</v>
      </c>
      <c r="F2399" s="822" t="s">
        <v>2303</v>
      </c>
      <c r="G2399" s="822" t="s">
        <v>2359</v>
      </c>
      <c r="H2399" s="822" t="s">
        <v>329</v>
      </c>
      <c r="I2399" s="822" t="s">
        <v>2880</v>
      </c>
      <c r="J2399" s="822" t="s">
        <v>2881</v>
      </c>
      <c r="K2399" s="822" t="s">
        <v>2882</v>
      </c>
      <c r="L2399" s="825">
        <v>51.97</v>
      </c>
      <c r="M2399" s="825">
        <v>51.97</v>
      </c>
      <c r="N2399" s="822">
        <v>1</v>
      </c>
      <c r="O2399" s="826">
        <v>1</v>
      </c>
      <c r="P2399" s="825">
        <v>51.97</v>
      </c>
      <c r="Q2399" s="827">
        <v>1</v>
      </c>
      <c r="R2399" s="822">
        <v>1</v>
      </c>
      <c r="S2399" s="827">
        <v>1</v>
      </c>
      <c r="T2399" s="826">
        <v>1</v>
      </c>
      <c r="U2399" s="828">
        <v>1</v>
      </c>
    </row>
    <row r="2400" spans="1:21" ht="14.45" customHeight="1" x14ac:dyDescent="0.2">
      <c r="A2400" s="821">
        <v>11</v>
      </c>
      <c r="B2400" s="822" t="s">
        <v>2300</v>
      </c>
      <c r="C2400" s="822" t="s">
        <v>2306</v>
      </c>
      <c r="D2400" s="823" t="s">
        <v>4268</v>
      </c>
      <c r="E2400" s="824" t="s">
        <v>2352</v>
      </c>
      <c r="F2400" s="822" t="s">
        <v>2303</v>
      </c>
      <c r="G2400" s="822" t="s">
        <v>2359</v>
      </c>
      <c r="H2400" s="822" t="s">
        <v>329</v>
      </c>
      <c r="I2400" s="822" t="s">
        <v>2445</v>
      </c>
      <c r="J2400" s="822" t="s">
        <v>2446</v>
      </c>
      <c r="K2400" s="822" t="s">
        <v>2447</v>
      </c>
      <c r="L2400" s="825">
        <v>999.46</v>
      </c>
      <c r="M2400" s="825">
        <v>999.46</v>
      </c>
      <c r="N2400" s="822">
        <v>1</v>
      </c>
      <c r="O2400" s="826">
        <v>1</v>
      </c>
      <c r="P2400" s="825">
        <v>999.46</v>
      </c>
      <c r="Q2400" s="827">
        <v>1</v>
      </c>
      <c r="R2400" s="822">
        <v>1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11</v>
      </c>
      <c r="B2401" s="822" t="s">
        <v>2300</v>
      </c>
      <c r="C2401" s="822" t="s">
        <v>2306</v>
      </c>
      <c r="D2401" s="823" t="s">
        <v>4268</v>
      </c>
      <c r="E2401" s="824" t="s">
        <v>2352</v>
      </c>
      <c r="F2401" s="822" t="s">
        <v>2303</v>
      </c>
      <c r="G2401" s="822" t="s">
        <v>2359</v>
      </c>
      <c r="H2401" s="822" t="s">
        <v>329</v>
      </c>
      <c r="I2401" s="822" t="s">
        <v>3999</v>
      </c>
      <c r="J2401" s="822" t="s">
        <v>4000</v>
      </c>
      <c r="K2401" s="822" t="s">
        <v>4001</v>
      </c>
      <c r="L2401" s="825">
        <v>600.29999999999995</v>
      </c>
      <c r="M2401" s="825">
        <v>600.29999999999995</v>
      </c>
      <c r="N2401" s="822">
        <v>1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11</v>
      </c>
      <c r="B2402" s="822" t="s">
        <v>2300</v>
      </c>
      <c r="C2402" s="822" t="s">
        <v>2306</v>
      </c>
      <c r="D2402" s="823" t="s">
        <v>4268</v>
      </c>
      <c r="E2402" s="824" t="s">
        <v>2352</v>
      </c>
      <c r="F2402" s="822" t="s">
        <v>2303</v>
      </c>
      <c r="G2402" s="822" t="s">
        <v>2359</v>
      </c>
      <c r="H2402" s="822" t="s">
        <v>329</v>
      </c>
      <c r="I2402" s="822" t="s">
        <v>3397</v>
      </c>
      <c r="J2402" s="822" t="s">
        <v>3398</v>
      </c>
      <c r="K2402" s="822" t="s">
        <v>3399</v>
      </c>
      <c r="L2402" s="825">
        <v>180.55</v>
      </c>
      <c r="M2402" s="825">
        <v>361.1</v>
      </c>
      <c r="N2402" s="822">
        <v>2</v>
      </c>
      <c r="O2402" s="826">
        <v>2</v>
      </c>
      <c r="P2402" s="825">
        <v>361.1</v>
      </c>
      <c r="Q2402" s="827">
        <v>1</v>
      </c>
      <c r="R2402" s="822">
        <v>2</v>
      </c>
      <c r="S2402" s="827">
        <v>1</v>
      </c>
      <c r="T2402" s="826">
        <v>2</v>
      </c>
      <c r="U2402" s="828">
        <v>1</v>
      </c>
    </row>
    <row r="2403" spans="1:21" ht="14.45" customHeight="1" x14ac:dyDescent="0.2">
      <c r="A2403" s="821">
        <v>11</v>
      </c>
      <c r="B2403" s="822" t="s">
        <v>2300</v>
      </c>
      <c r="C2403" s="822" t="s">
        <v>2306</v>
      </c>
      <c r="D2403" s="823" t="s">
        <v>4268</v>
      </c>
      <c r="E2403" s="824" t="s">
        <v>2352</v>
      </c>
      <c r="F2403" s="822" t="s">
        <v>2303</v>
      </c>
      <c r="G2403" s="822" t="s">
        <v>2359</v>
      </c>
      <c r="H2403" s="822" t="s">
        <v>329</v>
      </c>
      <c r="I2403" s="822" t="s">
        <v>3529</v>
      </c>
      <c r="J2403" s="822" t="s">
        <v>3530</v>
      </c>
      <c r="K2403" s="822" t="s">
        <v>3531</v>
      </c>
      <c r="L2403" s="825">
        <v>1000.5</v>
      </c>
      <c r="M2403" s="825">
        <v>2001</v>
      </c>
      <c r="N2403" s="822">
        <v>2</v>
      </c>
      <c r="O2403" s="826">
        <v>2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11</v>
      </c>
      <c r="B2404" s="822" t="s">
        <v>2300</v>
      </c>
      <c r="C2404" s="822" t="s">
        <v>2306</v>
      </c>
      <c r="D2404" s="823" t="s">
        <v>4268</v>
      </c>
      <c r="E2404" s="824" t="s">
        <v>2352</v>
      </c>
      <c r="F2404" s="822" t="s">
        <v>2303</v>
      </c>
      <c r="G2404" s="822" t="s">
        <v>2359</v>
      </c>
      <c r="H2404" s="822" t="s">
        <v>329</v>
      </c>
      <c r="I2404" s="822" t="s">
        <v>2891</v>
      </c>
      <c r="J2404" s="822" t="s">
        <v>2892</v>
      </c>
      <c r="K2404" s="822" t="s">
        <v>2893</v>
      </c>
      <c r="L2404" s="825">
        <v>249.36</v>
      </c>
      <c r="M2404" s="825">
        <v>249.36</v>
      </c>
      <c r="N2404" s="822">
        <v>1</v>
      </c>
      <c r="O2404" s="826">
        <v>1</v>
      </c>
      <c r="P2404" s="825">
        <v>249.36</v>
      </c>
      <c r="Q2404" s="827">
        <v>1</v>
      </c>
      <c r="R2404" s="822">
        <v>1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11</v>
      </c>
      <c r="B2405" s="822" t="s">
        <v>2300</v>
      </c>
      <c r="C2405" s="822" t="s">
        <v>2306</v>
      </c>
      <c r="D2405" s="823" t="s">
        <v>4268</v>
      </c>
      <c r="E2405" s="824" t="s">
        <v>2352</v>
      </c>
      <c r="F2405" s="822" t="s">
        <v>2303</v>
      </c>
      <c r="G2405" s="822" t="s">
        <v>2359</v>
      </c>
      <c r="H2405" s="822" t="s">
        <v>329</v>
      </c>
      <c r="I2405" s="822" t="s">
        <v>3706</v>
      </c>
      <c r="J2405" s="822" t="s">
        <v>3707</v>
      </c>
      <c r="K2405" s="822" t="s">
        <v>3708</v>
      </c>
      <c r="L2405" s="825">
        <v>500.06</v>
      </c>
      <c r="M2405" s="825">
        <v>500.06</v>
      </c>
      <c r="N2405" s="822">
        <v>1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11</v>
      </c>
      <c r="B2406" s="822" t="s">
        <v>2300</v>
      </c>
      <c r="C2406" s="822" t="s">
        <v>2306</v>
      </c>
      <c r="D2406" s="823" t="s">
        <v>4268</v>
      </c>
      <c r="E2406" s="824" t="s">
        <v>2352</v>
      </c>
      <c r="F2406" s="822" t="s">
        <v>2303</v>
      </c>
      <c r="G2406" s="822" t="s">
        <v>2359</v>
      </c>
      <c r="H2406" s="822" t="s">
        <v>329</v>
      </c>
      <c r="I2406" s="822" t="s">
        <v>3284</v>
      </c>
      <c r="J2406" s="822" t="s">
        <v>3285</v>
      </c>
      <c r="K2406" s="822" t="s">
        <v>3286</v>
      </c>
      <c r="L2406" s="825">
        <v>600.29999999999995</v>
      </c>
      <c r="M2406" s="825">
        <v>1200.5999999999999</v>
      </c>
      <c r="N2406" s="822">
        <v>2</v>
      </c>
      <c r="O2406" s="826">
        <v>2</v>
      </c>
      <c r="P2406" s="825">
        <v>600.29999999999995</v>
      </c>
      <c r="Q2406" s="827">
        <v>0.5</v>
      </c>
      <c r="R2406" s="822">
        <v>1</v>
      </c>
      <c r="S2406" s="827">
        <v>0.5</v>
      </c>
      <c r="T2406" s="826">
        <v>1</v>
      </c>
      <c r="U2406" s="828">
        <v>0.5</v>
      </c>
    </row>
    <row r="2407" spans="1:21" ht="14.45" customHeight="1" x14ac:dyDescent="0.2">
      <c r="A2407" s="821">
        <v>11</v>
      </c>
      <c r="B2407" s="822" t="s">
        <v>2300</v>
      </c>
      <c r="C2407" s="822" t="s">
        <v>2306</v>
      </c>
      <c r="D2407" s="823" t="s">
        <v>4268</v>
      </c>
      <c r="E2407" s="824" t="s">
        <v>2352</v>
      </c>
      <c r="F2407" s="822" t="s">
        <v>2303</v>
      </c>
      <c r="G2407" s="822" t="s">
        <v>2359</v>
      </c>
      <c r="H2407" s="822" t="s">
        <v>329</v>
      </c>
      <c r="I2407" s="822" t="s">
        <v>4002</v>
      </c>
      <c r="J2407" s="822" t="s">
        <v>4003</v>
      </c>
      <c r="K2407" s="822" t="s">
        <v>4004</v>
      </c>
      <c r="L2407" s="825">
        <v>749.8</v>
      </c>
      <c r="M2407" s="825">
        <v>1499.6</v>
      </c>
      <c r="N2407" s="822">
        <v>2</v>
      </c>
      <c r="O2407" s="826">
        <v>2</v>
      </c>
      <c r="P2407" s="825">
        <v>1499.6</v>
      </c>
      <c r="Q2407" s="827">
        <v>1</v>
      </c>
      <c r="R2407" s="822">
        <v>2</v>
      </c>
      <c r="S2407" s="827">
        <v>1</v>
      </c>
      <c r="T2407" s="826">
        <v>2</v>
      </c>
      <c r="U2407" s="828">
        <v>1</v>
      </c>
    </row>
    <row r="2408" spans="1:21" ht="14.45" customHeight="1" x14ac:dyDescent="0.2">
      <c r="A2408" s="821">
        <v>11</v>
      </c>
      <c r="B2408" s="822" t="s">
        <v>2300</v>
      </c>
      <c r="C2408" s="822" t="s">
        <v>2306</v>
      </c>
      <c r="D2408" s="823" t="s">
        <v>4268</v>
      </c>
      <c r="E2408" s="824" t="s">
        <v>2352</v>
      </c>
      <c r="F2408" s="822" t="s">
        <v>2303</v>
      </c>
      <c r="G2408" s="822" t="s">
        <v>2359</v>
      </c>
      <c r="H2408" s="822" t="s">
        <v>329</v>
      </c>
      <c r="I2408" s="822" t="s">
        <v>3848</v>
      </c>
      <c r="J2408" s="822" t="s">
        <v>3849</v>
      </c>
      <c r="K2408" s="822" t="s">
        <v>3850</v>
      </c>
      <c r="L2408" s="825">
        <v>700.35</v>
      </c>
      <c r="M2408" s="825">
        <v>700.35</v>
      </c>
      <c r="N2408" s="822">
        <v>1</v>
      </c>
      <c r="O2408" s="826">
        <v>1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11</v>
      </c>
      <c r="B2409" s="822" t="s">
        <v>2300</v>
      </c>
      <c r="C2409" s="822" t="s">
        <v>2306</v>
      </c>
      <c r="D2409" s="823" t="s">
        <v>4268</v>
      </c>
      <c r="E2409" s="824" t="s">
        <v>2352</v>
      </c>
      <c r="F2409" s="822" t="s">
        <v>2303</v>
      </c>
      <c r="G2409" s="822" t="s">
        <v>2359</v>
      </c>
      <c r="H2409" s="822" t="s">
        <v>329</v>
      </c>
      <c r="I2409" s="822" t="s">
        <v>3541</v>
      </c>
      <c r="J2409" s="822" t="s">
        <v>3542</v>
      </c>
      <c r="K2409" s="822" t="s">
        <v>3543</v>
      </c>
      <c r="L2409" s="825">
        <v>349.6</v>
      </c>
      <c r="M2409" s="825">
        <v>349.6</v>
      </c>
      <c r="N2409" s="822">
        <v>1</v>
      </c>
      <c r="O2409" s="826">
        <v>1</v>
      </c>
      <c r="P2409" s="825">
        <v>349.6</v>
      </c>
      <c r="Q2409" s="827">
        <v>1</v>
      </c>
      <c r="R2409" s="822">
        <v>1</v>
      </c>
      <c r="S2409" s="827">
        <v>1</v>
      </c>
      <c r="T2409" s="826">
        <v>1</v>
      </c>
      <c r="U2409" s="828">
        <v>1</v>
      </c>
    </row>
    <row r="2410" spans="1:21" ht="14.45" customHeight="1" x14ac:dyDescent="0.2">
      <c r="A2410" s="821">
        <v>11</v>
      </c>
      <c r="B2410" s="822" t="s">
        <v>2300</v>
      </c>
      <c r="C2410" s="822" t="s">
        <v>2306</v>
      </c>
      <c r="D2410" s="823" t="s">
        <v>4268</v>
      </c>
      <c r="E2410" s="824" t="s">
        <v>2352</v>
      </c>
      <c r="F2410" s="822" t="s">
        <v>2303</v>
      </c>
      <c r="G2410" s="822" t="s">
        <v>2359</v>
      </c>
      <c r="H2410" s="822" t="s">
        <v>329</v>
      </c>
      <c r="I2410" s="822" t="s">
        <v>4196</v>
      </c>
      <c r="J2410" s="822" t="s">
        <v>3022</v>
      </c>
      <c r="K2410" s="822" t="s">
        <v>3224</v>
      </c>
      <c r="L2410" s="825">
        <v>0</v>
      </c>
      <c r="M2410" s="825">
        <v>0</v>
      </c>
      <c r="N2410" s="822">
        <v>1</v>
      </c>
      <c r="O2410" s="826">
        <v>1</v>
      </c>
      <c r="P2410" s="825"/>
      <c r="Q2410" s="827"/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11</v>
      </c>
      <c r="B2411" s="822" t="s">
        <v>2300</v>
      </c>
      <c r="C2411" s="822" t="s">
        <v>2306</v>
      </c>
      <c r="D2411" s="823" t="s">
        <v>4268</v>
      </c>
      <c r="E2411" s="824" t="s">
        <v>2352</v>
      </c>
      <c r="F2411" s="822" t="s">
        <v>2303</v>
      </c>
      <c r="G2411" s="822" t="s">
        <v>2359</v>
      </c>
      <c r="H2411" s="822" t="s">
        <v>329</v>
      </c>
      <c r="I2411" s="822" t="s">
        <v>3917</v>
      </c>
      <c r="J2411" s="822" t="s">
        <v>3918</v>
      </c>
      <c r="K2411" s="822" t="s">
        <v>3919</v>
      </c>
      <c r="L2411" s="825">
        <v>732.48</v>
      </c>
      <c r="M2411" s="825">
        <v>1464.96</v>
      </c>
      <c r="N2411" s="822">
        <v>2</v>
      </c>
      <c r="O2411" s="826">
        <v>2</v>
      </c>
      <c r="P2411" s="825">
        <v>1464.96</v>
      </c>
      <c r="Q2411" s="827">
        <v>1</v>
      </c>
      <c r="R2411" s="822">
        <v>2</v>
      </c>
      <c r="S2411" s="827">
        <v>1</v>
      </c>
      <c r="T2411" s="826">
        <v>2</v>
      </c>
      <c r="U2411" s="828">
        <v>1</v>
      </c>
    </row>
    <row r="2412" spans="1:21" ht="14.45" customHeight="1" x14ac:dyDescent="0.2">
      <c r="A2412" s="821">
        <v>11</v>
      </c>
      <c r="B2412" s="822" t="s">
        <v>2300</v>
      </c>
      <c r="C2412" s="822" t="s">
        <v>2306</v>
      </c>
      <c r="D2412" s="823" t="s">
        <v>4268</v>
      </c>
      <c r="E2412" s="824" t="s">
        <v>2352</v>
      </c>
      <c r="F2412" s="822" t="s">
        <v>2303</v>
      </c>
      <c r="G2412" s="822" t="s">
        <v>2359</v>
      </c>
      <c r="H2412" s="822" t="s">
        <v>329</v>
      </c>
      <c r="I2412" s="822" t="s">
        <v>3547</v>
      </c>
      <c r="J2412" s="822" t="s">
        <v>3548</v>
      </c>
      <c r="K2412" s="822" t="s">
        <v>3549</v>
      </c>
      <c r="L2412" s="825">
        <v>200.1</v>
      </c>
      <c r="M2412" s="825">
        <v>200.1</v>
      </c>
      <c r="N2412" s="822">
        <v>1</v>
      </c>
      <c r="O2412" s="826">
        <v>1</v>
      </c>
      <c r="P2412" s="825">
        <v>200.1</v>
      </c>
      <c r="Q2412" s="827">
        <v>1</v>
      </c>
      <c r="R2412" s="822">
        <v>1</v>
      </c>
      <c r="S2412" s="827">
        <v>1</v>
      </c>
      <c r="T2412" s="826">
        <v>1</v>
      </c>
      <c r="U2412" s="828">
        <v>1</v>
      </c>
    </row>
    <row r="2413" spans="1:21" ht="14.45" customHeight="1" x14ac:dyDescent="0.2">
      <c r="A2413" s="821">
        <v>11</v>
      </c>
      <c r="B2413" s="822" t="s">
        <v>2300</v>
      </c>
      <c r="C2413" s="822" t="s">
        <v>2306</v>
      </c>
      <c r="D2413" s="823" t="s">
        <v>4268</v>
      </c>
      <c r="E2413" s="824" t="s">
        <v>2352</v>
      </c>
      <c r="F2413" s="822" t="s">
        <v>2303</v>
      </c>
      <c r="G2413" s="822" t="s">
        <v>2359</v>
      </c>
      <c r="H2413" s="822" t="s">
        <v>329</v>
      </c>
      <c r="I2413" s="822" t="s">
        <v>3235</v>
      </c>
      <c r="J2413" s="822" t="s">
        <v>2862</v>
      </c>
      <c r="K2413" s="822" t="s">
        <v>3236</v>
      </c>
      <c r="L2413" s="825">
        <v>0</v>
      </c>
      <c r="M2413" s="825">
        <v>0</v>
      </c>
      <c r="N2413" s="822">
        <v>8</v>
      </c>
      <c r="O2413" s="826">
        <v>7</v>
      </c>
      <c r="P2413" s="825"/>
      <c r="Q2413" s="827"/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11</v>
      </c>
      <c r="B2414" s="822" t="s">
        <v>2300</v>
      </c>
      <c r="C2414" s="822" t="s">
        <v>2306</v>
      </c>
      <c r="D2414" s="823" t="s">
        <v>4268</v>
      </c>
      <c r="E2414" s="824" t="s">
        <v>2352</v>
      </c>
      <c r="F2414" s="822" t="s">
        <v>2303</v>
      </c>
      <c r="G2414" s="822" t="s">
        <v>2359</v>
      </c>
      <c r="H2414" s="822" t="s">
        <v>329</v>
      </c>
      <c r="I2414" s="822" t="s">
        <v>4197</v>
      </c>
      <c r="J2414" s="822" t="s">
        <v>4198</v>
      </c>
      <c r="K2414" s="822"/>
      <c r="L2414" s="825">
        <v>600.29999999999995</v>
      </c>
      <c r="M2414" s="825">
        <v>600.29999999999995</v>
      </c>
      <c r="N2414" s="822">
        <v>1</v>
      </c>
      <c r="O2414" s="826">
        <v>1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11</v>
      </c>
      <c r="B2415" s="822" t="s">
        <v>2300</v>
      </c>
      <c r="C2415" s="822" t="s">
        <v>2306</v>
      </c>
      <c r="D2415" s="823" t="s">
        <v>4268</v>
      </c>
      <c r="E2415" s="824" t="s">
        <v>2352</v>
      </c>
      <c r="F2415" s="822" t="s">
        <v>2303</v>
      </c>
      <c r="G2415" s="822" t="s">
        <v>2359</v>
      </c>
      <c r="H2415" s="822" t="s">
        <v>329</v>
      </c>
      <c r="I2415" s="822" t="s">
        <v>4199</v>
      </c>
      <c r="J2415" s="822" t="s">
        <v>3272</v>
      </c>
      <c r="K2415" s="822" t="s">
        <v>3236</v>
      </c>
      <c r="L2415" s="825">
        <v>0</v>
      </c>
      <c r="M2415" s="825">
        <v>0</v>
      </c>
      <c r="N2415" s="822">
        <v>1</v>
      </c>
      <c r="O2415" s="826">
        <v>1</v>
      </c>
      <c r="P2415" s="825"/>
      <c r="Q2415" s="827"/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11</v>
      </c>
      <c r="B2416" s="822" t="s">
        <v>2300</v>
      </c>
      <c r="C2416" s="822" t="s">
        <v>2306</v>
      </c>
      <c r="D2416" s="823" t="s">
        <v>4268</v>
      </c>
      <c r="E2416" s="824" t="s">
        <v>2352</v>
      </c>
      <c r="F2416" s="822" t="s">
        <v>2303</v>
      </c>
      <c r="G2416" s="822" t="s">
        <v>2359</v>
      </c>
      <c r="H2416" s="822" t="s">
        <v>329</v>
      </c>
      <c r="I2416" s="822" t="s">
        <v>4200</v>
      </c>
      <c r="J2416" s="822" t="s">
        <v>2706</v>
      </c>
      <c r="K2416" s="822" t="s">
        <v>4201</v>
      </c>
      <c r="L2416" s="825">
        <v>1200.5999999999999</v>
      </c>
      <c r="M2416" s="825">
        <v>1200.5999999999999</v>
      </c>
      <c r="N2416" s="822">
        <v>1</v>
      </c>
      <c r="O2416" s="826">
        <v>1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11</v>
      </c>
      <c r="B2417" s="822" t="s">
        <v>2300</v>
      </c>
      <c r="C2417" s="822" t="s">
        <v>2306</v>
      </c>
      <c r="D2417" s="823" t="s">
        <v>4268</v>
      </c>
      <c r="E2417" s="824" t="s">
        <v>2333</v>
      </c>
      <c r="F2417" s="822" t="s">
        <v>2301</v>
      </c>
      <c r="G2417" s="822" t="s">
        <v>2383</v>
      </c>
      <c r="H2417" s="822" t="s">
        <v>329</v>
      </c>
      <c r="I2417" s="822" t="s">
        <v>2520</v>
      </c>
      <c r="J2417" s="822" t="s">
        <v>1055</v>
      </c>
      <c r="K2417" s="822" t="s">
        <v>1056</v>
      </c>
      <c r="L2417" s="825">
        <v>235.78</v>
      </c>
      <c r="M2417" s="825">
        <v>471.56</v>
      </c>
      <c r="N2417" s="822">
        <v>2</v>
      </c>
      <c r="O2417" s="826">
        <v>1</v>
      </c>
      <c r="P2417" s="825">
        <v>471.56</v>
      </c>
      <c r="Q2417" s="827">
        <v>1</v>
      </c>
      <c r="R2417" s="822">
        <v>2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11</v>
      </c>
      <c r="B2418" s="822" t="s">
        <v>2300</v>
      </c>
      <c r="C2418" s="822" t="s">
        <v>2306</v>
      </c>
      <c r="D2418" s="823" t="s">
        <v>4268</v>
      </c>
      <c r="E2418" s="824" t="s">
        <v>2333</v>
      </c>
      <c r="F2418" s="822" t="s">
        <v>2301</v>
      </c>
      <c r="G2418" s="822" t="s">
        <v>2434</v>
      </c>
      <c r="H2418" s="822" t="s">
        <v>329</v>
      </c>
      <c r="I2418" s="822" t="s">
        <v>2435</v>
      </c>
      <c r="J2418" s="822" t="s">
        <v>2436</v>
      </c>
      <c r="K2418" s="822" t="s">
        <v>2437</v>
      </c>
      <c r="L2418" s="825">
        <v>52.87</v>
      </c>
      <c r="M2418" s="825">
        <v>105.74</v>
      </c>
      <c r="N2418" s="822">
        <v>2</v>
      </c>
      <c r="O2418" s="826">
        <v>1</v>
      </c>
      <c r="P2418" s="825">
        <v>105.74</v>
      </c>
      <c r="Q2418" s="827">
        <v>1</v>
      </c>
      <c r="R2418" s="822">
        <v>2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11</v>
      </c>
      <c r="B2419" s="822" t="s">
        <v>2300</v>
      </c>
      <c r="C2419" s="822" t="s">
        <v>2306</v>
      </c>
      <c r="D2419" s="823" t="s">
        <v>4268</v>
      </c>
      <c r="E2419" s="824" t="s">
        <v>2333</v>
      </c>
      <c r="F2419" s="822" t="s">
        <v>2301</v>
      </c>
      <c r="G2419" s="822" t="s">
        <v>2434</v>
      </c>
      <c r="H2419" s="822" t="s">
        <v>329</v>
      </c>
      <c r="I2419" s="822" t="s">
        <v>4202</v>
      </c>
      <c r="J2419" s="822" t="s">
        <v>4203</v>
      </c>
      <c r="K2419" s="822" t="s">
        <v>4204</v>
      </c>
      <c r="L2419" s="825">
        <v>23.49</v>
      </c>
      <c r="M2419" s="825">
        <v>164.43</v>
      </c>
      <c r="N2419" s="822">
        <v>7</v>
      </c>
      <c r="O2419" s="826">
        <v>7</v>
      </c>
      <c r="P2419" s="825">
        <v>164.43</v>
      </c>
      <c r="Q2419" s="827">
        <v>1</v>
      </c>
      <c r="R2419" s="822">
        <v>7</v>
      </c>
      <c r="S2419" s="827">
        <v>1</v>
      </c>
      <c r="T2419" s="826">
        <v>7</v>
      </c>
      <c r="U2419" s="828">
        <v>1</v>
      </c>
    </row>
    <row r="2420" spans="1:21" ht="14.45" customHeight="1" x14ac:dyDescent="0.2">
      <c r="A2420" s="821">
        <v>11</v>
      </c>
      <c r="B2420" s="822" t="s">
        <v>2300</v>
      </c>
      <c r="C2420" s="822" t="s">
        <v>2306</v>
      </c>
      <c r="D2420" s="823" t="s">
        <v>4268</v>
      </c>
      <c r="E2420" s="824" t="s">
        <v>2333</v>
      </c>
      <c r="F2420" s="822" t="s">
        <v>2301</v>
      </c>
      <c r="G2420" s="822" t="s">
        <v>2559</v>
      </c>
      <c r="H2420" s="822" t="s">
        <v>329</v>
      </c>
      <c r="I2420" s="822" t="s">
        <v>2560</v>
      </c>
      <c r="J2420" s="822" t="s">
        <v>2561</v>
      </c>
      <c r="K2420" s="822" t="s">
        <v>2562</v>
      </c>
      <c r="L2420" s="825">
        <v>159.71</v>
      </c>
      <c r="M2420" s="825">
        <v>479.13</v>
      </c>
      <c r="N2420" s="822">
        <v>3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11</v>
      </c>
      <c r="B2421" s="822" t="s">
        <v>2300</v>
      </c>
      <c r="C2421" s="822" t="s">
        <v>2306</v>
      </c>
      <c r="D2421" s="823" t="s">
        <v>4268</v>
      </c>
      <c r="E2421" s="824" t="s">
        <v>2333</v>
      </c>
      <c r="F2421" s="822" t="s">
        <v>2301</v>
      </c>
      <c r="G2421" s="822" t="s">
        <v>2452</v>
      </c>
      <c r="H2421" s="822" t="s">
        <v>329</v>
      </c>
      <c r="I2421" s="822" t="s">
        <v>2453</v>
      </c>
      <c r="J2421" s="822" t="s">
        <v>2454</v>
      </c>
      <c r="K2421" s="822" t="s">
        <v>2455</v>
      </c>
      <c r="L2421" s="825">
        <v>132.97999999999999</v>
      </c>
      <c r="M2421" s="825">
        <v>132.97999999999999</v>
      </c>
      <c r="N2421" s="822">
        <v>1</v>
      </c>
      <c r="O2421" s="826">
        <v>1</v>
      </c>
      <c r="P2421" s="825">
        <v>132.97999999999999</v>
      </c>
      <c r="Q2421" s="827">
        <v>1</v>
      </c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11</v>
      </c>
      <c r="B2422" s="822" t="s">
        <v>2300</v>
      </c>
      <c r="C2422" s="822" t="s">
        <v>2306</v>
      </c>
      <c r="D2422" s="823" t="s">
        <v>4268</v>
      </c>
      <c r="E2422" s="824" t="s">
        <v>2333</v>
      </c>
      <c r="F2422" s="822" t="s">
        <v>2301</v>
      </c>
      <c r="G2422" s="822" t="s">
        <v>2408</v>
      </c>
      <c r="H2422" s="822" t="s">
        <v>329</v>
      </c>
      <c r="I2422" s="822" t="s">
        <v>2409</v>
      </c>
      <c r="J2422" s="822" t="s">
        <v>681</v>
      </c>
      <c r="K2422" s="822" t="s">
        <v>1168</v>
      </c>
      <c r="L2422" s="825">
        <v>35.25</v>
      </c>
      <c r="M2422" s="825">
        <v>70.5</v>
      </c>
      <c r="N2422" s="822">
        <v>2</v>
      </c>
      <c r="O2422" s="826">
        <v>2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11</v>
      </c>
      <c r="B2423" s="822" t="s">
        <v>2300</v>
      </c>
      <c r="C2423" s="822" t="s">
        <v>2306</v>
      </c>
      <c r="D2423" s="823" t="s">
        <v>4268</v>
      </c>
      <c r="E2423" s="824" t="s">
        <v>2333</v>
      </c>
      <c r="F2423" s="822" t="s">
        <v>2301</v>
      </c>
      <c r="G2423" s="822" t="s">
        <v>2408</v>
      </c>
      <c r="H2423" s="822" t="s">
        <v>329</v>
      </c>
      <c r="I2423" s="822" t="s">
        <v>2591</v>
      </c>
      <c r="J2423" s="822" t="s">
        <v>925</v>
      </c>
      <c r="K2423" s="822" t="s">
        <v>2592</v>
      </c>
      <c r="L2423" s="825">
        <v>35.25</v>
      </c>
      <c r="M2423" s="825">
        <v>105.75</v>
      </c>
      <c r="N2423" s="822">
        <v>3</v>
      </c>
      <c r="O2423" s="826">
        <v>3</v>
      </c>
      <c r="P2423" s="825">
        <v>105.75</v>
      </c>
      <c r="Q2423" s="827">
        <v>1</v>
      </c>
      <c r="R2423" s="822">
        <v>3</v>
      </c>
      <c r="S2423" s="827">
        <v>1</v>
      </c>
      <c r="T2423" s="826">
        <v>3</v>
      </c>
      <c r="U2423" s="828">
        <v>1</v>
      </c>
    </row>
    <row r="2424" spans="1:21" ht="14.45" customHeight="1" x14ac:dyDescent="0.2">
      <c r="A2424" s="821">
        <v>11</v>
      </c>
      <c r="B2424" s="822" t="s">
        <v>2300</v>
      </c>
      <c r="C2424" s="822" t="s">
        <v>2306</v>
      </c>
      <c r="D2424" s="823" t="s">
        <v>4268</v>
      </c>
      <c r="E2424" s="824" t="s">
        <v>2333</v>
      </c>
      <c r="F2424" s="822" t="s">
        <v>2301</v>
      </c>
      <c r="G2424" s="822" t="s">
        <v>2354</v>
      </c>
      <c r="H2424" s="822" t="s">
        <v>663</v>
      </c>
      <c r="I2424" s="822" t="s">
        <v>1970</v>
      </c>
      <c r="J2424" s="822" t="s">
        <v>929</v>
      </c>
      <c r="K2424" s="822" t="s">
        <v>930</v>
      </c>
      <c r="L2424" s="825">
        <v>0</v>
      </c>
      <c r="M2424" s="825">
        <v>0</v>
      </c>
      <c r="N2424" s="822">
        <v>2</v>
      </c>
      <c r="O2424" s="826">
        <v>2</v>
      </c>
      <c r="P2424" s="825">
        <v>0</v>
      </c>
      <c r="Q2424" s="827"/>
      <c r="R2424" s="822">
        <v>2</v>
      </c>
      <c r="S2424" s="827">
        <v>1</v>
      </c>
      <c r="T2424" s="826">
        <v>2</v>
      </c>
      <c r="U2424" s="828">
        <v>1</v>
      </c>
    </row>
    <row r="2425" spans="1:21" ht="14.45" customHeight="1" x14ac:dyDescent="0.2">
      <c r="A2425" s="821">
        <v>11</v>
      </c>
      <c r="B2425" s="822" t="s">
        <v>2300</v>
      </c>
      <c r="C2425" s="822" t="s">
        <v>2306</v>
      </c>
      <c r="D2425" s="823" t="s">
        <v>4268</v>
      </c>
      <c r="E2425" s="824" t="s">
        <v>2333</v>
      </c>
      <c r="F2425" s="822" t="s">
        <v>2303</v>
      </c>
      <c r="G2425" s="822" t="s">
        <v>2359</v>
      </c>
      <c r="H2425" s="822" t="s">
        <v>329</v>
      </c>
      <c r="I2425" s="822" t="s">
        <v>2646</v>
      </c>
      <c r="J2425" s="822" t="s">
        <v>2647</v>
      </c>
      <c r="K2425" s="822" t="s">
        <v>2648</v>
      </c>
      <c r="L2425" s="825">
        <v>0</v>
      </c>
      <c r="M2425" s="825">
        <v>0</v>
      </c>
      <c r="N2425" s="822">
        <v>3</v>
      </c>
      <c r="O2425" s="826">
        <v>3</v>
      </c>
      <c r="P2425" s="825"/>
      <c r="Q2425" s="827"/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11</v>
      </c>
      <c r="B2426" s="822" t="s">
        <v>2300</v>
      </c>
      <c r="C2426" s="822" t="s">
        <v>2306</v>
      </c>
      <c r="D2426" s="823" t="s">
        <v>4268</v>
      </c>
      <c r="E2426" s="824" t="s">
        <v>2333</v>
      </c>
      <c r="F2426" s="822" t="s">
        <v>2303</v>
      </c>
      <c r="G2426" s="822" t="s">
        <v>2359</v>
      </c>
      <c r="H2426" s="822" t="s">
        <v>329</v>
      </c>
      <c r="I2426" s="822" t="s">
        <v>3021</v>
      </c>
      <c r="J2426" s="822" t="s">
        <v>3022</v>
      </c>
      <c r="K2426" s="822" t="s">
        <v>2407</v>
      </c>
      <c r="L2426" s="825">
        <v>0</v>
      </c>
      <c r="M2426" s="825">
        <v>0</v>
      </c>
      <c r="N2426" s="822">
        <v>6</v>
      </c>
      <c r="O2426" s="826">
        <v>6</v>
      </c>
      <c r="P2426" s="825"/>
      <c r="Q2426" s="827"/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11</v>
      </c>
      <c r="B2427" s="822" t="s">
        <v>2300</v>
      </c>
      <c r="C2427" s="822" t="s">
        <v>2306</v>
      </c>
      <c r="D2427" s="823" t="s">
        <v>4268</v>
      </c>
      <c r="E2427" s="824" t="s">
        <v>2333</v>
      </c>
      <c r="F2427" s="822" t="s">
        <v>2303</v>
      </c>
      <c r="G2427" s="822" t="s">
        <v>2359</v>
      </c>
      <c r="H2427" s="822" t="s">
        <v>329</v>
      </c>
      <c r="I2427" s="822" t="s">
        <v>2456</v>
      </c>
      <c r="J2427" s="822" t="s">
        <v>2457</v>
      </c>
      <c r="K2427" s="822" t="s">
        <v>2458</v>
      </c>
      <c r="L2427" s="825">
        <v>345.19</v>
      </c>
      <c r="M2427" s="825">
        <v>4487.47</v>
      </c>
      <c r="N2427" s="822">
        <v>13</v>
      </c>
      <c r="O2427" s="826">
        <v>13</v>
      </c>
      <c r="P2427" s="825">
        <v>1380.76</v>
      </c>
      <c r="Q2427" s="827">
        <v>0.30769230769230765</v>
      </c>
      <c r="R2427" s="822">
        <v>4</v>
      </c>
      <c r="S2427" s="827">
        <v>0.30769230769230771</v>
      </c>
      <c r="T2427" s="826">
        <v>4</v>
      </c>
      <c r="U2427" s="828">
        <v>0.30769230769230771</v>
      </c>
    </row>
    <row r="2428" spans="1:21" ht="14.45" customHeight="1" x14ac:dyDescent="0.2">
      <c r="A2428" s="821">
        <v>11</v>
      </c>
      <c r="B2428" s="822" t="s">
        <v>2300</v>
      </c>
      <c r="C2428" s="822" t="s">
        <v>2306</v>
      </c>
      <c r="D2428" s="823" t="s">
        <v>4268</v>
      </c>
      <c r="E2428" s="824" t="s">
        <v>2333</v>
      </c>
      <c r="F2428" s="822" t="s">
        <v>2303</v>
      </c>
      <c r="G2428" s="822" t="s">
        <v>2359</v>
      </c>
      <c r="H2428" s="822" t="s">
        <v>329</v>
      </c>
      <c r="I2428" s="822" t="s">
        <v>2661</v>
      </c>
      <c r="J2428" s="822" t="s">
        <v>2662</v>
      </c>
      <c r="K2428" s="822" t="s">
        <v>2663</v>
      </c>
      <c r="L2428" s="825">
        <v>249.55</v>
      </c>
      <c r="M2428" s="825">
        <v>2745.05</v>
      </c>
      <c r="N2428" s="822">
        <v>11</v>
      </c>
      <c r="O2428" s="826">
        <v>11</v>
      </c>
      <c r="P2428" s="825">
        <v>1247.75</v>
      </c>
      <c r="Q2428" s="827">
        <v>0.45454545454545453</v>
      </c>
      <c r="R2428" s="822">
        <v>5</v>
      </c>
      <c r="S2428" s="827">
        <v>0.45454545454545453</v>
      </c>
      <c r="T2428" s="826">
        <v>5</v>
      </c>
      <c r="U2428" s="828">
        <v>0.45454545454545453</v>
      </c>
    </row>
    <row r="2429" spans="1:21" ht="14.45" customHeight="1" x14ac:dyDescent="0.2">
      <c r="A2429" s="821">
        <v>11</v>
      </c>
      <c r="B2429" s="822" t="s">
        <v>2300</v>
      </c>
      <c r="C2429" s="822" t="s">
        <v>2306</v>
      </c>
      <c r="D2429" s="823" t="s">
        <v>4268</v>
      </c>
      <c r="E2429" s="824" t="s">
        <v>2333</v>
      </c>
      <c r="F2429" s="822" t="s">
        <v>2303</v>
      </c>
      <c r="G2429" s="822" t="s">
        <v>2359</v>
      </c>
      <c r="H2429" s="822" t="s">
        <v>329</v>
      </c>
      <c r="I2429" s="822" t="s">
        <v>2869</v>
      </c>
      <c r="J2429" s="822" t="s">
        <v>2870</v>
      </c>
      <c r="K2429" s="822" t="s">
        <v>2871</v>
      </c>
      <c r="L2429" s="825">
        <v>249.55</v>
      </c>
      <c r="M2429" s="825">
        <v>499.1</v>
      </c>
      <c r="N2429" s="822">
        <v>2</v>
      </c>
      <c r="O2429" s="826">
        <v>2</v>
      </c>
      <c r="P2429" s="825">
        <v>499.1</v>
      </c>
      <c r="Q2429" s="827">
        <v>1</v>
      </c>
      <c r="R2429" s="822">
        <v>2</v>
      </c>
      <c r="S2429" s="827">
        <v>1</v>
      </c>
      <c r="T2429" s="826">
        <v>2</v>
      </c>
      <c r="U2429" s="828">
        <v>1</v>
      </c>
    </row>
    <row r="2430" spans="1:21" ht="14.45" customHeight="1" x14ac:dyDescent="0.2">
      <c r="A2430" s="821">
        <v>11</v>
      </c>
      <c r="B2430" s="822" t="s">
        <v>2300</v>
      </c>
      <c r="C2430" s="822" t="s">
        <v>2306</v>
      </c>
      <c r="D2430" s="823" t="s">
        <v>4268</v>
      </c>
      <c r="E2430" s="824" t="s">
        <v>2333</v>
      </c>
      <c r="F2430" s="822" t="s">
        <v>2303</v>
      </c>
      <c r="G2430" s="822" t="s">
        <v>2359</v>
      </c>
      <c r="H2430" s="822" t="s">
        <v>329</v>
      </c>
      <c r="I2430" s="822" t="s">
        <v>2664</v>
      </c>
      <c r="J2430" s="822" t="s">
        <v>2665</v>
      </c>
      <c r="K2430" s="822"/>
      <c r="L2430" s="825">
        <v>180.55</v>
      </c>
      <c r="M2430" s="825">
        <v>2527.7000000000003</v>
      </c>
      <c r="N2430" s="822">
        <v>14</v>
      </c>
      <c r="O2430" s="826">
        <v>14</v>
      </c>
      <c r="P2430" s="825">
        <v>2347.15</v>
      </c>
      <c r="Q2430" s="827">
        <v>0.92857142857142849</v>
      </c>
      <c r="R2430" s="822">
        <v>13</v>
      </c>
      <c r="S2430" s="827">
        <v>0.9285714285714286</v>
      </c>
      <c r="T2430" s="826">
        <v>13</v>
      </c>
      <c r="U2430" s="828">
        <v>0.9285714285714286</v>
      </c>
    </row>
    <row r="2431" spans="1:21" ht="14.45" customHeight="1" x14ac:dyDescent="0.2">
      <c r="A2431" s="821">
        <v>11</v>
      </c>
      <c r="B2431" s="822" t="s">
        <v>2300</v>
      </c>
      <c r="C2431" s="822" t="s">
        <v>2306</v>
      </c>
      <c r="D2431" s="823" t="s">
        <v>4268</v>
      </c>
      <c r="E2431" s="824" t="s">
        <v>2333</v>
      </c>
      <c r="F2431" s="822" t="s">
        <v>2303</v>
      </c>
      <c r="G2431" s="822" t="s">
        <v>2359</v>
      </c>
      <c r="H2431" s="822" t="s">
        <v>329</v>
      </c>
      <c r="I2431" s="822" t="s">
        <v>3950</v>
      </c>
      <c r="J2431" s="822" t="s">
        <v>3951</v>
      </c>
      <c r="K2431" s="822" t="s">
        <v>3952</v>
      </c>
      <c r="L2431" s="825">
        <v>349.11</v>
      </c>
      <c r="M2431" s="825">
        <v>3840.2100000000005</v>
      </c>
      <c r="N2431" s="822">
        <v>11</v>
      </c>
      <c r="O2431" s="826">
        <v>11</v>
      </c>
      <c r="P2431" s="825">
        <v>2792.8800000000006</v>
      </c>
      <c r="Q2431" s="827">
        <v>0.72727272727272729</v>
      </c>
      <c r="R2431" s="822">
        <v>8</v>
      </c>
      <c r="S2431" s="827">
        <v>0.72727272727272729</v>
      </c>
      <c r="T2431" s="826">
        <v>8</v>
      </c>
      <c r="U2431" s="828">
        <v>0.72727272727272729</v>
      </c>
    </row>
    <row r="2432" spans="1:21" ht="14.45" customHeight="1" x14ac:dyDescent="0.2">
      <c r="A2432" s="821">
        <v>11</v>
      </c>
      <c r="B2432" s="822" t="s">
        <v>2300</v>
      </c>
      <c r="C2432" s="822" t="s">
        <v>2306</v>
      </c>
      <c r="D2432" s="823" t="s">
        <v>4268</v>
      </c>
      <c r="E2432" s="824" t="s">
        <v>2333</v>
      </c>
      <c r="F2432" s="822" t="s">
        <v>2303</v>
      </c>
      <c r="G2432" s="822" t="s">
        <v>2359</v>
      </c>
      <c r="H2432" s="822" t="s">
        <v>329</v>
      </c>
      <c r="I2432" s="822" t="s">
        <v>2375</v>
      </c>
      <c r="J2432" s="822" t="s">
        <v>2376</v>
      </c>
      <c r="K2432" s="822" t="s">
        <v>2377</v>
      </c>
      <c r="L2432" s="825">
        <v>245.42</v>
      </c>
      <c r="M2432" s="825">
        <v>245.42</v>
      </c>
      <c r="N2432" s="822">
        <v>1</v>
      </c>
      <c r="O2432" s="826">
        <v>1</v>
      </c>
      <c r="P2432" s="825">
        <v>245.42</v>
      </c>
      <c r="Q2432" s="827">
        <v>1</v>
      </c>
      <c r="R2432" s="822">
        <v>1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11</v>
      </c>
      <c r="B2433" s="822" t="s">
        <v>2300</v>
      </c>
      <c r="C2433" s="822" t="s">
        <v>2306</v>
      </c>
      <c r="D2433" s="823" t="s">
        <v>4268</v>
      </c>
      <c r="E2433" s="824" t="s">
        <v>2333</v>
      </c>
      <c r="F2433" s="822" t="s">
        <v>2303</v>
      </c>
      <c r="G2433" s="822" t="s">
        <v>2359</v>
      </c>
      <c r="H2433" s="822" t="s">
        <v>329</v>
      </c>
      <c r="I2433" s="822" t="s">
        <v>2880</v>
      </c>
      <c r="J2433" s="822" t="s">
        <v>2881</v>
      </c>
      <c r="K2433" s="822" t="s">
        <v>2882</v>
      </c>
      <c r="L2433" s="825">
        <v>51.97</v>
      </c>
      <c r="M2433" s="825">
        <v>103.94</v>
      </c>
      <c r="N2433" s="822">
        <v>2</v>
      </c>
      <c r="O2433" s="826">
        <v>2</v>
      </c>
      <c r="P2433" s="825">
        <v>103.94</v>
      </c>
      <c r="Q2433" s="827">
        <v>1</v>
      </c>
      <c r="R2433" s="822">
        <v>2</v>
      </c>
      <c r="S2433" s="827">
        <v>1</v>
      </c>
      <c r="T2433" s="826">
        <v>2</v>
      </c>
      <c r="U2433" s="828">
        <v>1</v>
      </c>
    </row>
    <row r="2434" spans="1:21" ht="14.45" customHeight="1" x14ac:dyDescent="0.2">
      <c r="A2434" s="821">
        <v>11</v>
      </c>
      <c r="B2434" s="822" t="s">
        <v>2300</v>
      </c>
      <c r="C2434" s="822" t="s">
        <v>2306</v>
      </c>
      <c r="D2434" s="823" t="s">
        <v>4268</v>
      </c>
      <c r="E2434" s="824" t="s">
        <v>2333</v>
      </c>
      <c r="F2434" s="822" t="s">
        <v>2303</v>
      </c>
      <c r="G2434" s="822" t="s">
        <v>2359</v>
      </c>
      <c r="H2434" s="822" t="s">
        <v>329</v>
      </c>
      <c r="I2434" s="822" t="s">
        <v>2883</v>
      </c>
      <c r="J2434" s="822" t="s">
        <v>2881</v>
      </c>
      <c r="K2434" s="822" t="s">
        <v>2884</v>
      </c>
      <c r="L2434" s="825">
        <v>60.23</v>
      </c>
      <c r="M2434" s="825">
        <v>120.46</v>
      </c>
      <c r="N2434" s="822">
        <v>2</v>
      </c>
      <c r="O2434" s="826">
        <v>2</v>
      </c>
      <c r="P2434" s="825">
        <v>120.46</v>
      </c>
      <c r="Q2434" s="827">
        <v>1</v>
      </c>
      <c r="R2434" s="822">
        <v>2</v>
      </c>
      <c r="S2434" s="827">
        <v>1</v>
      </c>
      <c r="T2434" s="826">
        <v>2</v>
      </c>
      <c r="U2434" s="828">
        <v>1</v>
      </c>
    </row>
    <row r="2435" spans="1:21" ht="14.45" customHeight="1" x14ac:dyDescent="0.2">
      <c r="A2435" s="821">
        <v>11</v>
      </c>
      <c r="B2435" s="822" t="s">
        <v>2300</v>
      </c>
      <c r="C2435" s="822" t="s">
        <v>2306</v>
      </c>
      <c r="D2435" s="823" t="s">
        <v>4268</v>
      </c>
      <c r="E2435" s="824" t="s">
        <v>2333</v>
      </c>
      <c r="F2435" s="822" t="s">
        <v>2303</v>
      </c>
      <c r="G2435" s="822" t="s">
        <v>2359</v>
      </c>
      <c r="H2435" s="822" t="s">
        <v>329</v>
      </c>
      <c r="I2435" s="822" t="s">
        <v>2885</v>
      </c>
      <c r="J2435" s="822" t="s">
        <v>2886</v>
      </c>
      <c r="K2435" s="822" t="s">
        <v>2887</v>
      </c>
      <c r="L2435" s="825">
        <v>349.6</v>
      </c>
      <c r="M2435" s="825">
        <v>349.6</v>
      </c>
      <c r="N2435" s="822">
        <v>1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11</v>
      </c>
      <c r="B2436" s="822" t="s">
        <v>2300</v>
      </c>
      <c r="C2436" s="822" t="s">
        <v>2306</v>
      </c>
      <c r="D2436" s="823" t="s">
        <v>4268</v>
      </c>
      <c r="E2436" s="824" t="s">
        <v>2333</v>
      </c>
      <c r="F2436" s="822" t="s">
        <v>2303</v>
      </c>
      <c r="G2436" s="822" t="s">
        <v>2359</v>
      </c>
      <c r="H2436" s="822" t="s">
        <v>329</v>
      </c>
      <c r="I2436" s="822" t="s">
        <v>3614</v>
      </c>
      <c r="J2436" s="822" t="s">
        <v>3615</v>
      </c>
      <c r="K2436" s="822" t="s">
        <v>3616</v>
      </c>
      <c r="L2436" s="825">
        <v>349.6</v>
      </c>
      <c r="M2436" s="825">
        <v>349.6</v>
      </c>
      <c r="N2436" s="822">
        <v>1</v>
      </c>
      <c r="O2436" s="826">
        <v>1</v>
      </c>
      <c r="P2436" s="825"/>
      <c r="Q2436" s="827">
        <v>0</v>
      </c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11</v>
      </c>
      <c r="B2437" s="822" t="s">
        <v>2300</v>
      </c>
      <c r="C2437" s="822" t="s">
        <v>2306</v>
      </c>
      <c r="D2437" s="823" t="s">
        <v>4268</v>
      </c>
      <c r="E2437" s="824" t="s">
        <v>2333</v>
      </c>
      <c r="F2437" s="822" t="s">
        <v>2303</v>
      </c>
      <c r="G2437" s="822" t="s">
        <v>2359</v>
      </c>
      <c r="H2437" s="822" t="s">
        <v>329</v>
      </c>
      <c r="I2437" s="822" t="s">
        <v>4205</v>
      </c>
      <c r="J2437" s="822" t="s">
        <v>4206</v>
      </c>
      <c r="K2437" s="822" t="s">
        <v>4207</v>
      </c>
      <c r="L2437" s="825">
        <v>349.6</v>
      </c>
      <c r="M2437" s="825">
        <v>2447.1999999999998</v>
      </c>
      <c r="N2437" s="822">
        <v>7</v>
      </c>
      <c r="O2437" s="826">
        <v>7</v>
      </c>
      <c r="P2437" s="825">
        <v>1748</v>
      </c>
      <c r="Q2437" s="827">
        <v>0.7142857142857143</v>
      </c>
      <c r="R2437" s="822">
        <v>5</v>
      </c>
      <c r="S2437" s="827">
        <v>0.7142857142857143</v>
      </c>
      <c r="T2437" s="826">
        <v>5</v>
      </c>
      <c r="U2437" s="828">
        <v>0.7142857142857143</v>
      </c>
    </row>
    <row r="2438" spans="1:21" ht="14.45" customHeight="1" x14ac:dyDescent="0.2">
      <c r="A2438" s="821">
        <v>11</v>
      </c>
      <c r="B2438" s="822" t="s">
        <v>2300</v>
      </c>
      <c r="C2438" s="822" t="s">
        <v>2306</v>
      </c>
      <c r="D2438" s="823" t="s">
        <v>4268</v>
      </c>
      <c r="E2438" s="824" t="s">
        <v>2333</v>
      </c>
      <c r="F2438" s="822" t="s">
        <v>2303</v>
      </c>
      <c r="G2438" s="822" t="s">
        <v>2359</v>
      </c>
      <c r="H2438" s="822" t="s">
        <v>329</v>
      </c>
      <c r="I2438" s="822" t="s">
        <v>2906</v>
      </c>
      <c r="J2438" s="822" t="s">
        <v>2907</v>
      </c>
      <c r="K2438" s="822" t="s">
        <v>2908</v>
      </c>
      <c r="L2438" s="825">
        <v>249.55</v>
      </c>
      <c r="M2438" s="825">
        <v>249.55</v>
      </c>
      <c r="N2438" s="822">
        <v>1</v>
      </c>
      <c r="O2438" s="826">
        <v>1</v>
      </c>
      <c r="P2438" s="825">
        <v>249.55</v>
      </c>
      <c r="Q2438" s="827">
        <v>1</v>
      </c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11</v>
      </c>
      <c r="B2439" s="822" t="s">
        <v>2300</v>
      </c>
      <c r="C2439" s="822" t="s">
        <v>2306</v>
      </c>
      <c r="D2439" s="823" t="s">
        <v>4268</v>
      </c>
      <c r="E2439" s="824" t="s">
        <v>2333</v>
      </c>
      <c r="F2439" s="822" t="s">
        <v>2303</v>
      </c>
      <c r="G2439" s="822" t="s">
        <v>2359</v>
      </c>
      <c r="H2439" s="822" t="s">
        <v>329</v>
      </c>
      <c r="I2439" s="822" t="s">
        <v>4208</v>
      </c>
      <c r="J2439" s="822" t="s">
        <v>4209</v>
      </c>
      <c r="K2439" s="822" t="s">
        <v>4210</v>
      </c>
      <c r="L2439" s="825">
        <v>270.25</v>
      </c>
      <c r="M2439" s="825">
        <v>270.25</v>
      </c>
      <c r="N2439" s="822">
        <v>1</v>
      </c>
      <c r="O2439" s="826">
        <v>1</v>
      </c>
      <c r="P2439" s="825">
        <v>270.25</v>
      </c>
      <c r="Q2439" s="827">
        <v>1</v>
      </c>
      <c r="R2439" s="822">
        <v>1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11</v>
      </c>
      <c r="B2440" s="822" t="s">
        <v>2300</v>
      </c>
      <c r="C2440" s="822" t="s">
        <v>2306</v>
      </c>
      <c r="D2440" s="823" t="s">
        <v>4268</v>
      </c>
      <c r="E2440" s="824" t="s">
        <v>2333</v>
      </c>
      <c r="F2440" s="822" t="s">
        <v>2303</v>
      </c>
      <c r="G2440" s="822" t="s">
        <v>2359</v>
      </c>
      <c r="H2440" s="822" t="s">
        <v>329</v>
      </c>
      <c r="I2440" s="822" t="s">
        <v>4211</v>
      </c>
      <c r="J2440" s="822" t="s">
        <v>4212</v>
      </c>
      <c r="K2440" s="822" t="s">
        <v>4213</v>
      </c>
      <c r="L2440" s="825">
        <v>575</v>
      </c>
      <c r="M2440" s="825">
        <v>575</v>
      </c>
      <c r="N2440" s="822">
        <v>1</v>
      </c>
      <c r="O2440" s="826">
        <v>1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11</v>
      </c>
      <c r="B2441" s="822" t="s">
        <v>2300</v>
      </c>
      <c r="C2441" s="822" t="s">
        <v>2306</v>
      </c>
      <c r="D2441" s="823" t="s">
        <v>4268</v>
      </c>
      <c r="E2441" s="824" t="s">
        <v>2333</v>
      </c>
      <c r="F2441" s="822" t="s">
        <v>2303</v>
      </c>
      <c r="G2441" s="822" t="s">
        <v>2359</v>
      </c>
      <c r="H2441" s="822" t="s">
        <v>329</v>
      </c>
      <c r="I2441" s="822" t="s">
        <v>4214</v>
      </c>
      <c r="J2441" s="822" t="s">
        <v>4215</v>
      </c>
      <c r="K2441" s="822" t="s">
        <v>4216</v>
      </c>
      <c r="L2441" s="825">
        <v>2400.0500000000002</v>
      </c>
      <c r="M2441" s="825">
        <v>2400.0500000000002</v>
      </c>
      <c r="N2441" s="822">
        <v>1</v>
      </c>
      <c r="O2441" s="826">
        <v>1</v>
      </c>
      <c r="P2441" s="825">
        <v>2400.0500000000002</v>
      </c>
      <c r="Q2441" s="827">
        <v>1</v>
      </c>
      <c r="R2441" s="822">
        <v>1</v>
      </c>
      <c r="S2441" s="827">
        <v>1</v>
      </c>
      <c r="T2441" s="826">
        <v>1</v>
      </c>
      <c r="U2441" s="828">
        <v>1</v>
      </c>
    </row>
    <row r="2442" spans="1:21" ht="14.45" customHeight="1" x14ac:dyDescent="0.2">
      <c r="A2442" s="821">
        <v>11</v>
      </c>
      <c r="B2442" s="822" t="s">
        <v>2300</v>
      </c>
      <c r="C2442" s="822" t="s">
        <v>2306</v>
      </c>
      <c r="D2442" s="823" t="s">
        <v>4268</v>
      </c>
      <c r="E2442" s="824" t="s">
        <v>2341</v>
      </c>
      <c r="F2442" s="822" t="s">
        <v>2301</v>
      </c>
      <c r="G2442" s="822" t="s">
        <v>2514</v>
      </c>
      <c r="H2442" s="822" t="s">
        <v>329</v>
      </c>
      <c r="I2442" s="822" t="s">
        <v>2515</v>
      </c>
      <c r="J2442" s="822" t="s">
        <v>2516</v>
      </c>
      <c r="K2442" s="822" t="s">
        <v>2517</v>
      </c>
      <c r="L2442" s="825">
        <v>159.71</v>
      </c>
      <c r="M2442" s="825">
        <v>2395.65</v>
      </c>
      <c r="N2442" s="822">
        <v>15</v>
      </c>
      <c r="O2442" s="826">
        <v>6</v>
      </c>
      <c r="P2442" s="825">
        <v>638.84</v>
      </c>
      <c r="Q2442" s="827">
        <v>0.26666666666666666</v>
      </c>
      <c r="R2442" s="822">
        <v>4</v>
      </c>
      <c r="S2442" s="827">
        <v>0.26666666666666666</v>
      </c>
      <c r="T2442" s="826">
        <v>2</v>
      </c>
      <c r="U2442" s="828">
        <v>0.33333333333333331</v>
      </c>
    </row>
    <row r="2443" spans="1:21" ht="14.45" customHeight="1" x14ac:dyDescent="0.2">
      <c r="A2443" s="821">
        <v>11</v>
      </c>
      <c r="B2443" s="822" t="s">
        <v>2300</v>
      </c>
      <c r="C2443" s="822" t="s">
        <v>2306</v>
      </c>
      <c r="D2443" s="823" t="s">
        <v>4268</v>
      </c>
      <c r="E2443" s="824" t="s">
        <v>2341</v>
      </c>
      <c r="F2443" s="822" t="s">
        <v>2301</v>
      </c>
      <c r="G2443" s="822" t="s">
        <v>2383</v>
      </c>
      <c r="H2443" s="822" t="s">
        <v>663</v>
      </c>
      <c r="I2443" s="822" t="s">
        <v>1914</v>
      </c>
      <c r="J2443" s="822" t="s">
        <v>1055</v>
      </c>
      <c r="K2443" s="822" t="s">
        <v>708</v>
      </c>
      <c r="L2443" s="825">
        <v>96.04</v>
      </c>
      <c r="M2443" s="825">
        <v>384.16</v>
      </c>
      <c r="N2443" s="822">
        <v>4</v>
      </c>
      <c r="O2443" s="826">
        <v>1.5</v>
      </c>
      <c r="P2443" s="825">
        <v>192.08</v>
      </c>
      <c r="Q2443" s="827">
        <v>0.5</v>
      </c>
      <c r="R2443" s="822">
        <v>2</v>
      </c>
      <c r="S2443" s="827">
        <v>0.5</v>
      </c>
      <c r="T2443" s="826">
        <v>1</v>
      </c>
      <c r="U2443" s="828">
        <v>0.66666666666666663</v>
      </c>
    </row>
    <row r="2444" spans="1:21" ht="14.45" customHeight="1" x14ac:dyDescent="0.2">
      <c r="A2444" s="821">
        <v>11</v>
      </c>
      <c r="B2444" s="822" t="s">
        <v>2300</v>
      </c>
      <c r="C2444" s="822" t="s">
        <v>2306</v>
      </c>
      <c r="D2444" s="823" t="s">
        <v>4268</v>
      </c>
      <c r="E2444" s="824" t="s">
        <v>2341</v>
      </c>
      <c r="F2444" s="822" t="s">
        <v>2301</v>
      </c>
      <c r="G2444" s="822" t="s">
        <v>2526</v>
      </c>
      <c r="H2444" s="822" t="s">
        <v>329</v>
      </c>
      <c r="I2444" s="822" t="s">
        <v>4217</v>
      </c>
      <c r="J2444" s="822" t="s">
        <v>735</v>
      </c>
      <c r="K2444" s="822" t="s">
        <v>2803</v>
      </c>
      <c r="L2444" s="825">
        <v>93.61</v>
      </c>
      <c r="M2444" s="825">
        <v>187.22</v>
      </c>
      <c r="N2444" s="822">
        <v>2</v>
      </c>
      <c r="O2444" s="826">
        <v>1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11</v>
      </c>
      <c r="B2445" s="822" t="s">
        <v>2300</v>
      </c>
      <c r="C2445" s="822" t="s">
        <v>2306</v>
      </c>
      <c r="D2445" s="823" t="s">
        <v>4268</v>
      </c>
      <c r="E2445" s="824" t="s">
        <v>2341</v>
      </c>
      <c r="F2445" s="822" t="s">
        <v>2301</v>
      </c>
      <c r="G2445" s="822" t="s">
        <v>2434</v>
      </c>
      <c r="H2445" s="822" t="s">
        <v>329</v>
      </c>
      <c r="I2445" s="822" t="s">
        <v>2972</v>
      </c>
      <c r="J2445" s="822" t="s">
        <v>2729</v>
      </c>
      <c r="K2445" s="822" t="s">
        <v>2973</v>
      </c>
      <c r="L2445" s="825">
        <v>117.47</v>
      </c>
      <c r="M2445" s="825">
        <v>234.94</v>
      </c>
      <c r="N2445" s="822">
        <v>2</v>
      </c>
      <c r="O2445" s="826">
        <v>1</v>
      </c>
      <c r="P2445" s="825">
        <v>234.94</v>
      </c>
      <c r="Q2445" s="827">
        <v>1</v>
      </c>
      <c r="R2445" s="822">
        <v>2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11</v>
      </c>
      <c r="B2446" s="822" t="s">
        <v>2300</v>
      </c>
      <c r="C2446" s="822" t="s">
        <v>2306</v>
      </c>
      <c r="D2446" s="823" t="s">
        <v>4268</v>
      </c>
      <c r="E2446" s="824" t="s">
        <v>2341</v>
      </c>
      <c r="F2446" s="822" t="s">
        <v>2301</v>
      </c>
      <c r="G2446" s="822" t="s">
        <v>2434</v>
      </c>
      <c r="H2446" s="822" t="s">
        <v>329</v>
      </c>
      <c r="I2446" s="822" t="s">
        <v>4218</v>
      </c>
      <c r="J2446" s="822" t="s">
        <v>4219</v>
      </c>
      <c r="K2446" s="822" t="s">
        <v>4220</v>
      </c>
      <c r="L2446" s="825">
        <v>0</v>
      </c>
      <c r="M2446" s="825">
        <v>0</v>
      </c>
      <c r="N2446" s="822">
        <v>1</v>
      </c>
      <c r="O2446" s="826">
        <v>1</v>
      </c>
      <c r="P2446" s="825">
        <v>0</v>
      </c>
      <c r="Q2446" s="827"/>
      <c r="R2446" s="822">
        <v>1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11</v>
      </c>
      <c r="B2447" s="822" t="s">
        <v>2300</v>
      </c>
      <c r="C2447" s="822" t="s">
        <v>2306</v>
      </c>
      <c r="D2447" s="823" t="s">
        <v>4268</v>
      </c>
      <c r="E2447" s="824" t="s">
        <v>2341</v>
      </c>
      <c r="F2447" s="822" t="s">
        <v>2301</v>
      </c>
      <c r="G2447" s="822" t="s">
        <v>4221</v>
      </c>
      <c r="H2447" s="822" t="s">
        <v>329</v>
      </c>
      <c r="I2447" s="822" t="s">
        <v>4222</v>
      </c>
      <c r="J2447" s="822" t="s">
        <v>4223</v>
      </c>
      <c r="K2447" s="822" t="s">
        <v>4224</v>
      </c>
      <c r="L2447" s="825">
        <v>121.07</v>
      </c>
      <c r="M2447" s="825">
        <v>242.14</v>
      </c>
      <c r="N2447" s="822">
        <v>2</v>
      </c>
      <c r="O2447" s="826">
        <v>1</v>
      </c>
      <c r="P2447" s="825">
        <v>242.14</v>
      </c>
      <c r="Q2447" s="827">
        <v>1</v>
      </c>
      <c r="R2447" s="822">
        <v>2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11</v>
      </c>
      <c r="B2448" s="822" t="s">
        <v>2300</v>
      </c>
      <c r="C2448" s="822" t="s">
        <v>2306</v>
      </c>
      <c r="D2448" s="823" t="s">
        <v>4268</v>
      </c>
      <c r="E2448" s="824" t="s">
        <v>2341</v>
      </c>
      <c r="F2448" s="822" t="s">
        <v>2301</v>
      </c>
      <c r="G2448" s="822" t="s">
        <v>2559</v>
      </c>
      <c r="H2448" s="822" t="s">
        <v>329</v>
      </c>
      <c r="I2448" s="822" t="s">
        <v>2560</v>
      </c>
      <c r="J2448" s="822" t="s">
        <v>2561</v>
      </c>
      <c r="K2448" s="822" t="s">
        <v>2562</v>
      </c>
      <c r="L2448" s="825">
        <v>159.71</v>
      </c>
      <c r="M2448" s="825">
        <v>2076.23</v>
      </c>
      <c r="N2448" s="822">
        <v>13</v>
      </c>
      <c r="O2448" s="826">
        <v>5</v>
      </c>
      <c r="P2448" s="825">
        <v>1277.68</v>
      </c>
      <c r="Q2448" s="827">
        <v>0.61538461538461542</v>
      </c>
      <c r="R2448" s="822">
        <v>8</v>
      </c>
      <c r="S2448" s="827">
        <v>0.61538461538461542</v>
      </c>
      <c r="T2448" s="826">
        <v>3</v>
      </c>
      <c r="U2448" s="828">
        <v>0.6</v>
      </c>
    </row>
    <row r="2449" spans="1:21" ht="14.45" customHeight="1" x14ac:dyDescent="0.2">
      <c r="A2449" s="821">
        <v>11</v>
      </c>
      <c r="B2449" s="822" t="s">
        <v>2300</v>
      </c>
      <c r="C2449" s="822" t="s">
        <v>2306</v>
      </c>
      <c r="D2449" s="823" t="s">
        <v>4268</v>
      </c>
      <c r="E2449" s="824" t="s">
        <v>2341</v>
      </c>
      <c r="F2449" s="822" t="s">
        <v>2301</v>
      </c>
      <c r="G2449" s="822" t="s">
        <v>2559</v>
      </c>
      <c r="H2449" s="822" t="s">
        <v>329</v>
      </c>
      <c r="I2449" s="822" t="s">
        <v>2563</v>
      </c>
      <c r="J2449" s="822" t="s">
        <v>2561</v>
      </c>
      <c r="K2449" s="822" t="s">
        <v>2564</v>
      </c>
      <c r="L2449" s="825">
        <v>159.71</v>
      </c>
      <c r="M2449" s="825">
        <v>479.13</v>
      </c>
      <c r="N2449" s="822">
        <v>3</v>
      </c>
      <c r="O2449" s="826">
        <v>1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11</v>
      </c>
      <c r="B2450" s="822" t="s">
        <v>2300</v>
      </c>
      <c r="C2450" s="822" t="s">
        <v>2306</v>
      </c>
      <c r="D2450" s="823" t="s">
        <v>4268</v>
      </c>
      <c r="E2450" s="824" t="s">
        <v>2341</v>
      </c>
      <c r="F2450" s="822" t="s">
        <v>2301</v>
      </c>
      <c r="G2450" s="822" t="s">
        <v>2559</v>
      </c>
      <c r="H2450" s="822" t="s">
        <v>329</v>
      </c>
      <c r="I2450" s="822" t="s">
        <v>4225</v>
      </c>
      <c r="J2450" s="822" t="s">
        <v>2561</v>
      </c>
      <c r="K2450" s="822" t="s">
        <v>4226</v>
      </c>
      <c r="L2450" s="825">
        <v>0</v>
      </c>
      <c r="M2450" s="825">
        <v>0</v>
      </c>
      <c r="N2450" s="822">
        <v>2</v>
      </c>
      <c r="O2450" s="826">
        <v>1</v>
      </c>
      <c r="P2450" s="825"/>
      <c r="Q2450" s="827"/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11</v>
      </c>
      <c r="B2451" s="822" t="s">
        <v>2300</v>
      </c>
      <c r="C2451" s="822" t="s">
        <v>2306</v>
      </c>
      <c r="D2451" s="823" t="s">
        <v>4268</v>
      </c>
      <c r="E2451" s="824" t="s">
        <v>2341</v>
      </c>
      <c r="F2451" s="822" t="s">
        <v>2301</v>
      </c>
      <c r="G2451" s="822" t="s">
        <v>2452</v>
      </c>
      <c r="H2451" s="822" t="s">
        <v>329</v>
      </c>
      <c r="I2451" s="822" t="s">
        <v>2453</v>
      </c>
      <c r="J2451" s="822" t="s">
        <v>2454</v>
      </c>
      <c r="K2451" s="822" t="s">
        <v>2455</v>
      </c>
      <c r="L2451" s="825">
        <v>132.97999999999999</v>
      </c>
      <c r="M2451" s="825">
        <v>797.87999999999988</v>
      </c>
      <c r="N2451" s="822">
        <v>6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11</v>
      </c>
      <c r="B2452" s="822" t="s">
        <v>2300</v>
      </c>
      <c r="C2452" s="822" t="s">
        <v>2306</v>
      </c>
      <c r="D2452" s="823" t="s">
        <v>4268</v>
      </c>
      <c r="E2452" s="824" t="s">
        <v>2341</v>
      </c>
      <c r="F2452" s="822" t="s">
        <v>2301</v>
      </c>
      <c r="G2452" s="822" t="s">
        <v>2387</v>
      </c>
      <c r="H2452" s="822" t="s">
        <v>329</v>
      </c>
      <c r="I2452" s="822" t="s">
        <v>3481</v>
      </c>
      <c r="J2452" s="822" t="s">
        <v>717</v>
      </c>
      <c r="K2452" s="822" t="s">
        <v>718</v>
      </c>
      <c r="L2452" s="825">
        <v>38.5</v>
      </c>
      <c r="M2452" s="825">
        <v>115.5</v>
      </c>
      <c r="N2452" s="822">
        <v>3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11</v>
      </c>
      <c r="B2453" s="822" t="s">
        <v>2300</v>
      </c>
      <c r="C2453" s="822" t="s">
        <v>2306</v>
      </c>
      <c r="D2453" s="823" t="s">
        <v>4268</v>
      </c>
      <c r="E2453" s="824" t="s">
        <v>2341</v>
      </c>
      <c r="F2453" s="822" t="s">
        <v>2301</v>
      </c>
      <c r="G2453" s="822" t="s">
        <v>2577</v>
      </c>
      <c r="H2453" s="822" t="s">
        <v>329</v>
      </c>
      <c r="I2453" s="822" t="s">
        <v>2578</v>
      </c>
      <c r="J2453" s="822" t="s">
        <v>2579</v>
      </c>
      <c r="K2453" s="822" t="s">
        <v>2580</v>
      </c>
      <c r="L2453" s="825">
        <v>482.19</v>
      </c>
      <c r="M2453" s="825">
        <v>482.19</v>
      </c>
      <c r="N2453" s="822">
        <v>1</v>
      </c>
      <c r="O2453" s="826">
        <v>0.5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11</v>
      </c>
      <c r="B2454" s="822" t="s">
        <v>2300</v>
      </c>
      <c r="C2454" s="822" t="s">
        <v>2306</v>
      </c>
      <c r="D2454" s="823" t="s">
        <v>4268</v>
      </c>
      <c r="E2454" s="824" t="s">
        <v>2341</v>
      </c>
      <c r="F2454" s="822" t="s">
        <v>2301</v>
      </c>
      <c r="G2454" s="822" t="s">
        <v>4227</v>
      </c>
      <c r="H2454" s="822" t="s">
        <v>329</v>
      </c>
      <c r="I2454" s="822" t="s">
        <v>4228</v>
      </c>
      <c r="J2454" s="822" t="s">
        <v>4229</v>
      </c>
      <c r="K2454" s="822" t="s">
        <v>4230</v>
      </c>
      <c r="L2454" s="825">
        <v>785.14</v>
      </c>
      <c r="M2454" s="825">
        <v>15702.8</v>
      </c>
      <c r="N2454" s="822">
        <v>20</v>
      </c>
      <c r="O2454" s="826">
        <v>2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11</v>
      </c>
      <c r="B2455" s="822" t="s">
        <v>2300</v>
      </c>
      <c r="C2455" s="822" t="s">
        <v>2306</v>
      </c>
      <c r="D2455" s="823" t="s">
        <v>4268</v>
      </c>
      <c r="E2455" s="824" t="s">
        <v>2341</v>
      </c>
      <c r="F2455" s="822" t="s">
        <v>2301</v>
      </c>
      <c r="G2455" s="822" t="s">
        <v>2588</v>
      </c>
      <c r="H2455" s="822" t="s">
        <v>663</v>
      </c>
      <c r="I2455" s="822" t="s">
        <v>1964</v>
      </c>
      <c r="J2455" s="822" t="s">
        <v>1965</v>
      </c>
      <c r="K2455" s="822" t="s">
        <v>1966</v>
      </c>
      <c r="L2455" s="825">
        <v>140.96</v>
      </c>
      <c r="M2455" s="825">
        <v>281.92</v>
      </c>
      <c r="N2455" s="822">
        <v>2</v>
      </c>
      <c r="O2455" s="826">
        <v>1</v>
      </c>
      <c r="P2455" s="825">
        <v>281.92</v>
      </c>
      <c r="Q2455" s="827">
        <v>1</v>
      </c>
      <c r="R2455" s="822">
        <v>2</v>
      </c>
      <c r="S2455" s="827">
        <v>1</v>
      </c>
      <c r="T2455" s="826">
        <v>1</v>
      </c>
      <c r="U2455" s="828">
        <v>1</v>
      </c>
    </row>
    <row r="2456" spans="1:21" ht="14.45" customHeight="1" x14ac:dyDescent="0.2">
      <c r="A2456" s="821">
        <v>11</v>
      </c>
      <c r="B2456" s="822" t="s">
        <v>2300</v>
      </c>
      <c r="C2456" s="822" t="s">
        <v>2306</v>
      </c>
      <c r="D2456" s="823" t="s">
        <v>4268</v>
      </c>
      <c r="E2456" s="824" t="s">
        <v>2341</v>
      </c>
      <c r="F2456" s="822" t="s">
        <v>2301</v>
      </c>
      <c r="G2456" s="822" t="s">
        <v>2588</v>
      </c>
      <c r="H2456" s="822" t="s">
        <v>663</v>
      </c>
      <c r="I2456" s="822" t="s">
        <v>2988</v>
      </c>
      <c r="J2456" s="822" t="s">
        <v>1965</v>
      </c>
      <c r="K2456" s="822" t="s">
        <v>2989</v>
      </c>
      <c r="L2456" s="825">
        <v>46.99</v>
      </c>
      <c r="M2456" s="825">
        <v>46.99</v>
      </c>
      <c r="N2456" s="822">
        <v>1</v>
      </c>
      <c r="O2456" s="826">
        <v>1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11</v>
      </c>
      <c r="B2457" s="822" t="s">
        <v>2300</v>
      </c>
      <c r="C2457" s="822" t="s">
        <v>2306</v>
      </c>
      <c r="D2457" s="823" t="s">
        <v>4268</v>
      </c>
      <c r="E2457" s="824" t="s">
        <v>2341</v>
      </c>
      <c r="F2457" s="822" t="s">
        <v>2301</v>
      </c>
      <c r="G2457" s="822" t="s">
        <v>2992</v>
      </c>
      <c r="H2457" s="822" t="s">
        <v>663</v>
      </c>
      <c r="I2457" s="822" t="s">
        <v>2183</v>
      </c>
      <c r="J2457" s="822" t="s">
        <v>2184</v>
      </c>
      <c r="K2457" s="822" t="s">
        <v>2185</v>
      </c>
      <c r="L2457" s="825">
        <v>141.25</v>
      </c>
      <c r="M2457" s="825">
        <v>282.5</v>
      </c>
      <c r="N2457" s="822">
        <v>2</v>
      </c>
      <c r="O2457" s="826">
        <v>1</v>
      </c>
      <c r="P2457" s="825">
        <v>282.5</v>
      </c>
      <c r="Q2457" s="827">
        <v>1</v>
      </c>
      <c r="R2457" s="822">
        <v>2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11</v>
      </c>
      <c r="B2458" s="822" t="s">
        <v>2300</v>
      </c>
      <c r="C2458" s="822" t="s">
        <v>2306</v>
      </c>
      <c r="D2458" s="823" t="s">
        <v>4268</v>
      </c>
      <c r="E2458" s="824" t="s">
        <v>2341</v>
      </c>
      <c r="F2458" s="822" t="s">
        <v>2301</v>
      </c>
      <c r="G2458" s="822" t="s">
        <v>2353</v>
      </c>
      <c r="H2458" s="822" t="s">
        <v>663</v>
      </c>
      <c r="I2458" s="822" t="s">
        <v>2191</v>
      </c>
      <c r="J2458" s="822" t="s">
        <v>1203</v>
      </c>
      <c r="K2458" s="822" t="s">
        <v>2192</v>
      </c>
      <c r="L2458" s="825">
        <v>1385.62</v>
      </c>
      <c r="M2458" s="825">
        <v>6928.0999999999995</v>
      </c>
      <c r="N2458" s="822">
        <v>5</v>
      </c>
      <c r="O2458" s="826">
        <v>3</v>
      </c>
      <c r="P2458" s="825">
        <v>6928.0999999999995</v>
      </c>
      <c r="Q2458" s="827">
        <v>1</v>
      </c>
      <c r="R2458" s="822">
        <v>5</v>
      </c>
      <c r="S2458" s="827">
        <v>1</v>
      </c>
      <c r="T2458" s="826">
        <v>3</v>
      </c>
      <c r="U2458" s="828">
        <v>1</v>
      </c>
    </row>
    <row r="2459" spans="1:21" ht="14.45" customHeight="1" x14ac:dyDescent="0.2">
      <c r="A2459" s="821">
        <v>11</v>
      </c>
      <c r="B2459" s="822" t="s">
        <v>2300</v>
      </c>
      <c r="C2459" s="822" t="s">
        <v>2306</v>
      </c>
      <c r="D2459" s="823" t="s">
        <v>4268</v>
      </c>
      <c r="E2459" s="824" t="s">
        <v>2341</v>
      </c>
      <c r="F2459" s="822" t="s">
        <v>2301</v>
      </c>
      <c r="G2459" s="822" t="s">
        <v>2353</v>
      </c>
      <c r="H2459" s="822" t="s">
        <v>663</v>
      </c>
      <c r="I2459" s="822" t="s">
        <v>1834</v>
      </c>
      <c r="J2459" s="822" t="s">
        <v>788</v>
      </c>
      <c r="K2459" s="822" t="s">
        <v>1835</v>
      </c>
      <c r="L2459" s="825">
        <v>736.33</v>
      </c>
      <c r="M2459" s="825">
        <v>13990.27</v>
      </c>
      <c r="N2459" s="822">
        <v>19</v>
      </c>
      <c r="O2459" s="826">
        <v>10</v>
      </c>
      <c r="P2459" s="825">
        <v>9572.2900000000009</v>
      </c>
      <c r="Q2459" s="827">
        <v>0.68421052631578949</v>
      </c>
      <c r="R2459" s="822">
        <v>13</v>
      </c>
      <c r="S2459" s="827">
        <v>0.68421052631578949</v>
      </c>
      <c r="T2459" s="826">
        <v>7</v>
      </c>
      <c r="U2459" s="828">
        <v>0.7</v>
      </c>
    </row>
    <row r="2460" spans="1:21" ht="14.45" customHeight="1" x14ac:dyDescent="0.2">
      <c r="A2460" s="821">
        <v>11</v>
      </c>
      <c r="B2460" s="822" t="s">
        <v>2300</v>
      </c>
      <c r="C2460" s="822" t="s">
        <v>2306</v>
      </c>
      <c r="D2460" s="823" t="s">
        <v>4268</v>
      </c>
      <c r="E2460" s="824" t="s">
        <v>2341</v>
      </c>
      <c r="F2460" s="822" t="s">
        <v>2301</v>
      </c>
      <c r="G2460" s="822" t="s">
        <v>2353</v>
      </c>
      <c r="H2460" s="822" t="s">
        <v>663</v>
      </c>
      <c r="I2460" s="822" t="s">
        <v>1836</v>
      </c>
      <c r="J2460" s="822" t="s">
        <v>788</v>
      </c>
      <c r="K2460" s="822" t="s">
        <v>1837</v>
      </c>
      <c r="L2460" s="825">
        <v>490.89</v>
      </c>
      <c r="M2460" s="825">
        <v>3436.2299999999996</v>
      </c>
      <c r="N2460" s="822">
        <v>7</v>
      </c>
      <c r="O2460" s="826">
        <v>4.5</v>
      </c>
      <c r="P2460" s="825">
        <v>2945.3399999999997</v>
      </c>
      <c r="Q2460" s="827">
        <v>0.85714285714285721</v>
      </c>
      <c r="R2460" s="822">
        <v>6</v>
      </c>
      <c r="S2460" s="827">
        <v>0.8571428571428571</v>
      </c>
      <c r="T2460" s="826">
        <v>3.5</v>
      </c>
      <c r="U2460" s="828">
        <v>0.77777777777777779</v>
      </c>
    </row>
    <row r="2461" spans="1:21" ht="14.45" customHeight="1" x14ac:dyDescent="0.2">
      <c r="A2461" s="821">
        <v>11</v>
      </c>
      <c r="B2461" s="822" t="s">
        <v>2300</v>
      </c>
      <c r="C2461" s="822" t="s">
        <v>2306</v>
      </c>
      <c r="D2461" s="823" t="s">
        <v>4268</v>
      </c>
      <c r="E2461" s="824" t="s">
        <v>2341</v>
      </c>
      <c r="F2461" s="822" t="s">
        <v>2301</v>
      </c>
      <c r="G2461" s="822" t="s">
        <v>2408</v>
      </c>
      <c r="H2461" s="822" t="s">
        <v>329</v>
      </c>
      <c r="I2461" s="822" t="s">
        <v>2409</v>
      </c>
      <c r="J2461" s="822" t="s">
        <v>681</v>
      </c>
      <c r="K2461" s="822" t="s">
        <v>1168</v>
      </c>
      <c r="L2461" s="825">
        <v>35.25</v>
      </c>
      <c r="M2461" s="825">
        <v>141</v>
      </c>
      <c r="N2461" s="822">
        <v>4</v>
      </c>
      <c r="O2461" s="826">
        <v>2</v>
      </c>
      <c r="P2461" s="825">
        <v>70.5</v>
      </c>
      <c r="Q2461" s="827">
        <v>0.5</v>
      </c>
      <c r="R2461" s="822">
        <v>2</v>
      </c>
      <c r="S2461" s="827">
        <v>0.5</v>
      </c>
      <c r="T2461" s="826">
        <v>1</v>
      </c>
      <c r="U2461" s="828">
        <v>0.5</v>
      </c>
    </row>
    <row r="2462" spans="1:21" ht="14.45" customHeight="1" x14ac:dyDescent="0.2">
      <c r="A2462" s="821">
        <v>11</v>
      </c>
      <c r="B2462" s="822" t="s">
        <v>2300</v>
      </c>
      <c r="C2462" s="822" t="s">
        <v>2306</v>
      </c>
      <c r="D2462" s="823" t="s">
        <v>4268</v>
      </c>
      <c r="E2462" s="824" t="s">
        <v>2341</v>
      </c>
      <c r="F2462" s="822" t="s">
        <v>2301</v>
      </c>
      <c r="G2462" s="822" t="s">
        <v>4231</v>
      </c>
      <c r="H2462" s="822" t="s">
        <v>663</v>
      </c>
      <c r="I2462" s="822" t="s">
        <v>1987</v>
      </c>
      <c r="J2462" s="822" t="s">
        <v>674</v>
      </c>
      <c r="K2462" s="822" t="s">
        <v>1988</v>
      </c>
      <c r="L2462" s="825">
        <v>132</v>
      </c>
      <c r="M2462" s="825">
        <v>132</v>
      </c>
      <c r="N2462" s="822">
        <v>1</v>
      </c>
      <c r="O2462" s="826">
        <v>1</v>
      </c>
      <c r="P2462" s="825">
        <v>132</v>
      </c>
      <c r="Q2462" s="827">
        <v>1</v>
      </c>
      <c r="R2462" s="822">
        <v>1</v>
      </c>
      <c r="S2462" s="827">
        <v>1</v>
      </c>
      <c r="T2462" s="826">
        <v>1</v>
      </c>
      <c r="U2462" s="828">
        <v>1</v>
      </c>
    </row>
    <row r="2463" spans="1:21" ht="14.45" customHeight="1" x14ac:dyDescent="0.2">
      <c r="A2463" s="821">
        <v>11</v>
      </c>
      <c r="B2463" s="822" t="s">
        <v>2300</v>
      </c>
      <c r="C2463" s="822" t="s">
        <v>2306</v>
      </c>
      <c r="D2463" s="823" t="s">
        <v>4268</v>
      </c>
      <c r="E2463" s="824" t="s">
        <v>2341</v>
      </c>
      <c r="F2463" s="822" t="s">
        <v>2301</v>
      </c>
      <c r="G2463" s="822" t="s">
        <v>4231</v>
      </c>
      <c r="H2463" s="822" t="s">
        <v>663</v>
      </c>
      <c r="I2463" s="822" t="s">
        <v>4232</v>
      </c>
      <c r="J2463" s="822" t="s">
        <v>674</v>
      </c>
      <c r="K2463" s="822" t="s">
        <v>3590</v>
      </c>
      <c r="L2463" s="825">
        <v>439.98</v>
      </c>
      <c r="M2463" s="825">
        <v>439.98</v>
      </c>
      <c r="N2463" s="822">
        <v>1</v>
      </c>
      <c r="O2463" s="826">
        <v>1</v>
      </c>
      <c r="P2463" s="825">
        <v>439.98</v>
      </c>
      <c r="Q2463" s="827">
        <v>1</v>
      </c>
      <c r="R2463" s="822">
        <v>1</v>
      </c>
      <c r="S2463" s="827">
        <v>1</v>
      </c>
      <c r="T2463" s="826">
        <v>1</v>
      </c>
      <c r="U2463" s="828">
        <v>1</v>
      </c>
    </row>
    <row r="2464" spans="1:21" ht="14.45" customHeight="1" x14ac:dyDescent="0.2">
      <c r="A2464" s="821">
        <v>11</v>
      </c>
      <c r="B2464" s="822" t="s">
        <v>2300</v>
      </c>
      <c r="C2464" s="822" t="s">
        <v>2306</v>
      </c>
      <c r="D2464" s="823" t="s">
        <v>4268</v>
      </c>
      <c r="E2464" s="824" t="s">
        <v>2341</v>
      </c>
      <c r="F2464" s="822" t="s">
        <v>2301</v>
      </c>
      <c r="G2464" s="822" t="s">
        <v>2941</v>
      </c>
      <c r="H2464" s="822" t="s">
        <v>329</v>
      </c>
      <c r="I2464" s="822" t="s">
        <v>2942</v>
      </c>
      <c r="J2464" s="822" t="s">
        <v>977</v>
      </c>
      <c r="K2464" s="822" t="s">
        <v>2943</v>
      </c>
      <c r="L2464" s="825">
        <v>128.69999999999999</v>
      </c>
      <c r="M2464" s="825">
        <v>900.89999999999986</v>
      </c>
      <c r="N2464" s="822">
        <v>7</v>
      </c>
      <c r="O2464" s="826">
        <v>2.5</v>
      </c>
      <c r="P2464" s="825">
        <v>514.79999999999995</v>
      </c>
      <c r="Q2464" s="827">
        <v>0.57142857142857151</v>
      </c>
      <c r="R2464" s="822">
        <v>4</v>
      </c>
      <c r="S2464" s="827">
        <v>0.5714285714285714</v>
      </c>
      <c r="T2464" s="826">
        <v>1.5</v>
      </c>
      <c r="U2464" s="828">
        <v>0.6</v>
      </c>
    </row>
    <row r="2465" spans="1:21" ht="14.45" customHeight="1" x14ac:dyDescent="0.2">
      <c r="A2465" s="821">
        <v>11</v>
      </c>
      <c r="B2465" s="822" t="s">
        <v>2300</v>
      </c>
      <c r="C2465" s="822" t="s">
        <v>2306</v>
      </c>
      <c r="D2465" s="823" t="s">
        <v>4268</v>
      </c>
      <c r="E2465" s="824" t="s">
        <v>2341</v>
      </c>
      <c r="F2465" s="822" t="s">
        <v>2301</v>
      </c>
      <c r="G2465" s="822" t="s">
        <v>2354</v>
      </c>
      <c r="H2465" s="822" t="s">
        <v>663</v>
      </c>
      <c r="I2465" s="822" t="s">
        <v>1970</v>
      </c>
      <c r="J2465" s="822" t="s">
        <v>929</v>
      </c>
      <c r="K2465" s="822" t="s">
        <v>930</v>
      </c>
      <c r="L2465" s="825">
        <v>0</v>
      </c>
      <c r="M2465" s="825">
        <v>0</v>
      </c>
      <c r="N2465" s="822">
        <v>9</v>
      </c>
      <c r="O2465" s="826">
        <v>6</v>
      </c>
      <c r="P2465" s="825">
        <v>0</v>
      </c>
      <c r="Q2465" s="827"/>
      <c r="R2465" s="822">
        <v>5</v>
      </c>
      <c r="S2465" s="827">
        <v>0.55555555555555558</v>
      </c>
      <c r="T2465" s="826">
        <v>3.5</v>
      </c>
      <c r="U2465" s="828">
        <v>0.58333333333333337</v>
      </c>
    </row>
    <row r="2466" spans="1:21" ht="14.45" customHeight="1" x14ac:dyDescent="0.2">
      <c r="A2466" s="821">
        <v>11</v>
      </c>
      <c r="B2466" s="822" t="s">
        <v>2300</v>
      </c>
      <c r="C2466" s="822" t="s">
        <v>2306</v>
      </c>
      <c r="D2466" s="823" t="s">
        <v>4268</v>
      </c>
      <c r="E2466" s="824" t="s">
        <v>2341</v>
      </c>
      <c r="F2466" s="822" t="s">
        <v>2301</v>
      </c>
      <c r="G2466" s="822" t="s">
        <v>2823</v>
      </c>
      <c r="H2466" s="822" t="s">
        <v>329</v>
      </c>
      <c r="I2466" s="822" t="s">
        <v>2824</v>
      </c>
      <c r="J2466" s="822" t="s">
        <v>2825</v>
      </c>
      <c r="K2466" s="822" t="s">
        <v>1821</v>
      </c>
      <c r="L2466" s="825">
        <v>38.56</v>
      </c>
      <c r="M2466" s="825">
        <v>115.68</v>
      </c>
      <c r="N2466" s="822">
        <v>3</v>
      </c>
      <c r="O2466" s="826">
        <v>0.5</v>
      </c>
      <c r="P2466" s="825">
        <v>115.68</v>
      </c>
      <c r="Q2466" s="827">
        <v>1</v>
      </c>
      <c r="R2466" s="822">
        <v>3</v>
      </c>
      <c r="S2466" s="827">
        <v>1</v>
      </c>
      <c r="T2466" s="826">
        <v>0.5</v>
      </c>
      <c r="U2466" s="828">
        <v>1</v>
      </c>
    </row>
    <row r="2467" spans="1:21" ht="14.45" customHeight="1" x14ac:dyDescent="0.2">
      <c r="A2467" s="821">
        <v>11</v>
      </c>
      <c r="B2467" s="822" t="s">
        <v>2300</v>
      </c>
      <c r="C2467" s="822" t="s">
        <v>2306</v>
      </c>
      <c r="D2467" s="823" t="s">
        <v>4268</v>
      </c>
      <c r="E2467" s="824" t="s">
        <v>2341</v>
      </c>
      <c r="F2467" s="822" t="s">
        <v>2301</v>
      </c>
      <c r="G2467" s="822" t="s">
        <v>2612</v>
      </c>
      <c r="H2467" s="822" t="s">
        <v>329</v>
      </c>
      <c r="I2467" s="822" t="s">
        <v>4233</v>
      </c>
      <c r="J2467" s="822" t="s">
        <v>4234</v>
      </c>
      <c r="K2467" s="822" t="s">
        <v>2028</v>
      </c>
      <c r="L2467" s="825">
        <v>200.34</v>
      </c>
      <c r="M2467" s="825">
        <v>200.34</v>
      </c>
      <c r="N2467" s="822">
        <v>1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11</v>
      </c>
      <c r="B2468" s="822" t="s">
        <v>2300</v>
      </c>
      <c r="C2468" s="822" t="s">
        <v>2306</v>
      </c>
      <c r="D2468" s="823" t="s">
        <v>4268</v>
      </c>
      <c r="E2468" s="824" t="s">
        <v>2341</v>
      </c>
      <c r="F2468" s="822" t="s">
        <v>2301</v>
      </c>
      <c r="G2468" s="822" t="s">
        <v>2612</v>
      </c>
      <c r="H2468" s="822" t="s">
        <v>329</v>
      </c>
      <c r="I2468" s="822" t="s">
        <v>4235</v>
      </c>
      <c r="J2468" s="822" t="s">
        <v>3598</v>
      </c>
      <c r="K2468" s="822" t="s">
        <v>4236</v>
      </c>
      <c r="L2468" s="825">
        <v>150.26</v>
      </c>
      <c r="M2468" s="825">
        <v>450.78</v>
      </c>
      <c r="N2468" s="822">
        <v>3</v>
      </c>
      <c r="O2468" s="826">
        <v>1</v>
      </c>
      <c r="P2468" s="825">
        <v>450.78</v>
      </c>
      <c r="Q2468" s="827">
        <v>1</v>
      </c>
      <c r="R2468" s="822">
        <v>3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11</v>
      </c>
      <c r="B2469" s="822" t="s">
        <v>2300</v>
      </c>
      <c r="C2469" s="822" t="s">
        <v>2306</v>
      </c>
      <c r="D2469" s="823" t="s">
        <v>4268</v>
      </c>
      <c r="E2469" s="824" t="s">
        <v>2341</v>
      </c>
      <c r="F2469" s="822" t="s">
        <v>2301</v>
      </c>
      <c r="G2469" s="822" t="s">
        <v>2612</v>
      </c>
      <c r="H2469" s="822" t="s">
        <v>329</v>
      </c>
      <c r="I2469" s="822" t="s">
        <v>4084</v>
      </c>
      <c r="J2469" s="822" t="s">
        <v>3598</v>
      </c>
      <c r="K2469" s="822" t="s">
        <v>4085</v>
      </c>
      <c r="L2469" s="825">
        <v>100.17</v>
      </c>
      <c r="M2469" s="825">
        <v>400.68</v>
      </c>
      <c r="N2469" s="822">
        <v>4</v>
      </c>
      <c r="O2469" s="826">
        <v>1.5</v>
      </c>
      <c r="P2469" s="825">
        <v>400.68</v>
      </c>
      <c r="Q2469" s="827">
        <v>1</v>
      </c>
      <c r="R2469" s="822">
        <v>4</v>
      </c>
      <c r="S2469" s="827">
        <v>1</v>
      </c>
      <c r="T2469" s="826">
        <v>1.5</v>
      </c>
      <c r="U2469" s="828">
        <v>1</v>
      </c>
    </row>
    <row r="2470" spans="1:21" ht="14.45" customHeight="1" x14ac:dyDescent="0.2">
      <c r="A2470" s="821">
        <v>11</v>
      </c>
      <c r="B2470" s="822" t="s">
        <v>2300</v>
      </c>
      <c r="C2470" s="822" t="s">
        <v>2306</v>
      </c>
      <c r="D2470" s="823" t="s">
        <v>4268</v>
      </c>
      <c r="E2470" s="824" t="s">
        <v>2341</v>
      </c>
      <c r="F2470" s="822" t="s">
        <v>2301</v>
      </c>
      <c r="G2470" s="822" t="s">
        <v>2620</v>
      </c>
      <c r="H2470" s="822" t="s">
        <v>329</v>
      </c>
      <c r="I2470" s="822" t="s">
        <v>2621</v>
      </c>
      <c r="J2470" s="822" t="s">
        <v>2622</v>
      </c>
      <c r="K2470" s="822" t="s">
        <v>2623</v>
      </c>
      <c r="L2470" s="825">
        <v>311.02</v>
      </c>
      <c r="M2470" s="825">
        <v>311.02</v>
      </c>
      <c r="N2470" s="822">
        <v>1</v>
      </c>
      <c r="O2470" s="826">
        <v>0.5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11</v>
      </c>
      <c r="B2471" s="822" t="s">
        <v>2300</v>
      </c>
      <c r="C2471" s="822" t="s">
        <v>2306</v>
      </c>
      <c r="D2471" s="823" t="s">
        <v>4268</v>
      </c>
      <c r="E2471" s="824" t="s">
        <v>2341</v>
      </c>
      <c r="F2471" s="822" t="s">
        <v>2301</v>
      </c>
      <c r="G2471" s="822" t="s">
        <v>2404</v>
      </c>
      <c r="H2471" s="822" t="s">
        <v>663</v>
      </c>
      <c r="I2471" s="822" t="s">
        <v>1907</v>
      </c>
      <c r="J2471" s="822" t="s">
        <v>1078</v>
      </c>
      <c r="K2471" s="822" t="s">
        <v>1908</v>
      </c>
      <c r="L2471" s="825">
        <v>154.36000000000001</v>
      </c>
      <c r="M2471" s="825">
        <v>308.72000000000003</v>
      </c>
      <c r="N2471" s="822">
        <v>2</v>
      </c>
      <c r="O2471" s="826">
        <v>1.5</v>
      </c>
      <c r="P2471" s="825">
        <v>154.36000000000001</v>
      </c>
      <c r="Q2471" s="827">
        <v>0.5</v>
      </c>
      <c r="R2471" s="822">
        <v>1</v>
      </c>
      <c r="S2471" s="827">
        <v>0.5</v>
      </c>
      <c r="T2471" s="826">
        <v>0.5</v>
      </c>
      <c r="U2471" s="828">
        <v>0.33333333333333331</v>
      </c>
    </row>
    <row r="2472" spans="1:21" ht="14.45" customHeight="1" x14ac:dyDescent="0.2">
      <c r="A2472" s="821">
        <v>11</v>
      </c>
      <c r="B2472" s="822" t="s">
        <v>2300</v>
      </c>
      <c r="C2472" s="822" t="s">
        <v>2306</v>
      </c>
      <c r="D2472" s="823" t="s">
        <v>4268</v>
      </c>
      <c r="E2472" s="824" t="s">
        <v>2341</v>
      </c>
      <c r="F2472" s="822" t="s">
        <v>2301</v>
      </c>
      <c r="G2472" s="822" t="s">
        <v>2644</v>
      </c>
      <c r="H2472" s="822" t="s">
        <v>329</v>
      </c>
      <c r="I2472" s="822" t="s">
        <v>2645</v>
      </c>
      <c r="J2472" s="822" t="s">
        <v>899</v>
      </c>
      <c r="K2472" s="822" t="s">
        <v>900</v>
      </c>
      <c r="L2472" s="825">
        <v>121.92</v>
      </c>
      <c r="M2472" s="825">
        <v>731.52</v>
      </c>
      <c r="N2472" s="822">
        <v>6</v>
      </c>
      <c r="O2472" s="826">
        <v>1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11</v>
      </c>
      <c r="B2473" s="822" t="s">
        <v>2300</v>
      </c>
      <c r="C2473" s="822" t="s">
        <v>2306</v>
      </c>
      <c r="D2473" s="823" t="s">
        <v>4268</v>
      </c>
      <c r="E2473" s="824" t="s">
        <v>2341</v>
      </c>
      <c r="F2473" s="822" t="s">
        <v>2301</v>
      </c>
      <c r="G2473" s="822" t="s">
        <v>2644</v>
      </c>
      <c r="H2473" s="822" t="s">
        <v>329</v>
      </c>
      <c r="I2473" s="822" t="s">
        <v>2645</v>
      </c>
      <c r="J2473" s="822" t="s">
        <v>899</v>
      </c>
      <c r="K2473" s="822" t="s">
        <v>900</v>
      </c>
      <c r="L2473" s="825">
        <v>107.27</v>
      </c>
      <c r="M2473" s="825">
        <v>214.54</v>
      </c>
      <c r="N2473" s="822">
        <v>2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11</v>
      </c>
      <c r="B2474" s="822" t="s">
        <v>2300</v>
      </c>
      <c r="C2474" s="822" t="s">
        <v>2306</v>
      </c>
      <c r="D2474" s="823" t="s">
        <v>4268</v>
      </c>
      <c r="E2474" s="824" t="s">
        <v>2341</v>
      </c>
      <c r="F2474" s="822" t="s">
        <v>2303</v>
      </c>
      <c r="G2474" s="822" t="s">
        <v>2359</v>
      </c>
      <c r="H2474" s="822" t="s">
        <v>329</v>
      </c>
      <c r="I2474" s="822" t="s">
        <v>3222</v>
      </c>
      <c r="J2474" s="822" t="s">
        <v>3223</v>
      </c>
      <c r="K2474" s="822" t="s">
        <v>3224</v>
      </c>
      <c r="L2474" s="825">
        <v>0</v>
      </c>
      <c r="M2474" s="825">
        <v>0</v>
      </c>
      <c r="N2474" s="822">
        <v>49</v>
      </c>
      <c r="O2474" s="826">
        <v>35</v>
      </c>
      <c r="P2474" s="825"/>
      <c r="Q2474" s="827"/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11</v>
      </c>
      <c r="B2475" s="822" t="s">
        <v>2300</v>
      </c>
      <c r="C2475" s="822" t="s">
        <v>2306</v>
      </c>
      <c r="D2475" s="823" t="s">
        <v>4268</v>
      </c>
      <c r="E2475" s="824" t="s">
        <v>2341</v>
      </c>
      <c r="F2475" s="822" t="s">
        <v>2303</v>
      </c>
      <c r="G2475" s="822" t="s">
        <v>2359</v>
      </c>
      <c r="H2475" s="822" t="s">
        <v>329</v>
      </c>
      <c r="I2475" s="822" t="s">
        <v>2858</v>
      </c>
      <c r="J2475" s="822" t="s">
        <v>2859</v>
      </c>
      <c r="K2475" s="822" t="s">
        <v>2860</v>
      </c>
      <c r="L2475" s="825">
        <v>0</v>
      </c>
      <c r="M2475" s="825">
        <v>0</v>
      </c>
      <c r="N2475" s="822">
        <v>19</v>
      </c>
      <c r="O2475" s="826">
        <v>11</v>
      </c>
      <c r="P2475" s="825"/>
      <c r="Q2475" s="827"/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11</v>
      </c>
      <c r="B2476" s="822" t="s">
        <v>2300</v>
      </c>
      <c r="C2476" s="822" t="s">
        <v>2306</v>
      </c>
      <c r="D2476" s="823" t="s">
        <v>4268</v>
      </c>
      <c r="E2476" s="824" t="s">
        <v>2341</v>
      </c>
      <c r="F2476" s="822" t="s">
        <v>2303</v>
      </c>
      <c r="G2476" s="822" t="s">
        <v>2359</v>
      </c>
      <c r="H2476" s="822" t="s">
        <v>329</v>
      </c>
      <c r="I2476" s="822" t="s">
        <v>2861</v>
      </c>
      <c r="J2476" s="822" t="s">
        <v>2862</v>
      </c>
      <c r="K2476" s="822" t="s">
        <v>2863</v>
      </c>
      <c r="L2476" s="825">
        <v>0</v>
      </c>
      <c r="M2476" s="825">
        <v>0</v>
      </c>
      <c r="N2476" s="822">
        <v>1</v>
      </c>
      <c r="O2476" s="826">
        <v>1</v>
      </c>
      <c r="P2476" s="825"/>
      <c r="Q2476" s="827"/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11</v>
      </c>
      <c r="B2477" s="822" t="s">
        <v>2300</v>
      </c>
      <c r="C2477" s="822" t="s">
        <v>2306</v>
      </c>
      <c r="D2477" s="823" t="s">
        <v>4268</v>
      </c>
      <c r="E2477" s="824" t="s">
        <v>2341</v>
      </c>
      <c r="F2477" s="822" t="s">
        <v>2303</v>
      </c>
      <c r="G2477" s="822" t="s">
        <v>2359</v>
      </c>
      <c r="H2477" s="822" t="s">
        <v>329</v>
      </c>
      <c r="I2477" s="822" t="s">
        <v>3018</v>
      </c>
      <c r="J2477" s="822" t="s">
        <v>3019</v>
      </c>
      <c r="K2477" s="822" t="s">
        <v>3020</v>
      </c>
      <c r="L2477" s="825">
        <v>0</v>
      </c>
      <c r="M2477" s="825">
        <v>0</v>
      </c>
      <c r="N2477" s="822">
        <v>4</v>
      </c>
      <c r="O2477" s="826">
        <v>4</v>
      </c>
      <c r="P2477" s="825"/>
      <c r="Q2477" s="827"/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11</v>
      </c>
      <c r="B2478" s="822" t="s">
        <v>2300</v>
      </c>
      <c r="C2478" s="822" t="s">
        <v>2306</v>
      </c>
      <c r="D2478" s="823" t="s">
        <v>4268</v>
      </c>
      <c r="E2478" s="824" t="s">
        <v>2341</v>
      </c>
      <c r="F2478" s="822" t="s">
        <v>2303</v>
      </c>
      <c r="G2478" s="822" t="s">
        <v>2359</v>
      </c>
      <c r="H2478" s="822" t="s">
        <v>329</v>
      </c>
      <c r="I2478" s="822" t="s">
        <v>2646</v>
      </c>
      <c r="J2478" s="822" t="s">
        <v>2647</v>
      </c>
      <c r="K2478" s="822" t="s">
        <v>2648</v>
      </c>
      <c r="L2478" s="825">
        <v>0</v>
      </c>
      <c r="M2478" s="825">
        <v>0</v>
      </c>
      <c r="N2478" s="822">
        <v>7</v>
      </c>
      <c r="O2478" s="826">
        <v>6</v>
      </c>
      <c r="P2478" s="825"/>
      <c r="Q2478" s="827"/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11</v>
      </c>
      <c r="B2479" s="822" t="s">
        <v>2300</v>
      </c>
      <c r="C2479" s="822" t="s">
        <v>2306</v>
      </c>
      <c r="D2479" s="823" t="s">
        <v>4268</v>
      </c>
      <c r="E2479" s="824" t="s">
        <v>2341</v>
      </c>
      <c r="F2479" s="822" t="s">
        <v>2303</v>
      </c>
      <c r="G2479" s="822" t="s">
        <v>2359</v>
      </c>
      <c r="H2479" s="822" t="s">
        <v>329</v>
      </c>
      <c r="I2479" s="822" t="s">
        <v>3168</v>
      </c>
      <c r="J2479" s="822" t="s">
        <v>3169</v>
      </c>
      <c r="K2479" s="822" t="s">
        <v>3170</v>
      </c>
      <c r="L2479" s="825">
        <v>400.2</v>
      </c>
      <c r="M2479" s="825">
        <v>7203.5999999999985</v>
      </c>
      <c r="N2479" s="822">
        <v>18</v>
      </c>
      <c r="O2479" s="826">
        <v>17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11</v>
      </c>
      <c r="B2480" s="822" t="s">
        <v>2300</v>
      </c>
      <c r="C2480" s="822" t="s">
        <v>2306</v>
      </c>
      <c r="D2480" s="823" t="s">
        <v>4268</v>
      </c>
      <c r="E2480" s="824" t="s">
        <v>2341</v>
      </c>
      <c r="F2480" s="822" t="s">
        <v>2303</v>
      </c>
      <c r="G2480" s="822" t="s">
        <v>2359</v>
      </c>
      <c r="H2480" s="822" t="s">
        <v>329</v>
      </c>
      <c r="I2480" s="822" t="s">
        <v>4237</v>
      </c>
      <c r="J2480" s="822" t="s">
        <v>3387</v>
      </c>
      <c r="K2480" s="822" t="s">
        <v>3236</v>
      </c>
      <c r="L2480" s="825">
        <v>0</v>
      </c>
      <c r="M2480" s="825">
        <v>0</v>
      </c>
      <c r="N2480" s="822">
        <v>3</v>
      </c>
      <c r="O2480" s="826">
        <v>3</v>
      </c>
      <c r="P2480" s="825"/>
      <c r="Q2480" s="827"/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11</v>
      </c>
      <c r="B2481" s="822" t="s">
        <v>2300</v>
      </c>
      <c r="C2481" s="822" t="s">
        <v>2306</v>
      </c>
      <c r="D2481" s="823" t="s">
        <v>4268</v>
      </c>
      <c r="E2481" s="824" t="s">
        <v>2341</v>
      </c>
      <c r="F2481" s="822" t="s">
        <v>2303</v>
      </c>
      <c r="G2481" s="822" t="s">
        <v>2359</v>
      </c>
      <c r="H2481" s="822" t="s">
        <v>329</v>
      </c>
      <c r="I2481" s="822" t="s">
        <v>3226</v>
      </c>
      <c r="J2481" s="822" t="s">
        <v>3227</v>
      </c>
      <c r="K2481" s="822"/>
      <c r="L2481" s="825">
        <v>0</v>
      </c>
      <c r="M2481" s="825">
        <v>0</v>
      </c>
      <c r="N2481" s="822">
        <v>3</v>
      </c>
      <c r="O2481" s="826">
        <v>3</v>
      </c>
      <c r="P2481" s="825"/>
      <c r="Q2481" s="827"/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11</v>
      </c>
      <c r="B2482" s="822" t="s">
        <v>2300</v>
      </c>
      <c r="C2482" s="822" t="s">
        <v>2306</v>
      </c>
      <c r="D2482" s="823" t="s">
        <v>4268</v>
      </c>
      <c r="E2482" s="824" t="s">
        <v>2341</v>
      </c>
      <c r="F2482" s="822" t="s">
        <v>2303</v>
      </c>
      <c r="G2482" s="822" t="s">
        <v>2359</v>
      </c>
      <c r="H2482" s="822" t="s">
        <v>329</v>
      </c>
      <c r="I2482" s="822" t="s">
        <v>4192</v>
      </c>
      <c r="J2482" s="822" t="s">
        <v>2406</v>
      </c>
      <c r="K2482" s="822" t="s">
        <v>3224</v>
      </c>
      <c r="L2482" s="825">
        <v>0</v>
      </c>
      <c r="M2482" s="825">
        <v>0</v>
      </c>
      <c r="N2482" s="822">
        <v>1</v>
      </c>
      <c r="O2482" s="826">
        <v>1</v>
      </c>
      <c r="P2482" s="825"/>
      <c r="Q2482" s="827"/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11</v>
      </c>
      <c r="B2483" s="822" t="s">
        <v>2300</v>
      </c>
      <c r="C2483" s="822" t="s">
        <v>2306</v>
      </c>
      <c r="D2483" s="823" t="s">
        <v>4268</v>
      </c>
      <c r="E2483" s="824" t="s">
        <v>2341</v>
      </c>
      <c r="F2483" s="822" t="s">
        <v>2303</v>
      </c>
      <c r="G2483" s="822" t="s">
        <v>2359</v>
      </c>
      <c r="H2483" s="822" t="s">
        <v>329</v>
      </c>
      <c r="I2483" s="822" t="s">
        <v>4238</v>
      </c>
      <c r="J2483" s="822" t="s">
        <v>4239</v>
      </c>
      <c r="K2483" s="822" t="s">
        <v>4240</v>
      </c>
      <c r="L2483" s="825">
        <v>99.99</v>
      </c>
      <c r="M2483" s="825">
        <v>199.98</v>
      </c>
      <c r="N2483" s="822">
        <v>2</v>
      </c>
      <c r="O2483" s="826">
        <v>1</v>
      </c>
      <c r="P2483" s="825">
        <v>199.98</v>
      </c>
      <c r="Q2483" s="827">
        <v>1</v>
      </c>
      <c r="R2483" s="822">
        <v>2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11</v>
      </c>
      <c r="B2484" s="822" t="s">
        <v>2300</v>
      </c>
      <c r="C2484" s="822" t="s">
        <v>2306</v>
      </c>
      <c r="D2484" s="823" t="s">
        <v>4268</v>
      </c>
      <c r="E2484" s="824" t="s">
        <v>2341</v>
      </c>
      <c r="F2484" s="822" t="s">
        <v>2303</v>
      </c>
      <c r="G2484" s="822" t="s">
        <v>2359</v>
      </c>
      <c r="H2484" s="822" t="s">
        <v>329</v>
      </c>
      <c r="I2484" s="822" t="s">
        <v>2360</v>
      </c>
      <c r="J2484" s="822" t="s">
        <v>2361</v>
      </c>
      <c r="K2484" s="822" t="s">
        <v>2362</v>
      </c>
      <c r="L2484" s="825">
        <v>562.03</v>
      </c>
      <c r="M2484" s="825">
        <v>3372.1799999999994</v>
      </c>
      <c r="N2484" s="822">
        <v>6</v>
      </c>
      <c r="O2484" s="826">
        <v>6</v>
      </c>
      <c r="P2484" s="825">
        <v>3372.1799999999994</v>
      </c>
      <c r="Q2484" s="827">
        <v>1</v>
      </c>
      <c r="R2484" s="822">
        <v>6</v>
      </c>
      <c r="S2484" s="827">
        <v>1</v>
      </c>
      <c r="T2484" s="826">
        <v>6</v>
      </c>
      <c r="U2484" s="828">
        <v>1</v>
      </c>
    </row>
    <row r="2485" spans="1:21" ht="14.45" customHeight="1" x14ac:dyDescent="0.2">
      <c r="A2485" s="821">
        <v>11</v>
      </c>
      <c r="B2485" s="822" t="s">
        <v>2300</v>
      </c>
      <c r="C2485" s="822" t="s">
        <v>2306</v>
      </c>
      <c r="D2485" s="823" t="s">
        <v>4268</v>
      </c>
      <c r="E2485" s="824" t="s">
        <v>2341</v>
      </c>
      <c r="F2485" s="822" t="s">
        <v>2303</v>
      </c>
      <c r="G2485" s="822" t="s">
        <v>2359</v>
      </c>
      <c r="H2485" s="822" t="s">
        <v>329</v>
      </c>
      <c r="I2485" s="822" t="s">
        <v>2389</v>
      </c>
      <c r="J2485" s="822" t="s">
        <v>2390</v>
      </c>
      <c r="K2485" s="822" t="s">
        <v>2391</v>
      </c>
      <c r="L2485" s="825">
        <v>1000.5</v>
      </c>
      <c r="M2485" s="825">
        <v>1000.5</v>
      </c>
      <c r="N2485" s="822">
        <v>1</v>
      </c>
      <c r="O2485" s="826">
        <v>1</v>
      </c>
      <c r="P2485" s="825">
        <v>1000.5</v>
      </c>
      <c r="Q2485" s="827">
        <v>1</v>
      </c>
      <c r="R2485" s="822">
        <v>1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11</v>
      </c>
      <c r="B2486" s="822" t="s">
        <v>2300</v>
      </c>
      <c r="C2486" s="822" t="s">
        <v>2306</v>
      </c>
      <c r="D2486" s="823" t="s">
        <v>4268</v>
      </c>
      <c r="E2486" s="824" t="s">
        <v>2341</v>
      </c>
      <c r="F2486" s="822" t="s">
        <v>2303</v>
      </c>
      <c r="G2486" s="822" t="s">
        <v>2359</v>
      </c>
      <c r="H2486" s="822" t="s">
        <v>329</v>
      </c>
      <c r="I2486" s="822" t="s">
        <v>2363</v>
      </c>
      <c r="J2486" s="822" t="s">
        <v>2364</v>
      </c>
      <c r="K2486" s="822" t="s">
        <v>2365</v>
      </c>
      <c r="L2486" s="825">
        <v>249.55</v>
      </c>
      <c r="M2486" s="825">
        <v>5490.1</v>
      </c>
      <c r="N2486" s="822">
        <v>22</v>
      </c>
      <c r="O2486" s="826">
        <v>11</v>
      </c>
      <c r="P2486" s="825">
        <v>4991</v>
      </c>
      <c r="Q2486" s="827">
        <v>0.90909090909090906</v>
      </c>
      <c r="R2486" s="822">
        <v>20</v>
      </c>
      <c r="S2486" s="827">
        <v>0.90909090909090906</v>
      </c>
      <c r="T2486" s="826">
        <v>10</v>
      </c>
      <c r="U2486" s="828">
        <v>0.90909090909090906</v>
      </c>
    </row>
    <row r="2487" spans="1:21" ht="14.45" customHeight="1" x14ac:dyDescent="0.2">
      <c r="A2487" s="821">
        <v>11</v>
      </c>
      <c r="B2487" s="822" t="s">
        <v>2300</v>
      </c>
      <c r="C2487" s="822" t="s">
        <v>2306</v>
      </c>
      <c r="D2487" s="823" t="s">
        <v>4268</v>
      </c>
      <c r="E2487" s="824" t="s">
        <v>2341</v>
      </c>
      <c r="F2487" s="822" t="s">
        <v>2303</v>
      </c>
      <c r="G2487" s="822" t="s">
        <v>2359</v>
      </c>
      <c r="H2487" s="822" t="s">
        <v>329</v>
      </c>
      <c r="I2487" s="822" t="s">
        <v>2392</v>
      </c>
      <c r="J2487" s="822" t="s">
        <v>2393</v>
      </c>
      <c r="K2487" s="822" t="s">
        <v>2394</v>
      </c>
      <c r="L2487" s="825">
        <v>492.19</v>
      </c>
      <c r="M2487" s="825">
        <v>492.19</v>
      </c>
      <c r="N2487" s="822">
        <v>1</v>
      </c>
      <c r="O2487" s="826">
        <v>1</v>
      </c>
      <c r="P2487" s="825">
        <v>492.19</v>
      </c>
      <c r="Q2487" s="827">
        <v>1</v>
      </c>
      <c r="R2487" s="822">
        <v>1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11</v>
      </c>
      <c r="B2488" s="822" t="s">
        <v>2300</v>
      </c>
      <c r="C2488" s="822" t="s">
        <v>2306</v>
      </c>
      <c r="D2488" s="823" t="s">
        <v>4268</v>
      </c>
      <c r="E2488" s="824" t="s">
        <v>2341</v>
      </c>
      <c r="F2488" s="822" t="s">
        <v>2303</v>
      </c>
      <c r="G2488" s="822" t="s">
        <v>2359</v>
      </c>
      <c r="H2488" s="822" t="s">
        <v>329</v>
      </c>
      <c r="I2488" s="822" t="s">
        <v>2366</v>
      </c>
      <c r="J2488" s="822" t="s">
        <v>2367</v>
      </c>
      <c r="K2488" s="822" t="s">
        <v>2368</v>
      </c>
      <c r="L2488" s="825">
        <v>400.2</v>
      </c>
      <c r="M2488" s="825">
        <v>7203.5999999999976</v>
      </c>
      <c r="N2488" s="822">
        <v>18</v>
      </c>
      <c r="O2488" s="826">
        <v>14</v>
      </c>
      <c r="P2488" s="825">
        <v>6403.199999999998</v>
      </c>
      <c r="Q2488" s="827">
        <v>0.88888888888888895</v>
      </c>
      <c r="R2488" s="822">
        <v>16</v>
      </c>
      <c r="S2488" s="827">
        <v>0.88888888888888884</v>
      </c>
      <c r="T2488" s="826">
        <v>13</v>
      </c>
      <c r="U2488" s="828">
        <v>0.9285714285714286</v>
      </c>
    </row>
    <row r="2489" spans="1:21" ht="14.45" customHeight="1" x14ac:dyDescent="0.2">
      <c r="A2489" s="821">
        <v>11</v>
      </c>
      <c r="B2489" s="822" t="s">
        <v>2300</v>
      </c>
      <c r="C2489" s="822" t="s">
        <v>2306</v>
      </c>
      <c r="D2489" s="823" t="s">
        <v>4268</v>
      </c>
      <c r="E2489" s="824" t="s">
        <v>2341</v>
      </c>
      <c r="F2489" s="822" t="s">
        <v>2303</v>
      </c>
      <c r="G2489" s="822" t="s">
        <v>2359</v>
      </c>
      <c r="H2489" s="822" t="s">
        <v>329</v>
      </c>
      <c r="I2489" s="822" t="s">
        <v>2369</v>
      </c>
      <c r="J2489" s="822" t="s">
        <v>2370</v>
      </c>
      <c r="K2489" s="822" t="s">
        <v>2371</v>
      </c>
      <c r="L2489" s="825">
        <v>971.25</v>
      </c>
      <c r="M2489" s="825">
        <v>971.25</v>
      </c>
      <c r="N2489" s="822">
        <v>1</v>
      </c>
      <c r="O2489" s="826">
        <v>1</v>
      </c>
      <c r="P2489" s="825">
        <v>971.25</v>
      </c>
      <c r="Q2489" s="827">
        <v>1</v>
      </c>
      <c r="R2489" s="822">
        <v>1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11</v>
      </c>
      <c r="B2490" s="822" t="s">
        <v>2300</v>
      </c>
      <c r="C2490" s="822" t="s">
        <v>2306</v>
      </c>
      <c r="D2490" s="823" t="s">
        <v>4268</v>
      </c>
      <c r="E2490" s="824" t="s">
        <v>2341</v>
      </c>
      <c r="F2490" s="822" t="s">
        <v>2303</v>
      </c>
      <c r="G2490" s="822" t="s">
        <v>2359</v>
      </c>
      <c r="H2490" s="822" t="s">
        <v>329</v>
      </c>
      <c r="I2490" s="822" t="s">
        <v>2372</v>
      </c>
      <c r="J2490" s="822" t="s">
        <v>2373</v>
      </c>
      <c r="K2490" s="822" t="s">
        <v>2374</v>
      </c>
      <c r="L2490" s="825">
        <v>748.12</v>
      </c>
      <c r="M2490" s="825">
        <v>748.12</v>
      </c>
      <c r="N2490" s="822">
        <v>1</v>
      </c>
      <c r="O2490" s="826">
        <v>1</v>
      </c>
      <c r="P2490" s="825">
        <v>748.12</v>
      </c>
      <c r="Q2490" s="827">
        <v>1</v>
      </c>
      <c r="R2490" s="822">
        <v>1</v>
      </c>
      <c r="S2490" s="827">
        <v>1</v>
      </c>
      <c r="T2490" s="826">
        <v>1</v>
      </c>
      <c r="U2490" s="828">
        <v>1</v>
      </c>
    </row>
    <row r="2491" spans="1:21" ht="14.45" customHeight="1" x14ac:dyDescent="0.2">
      <c r="A2491" s="821">
        <v>11</v>
      </c>
      <c r="B2491" s="822" t="s">
        <v>2300</v>
      </c>
      <c r="C2491" s="822" t="s">
        <v>2306</v>
      </c>
      <c r="D2491" s="823" t="s">
        <v>4268</v>
      </c>
      <c r="E2491" s="824" t="s">
        <v>2341</v>
      </c>
      <c r="F2491" s="822" t="s">
        <v>2303</v>
      </c>
      <c r="G2491" s="822" t="s">
        <v>2359</v>
      </c>
      <c r="H2491" s="822" t="s">
        <v>329</v>
      </c>
      <c r="I2491" s="822" t="s">
        <v>2395</v>
      </c>
      <c r="J2491" s="822" t="s">
        <v>2396</v>
      </c>
      <c r="K2491" s="822" t="s">
        <v>2397</v>
      </c>
      <c r="L2491" s="825">
        <v>1000.5</v>
      </c>
      <c r="M2491" s="825">
        <v>1000.5</v>
      </c>
      <c r="N2491" s="822">
        <v>1</v>
      </c>
      <c r="O2491" s="826">
        <v>1</v>
      </c>
      <c r="P2491" s="825">
        <v>1000.5</v>
      </c>
      <c r="Q2491" s="827">
        <v>1</v>
      </c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11</v>
      </c>
      <c r="B2492" s="822" t="s">
        <v>2300</v>
      </c>
      <c r="C2492" s="822" t="s">
        <v>2306</v>
      </c>
      <c r="D2492" s="823" t="s">
        <v>4268</v>
      </c>
      <c r="E2492" s="824" t="s">
        <v>2341</v>
      </c>
      <c r="F2492" s="822" t="s">
        <v>2303</v>
      </c>
      <c r="G2492" s="822" t="s">
        <v>2359</v>
      </c>
      <c r="H2492" s="822" t="s">
        <v>329</v>
      </c>
      <c r="I2492" s="822" t="s">
        <v>2398</v>
      </c>
      <c r="J2492" s="822" t="s">
        <v>2399</v>
      </c>
      <c r="K2492" s="822" t="s">
        <v>2400</v>
      </c>
      <c r="L2492" s="825">
        <v>349.6</v>
      </c>
      <c r="M2492" s="825">
        <v>699.2</v>
      </c>
      <c r="N2492" s="822">
        <v>2</v>
      </c>
      <c r="O2492" s="826">
        <v>2</v>
      </c>
      <c r="P2492" s="825">
        <v>699.2</v>
      </c>
      <c r="Q2492" s="827">
        <v>1</v>
      </c>
      <c r="R2492" s="822">
        <v>2</v>
      </c>
      <c r="S2492" s="827">
        <v>1</v>
      </c>
      <c r="T2492" s="826">
        <v>2</v>
      </c>
      <c r="U2492" s="828">
        <v>1</v>
      </c>
    </row>
    <row r="2493" spans="1:21" ht="14.45" customHeight="1" x14ac:dyDescent="0.2">
      <c r="A2493" s="821">
        <v>11</v>
      </c>
      <c r="B2493" s="822" t="s">
        <v>2300</v>
      </c>
      <c r="C2493" s="822" t="s">
        <v>2306</v>
      </c>
      <c r="D2493" s="823" t="s">
        <v>4268</v>
      </c>
      <c r="E2493" s="824" t="s">
        <v>2341</v>
      </c>
      <c r="F2493" s="822" t="s">
        <v>2303</v>
      </c>
      <c r="G2493" s="822" t="s">
        <v>2359</v>
      </c>
      <c r="H2493" s="822" t="s">
        <v>329</v>
      </c>
      <c r="I2493" s="822" t="s">
        <v>3512</v>
      </c>
      <c r="J2493" s="822" t="s">
        <v>3513</v>
      </c>
      <c r="K2493" s="822" t="s">
        <v>3514</v>
      </c>
      <c r="L2493" s="825">
        <v>749.8</v>
      </c>
      <c r="M2493" s="825">
        <v>1499.6</v>
      </c>
      <c r="N2493" s="822">
        <v>2</v>
      </c>
      <c r="O2493" s="826">
        <v>2</v>
      </c>
      <c r="P2493" s="825">
        <v>749.8</v>
      </c>
      <c r="Q2493" s="827">
        <v>0.5</v>
      </c>
      <c r="R2493" s="822">
        <v>1</v>
      </c>
      <c r="S2493" s="827">
        <v>0.5</v>
      </c>
      <c r="T2493" s="826">
        <v>1</v>
      </c>
      <c r="U2493" s="828">
        <v>0.5</v>
      </c>
    </row>
    <row r="2494" spans="1:21" ht="14.45" customHeight="1" x14ac:dyDescent="0.2">
      <c r="A2494" s="821">
        <v>11</v>
      </c>
      <c r="B2494" s="822" t="s">
        <v>2300</v>
      </c>
      <c r="C2494" s="822" t="s">
        <v>2306</v>
      </c>
      <c r="D2494" s="823" t="s">
        <v>4268</v>
      </c>
      <c r="E2494" s="824" t="s">
        <v>2341</v>
      </c>
      <c r="F2494" s="822" t="s">
        <v>2303</v>
      </c>
      <c r="G2494" s="822" t="s">
        <v>2359</v>
      </c>
      <c r="H2494" s="822" t="s">
        <v>329</v>
      </c>
      <c r="I2494" s="822" t="s">
        <v>4241</v>
      </c>
      <c r="J2494" s="822" t="s">
        <v>4242</v>
      </c>
      <c r="K2494" s="822" t="s">
        <v>4243</v>
      </c>
      <c r="L2494" s="825">
        <v>400.2</v>
      </c>
      <c r="M2494" s="825">
        <v>800.4</v>
      </c>
      <c r="N2494" s="822">
        <v>2</v>
      </c>
      <c r="O2494" s="826">
        <v>2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11</v>
      </c>
      <c r="B2495" s="822" t="s">
        <v>2300</v>
      </c>
      <c r="C2495" s="822" t="s">
        <v>2306</v>
      </c>
      <c r="D2495" s="823" t="s">
        <v>4268</v>
      </c>
      <c r="E2495" s="824" t="s">
        <v>2341</v>
      </c>
      <c r="F2495" s="822" t="s">
        <v>2303</v>
      </c>
      <c r="G2495" s="822" t="s">
        <v>2359</v>
      </c>
      <c r="H2495" s="822" t="s">
        <v>329</v>
      </c>
      <c r="I2495" s="822" t="s">
        <v>2872</v>
      </c>
      <c r="J2495" s="822" t="s">
        <v>2873</v>
      </c>
      <c r="K2495" s="822"/>
      <c r="L2495" s="825">
        <v>180.55</v>
      </c>
      <c r="M2495" s="825">
        <v>180.55</v>
      </c>
      <c r="N2495" s="822">
        <v>1</v>
      </c>
      <c r="O2495" s="826">
        <v>1</v>
      </c>
      <c r="P2495" s="825">
        <v>180.55</v>
      </c>
      <c r="Q2495" s="827">
        <v>1</v>
      </c>
      <c r="R2495" s="822">
        <v>1</v>
      </c>
      <c r="S2495" s="827">
        <v>1</v>
      </c>
      <c r="T2495" s="826">
        <v>1</v>
      </c>
      <c r="U2495" s="828">
        <v>1</v>
      </c>
    </row>
    <row r="2496" spans="1:21" ht="14.45" customHeight="1" x14ac:dyDescent="0.2">
      <c r="A2496" s="821">
        <v>11</v>
      </c>
      <c r="B2496" s="822" t="s">
        <v>2300</v>
      </c>
      <c r="C2496" s="822" t="s">
        <v>2306</v>
      </c>
      <c r="D2496" s="823" t="s">
        <v>4268</v>
      </c>
      <c r="E2496" s="824" t="s">
        <v>2341</v>
      </c>
      <c r="F2496" s="822" t="s">
        <v>2303</v>
      </c>
      <c r="G2496" s="822" t="s">
        <v>2359</v>
      </c>
      <c r="H2496" s="822" t="s">
        <v>329</v>
      </c>
      <c r="I2496" s="822" t="s">
        <v>3124</v>
      </c>
      <c r="J2496" s="822" t="s">
        <v>3125</v>
      </c>
      <c r="K2496" s="822" t="s">
        <v>3126</v>
      </c>
      <c r="L2496" s="825">
        <v>249.55</v>
      </c>
      <c r="M2496" s="825">
        <v>1996.4</v>
      </c>
      <c r="N2496" s="822">
        <v>8</v>
      </c>
      <c r="O2496" s="826">
        <v>4</v>
      </c>
      <c r="P2496" s="825">
        <v>1497.3000000000002</v>
      </c>
      <c r="Q2496" s="827">
        <v>0.75000000000000011</v>
      </c>
      <c r="R2496" s="822">
        <v>6</v>
      </c>
      <c r="S2496" s="827">
        <v>0.75</v>
      </c>
      <c r="T2496" s="826">
        <v>3</v>
      </c>
      <c r="U2496" s="828">
        <v>0.75</v>
      </c>
    </row>
    <row r="2497" spans="1:21" ht="14.45" customHeight="1" x14ac:dyDescent="0.2">
      <c r="A2497" s="821">
        <v>11</v>
      </c>
      <c r="B2497" s="822" t="s">
        <v>2300</v>
      </c>
      <c r="C2497" s="822" t="s">
        <v>2306</v>
      </c>
      <c r="D2497" s="823" t="s">
        <v>4268</v>
      </c>
      <c r="E2497" s="824" t="s">
        <v>2341</v>
      </c>
      <c r="F2497" s="822" t="s">
        <v>2303</v>
      </c>
      <c r="G2497" s="822" t="s">
        <v>2359</v>
      </c>
      <c r="H2497" s="822" t="s">
        <v>329</v>
      </c>
      <c r="I2497" s="822" t="s">
        <v>3127</v>
      </c>
      <c r="J2497" s="822" t="s">
        <v>3128</v>
      </c>
      <c r="K2497" s="822" t="s">
        <v>3129</v>
      </c>
      <c r="L2497" s="825">
        <v>1383</v>
      </c>
      <c r="M2497" s="825">
        <v>1383</v>
      </c>
      <c r="N2497" s="822">
        <v>1</v>
      </c>
      <c r="O2497" s="826">
        <v>1</v>
      </c>
      <c r="P2497" s="825">
        <v>1383</v>
      </c>
      <c r="Q2497" s="827">
        <v>1</v>
      </c>
      <c r="R2497" s="822">
        <v>1</v>
      </c>
      <c r="S2497" s="827">
        <v>1</v>
      </c>
      <c r="T2497" s="826">
        <v>1</v>
      </c>
      <c r="U2497" s="828">
        <v>1</v>
      </c>
    </row>
    <row r="2498" spans="1:21" ht="14.45" customHeight="1" x14ac:dyDescent="0.2">
      <c r="A2498" s="821">
        <v>11</v>
      </c>
      <c r="B2498" s="822" t="s">
        <v>2300</v>
      </c>
      <c r="C2498" s="822" t="s">
        <v>2306</v>
      </c>
      <c r="D2498" s="823" t="s">
        <v>4268</v>
      </c>
      <c r="E2498" s="824" t="s">
        <v>2341</v>
      </c>
      <c r="F2498" s="822" t="s">
        <v>2303</v>
      </c>
      <c r="G2498" s="822" t="s">
        <v>2359</v>
      </c>
      <c r="H2498" s="822" t="s">
        <v>329</v>
      </c>
      <c r="I2498" s="822" t="s">
        <v>3950</v>
      </c>
      <c r="J2498" s="822" t="s">
        <v>3951</v>
      </c>
      <c r="K2498" s="822" t="s">
        <v>3952</v>
      </c>
      <c r="L2498" s="825">
        <v>349.11</v>
      </c>
      <c r="M2498" s="825">
        <v>349.11</v>
      </c>
      <c r="N2498" s="822">
        <v>1</v>
      </c>
      <c r="O2498" s="826">
        <v>1</v>
      </c>
      <c r="P2498" s="825">
        <v>349.11</v>
      </c>
      <c r="Q2498" s="827">
        <v>1</v>
      </c>
      <c r="R2498" s="822">
        <v>1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11</v>
      </c>
      <c r="B2499" s="822" t="s">
        <v>2300</v>
      </c>
      <c r="C2499" s="822" t="s">
        <v>2306</v>
      </c>
      <c r="D2499" s="823" t="s">
        <v>4268</v>
      </c>
      <c r="E2499" s="824" t="s">
        <v>2341</v>
      </c>
      <c r="F2499" s="822" t="s">
        <v>2303</v>
      </c>
      <c r="G2499" s="822" t="s">
        <v>2359</v>
      </c>
      <c r="H2499" s="822" t="s">
        <v>329</v>
      </c>
      <c r="I2499" s="822" t="s">
        <v>4244</v>
      </c>
      <c r="J2499" s="822" t="s">
        <v>4245</v>
      </c>
      <c r="K2499" s="822" t="s">
        <v>4246</v>
      </c>
      <c r="L2499" s="825">
        <v>1599.65</v>
      </c>
      <c r="M2499" s="825">
        <v>1599.65</v>
      </c>
      <c r="N2499" s="822">
        <v>1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11</v>
      </c>
      <c r="B2500" s="822" t="s">
        <v>2300</v>
      </c>
      <c r="C2500" s="822" t="s">
        <v>2306</v>
      </c>
      <c r="D2500" s="823" t="s">
        <v>4268</v>
      </c>
      <c r="E2500" s="824" t="s">
        <v>2341</v>
      </c>
      <c r="F2500" s="822" t="s">
        <v>2303</v>
      </c>
      <c r="G2500" s="822" t="s">
        <v>2359</v>
      </c>
      <c r="H2500" s="822" t="s">
        <v>329</v>
      </c>
      <c r="I2500" s="822" t="s">
        <v>3228</v>
      </c>
      <c r="J2500" s="822" t="s">
        <v>3229</v>
      </c>
      <c r="K2500" s="822" t="s">
        <v>3230</v>
      </c>
      <c r="L2500" s="825">
        <v>416.1</v>
      </c>
      <c r="M2500" s="825">
        <v>2080.5</v>
      </c>
      <c r="N2500" s="822">
        <v>5</v>
      </c>
      <c r="O2500" s="826">
        <v>5</v>
      </c>
      <c r="P2500" s="825">
        <v>1664.4</v>
      </c>
      <c r="Q2500" s="827">
        <v>0.8</v>
      </c>
      <c r="R2500" s="822">
        <v>4</v>
      </c>
      <c r="S2500" s="827">
        <v>0.8</v>
      </c>
      <c r="T2500" s="826">
        <v>4</v>
      </c>
      <c r="U2500" s="828">
        <v>0.8</v>
      </c>
    </row>
    <row r="2501" spans="1:21" ht="14.45" customHeight="1" x14ac:dyDescent="0.2">
      <c r="A2501" s="821">
        <v>11</v>
      </c>
      <c r="B2501" s="822" t="s">
        <v>2300</v>
      </c>
      <c r="C2501" s="822" t="s">
        <v>2306</v>
      </c>
      <c r="D2501" s="823" t="s">
        <v>4268</v>
      </c>
      <c r="E2501" s="824" t="s">
        <v>2341</v>
      </c>
      <c r="F2501" s="822" t="s">
        <v>2303</v>
      </c>
      <c r="G2501" s="822" t="s">
        <v>2359</v>
      </c>
      <c r="H2501" s="822" t="s">
        <v>329</v>
      </c>
      <c r="I2501" s="822" t="s">
        <v>3391</v>
      </c>
      <c r="J2501" s="822" t="s">
        <v>3392</v>
      </c>
      <c r="K2501" s="822" t="s">
        <v>3393</v>
      </c>
      <c r="L2501" s="825">
        <v>749.8</v>
      </c>
      <c r="M2501" s="825">
        <v>749.8</v>
      </c>
      <c r="N2501" s="822">
        <v>1</v>
      </c>
      <c r="O2501" s="826">
        <v>1</v>
      </c>
      <c r="P2501" s="825">
        <v>749.8</v>
      </c>
      <c r="Q2501" s="827">
        <v>1</v>
      </c>
      <c r="R2501" s="822">
        <v>1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11</v>
      </c>
      <c r="B2502" s="822" t="s">
        <v>2300</v>
      </c>
      <c r="C2502" s="822" t="s">
        <v>2306</v>
      </c>
      <c r="D2502" s="823" t="s">
        <v>4268</v>
      </c>
      <c r="E2502" s="824" t="s">
        <v>2341</v>
      </c>
      <c r="F2502" s="822" t="s">
        <v>2303</v>
      </c>
      <c r="G2502" s="822" t="s">
        <v>2359</v>
      </c>
      <c r="H2502" s="822" t="s">
        <v>329</v>
      </c>
      <c r="I2502" s="822" t="s">
        <v>2445</v>
      </c>
      <c r="J2502" s="822" t="s">
        <v>2446</v>
      </c>
      <c r="K2502" s="822" t="s">
        <v>2447</v>
      </c>
      <c r="L2502" s="825">
        <v>999.46</v>
      </c>
      <c r="M2502" s="825">
        <v>999.46</v>
      </c>
      <c r="N2502" s="822">
        <v>1</v>
      </c>
      <c r="O2502" s="826">
        <v>1</v>
      </c>
      <c r="P2502" s="825">
        <v>999.46</v>
      </c>
      <c r="Q2502" s="827">
        <v>1</v>
      </c>
      <c r="R2502" s="822">
        <v>1</v>
      </c>
      <c r="S2502" s="827">
        <v>1</v>
      </c>
      <c r="T2502" s="826">
        <v>1</v>
      </c>
      <c r="U2502" s="828">
        <v>1</v>
      </c>
    </row>
    <row r="2503" spans="1:21" ht="14.45" customHeight="1" x14ac:dyDescent="0.2">
      <c r="A2503" s="821">
        <v>11</v>
      </c>
      <c r="B2503" s="822" t="s">
        <v>2300</v>
      </c>
      <c r="C2503" s="822" t="s">
        <v>2306</v>
      </c>
      <c r="D2503" s="823" t="s">
        <v>4268</v>
      </c>
      <c r="E2503" s="824" t="s">
        <v>2341</v>
      </c>
      <c r="F2503" s="822" t="s">
        <v>2303</v>
      </c>
      <c r="G2503" s="822" t="s">
        <v>2359</v>
      </c>
      <c r="H2503" s="822" t="s">
        <v>329</v>
      </c>
      <c r="I2503" s="822" t="s">
        <v>4247</v>
      </c>
      <c r="J2503" s="822" t="s">
        <v>4248</v>
      </c>
      <c r="K2503" s="822" t="s">
        <v>3224</v>
      </c>
      <c r="L2503" s="825">
        <v>0</v>
      </c>
      <c r="M2503" s="825">
        <v>0</v>
      </c>
      <c r="N2503" s="822">
        <v>1</v>
      </c>
      <c r="O2503" s="826">
        <v>1</v>
      </c>
      <c r="P2503" s="825"/>
      <c r="Q2503" s="827"/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11</v>
      </c>
      <c r="B2504" s="822" t="s">
        <v>2300</v>
      </c>
      <c r="C2504" s="822" t="s">
        <v>2306</v>
      </c>
      <c r="D2504" s="823" t="s">
        <v>4268</v>
      </c>
      <c r="E2504" s="824" t="s">
        <v>2341</v>
      </c>
      <c r="F2504" s="822" t="s">
        <v>2303</v>
      </c>
      <c r="G2504" s="822" t="s">
        <v>2359</v>
      </c>
      <c r="H2504" s="822" t="s">
        <v>329</v>
      </c>
      <c r="I2504" s="822" t="s">
        <v>3999</v>
      </c>
      <c r="J2504" s="822" t="s">
        <v>4000</v>
      </c>
      <c r="K2504" s="822" t="s">
        <v>4001</v>
      </c>
      <c r="L2504" s="825">
        <v>600.29999999999995</v>
      </c>
      <c r="M2504" s="825">
        <v>1200.5999999999999</v>
      </c>
      <c r="N2504" s="822">
        <v>2</v>
      </c>
      <c r="O2504" s="826">
        <v>1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11</v>
      </c>
      <c r="B2505" s="822" t="s">
        <v>2300</v>
      </c>
      <c r="C2505" s="822" t="s">
        <v>2306</v>
      </c>
      <c r="D2505" s="823" t="s">
        <v>4268</v>
      </c>
      <c r="E2505" s="824" t="s">
        <v>2341</v>
      </c>
      <c r="F2505" s="822" t="s">
        <v>2303</v>
      </c>
      <c r="G2505" s="822" t="s">
        <v>2359</v>
      </c>
      <c r="H2505" s="822" t="s">
        <v>329</v>
      </c>
      <c r="I2505" s="822" t="s">
        <v>3133</v>
      </c>
      <c r="J2505" s="822" t="s">
        <v>3134</v>
      </c>
      <c r="K2505" s="822" t="s">
        <v>3135</v>
      </c>
      <c r="L2505" s="825">
        <v>457.03</v>
      </c>
      <c r="M2505" s="825">
        <v>8226.5399999999991</v>
      </c>
      <c r="N2505" s="822">
        <v>18</v>
      </c>
      <c r="O2505" s="826">
        <v>4</v>
      </c>
      <c r="P2505" s="825">
        <v>2742.18</v>
      </c>
      <c r="Q2505" s="827">
        <v>0.33333333333333337</v>
      </c>
      <c r="R2505" s="822">
        <v>6</v>
      </c>
      <c r="S2505" s="827">
        <v>0.33333333333333331</v>
      </c>
      <c r="T2505" s="826">
        <v>2</v>
      </c>
      <c r="U2505" s="828">
        <v>0.5</v>
      </c>
    </row>
    <row r="2506" spans="1:21" ht="14.45" customHeight="1" x14ac:dyDescent="0.2">
      <c r="A2506" s="821">
        <v>11</v>
      </c>
      <c r="B2506" s="822" t="s">
        <v>2300</v>
      </c>
      <c r="C2506" s="822" t="s">
        <v>2306</v>
      </c>
      <c r="D2506" s="823" t="s">
        <v>4268</v>
      </c>
      <c r="E2506" s="824" t="s">
        <v>2341</v>
      </c>
      <c r="F2506" s="822" t="s">
        <v>2303</v>
      </c>
      <c r="G2506" s="822" t="s">
        <v>2359</v>
      </c>
      <c r="H2506" s="822" t="s">
        <v>329</v>
      </c>
      <c r="I2506" s="822" t="s">
        <v>4249</v>
      </c>
      <c r="J2506" s="822" t="s">
        <v>4250</v>
      </c>
      <c r="K2506" s="822" t="s">
        <v>4251</v>
      </c>
      <c r="L2506" s="825">
        <v>7500.3</v>
      </c>
      <c r="M2506" s="825">
        <v>15000.6</v>
      </c>
      <c r="N2506" s="822">
        <v>2</v>
      </c>
      <c r="O2506" s="826">
        <v>2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11</v>
      </c>
      <c r="B2507" s="822" t="s">
        <v>2300</v>
      </c>
      <c r="C2507" s="822" t="s">
        <v>2306</v>
      </c>
      <c r="D2507" s="823" t="s">
        <v>4268</v>
      </c>
      <c r="E2507" s="824" t="s">
        <v>2341</v>
      </c>
      <c r="F2507" s="822" t="s">
        <v>2303</v>
      </c>
      <c r="G2507" s="822" t="s">
        <v>2359</v>
      </c>
      <c r="H2507" s="822" t="s">
        <v>329</v>
      </c>
      <c r="I2507" s="822" t="s">
        <v>4252</v>
      </c>
      <c r="J2507" s="822" t="s">
        <v>4253</v>
      </c>
      <c r="K2507" s="822" t="s">
        <v>4254</v>
      </c>
      <c r="L2507" s="825">
        <v>2223</v>
      </c>
      <c r="M2507" s="825">
        <v>4446</v>
      </c>
      <c r="N2507" s="822">
        <v>2</v>
      </c>
      <c r="O2507" s="826">
        <v>2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11</v>
      </c>
      <c r="B2508" s="822" t="s">
        <v>2300</v>
      </c>
      <c r="C2508" s="822" t="s">
        <v>2306</v>
      </c>
      <c r="D2508" s="823" t="s">
        <v>4268</v>
      </c>
      <c r="E2508" s="824" t="s">
        <v>2341</v>
      </c>
      <c r="F2508" s="822" t="s">
        <v>2303</v>
      </c>
      <c r="G2508" s="822" t="s">
        <v>2359</v>
      </c>
      <c r="H2508" s="822" t="s">
        <v>329</v>
      </c>
      <c r="I2508" s="822" t="s">
        <v>4255</v>
      </c>
      <c r="J2508" s="822" t="s">
        <v>4256</v>
      </c>
      <c r="K2508" s="822" t="s">
        <v>4257</v>
      </c>
      <c r="L2508" s="825">
        <v>38700</v>
      </c>
      <c r="M2508" s="825">
        <v>77400</v>
      </c>
      <c r="N2508" s="822">
        <v>2</v>
      </c>
      <c r="O2508" s="826">
        <v>2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11</v>
      </c>
      <c r="B2509" s="822" t="s">
        <v>2300</v>
      </c>
      <c r="C2509" s="822" t="s">
        <v>2306</v>
      </c>
      <c r="D2509" s="823" t="s">
        <v>4268</v>
      </c>
      <c r="E2509" s="824" t="s">
        <v>2341</v>
      </c>
      <c r="F2509" s="822" t="s">
        <v>2303</v>
      </c>
      <c r="G2509" s="822" t="s">
        <v>2359</v>
      </c>
      <c r="H2509" s="822" t="s">
        <v>329</v>
      </c>
      <c r="I2509" s="822" t="s">
        <v>4258</v>
      </c>
      <c r="J2509" s="822" t="s">
        <v>2390</v>
      </c>
      <c r="K2509" s="822" t="s">
        <v>4259</v>
      </c>
      <c r="L2509" s="825">
        <v>1000.5</v>
      </c>
      <c r="M2509" s="825">
        <v>1000.5</v>
      </c>
      <c r="N2509" s="822">
        <v>1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11</v>
      </c>
      <c r="B2510" s="822" t="s">
        <v>2300</v>
      </c>
      <c r="C2510" s="822" t="s">
        <v>2306</v>
      </c>
      <c r="D2510" s="823" t="s">
        <v>4268</v>
      </c>
      <c r="E2510" s="824" t="s">
        <v>2341</v>
      </c>
      <c r="F2510" s="822" t="s">
        <v>2303</v>
      </c>
      <c r="G2510" s="822" t="s">
        <v>2359</v>
      </c>
      <c r="H2510" s="822" t="s">
        <v>329</v>
      </c>
      <c r="I2510" s="822" t="s">
        <v>4196</v>
      </c>
      <c r="J2510" s="822" t="s">
        <v>3022</v>
      </c>
      <c r="K2510" s="822" t="s">
        <v>3224</v>
      </c>
      <c r="L2510" s="825">
        <v>0</v>
      </c>
      <c r="M2510" s="825">
        <v>0</v>
      </c>
      <c r="N2510" s="822">
        <v>1</v>
      </c>
      <c r="O2510" s="826">
        <v>1</v>
      </c>
      <c r="P2510" s="825"/>
      <c r="Q2510" s="827"/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11</v>
      </c>
      <c r="B2511" s="822" t="s">
        <v>2300</v>
      </c>
      <c r="C2511" s="822" t="s">
        <v>2306</v>
      </c>
      <c r="D2511" s="823" t="s">
        <v>4268</v>
      </c>
      <c r="E2511" s="824" t="s">
        <v>2341</v>
      </c>
      <c r="F2511" s="822" t="s">
        <v>2303</v>
      </c>
      <c r="G2511" s="822" t="s">
        <v>2359</v>
      </c>
      <c r="H2511" s="822" t="s">
        <v>329</v>
      </c>
      <c r="I2511" s="822" t="s">
        <v>3235</v>
      </c>
      <c r="J2511" s="822" t="s">
        <v>2862</v>
      </c>
      <c r="K2511" s="822" t="s">
        <v>3236</v>
      </c>
      <c r="L2511" s="825">
        <v>0</v>
      </c>
      <c r="M2511" s="825">
        <v>0</v>
      </c>
      <c r="N2511" s="822">
        <v>2</v>
      </c>
      <c r="O2511" s="826">
        <v>2</v>
      </c>
      <c r="P2511" s="825"/>
      <c r="Q2511" s="827"/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11</v>
      </c>
      <c r="B2512" s="822" t="s">
        <v>2300</v>
      </c>
      <c r="C2512" s="822" t="s">
        <v>2306</v>
      </c>
      <c r="D2512" s="823" t="s">
        <v>4268</v>
      </c>
      <c r="E2512" s="824" t="s">
        <v>2341</v>
      </c>
      <c r="F2512" s="822" t="s">
        <v>2303</v>
      </c>
      <c r="G2512" s="822" t="s">
        <v>2359</v>
      </c>
      <c r="H2512" s="822" t="s">
        <v>329</v>
      </c>
      <c r="I2512" s="822" t="s">
        <v>4260</v>
      </c>
      <c r="J2512" s="822" t="s">
        <v>4261</v>
      </c>
      <c r="K2512" s="822" t="s">
        <v>4262</v>
      </c>
      <c r="L2512" s="825">
        <v>749.8</v>
      </c>
      <c r="M2512" s="825">
        <v>749.8</v>
      </c>
      <c r="N2512" s="822">
        <v>1</v>
      </c>
      <c r="O2512" s="826">
        <v>1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11</v>
      </c>
      <c r="B2513" s="822" t="s">
        <v>2300</v>
      </c>
      <c r="C2513" s="822" t="s">
        <v>2306</v>
      </c>
      <c r="D2513" s="823" t="s">
        <v>4268</v>
      </c>
      <c r="E2513" s="824" t="s">
        <v>2320</v>
      </c>
      <c r="F2513" s="822" t="s">
        <v>2301</v>
      </c>
      <c r="G2513" s="822" t="s">
        <v>2353</v>
      </c>
      <c r="H2513" s="822" t="s">
        <v>663</v>
      </c>
      <c r="I2513" s="822" t="s">
        <v>1834</v>
      </c>
      <c r="J2513" s="822" t="s">
        <v>788</v>
      </c>
      <c r="K2513" s="822" t="s">
        <v>1835</v>
      </c>
      <c r="L2513" s="825">
        <v>736.33</v>
      </c>
      <c r="M2513" s="825">
        <v>5890.64</v>
      </c>
      <c r="N2513" s="822">
        <v>8</v>
      </c>
      <c r="O2513" s="826">
        <v>4.5</v>
      </c>
      <c r="P2513" s="825">
        <v>4417.9800000000005</v>
      </c>
      <c r="Q2513" s="827">
        <v>0.75</v>
      </c>
      <c r="R2513" s="822">
        <v>6</v>
      </c>
      <c r="S2513" s="827">
        <v>0.75</v>
      </c>
      <c r="T2513" s="826">
        <v>4</v>
      </c>
      <c r="U2513" s="828">
        <v>0.88888888888888884</v>
      </c>
    </row>
    <row r="2514" spans="1:21" ht="14.45" customHeight="1" x14ac:dyDescent="0.2">
      <c r="A2514" s="821">
        <v>11</v>
      </c>
      <c r="B2514" s="822" t="s">
        <v>2300</v>
      </c>
      <c r="C2514" s="822" t="s">
        <v>2306</v>
      </c>
      <c r="D2514" s="823" t="s">
        <v>4268</v>
      </c>
      <c r="E2514" s="824" t="s">
        <v>2320</v>
      </c>
      <c r="F2514" s="822" t="s">
        <v>2301</v>
      </c>
      <c r="G2514" s="822" t="s">
        <v>2353</v>
      </c>
      <c r="H2514" s="822" t="s">
        <v>663</v>
      </c>
      <c r="I2514" s="822" t="s">
        <v>2118</v>
      </c>
      <c r="J2514" s="822" t="s">
        <v>788</v>
      </c>
      <c r="K2514" s="822" t="s">
        <v>2119</v>
      </c>
      <c r="L2514" s="825">
        <v>1154.68</v>
      </c>
      <c r="M2514" s="825">
        <v>2309.36</v>
      </c>
      <c r="N2514" s="822">
        <v>2</v>
      </c>
      <c r="O2514" s="826">
        <v>0.5</v>
      </c>
      <c r="P2514" s="825">
        <v>2309.36</v>
      </c>
      <c r="Q2514" s="827">
        <v>1</v>
      </c>
      <c r="R2514" s="822">
        <v>2</v>
      </c>
      <c r="S2514" s="827">
        <v>1</v>
      </c>
      <c r="T2514" s="826">
        <v>0.5</v>
      </c>
      <c r="U2514" s="828">
        <v>1</v>
      </c>
    </row>
    <row r="2515" spans="1:21" ht="14.45" customHeight="1" x14ac:dyDescent="0.2">
      <c r="A2515" s="821">
        <v>11</v>
      </c>
      <c r="B2515" s="822" t="s">
        <v>2300</v>
      </c>
      <c r="C2515" s="822" t="s">
        <v>2306</v>
      </c>
      <c r="D2515" s="823" t="s">
        <v>4268</v>
      </c>
      <c r="E2515" s="824" t="s">
        <v>2320</v>
      </c>
      <c r="F2515" s="822" t="s">
        <v>2301</v>
      </c>
      <c r="G2515" s="822" t="s">
        <v>2408</v>
      </c>
      <c r="H2515" s="822" t="s">
        <v>329</v>
      </c>
      <c r="I2515" s="822" t="s">
        <v>2797</v>
      </c>
      <c r="J2515" s="822" t="s">
        <v>681</v>
      </c>
      <c r="K2515" s="822" t="s">
        <v>2798</v>
      </c>
      <c r="L2515" s="825">
        <v>17.62</v>
      </c>
      <c r="M2515" s="825">
        <v>17.62</v>
      </c>
      <c r="N2515" s="822">
        <v>1</v>
      </c>
      <c r="O2515" s="826">
        <v>1</v>
      </c>
      <c r="P2515" s="825">
        <v>17.62</v>
      </c>
      <c r="Q2515" s="827">
        <v>1</v>
      </c>
      <c r="R2515" s="822">
        <v>1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11</v>
      </c>
      <c r="B2516" s="822" t="s">
        <v>2300</v>
      </c>
      <c r="C2516" s="822" t="s">
        <v>2306</v>
      </c>
      <c r="D2516" s="823" t="s">
        <v>4268</v>
      </c>
      <c r="E2516" s="824" t="s">
        <v>2320</v>
      </c>
      <c r="F2516" s="822" t="s">
        <v>2301</v>
      </c>
      <c r="G2516" s="822" t="s">
        <v>2410</v>
      </c>
      <c r="H2516" s="822" t="s">
        <v>329</v>
      </c>
      <c r="I2516" s="822" t="s">
        <v>3376</v>
      </c>
      <c r="J2516" s="822" t="s">
        <v>2412</v>
      </c>
      <c r="K2516" s="822" t="s">
        <v>3377</v>
      </c>
      <c r="L2516" s="825">
        <v>515</v>
      </c>
      <c r="M2516" s="825">
        <v>2060</v>
      </c>
      <c r="N2516" s="822">
        <v>4</v>
      </c>
      <c r="O2516" s="826">
        <v>0.5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11</v>
      </c>
      <c r="B2517" s="822" t="s">
        <v>2300</v>
      </c>
      <c r="C2517" s="822" t="s">
        <v>2306</v>
      </c>
      <c r="D2517" s="823" t="s">
        <v>4268</v>
      </c>
      <c r="E2517" s="824" t="s">
        <v>2320</v>
      </c>
      <c r="F2517" s="822" t="s">
        <v>2301</v>
      </c>
      <c r="G2517" s="822" t="s">
        <v>2410</v>
      </c>
      <c r="H2517" s="822" t="s">
        <v>329</v>
      </c>
      <c r="I2517" s="822" t="s">
        <v>2411</v>
      </c>
      <c r="J2517" s="822" t="s">
        <v>2412</v>
      </c>
      <c r="K2517" s="822" t="s">
        <v>2039</v>
      </c>
      <c r="L2517" s="825">
        <v>1544.99</v>
      </c>
      <c r="M2517" s="825">
        <v>1544.99</v>
      </c>
      <c r="N2517" s="822">
        <v>1</v>
      </c>
      <c r="O2517" s="826">
        <v>0.5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11</v>
      </c>
      <c r="B2518" s="822" t="s">
        <v>2300</v>
      </c>
      <c r="C2518" s="822" t="s">
        <v>2306</v>
      </c>
      <c r="D2518" s="823" t="s">
        <v>4268</v>
      </c>
      <c r="E2518" s="824" t="s">
        <v>2320</v>
      </c>
      <c r="F2518" s="822" t="s">
        <v>2301</v>
      </c>
      <c r="G2518" s="822" t="s">
        <v>2941</v>
      </c>
      <c r="H2518" s="822" t="s">
        <v>329</v>
      </c>
      <c r="I2518" s="822" t="s">
        <v>2942</v>
      </c>
      <c r="J2518" s="822" t="s">
        <v>977</v>
      </c>
      <c r="K2518" s="822" t="s">
        <v>2943</v>
      </c>
      <c r="L2518" s="825">
        <v>128.69999999999999</v>
      </c>
      <c r="M2518" s="825">
        <v>257.39999999999998</v>
      </c>
      <c r="N2518" s="822">
        <v>2</v>
      </c>
      <c r="O2518" s="826">
        <v>1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11</v>
      </c>
      <c r="B2519" s="822" t="s">
        <v>2300</v>
      </c>
      <c r="C2519" s="822" t="s">
        <v>2306</v>
      </c>
      <c r="D2519" s="823" t="s">
        <v>4268</v>
      </c>
      <c r="E2519" s="824" t="s">
        <v>2320</v>
      </c>
      <c r="F2519" s="822" t="s">
        <v>2301</v>
      </c>
      <c r="G2519" s="822" t="s">
        <v>2354</v>
      </c>
      <c r="H2519" s="822" t="s">
        <v>663</v>
      </c>
      <c r="I2519" s="822" t="s">
        <v>1970</v>
      </c>
      <c r="J2519" s="822" t="s">
        <v>929</v>
      </c>
      <c r="K2519" s="822" t="s">
        <v>930</v>
      </c>
      <c r="L2519" s="825">
        <v>0</v>
      </c>
      <c r="M2519" s="825">
        <v>0</v>
      </c>
      <c r="N2519" s="822">
        <v>8</v>
      </c>
      <c r="O2519" s="826">
        <v>6</v>
      </c>
      <c r="P2519" s="825">
        <v>0</v>
      </c>
      <c r="Q2519" s="827"/>
      <c r="R2519" s="822">
        <v>5</v>
      </c>
      <c r="S2519" s="827">
        <v>0.625</v>
      </c>
      <c r="T2519" s="826">
        <v>3</v>
      </c>
      <c r="U2519" s="828">
        <v>0.5</v>
      </c>
    </row>
    <row r="2520" spans="1:21" ht="14.45" customHeight="1" x14ac:dyDescent="0.2">
      <c r="A2520" s="821">
        <v>11</v>
      </c>
      <c r="B2520" s="822" t="s">
        <v>2300</v>
      </c>
      <c r="C2520" s="822" t="s">
        <v>2306</v>
      </c>
      <c r="D2520" s="823" t="s">
        <v>4268</v>
      </c>
      <c r="E2520" s="824" t="s">
        <v>2320</v>
      </c>
      <c r="F2520" s="822" t="s">
        <v>2301</v>
      </c>
      <c r="G2520" s="822" t="s">
        <v>4090</v>
      </c>
      <c r="H2520" s="822" t="s">
        <v>329</v>
      </c>
      <c r="I2520" s="822" t="s">
        <v>4263</v>
      </c>
      <c r="J2520" s="822" t="s">
        <v>4264</v>
      </c>
      <c r="K2520" s="822" t="s">
        <v>4093</v>
      </c>
      <c r="L2520" s="825">
        <v>0</v>
      </c>
      <c r="M2520" s="825">
        <v>0</v>
      </c>
      <c r="N2520" s="822">
        <v>1</v>
      </c>
      <c r="O2520" s="826">
        <v>1</v>
      </c>
      <c r="P2520" s="825">
        <v>0</v>
      </c>
      <c r="Q2520" s="827"/>
      <c r="R2520" s="822">
        <v>1</v>
      </c>
      <c r="S2520" s="827">
        <v>1</v>
      </c>
      <c r="T2520" s="826">
        <v>1</v>
      </c>
      <c r="U2520" s="828">
        <v>1</v>
      </c>
    </row>
    <row r="2521" spans="1:21" ht="14.45" customHeight="1" x14ac:dyDescent="0.2">
      <c r="A2521" s="821">
        <v>11</v>
      </c>
      <c r="B2521" s="822" t="s">
        <v>2300</v>
      </c>
      <c r="C2521" s="822" t="s">
        <v>2306</v>
      </c>
      <c r="D2521" s="823" t="s">
        <v>4268</v>
      </c>
      <c r="E2521" s="824" t="s">
        <v>2320</v>
      </c>
      <c r="F2521" s="822" t="s">
        <v>2301</v>
      </c>
      <c r="G2521" s="822" t="s">
        <v>2404</v>
      </c>
      <c r="H2521" s="822" t="s">
        <v>663</v>
      </c>
      <c r="I2521" s="822" t="s">
        <v>1907</v>
      </c>
      <c r="J2521" s="822" t="s">
        <v>1078</v>
      </c>
      <c r="K2521" s="822" t="s">
        <v>1908</v>
      </c>
      <c r="L2521" s="825">
        <v>154.36000000000001</v>
      </c>
      <c r="M2521" s="825">
        <v>617.44000000000005</v>
      </c>
      <c r="N2521" s="822">
        <v>4</v>
      </c>
      <c r="O2521" s="826">
        <v>1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11</v>
      </c>
      <c r="B2522" s="822" t="s">
        <v>2300</v>
      </c>
      <c r="C2522" s="822" t="s">
        <v>2306</v>
      </c>
      <c r="D2522" s="823" t="s">
        <v>4268</v>
      </c>
      <c r="E2522" s="824" t="s">
        <v>2320</v>
      </c>
      <c r="F2522" s="822" t="s">
        <v>2301</v>
      </c>
      <c r="G2522" s="822" t="s">
        <v>2404</v>
      </c>
      <c r="H2522" s="822" t="s">
        <v>329</v>
      </c>
      <c r="I2522" s="822" t="s">
        <v>3015</v>
      </c>
      <c r="J2522" s="822" t="s">
        <v>1078</v>
      </c>
      <c r="K2522" s="822" t="s">
        <v>3016</v>
      </c>
      <c r="L2522" s="825">
        <v>225.06</v>
      </c>
      <c r="M2522" s="825">
        <v>900.24</v>
      </c>
      <c r="N2522" s="822">
        <v>4</v>
      </c>
      <c r="O2522" s="826">
        <v>1</v>
      </c>
      <c r="P2522" s="825">
        <v>225.06</v>
      </c>
      <c r="Q2522" s="827">
        <v>0.25</v>
      </c>
      <c r="R2522" s="822">
        <v>1</v>
      </c>
      <c r="S2522" s="827">
        <v>0.25</v>
      </c>
      <c r="T2522" s="826">
        <v>0.5</v>
      </c>
      <c r="U2522" s="828">
        <v>0.5</v>
      </c>
    </row>
    <row r="2523" spans="1:21" ht="14.45" customHeight="1" x14ac:dyDescent="0.2">
      <c r="A2523" s="821">
        <v>11</v>
      </c>
      <c r="B2523" s="822" t="s">
        <v>2300</v>
      </c>
      <c r="C2523" s="822" t="s">
        <v>2306</v>
      </c>
      <c r="D2523" s="823" t="s">
        <v>4268</v>
      </c>
      <c r="E2523" s="824" t="s">
        <v>2320</v>
      </c>
      <c r="F2523" s="822" t="s">
        <v>2302</v>
      </c>
      <c r="G2523" s="822" t="s">
        <v>2359</v>
      </c>
      <c r="H2523" s="822" t="s">
        <v>329</v>
      </c>
      <c r="I2523" s="822" t="s">
        <v>1834</v>
      </c>
      <c r="J2523" s="822" t="s">
        <v>2639</v>
      </c>
      <c r="K2523" s="822"/>
      <c r="L2523" s="825">
        <v>736.33</v>
      </c>
      <c r="M2523" s="825">
        <v>736.33</v>
      </c>
      <c r="N2523" s="822">
        <v>1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11</v>
      </c>
      <c r="B2524" s="822" t="s">
        <v>2300</v>
      </c>
      <c r="C2524" s="822" t="s">
        <v>2306</v>
      </c>
      <c r="D2524" s="823" t="s">
        <v>4268</v>
      </c>
      <c r="E2524" s="824" t="s">
        <v>2320</v>
      </c>
      <c r="F2524" s="822" t="s">
        <v>2303</v>
      </c>
      <c r="G2524" s="822" t="s">
        <v>2359</v>
      </c>
      <c r="H2524" s="822" t="s">
        <v>329</v>
      </c>
      <c r="I2524" s="822" t="s">
        <v>2646</v>
      </c>
      <c r="J2524" s="822" t="s">
        <v>2647</v>
      </c>
      <c r="K2524" s="822" t="s">
        <v>2648</v>
      </c>
      <c r="L2524" s="825">
        <v>0</v>
      </c>
      <c r="M2524" s="825">
        <v>0</v>
      </c>
      <c r="N2524" s="822">
        <v>1</v>
      </c>
      <c r="O2524" s="826">
        <v>1</v>
      </c>
      <c r="P2524" s="825"/>
      <c r="Q2524" s="827"/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11</v>
      </c>
      <c r="B2525" s="822" t="s">
        <v>2300</v>
      </c>
      <c r="C2525" s="822" t="s">
        <v>2306</v>
      </c>
      <c r="D2525" s="823" t="s">
        <v>4268</v>
      </c>
      <c r="E2525" s="824" t="s">
        <v>2320</v>
      </c>
      <c r="F2525" s="822" t="s">
        <v>2303</v>
      </c>
      <c r="G2525" s="822" t="s">
        <v>2359</v>
      </c>
      <c r="H2525" s="822" t="s">
        <v>329</v>
      </c>
      <c r="I2525" s="822" t="s">
        <v>2360</v>
      </c>
      <c r="J2525" s="822" t="s">
        <v>2361</v>
      </c>
      <c r="K2525" s="822" t="s">
        <v>2362</v>
      </c>
      <c r="L2525" s="825">
        <v>562.03</v>
      </c>
      <c r="M2525" s="825">
        <v>562.03</v>
      </c>
      <c r="N2525" s="822">
        <v>1</v>
      </c>
      <c r="O2525" s="826">
        <v>1</v>
      </c>
      <c r="P2525" s="825">
        <v>562.03</v>
      </c>
      <c r="Q2525" s="827">
        <v>1</v>
      </c>
      <c r="R2525" s="822">
        <v>1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11</v>
      </c>
      <c r="B2526" s="822" t="s">
        <v>2300</v>
      </c>
      <c r="C2526" s="822" t="s">
        <v>2306</v>
      </c>
      <c r="D2526" s="823" t="s">
        <v>4268</v>
      </c>
      <c r="E2526" s="824" t="s">
        <v>2320</v>
      </c>
      <c r="F2526" s="822" t="s">
        <v>2303</v>
      </c>
      <c r="G2526" s="822" t="s">
        <v>2359</v>
      </c>
      <c r="H2526" s="822" t="s">
        <v>329</v>
      </c>
      <c r="I2526" s="822" t="s">
        <v>2389</v>
      </c>
      <c r="J2526" s="822" t="s">
        <v>2390</v>
      </c>
      <c r="K2526" s="822" t="s">
        <v>2391</v>
      </c>
      <c r="L2526" s="825">
        <v>1000.5</v>
      </c>
      <c r="M2526" s="825">
        <v>1000.5</v>
      </c>
      <c r="N2526" s="822">
        <v>1</v>
      </c>
      <c r="O2526" s="826">
        <v>1</v>
      </c>
      <c r="P2526" s="825">
        <v>1000.5</v>
      </c>
      <c r="Q2526" s="827">
        <v>1</v>
      </c>
      <c r="R2526" s="822">
        <v>1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11</v>
      </c>
      <c r="B2527" s="822" t="s">
        <v>2300</v>
      </c>
      <c r="C2527" s="822" t="s">
        <v>2306</v>
      </c>
      <c r="D2527" s="823" t="s">
        <v>4268</v>
      </c>
      <c r="E2527" s="824" t="s">
        <v>2320</v>
      </c>
      <c r="F2527" s="822" t="s">
        <v>2303</v>
      </c>
      <c r="G2527" s="822" t="s">
        <v>2359</v>
      </c>
      <c r="H2527" s="822" t="s">
        <v>329</v>
      </c>
      <c r="I2527" s="822" t="s">
        <v>2363</v>
      </c>
      <c r="J2527" s="822" t="s">
        <v>2364</v>
      </c>
      <c r="K2527" s="822" t="s">
        <v>2365</v>
      </c>
      <c r="L2527" s="825">
        <v>249.55</v>
      </c>
      <c r="M2527" s="825">
        <v>499.1</v>
      </c>
      <c r="N2527" s="822">
        <v>2</v>
      </c>
      <c r="O2527" s="826">
        <v>1</v>
      </c>
      <c r="P2527" s="825">
        <v>499.1</v>
      </c>
      <c r="Q2527" s="827">
        <v>1</v>
      </c>
      <c r="R2527" s="822">
        <v>2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11</v>
      </c>
      <c r="B2528" s="822" t="s">
        <v>2300</v>
      </c>
      <c r="C2528" s="822" t="s">
        <v>2306</v>
      </c>
      <c r="D2528" s="823" t="s">
        <v>4268</v>
      </c>
      <c r="E2528" s="824" t="s">
        <v>2320</v>
      </c>
      <c r="F2528" s="822" t="s">
        <v>2303</v>
      </c>
      <c r="G2528" s="822" t="s">
        <v>2359</v>
      </c>
      <c r="H2528" s="822" t="s">
        <v>329</v>
      </c>
      <c r="I2528" s="822" t="s">
        <v>2369</v>
      </c>
      <c r="J2528" s="822" t="s">
        <v>2370</v>
      </c>
      <c r="K2528" s="822" t="s">
        <v>2371</v>
      </c>
      <c r="L2528" s="825">
        <v>971.25</v>
      </c>
      <c r="M2528" s="825">
        <v>971.25</v>
      </c>
      <c r="N2528" s="822">
        <v>1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11</v>
      </c>
      <c r="B2529" s="822" t="s">
        <v>2300</v>
      </c>
      <c r="C2529" s="822" t="s">
        <v>2306</v>
      </c>
      <c r="D2529" s="823" t="s">
        <v>4268</v>
      </c>
      <c r="E2529" s="824" t="s">
        <v>2320</v>
      </c>
      <c r="F2529" s="822" t="s">
        <v>2303</v>
      </c>
      <c r="G2529" s="822" t="s">
        <v>2359</v>
      </c>
      <c r="H2529" s="822" t="s">
        <v>329</v>
      </c>
      <c r="I2529" s="822" t="s">
        <v>2398</v>
      </c>
      <c r="J2529" s="822" t="s">
        <v>2399</v>
      </c>
      <c r="K2529" s="822" t="s">
        <v>2400</v>
      </c>
      <c r="L2529" s="825">
        <v>349.6</v>
      </c>
      <c r="M2529" s="825">
        <v>349.6</v>
      </c>
      <c r="N2529" s="822">
        <v>1</v>
      </c>
      <c r="O2529" s="826">
        <v>1</v>
      </c>
      <c r="P2529" s="825">
        <v>349.6</v>
      </c>
      <c r="Q2529" s="827">
        <v>1</v>
      </c>
      <c r="R2529" s="822">
        <v>1</v>
      </c>
      <c r="S2529" s="827">
        <v>1</v>
      </c>
      <c r="T2529" s="826">
        <v>1</v>
      </c>
      <c r="U2529" s="828">
        <v>1</v>
      </c>
    </row>
    <row r="2530" spans="1:21" ht="14.45" customHeight="1" x14ac:dyDescent="0.2">
      <c r="A2530" s="821">
        <v>11</v>
      </c>
      <c r="B2530" s="822" t="s">
        <v>2300</v>
      </c>
      <c r="C2530" s="822" t="s">
        <v>2306</v>
      </c>
      <c r="D2530" s="823" t="s">
        <v>4268</v>
      </c>
      <c r="E2530" s="824" t="s">
        <v>2320</v>
      </c>
      <c r="F2530" s="822" t="s">
        <v>2303</v>
      </c>
      <c r="G2530" s="822" t="s">
        <v>2359</v>
      </c>
      <c r="H2530" s="822" t="s">
        <v>329</v>
      </c>
      <c r="I2530" s="822" t="s">
        <v>3414</v>
      </c>
      <c r="J2530" s="822" t="s">
        <v>3415</v>
      </c>
      <c r="K2530" s="822" t="s">
        <v>3416</v>
      </c>
      <c r="L2530" s="825">
        <v>249.55</v>
      </c>
      <c r="M2530" s="825">
        <v>249.55</v>
      </c>
      <c r="N2530" s="822">
        <v>1</v>
      </c>
      <c r="O2530" s="826">
        <v>1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11</v>
      </c>
      <c r="B2531" s="822" t="s">
        <v>2300</v>
      </c>
      <c r="C2531" s="822" t="s">
        <v>2306</v>
      </c>
      <c r="D2531" s="823" t="s">
        <v>4268</v>
      </c>
      <c r="E2531" s="824" t="s">
        <v>2332</v>
      </c>
      <c r="F2531" s="822" t="s">
        <v>2301</v>
      </c>
      <c r="G2531" s="822" t="s">
        <v>2383</v>
      </c>
      <c r="H2531" s="822" t="s">
        <v>663</v>
      </c>
      <c r="I2531" s="822" t="s">
        <v>1914</v>
      </c>
      <c r="J2531" s="822" t="s">
        <v>1055</v>
      </c>
      <c r="K2531" s="822" t="s">
        <v>708</v>
      </c>
      <c r="L2531" s="825">
        <v>168.41</v>
      </c>
      <c r="M2531" s="825">
        <v>673.64</v>
      </c>
      <c r="N2531" s="822">
        <v>4</v>
      </c>
      <c r="O2531" s="826">
        <v>1</v>
      </c>
      <c r="P2531" s="825">
        <v>673.64</v>
      </c>
      <c r="Q2531" s="827">
        <v>1</v>
      </c>
      <c r="R2531" s="822">
        <v>4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11</v>
      </c>
      <c r="B2532" s="822" t="s">
        <v>2300</v>
      </c>
      <c r="C2532" s="822" t="s">
        <v>2306</v>
      </c>
      <c r="D2532" s="823" t="s">
        <v>4268</v>
      </c>
      <c r="E2532" s="824" t="s">
        <v>2332</v>
      </c>
      <c r="F2532" s="822" t="s">
        <v>2301</v>
      </c>
      <c r="G2532" s="822" t="s">
        <v>2434</v>
      </c>
      <c r="H2532" s="822" t="s">
        <v>329</v>
      </c>
      <c r="I2532" s="822" t="s">
        <v>2435</v>
      </c>
      <c r="J2532" s="822" t="s">
        <v>2436</v>
      </c>
      <c r="K2532" s="822" t="s">
        <v>2437</v>
      </c>
      <c r="L2532" s="825">
        <v>52.87</v>
      </c>
      <c r="M2532" s="825">
        <v>52.87</v>
      </c>
      <c r="N2532" s="822">
        <v>1</v>
      </c>
      <c r="O2532" s="826">
        <v>1</v>
      </c>
      <c r="P2532" s="825">
        <v>52.87</v>
      </c>
      <c r="Q2532" s="827">
        <v>1</v>
      </c>
      <c r="R2532" s="822">
        <v>1</v>
      </c>
      <c r="S2532" s="827">
        <v>1</v>
      </c>
      <c r="T2532" s="826">
        <v>1</v>
      </c>
      <c r="U2532" s="828">
        <v>1</v>
      </c>
    </row>
    <row r="2533" spans="1:21" ht="14.45" customHeight="1" x14ac:dyDescent="0.2">
      <c r="A2533" s="821">
        <v>11</v>
      </c>
      <c r="B2533" s="822" t="s">
        <v>2300</v>
      </c>
      <c r="C2533" s="822" t="s">
        <v>2306</v>
      </c>
      <c r="D2533" s="823" t="s">
        <v>4268</v>
      </c>
      <c r="E2533" s="824" t="s">
        <v>2332</v>
      </c>
      <c r="F2533" s="822" t="s">
        <v>2301</v>
      </c>
      <c r="G2533" s="822" t="s">
        <v>2744</v>
      </c>
      <c r="H2533" s="822" t="s">
        <v>329</v>
      </c>
      <c r="I2533" s="822" t="s">
        <v>2745</v>
      </c>
      <c r="J2533" s="822" t="s">
        <v>1400</v>
      </c>
      <c r="K2533" s="822" t="s">
        <v>2746</v>
      </c>
      <c r="L2533" s="825">
        <v>49.04</v>
      </c>
      <c r="M2533" s="825">
        <v>147.12</v>
      </c>
      <c r="N2533" s="822">
        <v>3</v>
      </c>
      <c r="O2533" s="826">
        <v>3</v>
      </c>
      <c r="P2533" s="825">
        <v>49.04</v>
      </c>
      <c r="Q2533" s="827">
        <v>0.33333333333333331</v>
      </c>
      <c r="R2533" s="822">
        <v>1</v>
      </c>
      <c r="S2533" s="827">
        <v>0.33333333333333331</v>
      </c>
      <c r="T2533" s="826">
        <v>1</v>
      </c>
      <c r="U2533" s="828">
        <v>0.33333333333333331</v>
      </c>
    </row>
    <row r="2534" spans="1:21" ht="14.45" customHeight="1" x14ac:dyDescent="0.2">
      <c r="A2534" s="821">
        <v>11</v>
      </c>
      <c r="B2534" s="822" t="s">
        <v>2300</v>
      </c>
      <c r="C2534" s="822" t="s">
        <v>2306</v>
      </c>
      <c r="D2534" s="823" t="s">
        <v>4268</v>
      </c>
      <c r="E2534" s="824" t="s">
        <v>2332</v>
      </c>
      <c r="F2534" s="822" t="s">
        <v>2301</v>
      </c>
      <c r="G2534" s="822" t="s">
        <v>2385</v>
      </c>
      <c r="H2534" s="822" t="s">
        <v>329</v>
      </c>
      <c r="I2534" s="822" t="s">
        <v>2451</v>
      </c>
      <c r="J2534" s="822" t="s">
        <v>1104</v>
      </c>
      <c r="K2534" s="822" t="s">
        <v>1056</v>
      </c>
      <c r="L2534" s="825">
        <v>78.48</v>
      </c>
      <c r="M2534" s="825">
        <v>78.48</v>
      </c>
      <c r="N2534" s="822">
        <v>1</v>
      </c>
      <c r="O2534" s="826">
        <v>0.5</v>
      </c>
      <c r="P2534" s="825">
        <v>78.48</v>
      </c>
      <c r="Q2534" s="827">
        <v>1</v>
      </c>
      <c r="R2534" s="822">
        <v>1</v>
      </c>
      <c r="S2534" s="827">
        <v>1</v>
      </c>
      <c r="T2534" s="826">
        <v>0.5</v>
      </c>
      <c r="U2534" s="828">
        <v>1</v>
      </c>
    </row>
    <row r="2535" spans="1:21" ht="14.45" customHeight="1" x14ac:dyDescent="0.2">
      <c r="A2535" s="821">
        <v>11</v>
      </c>
      <c r="B2535" s="822" t="s">
        <v>2300</v>
      </c>
      <c r="C2535" s="822" t="s">
        <v>2306</v>
      </c>
      <c r="D2535" s="823" t="s">
        <v>4268</v>
      </c>
      <c r="E2535" s="824" t="s">
        <v>2332</v>
      </c>
      <c r="F2535" s="822" t="s">
        <v>2301</v>
      </c>
      <c r="G2535" s="822" t="s">
        <v>2980</v>
      </c>
      <c r="H2535" s="822" t="s">
        <v>329</v>
      </c>
      <c r="I2535" s="822" t="s">
        <v>2983</v>
      </c>
      <c r="J2535" s="822" t="s">
        <v>749</v>
      </c>
      <c r="K2535" s="822" t="s">
        <v>1840</v>
      </c>
      <c r="L2535" s="825">
        <v>38.56</v>
      </c>
      <c r="M2535" s="825">
        <v>38.56</v>
      </c>
      <c r="N2535" s="822">
        <v>1</v>
      </c>
      <c r="O2535" s="826">
        <v>1</v>
      </c>
      <c r="P2535" s="825">
        <v>38.56</v>
      </c>
      <c r="Q2535" s="827">
        <v>1</v>
      </c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11</v>
      </c>
      <c r="B2536" s="822" t="s">
        <v>2300</v>
      </c>
      <c r="C2536" s="822" t="s">
        <v>2306</v>
      </c>
      <c r="D2536" s="823" t="s">
        <v>4268</v>
      </c>
      <c r="E2536" s="824" t="s">
        <v>2332</v>
      </c>
      <c r="F2536" s="822" t="s">
        <v>2301</v>
      </c>
      <c r="G2536" s="822" t="s">
        <v>2353</v>
      </c>
      <c r="H2536" s="822" t="s">
        <v>663</v>
      </c>
      <c r="I2536" s="822" t="s">
        <v>1834</v>
      </c>
      <c r="J2536" s="822" t="s">
        <v>788</v>
      </c>
      <c r="K2536" s="822" t="s">
        <v>1835</v>
      </c>
      <c r="L2536" s="825">
        <v>736.33</v>
      </c>
      <c r="M2536" s="825">
        <v>4417.9800000000005</v>
      </c>
      <c r="N2536" s="822">
        <v>6</v>
      </c>
      <c r="O2536" s="826">
        <v>4</v>
      </c>
      <c r="P2536" s="825">
        <v>4417.9800000000005</v>
      </c>
      <c r="Q2536" s="827">
        <v>1</v>
      </c>
      <c r="R2536" s="822">
        <v>6</v>
      </c>
      <c r="S2536" s="827">
        <v>1</v>
      </c>
      <c r="T2536" s="826">
        <v>4</v>
      </c>
      <c r="U2536" s="828">
        <v>1</v>
      </c>
    </row>
    <row r="2537" spans="1:21" ht="14.45" customHeight="1" x14ac:dyDescent="0.2">
      <c r="A2537" s="821">
        <v>11</v>
      </c>
      <c r="B2537" s="822" t="s">
        <v>2300</v>
      </c>
      <c r="C2537" s="822" t="s">
        <v>2306</v>
      </c>
      <c r="D2537" s="823" t="s">
        <v>4268</v>
      </c>
      <c r="E2537" s="824" t="s">
        <v>2332</v>
      </c>
      <c r="F2537" s="822" t="s">
        <v>2301</v>
      </c>
      <c r="G2537" s="822" t="s">
        <v>2353</v>
      </c>
      <c r="H2537" s="822" t="s">
        <v>663</v>
      </c>
      <c r="I2537" s="822" t="s">
        <v>1836</v>
      </c>
      <c r="J2537" s="822" t="s">
        <v>788</v>
      </c>
      <c r="K2537" s="822" t="s">
        <v>1837</v>
      </c>
      <c r="L2537" s="825">
        <v>490.89</v>
      </c>
      <c r="M2537" s="825">
        <v>490.89</v>
      </c>
      <c r="N2537" s="822">
        <v>1</v>
      </c>
      <c r="O2537" s="826">
        <v>0.5</v>
      </c>
      <c r="P2537" s="825">
        <v>490.89</v>
      </c>
      <c r="Q2537" s="827">
        <v>1</v>
      </c>
      <c r="R2537" s="822">
        <v>1</v>
      </c>
      <c r="S2537" s="827">
        <v>1</v>
      </c>
      <c r="T2537" s="826">
        <v>0.5</v>
      </c>
      <c r="U2537" s="828">
        <v>1</v>
      </c>
    </row>
    <row r="2538" spans="1:21" ht="14.45" customHeight="1" x14ac:dyDescent="0.2">
      <c r="A2538" s="821">
        <v>11</v>
      </c>
      <c r="B2538" s="822" t="s">
        <v>2300</v>
      </c>
      <c r="C2538" s="822" t="s">
        <v>2306</v>
      </c>
      <c r="D2538" s="823" t="s">
        <v>4268</v>
      </c>
      <c r="E2538" s="824" t="s">
        <v>2332</v>
      </c>
      <c r="F2538" s="822" t="s">
        <v>2301</v>
      </c>
      <c r="G2538" s="822" t="s">
        <v>2353</v>
      </c>
      <c r="H2538" s="822" t="s">
        <v>663</v>
      </c>
      <c r="I2538" s="822" t="s">
        <v>1830</v>
      </c>
      <c r="J2538" s="822" t="s">
        <v>788</v>
      </c>
      <c r="K2538" s="822" t="s">
        <v>1831</v>
      </c>
      <c r="L2538" s="825">
        <v>923.74</v>
      </c>
      <c r="M2538" s="825">
        <v>5542.4400000000005</v>
      </c>
      <c r="N2538" s="822">
        <v>6</v>
      </c>
      <c r="O2538" s="826">
        <v>4</v>
      </c>
      <c r="P2538" s="825">
        <v>4618.7000000000007</v>
      </c>
      <c r="Q2538" s="827">
        <v>0.83333333333333337</v>
      </c>
      <c r="R2538" s="822">
        <v>5</v>
      </c>
      <c r="S2538" s="827">
        <v>0.83333333333333337</v>
      </c>
      <c r="T2538" s="826">
        <v>3</v>
      </c>
      <c r="U2538" s="828">
        <v>0.75</v>
      </c>
    </row>
    <row r="2539" spans="1:21" ht="14.45" customHeight="1" x14ac:dyDescent="0.2">
      <c r="A2539" s="821">
        <v>11</v>
      </c>
      <c r="B2539" s="822" t="s">
        <v>2300</v>
      </c>
      <c r="C2539" s="822" t="s">
        <v>2306</v>
      </c>
      <c r="D2539" s="823" t="s">
        <v>4268</v>
      </c>
      <c r="E2539" s="824" t="s">
        <v>2332</v>
      </c>
      <c r="F2539" s="822" t="s">
        <v>2301</v>
      </c>
      <c r="G2539" s="822" t="s">
        <v>2408</v>
      </c>
      <c r="H2539" s="822" t="s">
        <v>329</v>
      </c>
      <c r="I2539" s="822" t="s">
        <v>2797</v>
      </c>
      <c r="J2539" s="822" t="s">
        <v>681</v>
      </c>
      <c r="K2539" s="822" t="s">
        <v>2798</v>
      </c>
      <c r="L2539" s="825">
        <v>17.62</v>
      </c>
      <c r="M2539" s="825">
        <v>17.62</v>
      </c>
      <c r="N2539" s="822">
        <v>1</v>
      </c>
      <c r="O2539" s="826">
        <v>0.5</v>
      </c>
      <c r="P2539" s="825">
        <v>17.62</v>
      </c>
      <c r="Q2539" s="827">
        <v>1</v>
      </c>
      <c r="R2539" s="822">
        <v>1</v>
      </c>
      <c r="S2539" s="827">
        <v>1</v>
      </c>
      <c r="T2539" s="826">
        <v>0.5</v>
      </c>
      <c r="U2539" s="828">
        <v>1</v>
      </c>
    </row>
    <row r="2540" spans="1:21" ht="14.45" customHeight="1" x14ac:dyDescent="0.2">
      <c r="A2540" s="821">
        <v>11</v>
      </c>
      <c r="B2540" s="822" t="s">
        <v>2300</v>
      </c>
      <c r="C2540" s="822" t="s">
        <v>2306</v>
      </c>
      <c r="D2540" s="823" t="s">
        <v>4268</v>
      </c>
      <c r="E2540" s="824" t="s">
        <v>2332</v>
      </c>
      <c r="F2540" s="822" t="s">
        <v>2301</v>
      </c>
      <c r="G2540" s="822" t="s">
        <v>2408</v>
      </c>
      <c r="H2540" s="822" t="s">
        <v>329</v>
      </c>
      <c r="I2540" s="822" t="s">
        <v>2409</v>
      </c>
      <c r="J2540" s="822" t="s">
        <v>681</v>
      </c>
      <c r="K2540" s="822" t="s">
        <v>1168</v>
      </c>
      <c r="L2540" s="825">
        <v>35.25</v>
      </c>
      <c r="M2540" s="825">
        <v>35.25</v>
      </c>
      <c r="N2540" s="822">
        <v>1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11</v>
      </c>
      <c r="B2541" s="822" t="s">
        <v>2300</v>
      </c>
      <c r="C2541" s="822" t="s">
        <v>2306</v>
      </c>
      <c r="D2541" s="823" t="s">
        <v>4268</v>
      </c>
      <c r="E2541" s="824" t="s">
        <v>2332</v>
      </c>
      <c r="F2541" s="822" t="s">
        <v>2301</v>
      </c>
      <c r="G2541" s="822" t="s">
        <v>2408</v>
      </c>
      <c r="H2541" s="822" t="s">
        <v>329</v>
      </c>
      <c r="I2541" s="822" t="s">
        <v>3084</v>
      </c>
      <c r="J2541" s="822" t="s">
        <v>681</v>
      </c>
      <c r="K2541" s="822" t="s">
        <v>3085</v>
      </c>
      <c r="L2541" s="825">
        <v>17.62</v>
      </c>
      <c r="M2541" s="825">
        <v>17.62</v>
      </c>
      <c r="N2541" s="822">
        <v>1</v>
      </c>
      <c r="O2541" s="826">
        <v>1</v>
      </c>
      <c r="P2541" s="825">
        <v>17.62</v>
      </c>
      <c r="Q2541" s="827">
        <v>1</v>
      </c>
      <c r="R2541" s="822">
        <v>1</v>
      </c>
      <c r="S2541" s="827">
        <v>1</v>
      </c>
      <c r="T2541" s="826">
        <v>1</v>
      </c>
      <c r="U2541" s="828">
        <v>1</v>
      </c>
    </row>
    <row r="2542" spans="1:21" ht="14.45" customHeight="1" x14ac:dyDescent="0.2">
      <c r="A2542" s="821">
        <v>11</v>
      </c>
      <c r="B2542" s="822" t="s">
        <v>2300</v>
      </c>
      <c r="C2542" s="822" t="s">
        <v>2306</v>
      </c>
      <c r="D2542" s="823" t="s">
        <v>4268</v>
      </c>
      <c r="E2542" s="824" t="s">
        <v>2332</v>
      </c>
      <c r="F2542" s="822" t="s">
        <v>2301</v>
      </c>
      <c r="G2542" s="822" t="s">
        <v>2941</v>
      </c>
      <c r="H2542" s="822" t="s">
        <v>329</v>
      </c>
      <c r="I2542" s="822" t="s">
        <v>3378</v>
      </c>
      <c r="J2542" s="822" t="s">
        <v>977</v>
      </c>
      <c r="K2542" s="822" t="s">
        <v>979</v>
      </c>
      <c r="L2542" s="825">
        <v>64.349999999999994</v>
      </c>
      <c r="M2542" s="825">
        <v>64.349999999999994</v>
      </c>
      <c r="N2542" s="822">
        <v>1</v>
      </c>
      <c r="O2542" s="826">
        <v>1</v>
      </c>
      <c r="P2542" s="825">
        <v>64.349999999999994</v>
      </c>
      <c r="Q2542" s="827">
        <v>1</v>
      </c>
      <c r="R2542" s="822">
        <v>1</v>
      </c>
      <c r="S2542" s="827">
        <v>1</v>
      </c>
      <c r="T2542" s="826">
        <v>1</v>
      </c>
      <c r="U2542" s="828">
        <v>1</v>
      </c>
    </row>
    <row r="2543" spans="1:21" ht="14.45" customHeight="1" x14ac:dyDescent="0.2">
      <c r="A2543" s="821">
        <v>11</v>
      </c>
      <c r="B2543" s="822" t="s">
        <v>2300</v>
      </c>
      <c r="C2543" s="822" t="s">
        <v>2306</v>
      </c>
      <c r="D2543" s="823" t="s">
        <v>4268</v>
      </c>
      <c r="E2543" s="824" t="s">
        <v>2332</v>
      </c>
      <c r="F2543" s="822" t="s">
        <v>2301</v>
      </c>
      <c r="G2543" s="822" t="s">
        <v>2354</v>
      </c>
      <c r="H2543" s="822" t="s">
        <v>663</v>
      </c>
      <c r="I2543" s="822" t="s">
        <v>1970</v>
      </c>
      <c r="J2543" s="822" t="s">
        <v>929</v>
      </c>
      <c r="K2543" s="822" t="s">
        <v>930</v>
      </c>
      <c r="L2543" s="825">
        <v>0</v>
      </c>
      <c r="M2543" s="825">
        <v>0</v>
      </c>
      <c r="N2543" s="822">
        <v>13</v>
      </c>
      <c r="O2543" s="826">
        <v>10</v>
      </c>
      <c r="P2543" s="825">
        <v>0</v>
      </c>
      <c r="Q2543" s="827"/>
      <c r="R2543" s="822">
        <v>7</v>
      </c>
      <c r="S2543" s="827">
        <v>0.53846153846153844</v>
      </c>
      <c r="T2543" s="826">
        <v>5</v>
      </c>
      <c r="U2543" s="828">
        <v>0.5</v>
      </c>
    </row>
    <row r="2544" spans="1:21" ht="14.45" customHeight="1" x14ac:dyDescent="0.2">
      <c r="A2544" s="821">
        <v>11</v>
      </c>
      <c r="B2544" s="822" t="s">
        <v>2300</v>
      </c>
      <c r="C2544" s="822" t="s">
        <v>2306</v>
      </c>
      <c r="D2544" s="823" t="s">
        <v>4268</v>
      </c>
      <c r="E2544" s="824" t="s">
        <v>2332</v>
      </c>
      <c r="F2544" s="822" t="s">
        <v>2301</v>
      </c>
      <c r="G2544" s="822" t="s">
        <v>2404</v>
      </c>
      <c r="H2544" s="822" t="s">
        <v>663</v>
      </c>
      <c r="I2544" s="822" t="s">
        <v>1907</v>
      </c>
      <c r="J2544" s="822" t="s">
        <v>1078</v>
      </c>
      <c r="K2544" s="822" t="s">
        <v>1908</v>
      </c>
      <c r="L2544" s="825">
        <v>154.36000000000001</v>
      </c>
      <c r="M2544" s="825">
        <v>308.72000000000003</v>
      </c>
      <c r="N2544" s="822">
        <v>2</v>
      </c>
      <c r="O2544" s="826">
        <v>0.5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11</v>
      </c>
      <c r="B2545" s="822" t="s">
        <v>2300</v>
      </c>
      <c r="C2545" s="822" t="s">
        <v>2306</v>
      </c>
      <c r="D2545" s="823" t="s">
        <v>4268</v>
      </c>
      <c r="E2545" s="824" t="s">
        <v>2332</v>
      </c>
      <c r="F2545" s="822" t="s">
        <v>2301</v>
      </c>
      <c r="G2545" s="822" t="s">
        <v>2404</v>
      </c>
      <c r="H2545" s="822" t="s">
        <v>329</v>
      </c>
      <c r="I2545" s="822" t="s">
        <v>3015</v>
      </c>
      <c r="J2545" s="822" t="s">
        <v>1078</v>
      </c>
      <c r="K2545" s="822" t="s">
        <v>3016</v>
      </c>
      <c r="L2545" s="825">
        <v>225.06</v>
      </c>
      <c r="M2545" s="825">
        <v>225.06</v>
      </c>
      <c r="N2545" s="822">
        <v>1</v>
      </c>
      <c r="O2545" s="826">
        <v>0.5</v>
      </c>
      <c r="P2545" s="825">
        <v>225.06</v>
      </c>
      <c r="Q2545" s="827">
        <v>1</v>
      </c>
      <c r="R2545" s="822">
        <v>1</v>
      </c>
      <c r="S2545" s="827">
        <v>1</v>
      </c>
      <c r="T2545" s="826">
        <v>0.5</v>
      </c>
      <c r="U2545" s="828">
        <v>1</v>
      </c>
    </row>
    <row r="2546" spans="1:21" ht="14.45" customHeight="1" x14ac:dyDescent="0.2">
      <c r="A2546" s="821">
        <v>11</v>
      </c>
      <c r="B2546" s="822" t="s">
        <v>2300</v>
      </c>
      <c r="C2546" s="822" t="s">
        <v>2306</v>
      </c>
      <c r="D2546" s="823" t="s">
        <v>4268</v>
      </c>
      <c r="E2546" s="824" t="s">
        <v>2332</v>
      </c>
      <c r="F2546" s="822" t="s">
        <v>2301</v>
      </c>
      <c r="G2546" s="822" t="s">
        <v>2355</v>
      </c>
      <c r="H2546" s="822" t="s">
        <v>329</v>
      </c>
      <c r="I2546" s="822" t="s">
        <v>2642</v>
      </c>
      <c r="J2546" s="822" t="s">
        <v>2357</v>
      </c>
      <c r="K2546" s="822" t="s">
        <v>2643</v>
      </c>
      <c r="L2546" s="825">
        <v>0</v>
      </c>
      <c r="M2546" s="825">
        <v>0</v>
      </c>
      <c r="N2546" s="822">
        <v>1</v>
      </c>
      <c r="O2546" s="826">
        <v>0.5</v>
      </c>
      <c r="P2546" s="825"/>
      <c r="Q2546" s="827"/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11</v>
      </c>
      <c r="B2547" s="822" t="s">
        <v>2300</v>
      </c>
      <c r="C2547" s="822" t="s">
        <v>2306</v>
      </c>
      <c r="D2547" s="823" t="s">
        <v>4268</v>
      </c>
      <c r="E2547" s="824" t="s">
        <v>2332</v>
      </c>
      <c r="F2547" s="822" t="s">
        <v>2303</v>
      </c>
      <c r="G2547" s="822" t="s">
        <v>2359</v>
      </c>
      <c r="H2547" s="822" t="s">
        <v>329</v>
      </c>
      <c r="I2547" s="822" t="s">
        <v>2646</v>
      </c>
      <c r="J2547" s="822" t="s">
        <v>2647</v>
      </c>
      <c r="K2547" s="822" t="s">
        <v>2648</v>
      </c>
      <c r="L2547" s="825">
        <v>0</v>
      </c>
      <c r="M2547" s="825">
        <v>0</v>
      </c>
      <c r="N2547" s="822">
        <v>2</v>
      </c>
      <c r="O2547" s="826">
        <v>1</v>
      </c>
      <c r="P2547" s="825"/>
      <c r="Q2547" s="827"/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11</v>
      </c>
      <c r="B2548" s="822" t="s">
        <v>2300</v>
      </c>
      <c r="C2548" s="822" t="s">
        <v>2306</v>
      </c>
      <c r="D2548" s="823" t="s">
        <v>4268</v>
      </c>
      <c r="E2548" s="824" t="s">
        <v>2332</v>
      </c>
      <c r="F2548" s="822" t="s">
        <v>2303</v>
      </c>
      <c r="G2548" s="822" t="s">
        <v>2359</v>
      </c>
      <c r="H2548" s="822" t="s">
        <v>329</v>
      </c>
      <c r="I2548" s="822" t="s">
        <v>2360</v>
      </c>
      <c r="J2548" s="822" t="s">
        <v>2361</v>
      </c>
      <c r="K2548" s="822" t="s">
        <v>2362</v>
      </c>
      <c r="L2548" s="825">
        <v>562.03</v>
      </c>
      <c r="M2548" s="825">
        <v>2248.12</v>
      </c>
      <c r="N2548" s="822">
        <v>4</v>
      </c>
      <c r="O2548" s="826">
        <v>4</v>
      </c>
      <c r="P2548" s="825">
        <v>2248.12</v>
      </c>
      <c r="Q2548" s="827">
        <v>1</v>
      </c>
      <c r="R2548" s="822">
        <v>4</v>
      </c>
      <c r="S2548" s="827">
        <v>1</v>
      </c>
      <c r="T2548" s="826">
        <v>4</v>
      </c>
      <c r="U2548" s="828">
        <v>1</v>
      </c>
    </row>
    <row r="2549" spans="1:21" ht="14.45" customHeight="1" x14ac:dyDescent="0.2">
      <c r="A2549" s="821">
        <v>11</v>
      </c>
      <c r="B2549" s="822" t="s">
        <v>2300</v>
      </c>
      <c r="C2549" s="822" t="s">
        <v>2306</v>
      </c>
      <c r="D2549" s="823" t="s">
        <v>4268</v>
      </c>
      <c r="E2549" s="824" t="s">
        <v>2332</v>
      </c>
      <c r="F2549" s="822" t="s">
        <v>2303</v>
      </c>
      <c r="G2549" s="822" t="s">
        <v>2359</v>
      </c>
      <c r="H2549" s="822" t="s">
        <v>329</v>
      </c>
      <c r="I2549" s="822" t="s">
        <v>2363</v>
      </c>
      <c r="J2549" s="822" t="s">
        <v>2364</v>
      </c>
      <c r="K2549" s="822" t="s">
        <v>2365</v>
      </c>
      <c r="L2549" s="825">
        <v>249.55</v>
      </c>
      <c r="M2549" s="825">
        <v>499.1</v>
      </c>
      <c r="N2549" s="822">
        <v>2</v>
      </c>
      <c r="O2549" s="826">
        <v>1</v>
      </c>
      <c r="P2549" s="825">
        <v>499.1</v>
      </c>
      <c r="Q2549" s="827">
        <v>1</v>
      </c>
      <c r="R2549" s="822">
        <v>2</v>
      </c>
      <c r="S2549" s="827">
        <v>1</v>
      </c>
      <c r="T2549" s="826">
        <v>1</v>
      </c>
      <c r="U2549" s="828">
        <v>1</v>
      </c>
    </row>
    <row r="2550" spans="1:21" ht="14.45" customHeight="1" x14ac:dyDescent="0.2">
      <c r="A2550" s="821">
        <v>11</v>
      </c>
      <c r="B2550" s="822" t="s">
        <v>2300</v>
      </c>
      <c r="C2550" s="822" t="s">
        <v>2306</v>
      </c>
      <c r="D2550" s="823" t="s">
        <v>4268</v>
      </c>
      <c r="E2550" s="824" t="s">
        <v>2332</v>
      </c>
      <c r="F2550" s="822" t="s">
        <v>2303</v>
      </c>
      <c r="G2550" s="822" t="s">
        <v>2359</v>
      </c>
      <c r="H2550" s="822" t="s">
        <v>329</v>
      </c>
      <c r="I2550" s="822" t="s">
        <v>2369</v>
      </c>
      <c r="J2550" s="822" t="s">
        <v>2370</v>
      </c>
      <c r="K2550" s="822" t="s">
        <v>2371</v>
      </c>
      <c r="L2550" s="825">
        <v>971.25</v>
      </c>
      <c r="M2550" s="825">
        <v>1942.5</v>
      </c>
      <c r="N2550" s="822">
        <v>2</v>
      </c>
      <c r="O2550" s="826">
        <v>2</v>
      </c>
      <c r="P2550" s="825">
        <v>1942.5</v>
      </c>
      <c r="Q2550" s="827">
        <v>1</v>
      </c>
      <c r="R2550" s="822">
        <v>2</v>
      </c>
      <c r="S2550" s="827">
        <v>1</v>
      </c>
      <c r="T2550" s="826">
        <v>2</v>
      </c>
      <c r="U2550" s="828">
        <v>1</v>
      </c>
    </row>
    <row r="2551" spans="1:21" ht="14.45" customHeight="1" x14ac:dyDescent="0.2">
      <c r="A2551" s="821">
        <v>11</v>
      </c>
      <c r="B2551" s="822" t="s">
        <v>2300</v>
      </c>
      <c r="C2551" s="822" t="s">
        <v>2306</v>
      </c>
      <c r="D2551" s="823" t="s">
        <v>4268</v>
      </c>
      <c r="E2551" s="824" t="s">
        <v>2332</v>
      </c>
      <c r="F2551" s="822" t="s">
        <v>2303</v>
      </c>
      <c r="G2551" s="822" t="s">
        <v>2359</v>
      </c>
      <c r="H2551" s="822" t="s">
        <v>329</v>
      </c>
      <c r="I2551" s="822" t="s">
        <v>2395</v>
      </c>
      <c r="J2551" s="822" t="s">
        <v>2396</v>
      </c>
      <c r="K2551" s="822" t="s">
        <v>2397</v>
      </c>
      <c r="L2551" s="825">
        <v>1000.5</v>
      </c>
      <c r="M2551" s="825">
        <v>2001</v>
      </c>
      <c r="N2551" s="822">
        <v>2</v>
      </c>
      <c r="O2551" s="826">
        <v>2</v>
      </c>
      <c r="P2551" s="825">
        <v>2001</v>
      </c>
      <c r="Q2551" s="827">
        <v>1</v>
      </c>
      <c r="R2551" s="822">
        <v>2</v>
      </c>
      <c r="S2551" s="827">
        <v>1</v>
      </c>
      <c r="T2551" s="826">
        <v>2</v>
      </c>
      <c r="U2551" s="828">
        <v>1</v>
      </c>
    </row>
    <row r="2552" spans="1:21" ht="14.45" customHeight="1" x14ac:dyDescent="0.2">
      <c r="A2552" s="821">
        <v>11</v>
      </c>
      <c r="B2552" s="822" t="s">
        <v>2300</v>
      </c>
      <c r="C2552" s="822" t="s">
        <v>2306</v>
      </c>
      <c r="D2552" s="823" t="s">
        <v>4268</v>
      </c>
      <c r="E2552" s="824" t="s">
        <v>2332</v>
      </c>
      <c r="F2552" s="822" t="s">
        <v>2303</v>
      </c>
      <c r="G2552" s="822" t="s">
        <v>2359</v>
      </c>
      <c r="H2552" s="822" t="s">
        <v>329</v>
      </c>
      <c r="I2552" s="822" t="s">
        <v>2398</v>
      </c>
      <c r="J2552" s="822" t="s">
        <v>2399</v>
      </c>
      <c r="K2552" s="822" t="s">
        <v>2400</v>
      </c>
      <c r="L2552" s="825">
        <v>349.6</v>
      </c>
      <c r="M2552" s="825">
        <v>349.6</v>
      </c>
      <c r="N2552" s="822">
        <v>1</v>
      </c>
      <c r="O2552" s="826">
        <v>1</v>
      </c>
      <c r="P2552" s="825">
        <v>349.6</v>
      </c>
      <c r="Q2552" s="827">
        <v>1</v>
      </c>
      <c r="R2552" s="822">
        <v>1</v>
      </c>
      <c r="S2552" s="827">
        <v>1</v>
      </c>
      <c r="T2552" s="826">
        <v>1</v>
      </c>
      <c r="U2552" s="828">
        <v>1</v>
      </c>
    </row>
    <row r="2553" spans="1:21" ht="14.45" customHeight="1" x14ac:dyDescent="0.2">
      <c r="A2553" s="821">
        <v>11</v>
      </c>
      <c r="B2553" s="822" t="s">
        <v>2300</v>
      </c>
      <c r="C2553" s="822" t="s">
        <v>2306</v>
      </c>
      <c r="D2553" s="823" t="s">
        <v>4268</v>
      </c>
      <c r="E2553" s="824" t="s">
        <v>2328</v>
      </c>
      <c r="F2553" s="822" t="s">
        <v>2301</v>
      </c>
      <c r="G2553" s="822" t="s">
        <v>2514</v>
      </c>
      <c r="H2553" s="822" t="s">
        <v>329</v>
      </c>
      <c r="I2553" s="822" t="s">
        <v>2515</v>
      </c>
      <c r="J2553" s="822" t="s">
        <v>2516</v>
      </c>
      <c r="K2553" s="822" t="s">
        <v>2517</v>
      </c>
      <c r="L2553" s="825">
        <v>159.71</v>
      </c>
      <c r="M2553" s="825">
        <v>479.13</v>
      </c>
      <c r="N2553" s="822">
        <v>3</v>
      </c>
      <c r="O2553" s="826">
        <v>1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11</v>
      </c>
      <c r="B2554" s="822" t="s">
        <v>2300</v>
      </c>
      <c r="C2554" s="822" t="s">
        <v>2306</v>
      </c>
      <c r="D2554" s="823" t="s">
        <v>4268</v>
      </c>
      <c r="E2554" s="824" t="s">
        <v>2328</v>
      </c>
      <c r="F2554" s="822" t="s">
        <v>2301</v>
      </c>
      <c r="G2554" s="822" t="s">
        <v>2721</v>
      </c>
      <c r="H2554" s="822" t="s">
        <v>329</v>
      </c>
      <c r="I2554" s="822" t="s">
        <v>3367</v>
      </c>
      <c r="J2554" s="822" t="s">
        <v>2723</v>
      </c>
      <c r="K2554" s="822" t="s">
        <v>3368</v>
      </c>
      <c r="L2554" s="825">
        <v>110.37</v>
      </c>
      <c r="M2554" s="825">
        <v>110.37</v>
      </c>
      <c r="N2554" s="822">
        <v>1</v>
      </c>
      <c r="O2554" s="826">
        <v>0.5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11</v>
      </c>
      <c r="B2555" s="822" t="s">
        <v>2300</v>
      </c>
      <c r="C2555" s="822" t="s">
        <v>2306</v>
      </c>
      <c r="D2555" s="823" t="s">
        <v>4268</v>
      </c>
      <c r="E2555" s="824" t="s">
        <v>2328</v>
      </c>
      <c r="F2555" s="822" t="s">
        <v>2301</v>
      </c>
      <c r="G2555" s="822" t="s">
        <v>2522</v>
      </c>
      <c r="H2555" s="822" t="s">
        <v>329</v>
      </c>
      <c r="I2555" s="822" t="s">
        <v>2523</v>
      </c>
      <c r="J2555" s="822" t="s">
        <v>2524</v>
      </c>
      <c r="K2555" s="822" t="s">
        <v>708</v>
      </c>
      <c r="L2555" s="825">
        <v>78.33</v>
      </c>
      <c r="M2555" s="825">
        <v>156.66</v>
      </c>
      <c r="N2555" s="822">
        <v>2</v>
      </c>
      <c r="O2555" s="826">
        <v>1</v>
      </c>
      <c r="P2555" s="825">
        <v>156.66</v>
      </c>
      <c r="Q2555" s="827">
        <v>1</v>
      </c>
      <c r="R2555" s="822">
        <v>2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11</v>
      </c>
      <c r="B2556" s="822" t="s">
        <v>2300</v>
      </c>
      <c r="C2556" s="822" t="s">
        <v>2306</v>
      </c>
      <c r="D2556" s="823" t="s">
        <v>4268</v>
      </c>
      <c r="E2556" s="824" t="s">
        <v>2328</v>
      </c>
      <c r="F2556" s="822" t="s">
        <v>2301</v>
      </c>
      <c r="G2556" s="822" t="s">
        <v>2452</v>
      </c>
      <c r="H2556" s="822" t="s">
        <v>329</v>
      </c>
      <c r="I2556" s="822" t="s">
        <v>2453</v>
      </c>
      <c r="J2556" s="822" t="s">
        <v>2454</v>
      </c>
      <c r="K2556" s="822" t="s">
        <v>2455</v>
      </c>
      <c r="L2556" s="825">
        <v>132.97999999999999</v>
      </c>
      <c r="M2556" s="825">
        <v>797.87999999999988</v>
      </c>
      <c r="N2556" s="822">
        <v>6</v>
      </c>
      <c r="O2556" s="826">
        <v>2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11</v>
      </c>
      <c r="B2557" s="822" t="s">
        <v>2300</v>
      </c>
      <c r="C2557" s="822" t="s">
        <v>2306</v>
      </c>
      <c r="D2557" s="823" t="s">
        <v>4268</v>
      </c>
      <c r="E2557" s="824" t="s">
        <v>2328</v>
      </c>
      <c r="F2557" s="822" t="s">
        <v>2301</v>
      </c>
      <c r="G2557" s="822" t="s">
        <v>2353</v>
      </c>
      <c r="H2557" s="822" t="s">
        <v>663</v>
      </c>
      <c r="I2557" s="822" t="s">
        <v>1834</v>
      </c>
      <c r="J2557" s="822" t="s">
        <v>788</v>
      </c>
      <c r="K2557" s="822" t="s">
        <v>1835</v>
      </c>
      <c r="L2557" s="825">
        <v>736.33</v>
      </c>
      <c r="M2557" s="825">
        <v>2945.32</v>
      </c>
      <c r="N2557" s="822">
        <v>4</v>
      </c>
      <c r="O2557" s="826">
        <v>2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11</v>
      </c>
      <c r="B2558" s="822" t="s">
        <v>2300</v>
      </c>
      <c r="C2558" s="822" t="s">
        <v>2306</v>
      </c>
      <c r="D2558" s="823" t="s">
        <v>4268</v>
      </c>
      <c r="E2558" s="824" t="s">
        <v>2328</v>
      </c>
      <c r="F2558" s="822" t="s">
        <v>2301</v>
      </c>
      <c r="G2558" s="822" t="s">
        <v>2408</v>
      </c>
      <c r="H2558" s="822" t="s">
        <v>329</v>
      </c>
      <c r="I2558" s="822" t="s">
        <v>2589</v>
      </c>
      <c r="J2558" s="822" t="s">
        <v>681</v>
      </c>
      <c r="K2558" s="822" t="s">
        <v>2590</v>
      </c>
      <c r="L2558" s="825">
        <v>35.25</v>
      </c>
      <c r="M2558" s="825">
        <v>35.25</v>
      </c>
      <c r="N2558" s="822">
        <v>1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11</v>
      </c>
      <c r="B2559" s="822" t="s">
        <v>2300</v>
      </c>
      <c r="C2559" s="822" t="s">
        <v>2306</v>
      </c>
      <c r="D2559" s="823" t="s">
        <v>4268</v>
      </c>
      <c r="E2559" s="824" t="s">
        <v>2328</v>
      </c>
      <c r="F2559" s="822" t="s">
        <v>2301</v>
      </c>
      <c r="G2559" s="822" t="s">
        <v>2354</v>
      </c>
      <c r="H2559" s="822" t="s">
        <v>663</v>
      </c>
      <c r="I2559" s="822" t="s">
        <v>1970</v>
      </c>
      <c r="J2559" s="822" t="s">
        <v>929</v>
      </c>
      <c r="K2559" s="822" t="s">
        <v>930</v>
      </c>
      <c r="L2559" s="825">
        <v>0</v>
      </c>
      <c r="M2559" s="825">
        <v>0</v>
      </c>
      <c r="N2559" s="822">
        <v>4</v>
      </c>
      <c r="O2559" s="826">
        <v>1.5</v>
      </c>
      <c r="P2559" s="825"/>
      <c r="Q2559" s="827"/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11</v>
      </c>
      <c r="B2560" s="822" t="s">
        <v>2300</v>
      </c>
      <c r="C2560" s="822" t="s">
        <v>2306</v>
      </c>
      <c r="D2560" s="823" t="s">
        <v>4268</v>
      </c>
      <c r="E2560" s="824" t="s">
        <v>2328</v>
      </c>
      <c r="F2560" s="822" t="s">
        <v>2301</v>
      </c>
      <c r="G2560" s="822" t="s">
        <v>2404</v>
      </c>
      <c r="H2560" s="822" t="s">
        <v>329</v>
      </c>
      <c r="I2560" s="822" t="s">
        <v>3015</v>
      </c>
      <c r="J2560" s="822" t="s">
        <v>1078</v>
      </c>
      <c r="K2560" s="822" t="s">
        <v>3016</v>
      </c>
      <c r="L2560" s="825">
        <v>225.06</v>
      </c>
      <c r="M2560" s="825">
        <v>450.12</v>
      </c>
      <c r="N2560" s="822">
        <v>2</v>
      </c>
      <c r="O2560" s="826">
        <v>0.5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11</v>
      </c>
      <c r="B2561" s="822" t="s">
        <v>2300</v>
      </c>
      <c r="C2561" s="822" t="s">
        <v>2306</v>
      </c>
      <c r="D2561" s="823" t="s">
        <v>4268</v>
      </c>
      <c r="E2561" s="824" t="s">
        <v>2328</v>
      </c>
      <c r="F2561" s="822" t="s">
        <v>2302</v>
      </c>
      <c r="G2561" s="822" t="s">
        <v>2359</v>
      </c>
      <c r="H2561" s="822" t="s">
        <v>329</v>
      </c>
      <c r="I2561" s="822" t="s">
        <v>1970</v>
      </c>
      <c r="J2561" s="822" t="s">
        <v>2639</v>
      </c>
      <c r="K2561" s="822"/>
      <c r="L2561" s="825">
        <v>0</v>
      </c>
      <c r="M2561" s="825">
        <v>0</v>
      </c>
      <c r="N2561" s="822">
        <v>1</v>
      </c>
      <c r="O2561" s="826">
        <v>1</v>
      </c>
      <c r="P2561" s="825"/>
      <c r="Q2561" s="827"/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11</v>
      </c>
      <c r="B2562" s="822" t="s">
        <v>2300</v>
      </c>
      <c r="C2562" s="822" t="s">
        <v>2306</v>
      </c>
      <c r="D2562" s="823" t="s">
        <v>4268</v>
      </c>
      <c r="E2562" s="824" t="s">
        <v>2328</v>
      </c>
      <c r="F2562" s="822" t="s">
        <v>2303</v>
      </c>
      <c r="G2562" s="822" t="s">
        <v>2359</v>
      </c>
      <c r="H2562" s="822" t="s">
        <v>329</v>
      </c>
      <c r="I2562" s="822" t="s">
        <v>2363</v>
      </c>
      <c r="J2562" s="822" t="s">
        <v>2364</v>
      </c>
      <c r="K2562" s="822" t="s">
        <v>2365</v>
      </c>
      <c r="L2562" s="825">
        <v>249.55</v>
      </c>
      <c r="M2562" s="825">
        <v>499.1</v>
      </c>
      <c r="N2562" s="822">
        <v>2</v>
      </c>
      <c r="O2562" s="826">
        <v>1</v>
      </c>
      <c r="P2562" s="825">
        <v>499.1</v>
      </c>
      <c r="Q2562" s="827">
        <v>1</v>
      </c>
      <c r="R2562" s="822">
        <v>2</v>
      </c>
      <c r="S2562" s="827">
        <v>1</v>
      </c>
      <c r="T2562" s="826">
        <v>1</v>
      </c>
      <c r="U2562" s="828">
        <v>1</v>
      </c>
    </row>
    <row r="2563" spans="1:21" ht="14.45" customHeight="1" x14ac:dyDescent="0.2">
      <c r="A2563" s="821">
        <v>11</v>
      </c>
      <c r="B2563" s="822" t="s">
        <v>2300</v>
      </c>
      <c r="C2563" s="822" t="s">
        <v>2306</v>
      </c>
      <c r="D2563" s="823" t="s">
        <v>4268</v>
      </c>
      <c r="E2563" s="824" t="s">
        <v>2328</v>
      </c>
      <c r="F2563" s="822" t="s">
        <v>2303</v>
      </c>
      <c r="G2563" s="822" t="s">
        <v>2359</v>
      </c>
      <c r="H2563" s="822" t="s">
        <v>329</v>
      </c>
      <c r="I2563" s="822" t="s">
        <v>2372</v>
      </c>
      <c r="J2563" s="822" t="s">
        <v>2373</v>
      </c>
      <c r="K2563" s="822" t="s">
        <v>2374</v>
      </c>
      <c r="L2563" s="825">
        <v>748.12</v>
      </c>
      <c r="M2563" s="825">
        <v>748.12</v>
      </c>
      <c r="N2563" s="822">
        <v>1</v>
      </c>
      <c r="O2563" s="826">
        <v>1</v>
      </c>
      <c r="P2563" s="825">
        <v>748.12</v>
      </c>
      <c r="Q2563" s="827">
        <v>1</v>
      </c>
      <c r="R2563" s="822">
        <v>1</v>
      </c>
      <c r="S2563" s="827">
        <v>1</v>
      </c>
      <c r="T2563" s="826">
        <v>1</v>
      </c>
      <c r="U2563" s="828">
        <v>1</v>
      </c>
    </row>
    <row r="2564" spans="1:21" ht="14.45" customHeight="1" x14ac:dyDescent="0.2">
      <c r="A2564" s="821">
        <v>11</v>
      </c>
      <c r="B2564" s="822" t="s">
        <v>2300</v>
      </c>
      <c r="C2564" s="822" t="s">
        <v>2306</v>
      </c>
      <c r="D2564" s="823" t="s">
        <v>4268</v>
      </c>
      <c r="E2564" s="824" t="s">
        <v>2348</v>
      </c>
      <c r="F2564" s="822" t="s">
        <v>2301</v>
      </c>
      <c r="G2564" s="822" t="s">
        <v>2383</v>
      </c>
      <c r="H2564" s="822" t="s">
        <v>329</v>
      </c>
      <c r="I2564" s="822" t="s">
        <v>2520</v>
      </c>
      <c r="J2564" s="822" t="s">
        <v>1055</v>
      </c>
      <c r="K2564" s="822" t="s">
        <v>1056</v>
      </c>
      <c r="L2564" s="825">
        <v>235.78</v>
      </c>
      <c r="M2564" s="825">
        <v>943.12</v>
      </c>
      <c r="N2564" s="822">
        <v>4</v>
      </c>
      <c r="O2564" s="826">
        <v>1.5</v>
      </c>
      <c r="P2564" s="825">
        <v>471.56</v>
      </c>
      <c r="Q2564" s="827">
        <v>0.5</v>
      </c>
      <c r="R2564" s="822">
        <v>2</v>
      </c>
      <c r="S2564" s="827">
        <v>0.5</v>
      </c>
      <c r="T2564" s="826">
        <v>1</v>
      </c>
      <c r="U2564" s="828">
        <v>0.66666666666666663</v>
      </c>
    </row>
    <row r="2565" spans="1:21" ht="14.45" customHeight="1" x14ac:dyDescent="0.2">
      <c r="A2565" s="821">
        <v>11</v>
      </c>
      <c r="B2565" s="822" t="s">
        <v>2300</v>
      </c>
      <c r="C2565" s="822" t="s">
        <v>2306</v>
      </c>
      <c r="D2565" s="823" t="s">
        <v>4268</v>
      </c>
      <c r="E2565" s="824" t="s">
        <v>2348</v>
      </c>
      <c r="F2565" s="822" t="s">
        <v>2301</v>
      </c>
      <c r="G2565" s="822" t="s">
        <v>2434</v>
      </c>
      <c r="H2565" s="822" t="s">
        <v>329</v>
      </c>
      <c r="I2565" s="822" t="s">
        <v>4265</v>
      </c>
      <c r="J2565" s="822" t="s">
        <v>3565</v>
      </c>
      <c r="K2565" s="822" t="s">
        <v>4266</v>
      </c>
      <c r="L2565" s="825">
        <v>35.25</v>
      </c>
      <c r="M2565" s="825">
        <v>35.25</v>
      </c>
      <c r="N2565" s="822">
        <v>1</v>
      </c>
      <c r="O2565" s="826">
        <v>0.5</v>
      </c>
      <c r="P2565" s="825">
        <v>35.25</v>
      </c>
      <c r="Q2565" s="827">
        <v>1</v>
      </c>
      <c r="R2565" s="822">
        <v>1</v>
      </c>
      <c r="S2565" s="827">
        <v>1</v>
      </c>
      <c r="T2565" s="826">
        <v>0.5</v>
      </c>
      <c r="U2565" s="828">
        <v>1</v>
      </c>
    </row>
    <row r="2566" spans="1:21" ht="14.45" customHeight="1" x14ac:dyDescent="0.2">
      <c r="A2566" s="821">
        <v>11</v>
      </c>
      <c r="B2566" s="822" t="s">
        <v>2300</v>
      </c>
      <c r="C2566" s="822" t="s">
        <v>2306</v>
      </c>
      <c r="D2566" s="823" t="s">
        <v>4268</v>
      </c>
      <c r="E2566" s="824" t="s">
        <v>2348</v>
      </c>
      <c r="F2566" s="822" t="s">
        <v>2301</v>
      </c>
      <c r="G2566" s="822" t="s">
        <v>2353</v>
      </c>
      <c r="H2566" s="822" t="s">
        <v>663</v>
      </c>
      <c r="I2566" s="822" t="s">
        <v>1834</v>
      </c>
      <c r="J2566" s="822" t="s">
        <v>788</v>
      </c>
      <c r="K2566" s="822" t="s">
        <v>1835</v>
      </c>
      <c r="L2566" s="825">
        <v>736.33</v>
      </c>
      <c r="M2566" s="825">
        <v>14726.600000000002</v>
      </c>
      <c r="N2566" s="822">
        <v>20</v>
      </c>
      <c r="O2566" s="826">
        <v>8.5</v>
      </c>
      <c r="P2566" s="825">
        <v>10308.620000000001</v>
      </c>
      <c r="Q2566" s="827">
        <v>0.7</v>
      </c>
      <c r="R2566" s="822">
        <v>14</v>
      </c>
      <c r="S2566" s="827">
        <v>0.7</v>
      </c>
      <c r="T2566" s="826">
        <v>6</v>
      </c>
      <c r="U2566" s="828">
        <v>0.70588235294117652</v>
      </c>
    </row>
    <row r="2567" spans="1:21" ht="14.45" customHeight="1" x14ac:dyDescent="0.2">
      <c r="A2567" s="821">
        <v>11</v>
      </c>
      <c r="B2567" s="822" t="s">
        <v>2300</v>
      </c>
      <c r="C2567" s="822" t="s">
        <v>2306</v>
      </c>
      <c r="D2567" s="823" t="s">
        <v>4268</v>
      </c>
      <c r="E2567" s="824" t="s">
        <v>2348</v>
      </c>
      <c r="F2567" s="822" t="s">
        <v>2301</v>
      </c>
      <c r="G2567" s="822" t="s">
        <v>2353</v>
      </c>
      <c r="H2567" s="822" t="s">
        <v>663</v>
      </c>
      <c r="I2567" s="822" t="s">
        <v>1836</v>
      </c>
      <c r="J2567" s="822" t="s">
        <v>788</v>
      </c>
      <c r="K2567" s="822" t="s">
        <v>1837</v>
      </c>
      <c r="L2567" s="825">
        <v>490.89</v>
      </c>
      <c r="M2567" s="825">
        <v>2454.4499999999998</v>
      </c>
      <c r="N2567" s="822">
        <v>5</v>
      </c>
      <c r="O2567" s="826">
        <v>2.5</v>
      </c>
      <c r="P2567" s="825">
        <v>2454.4499999999998</v>
      </c>
      <c r="Q2567" s="827">
        <v>1</v>
      </c>
      <c r="R2567" s="822">
        <v>5</v>
      </c>
      <c r="S2567" s="827">
        <v>1</v>
      </c>
      <c r="T2567" s="826">
        <v>2.5</v>
      </c>
      <c r="U2567" s="828">
        <v>1</v>
      </c>
    </row>
    <row r="2568" spans="1:21" ht="14.45" customHeight="1" x14ac:dyDescent="0.2">
      <c r="A2568" s="821">
        <v>11</v>
      </c>
      <c r="B2568" s="822" t="s">
        <v>2300</v>
      </c>
      <c r="C2568" s="822" t="s">
        <v>2306</v>
      </c>
      <c r="D2568" s="823" t="s">
        <v>4268</v>
      </c>
      <c r="E2568" s="824" t="s">
        <v>2348</v>
      </c>
      <c r="F2568" s="822" t="s">
        <v>2301</v>
      </c>
      <c r="G2568" s="822" t="s">
        <v>2353</v>
      </c>
      <c r="H2568" s="822" t="s">
        <v>663</v>
      </c>
      <c r="I2568" s="822" t="s">
        <v>1830</v>
      </c>
      <c r="J2568" s="822" t="s">
        <v>788</v>
      </c>
      <c r="K2568" s="822" t="s">
        <v>1831</v>
      </c>
      <c r="L2568" s="825">
        <v>923.74</v>
      </c>
      <c r="M2568" s="825">
        <v>1847.48</v>
      </c>
      <c r="N2568" s="822">
        <v>2</v>
      </c>
      <c r="O2568" s="826">
        <v>1</v>
      </c>
      <c r="P2568" s="825">
        <v>1847.48</v>
      </c>
      <c r="Q2568" s="827">
        <v>1</v>
      </c>
      <c r="R2568" s="822">
        <v>2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11</v>
      </c>
      <c r="B2569" s="822" t="s">
        <v>2300</v>
      </c>
      <c r="C2569" s="822" t="s">
        <v>2306</v>
      </c>
      <c r="D2569" s="823" t="s">
        <v>4268</v>
      </c>
      <c r="E2569" s="824" t="s">
        <v>2348</v>
      </c>
      <c r="F2569" s="822" t="s">
        <v>2301</v>
      </c>
      <c r="G2569" s="822" t="s">
        <v>2354</v>
      </c>
      <c r="H2569" s="822" t="s">
        <v>663</v>
      </c>
      <c r="I2569" s="822" t="s">
        <v>1970</v>
      </c>
      <c r="J2569" s="822" t="s">
        <v>929</v>
      </c>
      <c r="K2569" s="822" t="s">
        <v>930</v>
      </c>
      <c r="L2569" s="825">
        <v>0</v>
      </c>
      <c r="M2569" s="825">
        <v>0</v>
      </c>
      <c r="N2569" s="822">
        <v>19</v>
      </c>
      <c r="O2569" s="826">
        <v>15.5</v>
      </c>
      <c r="P2569" s="825">
        <v>0</v>
      </c>
      <c r="Q2569" s="827"/>
      <c r="R2569" s="822">
        <v>9</v>
      </c>
      <c r="S2569" s="827">
        <v>0.47368421052631576</v>
      </c>
      <c r="T2569" s="826">
        <v>7.5</v>
      </c>
      <c r="U2569" s="828">
        <v>0.4838709677419355</v>
      </c>
    </row>
    <row r="2570" spans="1:21" ht="14.45" customHeight="1" x14ac:dyDescent="0.2">
      <c r="A2570" s="821">
        <v>11</v>
      </c>
      <c r="B2570" s="822" t="s">
        <v>2300</v>
      </c>
      <c r="C2570" s="822" t="s">
        <v>2306</v>
      </c>
      <c r="D2570" s="823" t="s">
        <v>4268</v>
      </c>
      <c r="E2570" s="824" t="s">
        <v>2348</v>
      </c>
      <c r="F2570" s="822" t="s">
        <v>2301</v>
      </c>
      <c r="G2570" s="822" t="s">
        <v>2413</v>
      </c>
      <c r="H2570" s="822" t="s">
        <v>329</v>
      </c>
      <c r="I2570" s="822" t="s">
        <v>2414</v>
      </c>
      <c r="J2570" s="822" t="s">
        <v>1123</v>
      </c>
      <c r="K2570" s="822" t="s">
        <v>2415</v>
      </c>
      <c r="L2570" s="825">
        <v>42.54</v>
      </c>
      <c r="M2570" s="825">
        <v>42.54</v>
      </c>
      <c r="N2570" s="822">
        <v>1</v>
      </c>
      <c r="O2570" s="826">
        <v>1</v>
      </c>
      <c r="P2570" s="825">
        <v>42.54</v>
      </c>
      <c r="Q2570" s="827">
        <v>1</v>
      </c>
      <c r="R2570" s="822">
        <v>1</v>
      </c>
      <c r="S2570" s="827">
        <v>1</v>
      </c>
      <c r="T2570" s="826">
        <v>1</v>
      </c>
      <c r="U2570" s="828">
        <v>1</v>
      </c>
    </row>
    <row r="2571" spans="1:21" ht="14.45" customHeight="1" x14ac:dyDescent="0.2">
      <c r="A2571" s="821">
        <v>11</v>
      </c>
      <c r="B2571" s="822" t="s">
        <v>2300</v>
      </c>
      <c r="C2571" s="822" t="s">
        <v>2306</v>
      </c>
      <c r="D2571" s="823" t="s">
        <v>4268</v>
      </c>
      <c r="E2571" s="824" t="s">
        <v>2348</v>
      </c>
      <c r="F2571" s="822" t="s">
        <v>2301</v>
      </c>
      <c r="G2571" s="822" t="s">
        <v>2404</v>
      </c>
      <c r="H2571" s="822" t="s">
        <v>663</v>
      </c>
      <c r="I2571" s="822" t="s">
        <v>1907</v>
      </c>
      <c r="J2571" s="822" t="s">
        <v>1078</v>
      </c>
      <c r="K2571" s="822" t="s">
        <v>1908</v>
      </c>
      <c r="L2571" s="825">
        <v>154.36000000000001</v>
      </c>
      <c r="M2571" s="825">
        <v>308.72000000000003</v>
      </c>
      <c r="N2571" s="822">
        <v>2</v>
      </c>
      <c r="O2571" s="826">
        <v>0.5</v>
      </c>
      <c r="P2571" s="825">
        <v>308.72000000000003</v>
      </c>
      <c r="Q2571" s="827">
        <v>1</v>
      </c>
      <c r="R2571" s="822">
        <v>2</v>
      </c>
      <c r="S2571" s="827">
        <v>1</v>
      </c>
      <c r="T2571" s="826">
        <v>0.5</v>
      </c>
      <c r="U2571" s="828">
        <v>1</v>
      </c>
    </row>
    <row r="2572" spans="1:21" ht="14.45" customHeight="1" x14ac:dyDescent="0.2">
      <c r="A2572" s="821">
        <v>11</v>
      </c>
      <c r="B2572" s="822" t="s">
        <v>2300</v>
      </c>
      <c r="C2572" s="822" t="s">
        <v>2306</v>
      </c>
      <c r="D2572" s="823" t="s">
        <v>4268</v>
      </c>
      <c r="E2572" s="824" t="s">
        <v>2348</v>
      </c>
      <c r="F2572" s="822" t="s">
        <v>2301</v>
      </c>
      <c r="G2572" s="822" t="s">
        <v>2355</v>
      </c>
      <c r="H2572" s="822" t="s">
        <v>329</v>
      </c>
      <c r="I2572" s="822" t="s">
        <v>2356</v>
      </c>
      <c r="J2572" s="822" t="s">
        <v>2357</v>
      </c>
      <c r="K2572" s="822" t="s">
        <v>2358</v>
      </c>
      <c r="L2572" s="825">
        <v>0</v>
      </c>
      <c r="M2572" s="825">
        <v>0</v>
      </c>
      <c r="N2572" s="822">
        <v>8</v>
      </c>
      <c r="O2572" s="826">
        <v>5</v>
      </c>
      <c r="P2572" s="825">
        <v>0</v>
      </c>
      <c r="Q2572" s="827"/>
      <c r="R2572" s="822">
        <v>6</v>
      </c>
      <c r="S2572" s="827">
        <v>0.75</v>
      </c>
      <c r="T2572" s="826">
        <v>4</v>
      </c>
      <c r="U2572" s="828">
        <v>0.8</v>
      </c>
    </row>
    <row r="2573" spans="1:21" ht="14.45" customHeight="1" x14ac:dyDescent="0.2">
      <c r="A2573" s="821">
        <v>11</v>
      </c>
      <c r="B2573" s="822" t="s">
        <v>2300</v>
      </c>
      <c r="C2573" s="822" t="s">
        <v>2306</v>
      </c>
      <c r="D2573" s="823" t="s">
        <v>4268</v>
      </c>
      <c r="E2573" s="824" t="s">
        <v>2348</v>
      </c>
      <c r="F2573" s="822" t="s">
        <v>2303</v>
      </c>
      <c r="G2573" s="822" t="s">
        <v>2359</v>
      </c>
      <c r="H2573" s="822" t="s">
        <v>329</v>
      </c>
      <c r="I2573" s="822" t="s">
        <v>2360</v>
      </c>
      <c r="J2573" s="822" t="s">
        <v>2361</v>
      </c>
      <c r="K2573" s="822" t="s">
        <v>2362</v>
      </c>
      <c r="L2573" s="825">
        <v>562.03</v>
      </c>
      <c r="M2573" s="825">
        <v>1686.09</v>
      </c>
      <c r="N2573" s="822">
        <v>3</v>
      </c>
      <c r="O2573" s="826">
        <v>3</v>
      </c>
      <c r="P2573" s="825">
        <v>1686.09</v>
      </c>
      <c r="Q2573" s="827">
        <v>1</v>
      </c>
      <c r="R2573" s="822">
        <v>3</v>
      </c>
      <c r="S2573" s="827">
        <v>1</v>
      </c>
      <c r="T2573" s="826">
        <v>3</v>
      </c>
      <c r="U2573" s="828">
        <v>1</v>
      </c>
    </row>
    <row r="2574" spans="1:21" ht="14.45" customHeight="1" x14ac:dyDescent="0.2">
      <c r="A2574" s="821">
        <v>11</v>
      </c>
      <c r="B2574" s="822" t="s">
        <v>2300</v>
      </c>
      <c r="C2574" s="822" t="s">
        <v>2306</v>
      </c>
      <c r="D2574" s="823" t="s">
        <v>4268</v>
      </c>
      <c r="E2574" s="824" t="s">
        <v>2348</v>
      </c>
      <c r="F2574" s="822" t="s">
        <v>2303</v>
      </c>
      <c r="G2574" s="822" t="s">
        <v>2359</v>
      </c>
      <c r="H2574" s="822" t="s">
        <v>329</v>
      </c>
      <c r="I2574" s="822" t="s">
        <v>2389</v>
      </c>
      <c r="J2574" s="822" t="s">
        <v>2390</v>
      </c>
      <c r="K2574" s="822" t="s">
        <v>2391</v>
      </c>
      <c r="L2574" s="825">
        <v>1000.5</v>
      </c>
      <c r="M2574" s="825">
        <v>1000.5</v>
      </c>
      <c r="N2574" s="822">
        <v>1</v>
      </c>
      <c r="O2574" s="826">
        <v>1</v>
      </c>
      <c r="P2574" s="825">
        <v>1000.5</v>
      </c>
      <c r="Q2574" s="827">
        <v>1</v>
      </c>
      <c r="R2574" s="822">
        <v>1</v>
      </c>
      <c r="S2574" s="827">
        <v>1</v>
      </c>
      <c r="T2574" s="826">
        <v>1</v>
      </c>
      <c r="U2574" s="828">
        <v>1</v>
      </c>
    </row>
    <row r="2575" spans="1:21" ht="14.45" customHeight="1" x14ac:dyDescent="0.2">
      <c r="A2575" s="821">
        <v>11</v>
      </c>
      <c r="B2575" s="822" t="s">
        <v>2300</v>
      </c>
      <c r="C2575" s="822" t="s">
        <v>2306</v>
      </c>
      <c r="D2575" s="823" t="s">
        <v>4268</v>
      </c>
      <c r="E2575" s="824" t="s">
        <v>2348</v>
      </c>
      <c r="F2575" s="822" t="s">
        <v>2303</v>
      </c>
      <c r="G2575" s="822" t="s">
        <v>2359</v>
      </c>
      <c r="H2575" s="822" t="s">
        <v>329</v>
      </c>
      <c r="I2575" s="822" t="s">
        <v>2369</v>
      </c>
      <c r="J2575" s="822" t="s">
        <v>2370</v>
      </c>
      <c r="K2575" s="822" t="s">
        <v>2371</v>
      </c>
      <c r="L2575" s="825">
        <v>971.25</v>
      </c>
      <c r="M2575" s="825">
        <v>2913.75</v>
      </c>
      <c r="N2575" s="822">
        <v>3</v>
      </c>
      <c r="O2575" s="826">
        <v>3</v>
      </c>
      <c r="P2575" s="825">
        <v>2913.75</v>
      </c>
      <c r="Q2575" s="827">
        <v>1</v>
      </c>
      <c r="R2575" s="822">
        <v>3</v>
      </c>
      <c r="S2575" s="827">
        <v>1</v>
      </c>
      <c r="T2575" s="826">
        <v>3</v>
      </c>
      <c r="U2575" s="828">
        <v>1</v>
      </c>
    </row>
    <row r="2576" spans="1:21" ht="14.45" customHeight="1" x14ac:dyDescent="0.2">
      <c r="A2576" s="821">
        <v>11</v>
      </c>
      <c r="B2576" s="822" t="s">
        <v>2300</v>
      </c>
      <c r="C2576" s="822" t="s">
        <v>2306</v>
      </c>
      <c r="D2576" s="823" t="s">
        <v>4268</v>
      </c>
      <c r="E2576" s="824" t="s">
        <v>2348</v>
      </c>
      <c r="F2576" s="822" t="s">
        <v>2303</v>
      </c>
      <c r="G2576" s="822" t="s">
        <v>2359</v>
      </c>
      <c r="H2576" s="822" t="s">
        <v>329</v>
      </c>
      <c r="I2576" s="822" t="s">
        <v>2395</v>
      </c>
      <c r="J2576" s="822" t="s">
        <v>2396</v>
      </c>
      <c r="K2576" s="822" t="s">
        <v>2397</v>
      </c>
      <c r="L2576" s="825">
        <v>1000.5</v>
      </c>
      <c r="M2576" s="825">
        <v>2001</v>
      </c>
      <c r="N2576" s="822">
        <v>2</v>
      </c>
      <c r="O2576" s="826">
        <v>2</v>
      </c>
      <c r="P2576" s="825">
        <v>2001</v>
      </c>
      <c r="Q2576" s="827">
        <v>1</v>
      </c>
      <c r="R2576" s="822">
        <v>2</v>
      </c>
      <c r="S2576" s="827">
        <v>1</v>
      </c>
      <c r="T2576" s="826">
        <v>2</v>
      </c>
      <c r="U2576" s="828">
        <v>1</v>
      </c>
    </row>
    <row r="2577" spans="1:21" ht="14.45" customHeight="1" thickBot="1" x14ac:dyDescent="0.25">
      <c r="A2577" s="813">
        <v>11</v>
      </c>
      <c r="B2577" s="814" t="s">
        <v>2300</v>
      </c>
      <c r="C2577" s="814" t="s">
        <v>2306</v>
      </c>
      <c r="D2577" s="815" t="s">
        <v>4268</v>
      </c>
      <c r="E2577" s="816" t="s">
        <v>2348</v>
      </c>
      <c r="F2577" s="814" t="s">
        <v>2303</v>
      </c>
      <c r="G2577" s="814" t="s">
        <v>2359</v>
      </c>
      <c r="H2577" s="814" t="s">
        <v>329</v>
      </c>
      <c r="I2577" s="814" t="s">
        <v>2883</v>
      </c>
      <c r="J2577" s="814" t="s">
        <v>2881</v>
      </c>
      <c r="K2577" s="814" t="s">
        <v>2884</v>
      </c>
      <c r="L2577" s="817">
        <v>60.23</v>
      </c>
      <c r="M2577" s="817">
        <v>60.23</v>
      </c>
      <c r="N2577" s="814">
        <v>1</v>
      </c>
      <c r="O2577" s="818">
        <v>1</v>
      </c>
      <c r="P2577" s="817">
        <v>60.23</v>
      </c>
      <c r="Q2577" s="819">
        <v>1</v>
      </c>
      <c r="R2577" s="814">
        <v>1</v>
      </c>
      <c r="S2577" s="819">
        <v>1</v>
      </c>
      <c r="T2577" s="818">
        <v>1</v>
      </c>
      <c r="U2577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6C36DB70-8E5A-48A1-A919-E0EC717AE005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9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4270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2314</v>
      </c>
      <c r="B5" s="225">
        <v>4975.4700000000012</v>
      </c>
      <c r="C5" s="812">
        <v>9.4388932553479299E-2</v>
      </c>
      <c r="D5" s="225">
        <v>47736.960000000021</v>
      </c>
      <c r="E5" s="812">
        <v>0.90561106744652065</v>
      </c>
      <c r="F5" s="830">
        <v>52712.430000000022</v>
      </c>
    </row>
    <row r="6" spans="1:6" ht="14.45" customHeight="1" x14ac:dyDescent="0.2">
      <c r="A6" s="836" t="s">
        <v>2347</v>
      </c>
      <c r="B6" s="831">
        <v>4142.4799999999996</v>
      </c>
      <c r="C6" s="827">
        <v>8.570411259661026E-2</v>
      </c>
      <c r="D6" s="831">
        <v>44192.19</v>
      </c>
      <c r="E6" s="827">
        <v>0.91429588740338985</v>
      </c>
      <c r="F6" s="832">
        <v>48334.67</v>
      </c>
    </row>
    <row r="7" spans="1:6" ht="14.45" customHeight="1" x14ac:dyDescent="0.2">
      <c r="A7" s="836" t="s">
        <v>2311</v>
      </c>
      <c r="B7" s="831">
        <v>3314.15</v>
      </c>
      <c r="C7" s="827">
        <v>5.3777556302017568E-2</v>
      </c>
      <c r="D7" s="831">
        <v>58312.860000000008</v>
      </c>
      <c r="E7" s="827">
        <v>0.94622244369798236</v>
      </c>
      <c r="F7" s="832">
        <v>61627.010000000009</v>
      </c>
    </row>
    <row r="8" spans="1:6" ht="14.45" customHeight="1" x14ac:dyDescent="0.2">
      <c r="A8" s="836" t="s">
        <v>2323</v>
      </c>
      <c r="B8" s="831">
        <v>2606.1099999999997</v>
      </c>
      <c r="C8" s="827">
        <v>5.0712602639551539E-2</v>
      </c>
      <c r="D8" s="831">
        <v>48783.680000000008</v>
      </c>
      <c r="E8" s="827">
        <v>0.94928739736044843</v>
      </c>
      <c r="F8" s="832">
        <v>51389.790000000008</v>
      </c>
    </row>
    <row r="9" spans="1:6" ht="14.45" customHeight="1" x14ac:dyDescent="0.2">
      <c r="A9" s="836" t="s">
        <v>2345</v>
      </c>
      <c r="B9" s="831">
        <v>2321.1999999999998</v>
      </c>
      <c r="C9" s="827">
        <v>2.8317055377581047E-2</v>
      </c>
      <c r="D9" s="831">
        <v>79650.600000000064</v>
      </c>
      <c r="E9" s="827">
        <v>0.971682944622419</v>
      </c>
      <c r="F9" s="832">
        <v>81971.800000000061</v>
      </c>
    </row>
    <row r="10" spans="1:6" ht="14.45" customHeight="1" x14ac:dyDescent="0.2">
      <c r="A10" s="836" t="s">
        <v>2343</v>
      </c>
      <c r="B10" s="831">
        <v>2288.38</v>
      </c>
      <c r="C10" s="827">
        <v>6.5788614997255926E-2</v>
      </c>
      <c r="D10" s="831">
        <v>32495.449999999993</v>
      </c>
      <c r="E10" s="827">
        <v>0.93421138500274403</v>
      </c>
      <c r="F10" s="832">
        <v>34783.829999999994</v>
      </c>
    </row>
    <row r="11" spans="1:6" ht="14.45" customHeight="1" x14ac:dyDescent="0.2">
      <c r="A11" s="836" t="s">
        <v>2322</v>
      </c>
      <c r="B11" s="831">
        <v>2160.36</v>
      </c>
      <c r="C11" s="827">
        <v>3.947273217609798E-2</v>
      </c>
      <c r="D11" s="831">
        <v>52570.080000000002</v>
      </c>
      <c r="E11" s="827">
        <v>0.96052726782390196</v>
      </c>
      <c r="F11" s="832">
        <v>54730.44</v>
      </c>
    </row>
    <row r="12" spans="1:6" ht="14.45" customHeight="1" x14ac:dyDescent="0.2">
      <c r="A12" s="836" t="s">
        <v>2326</v>
      </c>
      <c r="B12" s="831">
        <v>1898.7900000000004</v>
      </c>
      <c r="C12" s="827">
        <v>7.1146000695426981E-2</v>
      </c>
      <c r="D12" s="831">
        <v>24789.85</v>
      </c>
      <c r="E12" s="827">
        <v>0.92885399930457302</v>
      </c>
      <c r="F12" s="832">
        <v>26688.639999999999</v>
      </c>
    </row>
    <row r="13" spans="1:6" ht="14.45" customHeight="1" x14ac:dyDescent="0.2">
      <c r="A13" s="836" t="s">
        <v>2337</v>
      </c>
      <c r="B13" s="831">
        <v>1769.9299999999998</v>
      </c>
      <c r="C13" s="827">
        <v>1.2358425840158314E-2</v>
      </c>
      <c r="D13" s="831">
        <v>141446.53000000003</v>
      </c>
      <c r="E13" s="827">
        <v>0.98764157415984177</v>
      </c>
      <c r="F13" s="832">
        <v>143216.46000000002</v>
      </c>
    </row>
    <row r="14" spans="1:6" ht="14.45" customHeight="1" x14ac:dyDescent="0.2">
      <c r="A14" s="836" t="s">
        <v>2336</v>
      </c>
      <c r="B14" s="831">
        <v>1522.9299999999998</v>
      </c>
      <c r="C14" s="827">
        <v>8.108031845851936E-2</v>
      </c>
      <c r="D14" s="831">
        <v>17260.05</v>
      </c>
      <c r="E14" s="827">
        <v>0.91891968154148063</v>
      </c>
      <c r="F14" s="832">
        <v>18782.98</v>
      </c>
    </row>
    <row r="15" spans="1:6" ht="14.45" customHeight="1" x14ac:dyDescent="0.2">
      <c r="A15" s="836" t="s">
        <v>2338</v>
      </c>
      <c r="B15" s="831">
        <v>1509.5900000000001</v>
      </c>
      <c r="C15" s="827">
        <v>6.4699526866575053E-3</v>
      </c>
      <c r="D15" s="831">
        <v>231813.60000000009</v>
      </c>
      <c r="E15" s="827">
        <v>0.99353004731334249</v>
      </c>
      <c r="F15" s="832">
        <v>233323.19000000009</v>
      </c>
    </row>
    <row r="16" spans="1:6" ht="14.45" customHeight="1" x14ac:dyDescent="0.2">
      <c r="A16" s="836" t="s">
        <v>2340</v>
      </c>
      <c r="B16" s="831">
        <v>1360.7</v>
      </c>
      <c r="C16" s="827">
        <v>0.63656692677632443</v>
      </c>
      <c r="D16" s="831">
        <v>776.86</v>
      </c>
      <c r="E16" s="827">
        <v>0.36343307322367563</v>
      </c>
      <c r="F16" s="832">
        <v>2137.56</v>
      </c>
    </row>
    <row r="17" spans="1:6" ht="14.45" customHeight="1" x14ac:dyDescent="0.2">
      <c r="A17" s="836" t="s">
        <v>2312</v>
      </c>
      <c r="B17" s="831">
        <v>1184.78</v>
      </c>
      <c r="C17" s="827">
        <v>1.2303893009987217E-2</v>
      </c>
      <c r="D17" s="831">
        <v>95108.319999999992</v>
      </c>
      <c r="E17" s="827">
        <v>0.98769610699001276</v>
      </c>
      <c r="F17" s="832">
        <v>96293.099999999991</v>
      </c>
    </row>
    <row r="18" spans="1:6" ht="14.45" customHeight="1" x14ac:dyDescent="0.2">
      <c r="A18" s="836" t="s">
        <v>2352</v>
      </c>
      <c r="B18" s="831">
        <v>1006.4000000000001</v>
      </c>
      <c r="C18" s="827">
        <v>6.6068721974624975E-3</v>
      </c>
      <c r="D18" s="831">
        <v>151319.84000000005</v>
      </c>
      <c r="E18" s="827">
        <v>0.99339312780253752</v>
      </c>
      <c r="F18" s="832">
        <v>152326.24000000005</v>
      </c>
    </row>
    <row r="19" spans="1:6" ht="14.45" customHeight="1" x14ac:dyDescent="0.2">
      <c r="A19" s="836" t="s">
        <v>2321</v>
      </c>
      <c r="B19" s="831">
        <v>913.41000000000008</v>
      </c>
      <c r="C19" s="827">
        <v>0.11819564049974444</v>
      </c>
      <c r="D19" s="831">
        <v>6814.54</v>
      </c>
      <c r="E19" s="827">
        <v>0.8818043595002556</v>
      </c>
      <c r="F19" s="832">
        <v>7727.95</v>
      </c>
    </row>
    <row r="20" spans="1:6" ht="14.45" customHeight="1" x14ac:dyDescent="0.2">
      <c r="A20" s="836" t="s">
        <v>2319</v>
      </c>
      <c r="B20" s="831">
        <v>875.68000000000018</v>
      </c>
      <c r="C20" s="827">
        <v>5.2982200006473938E-3</v>
      </c>
      <c r="D20" s="831">
        <v>164402.47000000003</v>
      </c>
      <c r="E20" s="827">
        <v>0.99470177999935261</v>
      </c>
      <c r="F20" s="832">
        <v>165278.15000000002</v>
      </c>
    </row>
    <row r="21" spans="1:6" ht="14.45" customHeight="1" x14ac:dyDescent="0.2">
      <c r="A21" s="836" t="s">
        <v>2331</v>
      </c>
      <c r="B21" s="831">
        <v>654.16000000000008</v>
      </c>
      <c r="C21" s="827">
        <v>1.7350113384699026E-2</v>
      </c>
      <c r="D21" s="831">
        <v>37049.340000000018</v>
      </c>
      <c r="E21" s="827">
        <v>0.98264988661530084</v>
      </c>
      <c r="F21" s="832">
        <v>37703.500000000022</v>
      </c>
    </row>
    <row r="22" spans="1:6" ht="14.45" customHeight="1" x14ac:dyDescent="0.2">
      <c r="A22" s="836" t="s">
        <v>2313</v>
      </c>
      <c r="B22" s="831">
        <v>637.38</v>
      </c>
      <c r="C22" s="827">
        <v>9.3934284024097658E-3</v>
      </c>
      <c r="D22" s="831">
        <v>67216.440000000017</v>
      </c>
      <c r="E22" s="827">
        <v>0.99060657159759014</v>
      </c>
      <c r="F22" s="832">
        <v>67853.820000000022</v>
      </c>
    </row>
    <row r="23" spans="1:6" ht="14.45" customHeight="1" x14ac:dyDescent="0.2">
      <c r="A23" s="836" t="s">
        <v>2317</v>
      </c>
      <c r="B23" s="831">
        <v>352.24</v>
      </c>
      <c r="C23" s="827">
        <v>5.9010976436989476E-3</v>
      </c>
      <c r="D23" s="831">
        <v>59338.350000000006</v>
      </c>
      <c r="E23" s="827">
        <v>0.99409890235630105</v>
      </c>
      <c r="F23" s="832">
        <v>59690.590000000004</v>
      </c>
    </row>
    <row r="24" spans="1:6" ht="14.45" customHeight="1" x14ac:dyDescent="0.2">
      <c r="A24" s="836" t="s">
        <v>2342</v>
      </c>
      <c r="B24" s="831">
        <v>259.8</v>
      </c>
      <c r="C24" s="827">
        <v>4.1064490217072773E-3</v>
      </c>
      <c r="D24" s="831">
        <v>63006.540000000008</v>
      </c>
      <c r="E24" s="827">
        <v>0.99589355097829269</v>
      </c>
      <c r="F24" s="832">
        <v>63266.340000000011</v>
      </c>
    </row>
    <row r="25" spans="1:6" ht="14.45" customHeight="1" x14ac:dyDescent="0.2">
      <c r="A25" s="836" t="s">
        <v>2350</v>
      </c>
      <c r="B25" s="831">
        <v>255</v>
      </c>
      <c r="C25" s="827">
        <v>1.8256797972421492E-2</v>
      </c>
      <c r="D25" s="831">
        <v>13712.400000000001</v>
      </c>
      <c r="E25" s="827">
        <v>0.98174320202757848</v>
      </c>
      <c r="F25" s="832">
        <v>13967.400000000001</v>
      </c>
    </row>
    <row r="26" spans="1:6" ht="14.45" customHeight="1" x14ac:dyDescent="0.2">
      <c r="A26" s="836" t="s">
        <v>2318</v>
      </c>
      <c r="B26" s="831">
        <v>251.6</v>
      </c>
      <c r="C26" s="827">
        <v>1.3827495942707125E-2</v>
      </c>
      <c r="D26" s="831">
        <v>17944.03</v>
      </c>
      <c r="E26" s="827">
        <v>0.98617250405729295</v>
      </c>
      <c r="F26" s="832">
        <v>18195.629999999997</v>
      </c>
    </row>
    <row r="27" spans="1:6" ht="14.45" customHeight="1" x14ac:dyDescent="0.2">
      <c r="A27" s="836" t="s">
        <v>2339</v>
      </c>
      <c r="B27" s="831">
        <v>100.64</v>
      </c>
      <c r="C27" s="827">
        <v>1.1346276777449951E-2</v>
      </c>
      <c r="D27" s="831">
        <v>8769.2300000000014</v>
      </c>
      <c r="E27" s="827">
        <v>0.98865372322255007</v>
      </c>
      <c r="F27" s="832">
        <v>8869.8700000000008</v>
      </c>
    </row>
    <row r="28" spans="1:6" ht="14.45" customHeight="1" x14ac:dyDescent="0.2">
      <c r="A28" s="836" t="s">
        <v>2349</v>
      </c>
      <c r="B28" s="831">
        <v>100.64</v>
      </c>
      <c r="C28" s="827">
        <v>1.5753356040873574E-3</v>
      </c>
      <c r="D28" s="831">
        <v>63784.159999999996</v>
      </c>
      <c r="E28" s="827">
        <v>0.9984246643959126</v>
      </c>
      <c r="F28" s="832">
        <v>63884.799999999996</v>
      </c>
    </row>
    <row r="29" spans="1:6" ht="14.45" customHeight="1" x14ac:dyDescent="0.2">
      <c r="A29" s="836" t="s">
        <v>2344</v>
      </c>
      <c r="B29" s="831">
        <v>67.09</v>
      </c>
      <c r="C29" s="827">
        <v>2.6570696905537589E-3</v>
      </c>
      <c r="D29" s="831">
        <v>25182.53</v>
      </c>
      <c r="E29" s="827">
        <v>0.99734293030944621</v>
      </c>
      <c r="F29" s="832">
        <v>25249.62</v>
      </c>
    </row>
    <row r="30" spans="1:6" ht="14.45" customHeight="1" x14ac:dyDescent="0.2">
      <c r="A30" s="836" t="s">
        <v>2315</v>
      </c>
      <c r="B30" s="831">
        <v>65.540000000000006</v>
      </c>
      <c r="C30" s="827">
        <v>2.0382274946750762E-3</v>
      </c>
      <c r="D30" s="831">
        <v>32089.850000000006</v>
      </c>
      <c r="E30" s="827">
        <v>0.99796177250532492</v>
      </c>
      <c r="F30" s="832">
        <v>32155.390000000007</v>
      </c>
    </row>
    <row r="31" spans="1:6" ht="14.45" customHeight="1" x14ac:dyDescent="0.2">
      <c r="A31" s="836" t="s">
        <v>2324</v>
      </c>
      <c r="B31" s="831"/>
      <c r="C31" s="827">
        <v>0</v>
      </c>
      <c r="D31" s="831">
        <v>308.72000000000003</v>
      </c>
      <c r="E31" s="827">
        <v>1</v>
      </c>
      <c r="F31" s="832">
        <v>308.72000000000003</v>
      </c>
    </row>
    <row r="32" spans="1:6" ht="14.45" customHeight="1" x14ac:dyDescent="0.2">
      <c r="A32" s="836" t="s">
        <v>2333</v>
      </c>
      <c r="B32" s="831"/>
      <c r="C32" s="827"/>
      <c r="D32" s="831">
        <v>0</v>
      </c>
      <c r="E32" s="827"/>
      <c r="F32" s="832">
        <v>0</v>
      </c>
    </row>
    <row r="33" spans="1:6" ht="14.45" customHeight="1" x14ac:dyDescent="0.2">
      <c r="A33" s="836" t="s">
        <v>2327</v>
      </c>
      <c r="B33" s="831"/>
      <c r="C33" s="827">
        <v>0</v>
      </c>
      <c r="D33" s="831">
        <v>8234.15</v>
      </c>
      <c r="E33" s="827">
        <v>1</v>
      </c>
      <c r="F33" s="832">
        <v>8234.15</v>
      </c>
    </row>
    <row r="34" spans="1:6" ht="14.45" customHeight="1" x14ac:dyDescent="0.2">
      <c r="A34" s="836" t="s">
        <v>2341</v>
      </c>
      <c r="B34" s="831"/>
      <c r="C34" s="827">
        <v>0</v>
      </c>
      <c r="D34" s="831">
        <v>26230.87</v>
      </c>
      <c r="E34" s="827">
        <v>1</v>
      </c>
      <c r="F34" s="832">
        <v>26230.87</v>
      </c>
    </row>
    <row r="35" spans="1:6" ht="14.45" customHeight="1" x14ac:dyDescent="0.2">
      <c r="A35" s="836" t="s">
        <v>2351</v>
      </c>
      <c r="B35" s="831"/>
      <c r="C35" s="827">
        <v>0</v>
      </c>
      <c r="D35" s="831">
        <v>1385.62</v>
      </c>
      <c r="E35" s="827">
        <v>1</v>
      </c>
      <c r="F35" s="832">
        <v>1385.62</v>
      </c>
    </row>
    <row r="36" spans="1:6" ht="14.45" customHeight="1" x14ac:dyDescent="0.2">
      <c r="A36" s="836" t="s">
        <v>2332</v>
      </c>
      <c r="B36" s="831"/>
      <c r="C36" s="827">
        <v>0</v>
      </c>
      <c r="D36" s="831">
        <v>12170</v>
      </c>
      <c r="E36" s="827">
        <v>1</v>
      </c>
      <c r="F36" s="832">
        <v>12170</v>
      </c>
    </row>
    <row r="37" spans="1:6" ht="14.45" customHeight="1" x14ac:dyDescent="0.2">
      <c r="A37" s="836" t="s">
        <v>2348</v>
      </c>
      <c r="B37" s="831"/>
      <c r="C37" s="827">
        <v>0</v>
      </c>
      <c r="D37" s="831">
        <v>19337.25</v>
      </c>
      <c r="E37" s="827">
        <v>1</v>
      </c>
      <c r="F37" s="832">
        <v>19337.25</v>
      </c>
    </row>
    <row r="38" spans="1:6" ht="14.45" customHeight="1" x14ac:dyDescent="0.2">
      <c r="A38" s="836" t="s">
        <v>2328</v>
      </c>
      <c r="B38" s="831"/>
      <c r="C38" s="827">
        <v>0</v>
      </c>
      <c r="D38" s="831">
        <v>2945.32</v>
      </c>
      <c r="E38" s="827">
        <v>1</v>
      </c>
      <c r="F38" s="832">
        <v>2945.32</v>
      </c>
    </row>
    <row r="39" spans="1:6" ht="14.45" customHeight="1" x14ac:dyDescent="0.2">
      <c r="A39" s="836" t="s">
        <v>2334</v>
      </c>
      <c r="B39" s="831"/>
      <c r="C39" s="827">
        <v>0</v>
      </c>
      <c r="D39" s="831">
        <v>13333.83</v>
      </c>
      <c r="E39" s="827">
        <v>1</v>
      </c>
      <c r="F39" s="832">
        <v>13333.83</v>
      </c>
    </row>
    <row r="40" spans="1:6" ht="14.45" customHeight="1" x14ac:dyDescent="0.2">
      <c r="A40" s="836" t="s">
        <v>2320</v>
      </c>
      <c r="B40" s="831"/>
      <c r="C40" s="827">
        <v>0</v>
      </c>
      <c r="D40" s="831">
        <v>8817.44</v>
      </c>
      <c r="E40" s="827">
        <v>1</v>
      </c>
      <c r="F40" s="832">
        <v>8817.44</v>
      </c>
    </row>
    <row r="41" spans="1:6" ht="14.45" customHeight="1" x14ac:dyDescent="0.2">
      <c r="A41" s="836" t="s">
        <v>2325</v>
      </c>
      <c r="B41" s="831"/>
      <c r="C41" s="827">
        <v>0</v>
      </c>
      <c r="D41" s="831">
        <v>490.89</v>
      </c>
      <c r="E41" s="827">
        <v>1</v>
      </c>
      <c r="F41" s="832">
        <v>490.89</v>
      </c>
    </row>
    <row r="42" spans="1:6" ht="14.45" customHeight="1" thickBot="1" x14ac:dyDescent="0.25">
      <c r="A42" s="759" t="s">
        <v>2346</v>
      </c>
      <c r="B42" s="750"/>
      <c r="C42" s="751">
        <v>0</v>
      </c>
      <c r="D42" s="750">
        <v>4870.1400000000003</v>
      </c>
      <c r="E42" s="751">
        <v>1</v>
      </c>
      <c r="F42" s="752">
        <v>4870.1400000000003</v>
      </c>
    </row>
    <row r="43" spans="1:6" ht="14.45" customHeight="1" thickBot="1" x14ac:dyDescent="0.25">
      <c r="A43" s="753" t="s">
        <v>3</v>
      </c>
      <c r="B43" s="754">
        <v>36594.450000000004</v>
      </c>
      <c r="C43" s="755">
        <v>2.127231293239518E-2</v>
      </c>
      <c r="D43" s="754">
        <v>1683690.9800000004</v>
      </c>
      <c r="E43" s="755">
        <v>0.97872768706760493</v>
      </c>
      <c r="F43" s="756">
        <v>1720285.4300000002</v>
      </c>
    </row>
    <row r="44" spans="1:6" ht="14.45" customHeight="1" thickBot="1" x14ac:dyDescent="0.25"/>
    <row r="45" spans="1:6" ht="14.45" customHeight="1" x14ac:dyDescent="0.2">
      <c r="A45" s="835" t="s">
        <v>1721</v>
      </c>
      <c r="B45" s="225">
        <v>11620.5</v>
      </c>
      <c r="C45" s="812">
        <v>1</v>
      </c>
      <c r="D45" s="225"/>
      <c r="E45" s="812">
        <v>0</v>
      </c>
      <c r="F45" s="830">
        <v>11620.5</v>
      </c>
    </row>
    <row r="46" spans="1:6" ht="14.45" customHeight="1" x14ac:dyDescent="0.2">
      <c r="A46" s="836" t="s">
        <v>4271</v>
      </c>
      <c r="B46" s="831">
        <v>10567.169999999995</v>
      </c>
      <c r="C46" s="827">
        <v>0.90909458492202233</v>
      </c>
      <c r="D46" s="831">
        <v>1056.67</v>
      </c>
      <c r="E46" s="827">
        <v>9.0905415077977725E-2</v>
      </c>
      <c r="F46" s="832">
        <v>11623.839999999995</v>
      </c>
    </row>
    <row r="47" spans="1:6" ht="14.45" customHeight="1" x14ac:dyDescent="0.2">
      <c r="A47" s="836" t="s">
        <v>4272</v>
      </c>
      <c r="B47" s="831">
        <v>4072.1299999999992</v>
      </c>
      <c r="C47" s="827">
        <v>0.76111449622632332</v>
      </c>
      <c r="D47" s="831">
        <v>1278.0899999999999</v>
      </c>
      <c r="E47" s="827">
        <v>0.23888550377367662</v>
      </c>
      <c r="F47" s="832">
        <v>5350.2199999999993</v>
      </c>
    </row>
    <row r="48" spans="1:6" ht="14.45" customHeight="1" x14ac:dyDescent="0.2">
      <c r="A48" s="836" t="s">
        <v>1762</v>
      </c>
      <c r="B48" s="831">
        <v>1483.02</v>
      </c>
      <c r="C48" s="827">
        <v>1</v>
      </c>
      <c r="D48" s="831"/>
      <c r="E48" s="827">
        <v>0</v>
      </c>
      <c r="F48" s="832">
        <v>1483.02</v>
      </c>
    </row>
    <row r="49" spans="1:6" ht="14.45" customHeight="1" x14ac:dyDescent="0.2">
      <c r="A49" s="836" t="s">
        <v>4273</v>
      </c>
      <c r="B49" s="831">
        <v>1472.61</v>
      </c>
      <c r="C49" s="827">
        <v>0.77777601723919376</v>
      </c>
      <c r="D49" s="831">
        <v>420.75</v>
      </c>
      <c r="E49" s="827">
        <v>0.22222398276080621</v>
      </c>
      <c r="F49" s="832">
        <v>1893.36</v>
      </c>
    </row>
    <row r="50" spans="1:6" ht="14.45" customHeight="1" x14ac:dyDescent="0.2">
      <c r="A50" s="836" t="s">
        <v>4274</v>
      </c>
      <c r="B50" s="831">
        <v>1209.74</v>
      </c>
      <c r="C50" s="827">
        <v>1</v>
      </c>
      <c r="D50" s="831"/>
      <c r="E50" s="827">
        <v>0</v>
      </c>
      <c r="F50" s="832">
        <v>1209.74</v>
      </c>
    </row>
    <row r="51" spans="1:6" ht="14.45" customHeight="1" x14ac:dyDescent="0.2">
      <c r="A51" s="836" t="s">
        <v>4275</v>
      </c>
      <c r="B51" s="831">
        <v>1192.8899999999999</v>
      </c>
      <c r="C51" s="827">
        <v>1</v>
      </c>
      <c r="D51" s="831"/>
      <c r="E51" s="827">
        <v>0</v>
      </c>
      <c r="F51" s="832">
        <v>1192.8899999999999</v>
      </c>
    </row>
    <row r="52" spans="1:6" ht="14.45" customHeight="1" x14ac:dyDescent="0.2">
      <c r="A52" s="836" t="s">
        <v>1730</v>
      </c>
      <c r="B52" s="831">
        <v>983.06000000000006</v>
      </c>
      <c r="C52" s="827">
        <v>1</v>
      </c>
      <c r="D52" s="831"/>
      <c r="E52" s="827">
        <v>0</v>
      </c>
      <c r="F52" s="832">
        <v>983.06000000000006</v>
      </c>
    </row>
    <row r="53" spans="1:6" ht="14.45" customHeight="1" x14ac:dyDescent="0.2">
      <c r="A53" s="836" t="s">
        <v>1797</v>
      </c>
      <c r="B53" s="831">
        <v>926.16000000000008</v>
      </c>
      <c r="C53" s="827">
        <v>2.2388059701492505E-2</v>
      </c>
      <c r="D53" s="831">
        <v>40442.320000000058</v>
      </c>
      <c r="E53" s="827">
        <v>0.9776119402985074</v>
      </c>
      <c r="F53" s="832">
        <v>41368.480000000061</v>
      </c>
    </row>
    <row r="54" spans="1:6" ht="14.45" customHeight="1" x14ac:dyDescent="0.2">
      <c r="A54" s="836" t="s">
        <v>1743</v>
      </c>
      <c r="B54" s="831">
        <v>785.22</v>
      </c>
      <c r="C54" s="827">
        <v>1</v>
      </c>
      <c r="D54" s="831"/>
      <c r="E54" s="827">
        <v>0</v>
      </c>
      <c r="F54" s="832">
        <v>785.22</v>
      </c>
    </row>
    <row r="55" spans="1:6" ht="14.45" customHeight="1" x14ac:dyDescent="0.2">
      <c r="A55" s="836" t="s">
        <v>1765</v>
      </c>
      <c r="B55" s="831">
        <v>704.8</v>
      </c>
      <c r="C55" s="827">
        <v>5.4844535817419389E-2</v>
      </c>
      <c r="D55" s="831">
        <v>12146.069999999994</v>
      </c>
      <c r="E55" s="827">
        <v>0.94515546418258067</v>
      </c>
      <c r="F55" s="832">
        <v>12850.869999999994</v>
      </c>
    </row>
    <row r="56" spans="1:6" ht="14.45" customHeight="1" x14ac:dyDescent="0.2">
      <c r="A56" s="836" t="s">
        <v>1750</v>
      </c>
      <c r="B56" s="831">
        <v>302.86</v>
      </c>
      <c r="C56" s="827">
        <v>2.0714098116676329E-2</v>
      </c>
      <c r="D56" s="831">
        <v>14318.100000000004</v>
      </c>
      <c r="E56" s="827">
        <v>0.97928590188332365</v>
      </c>
      <c r="F56" s="832">
        <v>14620.960000000005</v>
      </c>
    </row>
    <row r="57" spans="1:6" ht="14.45" customHeight="1" x14ac:dyDescent="0.2">
      <c r="A57" s="836" t="s">
        <v>1722</v>
      </c>
      <c r="B57" s="831">
        <v>294.52</v>
      </c>
      <c r="C57" s="827">
        <v>1.9874557477814726E-4</v>
      </c>
      <c r="D57" s="831">
        <v>1481600.1100000006</v>
      </c>
      <c r="E57" s="827">
        <v>0.99980125442522183</v>
      </c>
      <c r="F57" s="832">
        <v>1481894.6300000006</v>
      </c>
    </row>
    <row r="58" spans="1:6" ht="14.45" customHeight="1" x14ac:dyDescent="0.2">
      <c r="A58" s="836" t="s">
        <v>1740</v>
      </c>
      <c r="B58" s="831">
        <v>290.44</v>
      </c>
      <c r="C58" s="827">
        <v>1</v>
      </c>
      <c r="D58" s="831"/>
      <c r="E58" s="827">
        <v>0</v>
      </c>
      <c r="F58" s="832">
        <v>290.44</v>
      </c>
    </row>
    <row r="59" spans="1:6" ht="14.45" customHeight="1" x14ac:dyDescent="0.2">
      <c r="A59" s="836" t="s">
        <v>1773</v>
      </c>
      <c r="B59" s="831">
        <v>213.08</v>
      </c>
      <c r="C59" s="827">
        <v>1</v>
      </c>
      <c r="D59" s="831"/>
      <c r="E59" s="827">
        <v>0</v>
      </c>
      <c r="F59" s="832">
        <v>213.08</v>
      </c>
    </row>
    <row r="60" spans="1:6" ht="14.45" customHeight="1" x14ac:dyDescent="0.2">
      <c r="A60" s="836" t="s">
        <v>4276</v>
      </c>
      <c r="B60" s="831">
        <v>195.92</v>
      </c>
      <c r="C60" s="827">
        <v>0.76924889080843373</v>
      </c>
      <c r="D60" s="831">
        <v>58.77</v>
      </c>
      <c r="E60" s="827">
        <v>0.23075110919156624</v>
      </c>
      <c r="F60" s="832">
        <v>254.69</v>
      </c>
    </row>
    <row r="61" spans="1:6" ht="14.45" customHeight="1" x14ac:dyDescent="0.2">
      <c r="A61" s="836" t="s">
        <v>4277</v>
      </c>
      <c r="B61" s="831">
        <v>120.78</v>
      </c>
      <c r="C61" s="827">
        <v>1</v>
      </c>
      <c r="D61" s="831"/>
      <c r="E61" s="827">
        <v>0</v>
      </c>
      <c r="F61" s="832">
        <v>120.78</v>
      </c>
    </row>
    <row r="62" spans="1:6" ht="14.45" customHeight="1" x14ac:dyDescent="0.2">
      <c r="A62" s="836" t="s">
        <v>1729</v>
      </c>
      <c r="B62" s="831">
        <v>117.04</v>
      </c>
      <c r="C62" s="827">
        <v>0.18182383097716331</v>
      </c>
      <c r="D62" s="831">
        <v>526.66</v>
      </c>
      <c r="E62" s="827">
        <v>0.81817616902283674</v>
      </c>
      <c r="F62" s="832">
        <v>643.69999999999993</v>
      </c>
    </row>
    <row r="63" spans="1:6" ht="14.45" customHeight="1" x14ac:dyDescent="0.2">
      <c r="A63" s="836" t="s">
        <v>1727</v>
      </c>
      <c r="B63" s="831">
        <v>42.51</v>
      </c>
      <c r="C63" s="827">
        <v>0.25</v>
      </c>
      <c r="D63" s="831">
        <v>127.53</v>
      </c>
      <c r="E63" s="827">
        <v>0.75</v>
      </c>
      <c r="F63" s="832">
        <v>170.04</v>
      </c>
    </row>
    <row r="64" spans="1:6" ht="14.45" customHeight="1" x14ac:dyDescent="0.2">
      <c r="A64" s="836" t="s">
        <v>1757</v>
      </c>
      <c r="B64" s="831"/>
      <c r="C64" s="827"/>
      <c r="D64" s="831">
        <v>0</v>
      </c>
      <c r="E64" s="827"/>
      <c r="F64" s="832">
        <v>0</v>
      </c>
    </row>
    <row r="65" spans="1:6" ht="14.45" customHeight="1" x14ac:dyDescent="0.2">
      <c r="A65" s="836" t="s">
        <v>1738</v>
      </c>
      <c r="B65" s="831"/>
      <c r="C65" s="827">
        <v>0</v>
      </c>
      <c r="D65" s="831">
        <v>353.82</v>
      </c>
      <c r="E65" s="827">
        <v>1</v>
      </c>
      <c r="F65" s="832">
        <v>353.82</v>
      </c>
    </row>
    <row r="66" spans="1:6" ht="14.45" customHeight="1" x14ac:dyDescent="0.2">
      <c r="A66" s="836" t="s">
        <v>1790</v>
      </c>
      <c r="B66" s="831">
        <v>0</v>
      </c>
      <c r="C66" s="827"/>
      <c r="D66" s="831"/>
      <c r="E66" s="827"/>
      <c r="F66" s="832">
        <v>0</v>
      </c>
    </row>
    <row r="67" spans="1:6" ht="14.45" customHeight="1" x14ac:dyDescent="0.2">
      <c r="A67" s="836" t="s">
        <v>1761</v>
      </c>
      <c r="B67" s="831"/>
      <c r="C67" s="827">
        <v>0</v>
      </c>
      <c r="D67" s="831">
        <v>90.7</v>
      </c>
      <c r="E67" s="827">
        <v>1</v>
      </c>
      <c r="F67" s="832">
        <v>90.7</v>
      </c>
    </row>
    <row r="68" spans="1:6" ht="14.45" customHeight="1" x14ac:dyDescent="0.2">
      <c r="A68" s="836" t="s">
        <v>1777</v>
      </c>
      <c r="B68" s="831">
        <v>0</v>
      </c>
      <c r="C68" s="827"/>
      <c r="D68" s="831">
        <v>0</v>
      </c>
      <c r="E68" s="827"/>
      <c r="F68" s="832">
        <v>0</v>
      </c>
    </row>
    <row r="69" spans="1:6" ht="14.45" customHeight="1" x14ac:dyDescent="0.2">
      <c r="A69" s="836" t="s">
        <v>1779</v>
      </c>
      <c r="B69" s="831"/>
      <c r="C69" s="827">
        <v>0</v>
      </c>
      <c r="D69" s="831">
        <v>571.98</v>
      </c>
      <c r="E69" s="827">
        <v>1</v>
      </c>
      <c r="F69" s="832">
        <v>571.98</v>
      </c>
    </row>
    <row r="70" spans="1:6" ht="14.45" customHeight="1" x14ac:dyDescent="0.2">
      <c r="A70" s="836" t="s">
        <v>1785</v>
      </c>
      <c r="B70" s="831"/>
      <c r="C70" s="827">
        <v>0</v>
      </c>
      <c r="D70" s="831">
        <v>129.75</v>
      </c>
      <c r="E70" s="827">
        <v>1</v>
      </c>
      <c r="F70" s="832">
        <v>129.75</v>
      </c>
    </row>
    <row r="71" spans="1:6" ht="14.45" customHeight="1" x14ac:dyDescent="0.2">
      <c r="A71" s="836" t="s">
        <v>1787</v>
      </c>
      <c r="B71" s="831"/>
      <c r="C71" s="827">
        <v>0</v>
      </c>
      <c r="D71" s="831">
        <v>191.25</v>
      </c>
      <c r="E71" s="827">
        <v>1</v>
      </c>
      <c r="F71" s="832">
        <v>191.25</v>
      </c>
    </row>
    <row r="72" spans="1:6" ht="14.45" customHeight="1" x14ac:dyDescent="0.2">
      <c r="A72" s="836" t="s">
        <v>1793</v>
      </c>
      <c r="B72" s="831"/>
      <c r="C72" s="827">
        <v>0</v>
      </c>
      <c r="D72" s="831">
        <v>4640.74</v>
      </c>
      <c r="E72" s="827">
        <v>1</v>
      </c>
      <c r="F72" s="832">
        <v>4640.74</v>
      </c>
    </row>
    <row r="73" spans="1:6" ht="14.45" customHeight="1" x14ac:dyDescent="0.2">
      <c r="A73" s="836" t="s">
        <v>1745</v>
      </c>
      <c r="B73" s="831">
        <v>0</v>
      </c>
      <c r="C73" s="827"/>
      <c r="D73" s="831"/>
      <c r="E73" s="827"/>
      <c r="F73" s="832">
        <v>0</v>
      </c>
    </row>
    <row r="74" spans="1:6" ht="14.45" customHeight="1" x14ac:dyDescent="0.2">
      <c r="A74" s="836" t="s">
        <v>1731</v>
      </c>
      <c r="B74" s="831"/>
      <c r="C74" s="827">
        <v>0</v>
      </c>
      <c r="D74" s="831">
        <v>70.22</v>
      </c>
      <c r="E74" s="827">
        <v>1</v>
      </c>
      <c r="F74" s="832">
        <v>70.22</v>
      </c>
    </row>
    <row r="75" spans="1:6" ht="14.45" customHeight="1" x14ac:dyDescent="0.2">
      <c r="A75" s="836" t="s">
        <v>1728</v>
      </c>
      <c r="B75" s="831"/>
      <c r="C75" s="827"/>
      <c r="D75" s="831">
        <v>0</v>
      </c>
      <c r="E75" s="827"/>
      <c r="F75" s="832">
        <v>0</v>
      </c>
    </row>
    <row r="76" spans="1:6" ht="14.45" customHeight="1" x14ac:dyDescent="0.2">
      <c r="A76" s="836" t="s">
        <v>1766</v>
      </c>
      <c r="B76" s="831"/>
      <c r="C76" s="827">
        <v>0</v>
      </c>
      <c r="D76" s="831">
        <v>87.04</v>
      </c>
      <c r="E76" s="827">
        <v>1</v>
      </c>
      <c r="F76" s="832">
        <v>87.04</v>
      </c>
    </row>
    <row r="77" spans="1:6" ht="14.45" customHeight="1" x14ac:dyDescent="0.2">
      <c r="A77" s="836" t="s">
        <v>4278</v>
      </c>
      <c r="B77" s="831"/>
      <c r="C77" s="827">
        <v>0</v>
      </c>
      <c r="D77" s="831">
        <v>1848</v>
      </c>
      <c r="E77" s="827">
        <v>1</v>
      </c>
      <c r="F77" s="832">
        <v>1848</v>
      </c>
    </row>
    <row r="78" spans="1:6" ht="14.45" customHeight="1" x14ac:dyDescent="0.2">
      <c r="A78" s="836" t="s">
        <v>1732</v>
      </c>
      <c r="B78" s="831"/>
      <c r="C78" s="827">
        <v>0</v>
      </c>
      <c r="D78" s="831">
        <v>373.09</v>
      </c>
      <c r="E78" s="827">
        <v>1</v>
      </c>
      <c r="F78" s="832">
        <v>373.09</v>
      </c>
    </row>
    <row r="79" spans="1:6" ht="14.45" customHeight="1" x14ac:dyDescent="0.2">
      <c r="A79" s="836" t="s">
        <v>1782</v>
      </c>
      <c r="B79" s="831"/>
      <c r="C79" s="827">
        <v>0</v>
      </c>
      <c r="D79" s="831">
        <v>1447.06</v>
      </c>
      <c r="E79" s="827">
        <v>1</v>
      </c>
      <c r="F79" s="832">
        <v>1447.06</v>
      </c>
    </row>
    <row r="80" spans="1:6" ht="14.45" customHeight="1" x14ac:dyDescent="0.2">
      <c r="A80" s="836" t="s">
        <v>1715</v>
      </c>
      <c r="B80" s="831"/>
      <c r="C80" s="827">
        <v>0</v>
      </c>
      <c r="D80" s="831">
        <v>479.23000000000008</v>
      </c>
      <c r="E80" s="827">
        <v>1</v>
      </c>
      <c r="F80" s="832">
        <v>479.23000000000008</v>
      </c>
    </row>
    <row r="81" spans="1:6" ht="14.45" customHeight="1" x14ac:dyDescent="0.2">
      <c r="A81" s="836" t="s">
        <v>1786</v>
      </c>
      <c r="B81" s="831"/>
      <c r="C81" s="827">
        <v>0</v>
      </c>
      <c r="D81" s="831">
        <v>1130</v>
      </c>
      <c r="E81" s="827">
        <v>1</v>
      </c>
      <c r="F81" s="832">
        <v>1130</v>
      </c>
    </row>
    <row r="82" spans="1:6" ht="14.45" customHeight="1" x14ac:dyDescent="0.2">
      <c r="A82" s="836" t="s">
        <v>1803</v>
      </c>
      <c r="B82" s="831"/>
      <c r="C82" s="827">
        <v>0</v>
      </c>
      <c r="D82" s="831">
        <v>7070.1200000000008</v>
      </c>
      <c r="E82" s="827">
        <v>1</v>
      </c>
      <c r="F82" s="832">
        <v>7070.1200000000008</v>
      </c>
    </row>
    <row r="83" spans="1:6" ht="14.45" customHeight="1" x14ac:dyDescent="0.2">
      <c r="A83" s="836" t="s">
        <v>1734</v>
      </c>
      <c r="B83" s="831"/>
      <c r="C83" s="827">
        <v>0</v>
      </c>
      <c r="D83" s="831">
        <v>1585.3700000000006</v>
      </c>
      <c r="E83" s="827">
        <v>1</v>
      </c>
      <c r="F83" s="832">
        <v>1585.3700000000006</v>
      </c>
    </row>
    <row r="84" spans="1:6" ht="14.45" customHeight="1" x14ac:dyDescent="0.2">
      <c r="A84" s="836" t="s">
        <v>1769</v>
      </c>
      <c r="B84" s="831">
        <v>0</v>
      </c>
      <c r="C84" s="827">
        <v>0</v>
      </c>
      <c r="D84" s="831">
        <v>445.8</v>
      </c>
      <c r="E84" s="827">
        <v>1</v>
      </c>
      <c r="F84" s="832">
        <v>445.8</v>
      </c>
    </row>
    <row r="85" spans="1:6" ht="14.45" customHeight="1" x14ac:dyDescent="0.2">
      <c r="A85" s="836" t="s">
        <v>1791</v>
      </c>
      <c r="B85" s="831">
        <v>0</v>
      </c>
      <c r="C85" s="827">
        <v>0</v>
      </c>
      <c r="D85" s="831">
        <v>411.41999999999996</v>
      </c>
      <c r="E85" s="827">
        <v>1</v>
      </c>
      <c r="F85" s="832">
        <v>411.41999999999996</v>
      </c>
    </row>
    <row r="86" spans="1:6" ht="14.45" customHeight="1" x14ac:dyDescent="0.2">
      <c r="A86" s="836" t="s">
        <v>1795</v>
      </c>
      <c r="B86" s="831"/>
      <c r="C86" s="827">
        <v>0</v>
      </c>
      <c r="D86" s="831">
        <v>687.02</v>
      </c>
      <c r="E86" s="827">
        <v>1</v>
      </c>
      <c r="F86" s="832">
        <v>687.02</v>
      </c>
    </row>
    <row r="87" spans="1:6" ht="14.45" customHeight="1" x14ac:dyDescent="0.2">
      <c r="A87" s="836" t="s">
        <v>1754</v>
      </c>
      <c r="B87" s="831"/>
      <c r="C87" s="827">
        <v>0</v>
      </c>
      <c r="D87" s="831">
        <v>359.1</v>
      </c>
      <c r="E87" s="827">
        <v>1</v>
      </c>
      <c r="F87" s="832">
        <v>359.1</v>
      </c>
    </row>
    <row r="88" spans="1:6" ht="14.45" customHeight="1" x14ac:dyDescent="0.2">
      <c r="A88" s="836" t="s">
        <v>1760</v>
      </c>
      <c r="B88" s="831"/>
      <c r="C88" s="827">
        <v>0</v>
      </c>
      <c r="D88" s="831">
        <v>99668.1</v>
      </c>
      <c r="E88" s="827">
        <v>1</v>
      </c>
      <c r="F88" s="832">
        <v>99668.1</v>
      </c>
    </row>
    <row r="89" spans="1:6" ht="14.45" customHeight="1" x14ac:dyDescent="0.2">
      <c r="A89" s="836" t="s">
        <v>1794</v>
      </c>
      <c r="B89" s="831"/>
      <c r="C89" s="827">
        <v>0</v>
      </c>
      <c r="D89" s="831">
        <v>947.42</v>
      </c>
      <c r="E89" s="827">
        <v>1</v>
      </c>
      <c r="F89" s="832">
        <v>947.42</v>
      </c>
    </row>
    <row r="90" spans="1:6" ht="14.45" customHeight="1" x14ac:dyDescent="0.2">
      <c r="A90" s="836" t="s">
        <v>1796</v>
      </c>
      <c r="B90" s="831"/>
      <c r="C90" s="827">
        <v>0</v>
      </c>
      <c r="D90" s="831">
        <v>165.63</v>
      </c>
      <c r="E90" s="827">
        <v>1</v>
      </c>
      <c r="F90" s="832">
        <v>165.63</v>
      </c>
    </row>
    <row r="91" spans="1:6" ht="14.45" customHeight="1" x14ac:dyDescent="0.2">
      <c r="A91" s="836" t="s">
        <v>1772</v>
      </c>
      <c r="B91" s="831"/>
      <c r="C91" s="827">
        <v>0</v>
      </c>
      <c r="D91" s="831">
        <v>5146.4399999999996</v>
      </c>
      <c r="E91" s="827">
        <v>1</v>
      </c>
      <c r="F91" s="832">
        <v>5146.4399999999996</v>
      </c>
    </row>
    <row r="92" spans="1:6" ht="14.45" customHeight="1" x14ac:dyDescent="0.2">
      <c r="A92" s="836" t="s">
        <v>4279</v>
      </c>
      <c r="B92" s="831">
        <v>0</v>
      </c>
      <c r="C92" s="827"/>
      <c r="D92" s="831"/>
      <c r="E92" s="827"/>
      <c r="F92" s="832">
        <v>0</v>
      </c>
    </row>
    <row r="93" spans="1:6" ht="14.45" customHeight="1" x14ac:dyDescent="0.2">
      <c r="A93" s="836" t="s">
        <v>4280</v>
      </c>
      <c r="B93" s="831"/>
      <c r="C93" s="827">
        <v>0</v>
      </c>
      <c r="D93" s="831">
        <v>2018.8500000000001</v>
      </c>
      <c r="E93" s="827">
        <v>1</v>
      </c>
      <c r="F93" s="832">
        <v>2018.8500000000001</v>
      </c>
    </row>
    <row r="94" spans="1:6" ht="14.45" customHeight="1" x14ac:dyDescent="0.2">
      <c r="A94" s="836" t="s">
        <v>4281</v>
      </c>
      <c r="B94" s="831"/>
      <c r="C94" s="827">
        <v>0</v>
      </c>
      <c r="D94" s="831">
        <v>419.2</v>
      </c>
      <c r="E94" s="827">
        <v>1</v>
      </c>
      <c r="F94" s="832">
        <v>419.2</v>
      </c>
    </row>
    <row r="95" spans="1:6" ht="14.45" customHeight="1" x14ac:dyDescent="0.2">
      <c r="A95" s="836" t="s">
        <v>1741</v>
      </c>
      <c r="B95" s="831"/>
      <c r="C95" s="827">
        <v>0</v>
      </c>
      <c r="D95" s="831">
        <v>103.72</v>
      </c>
      <c r="E95" s="827">
        <v>1</v>
      </c>
      <c r="F95" s="832">
        <v>103.72</v>
      </c>
    </row>
    <row r="96" spans="1:6" ht="14.45" customHeight="1" x14ac:dyDescent="0.2">
      <c r="A96" s="836" t="s">
        <v>1775</v>
      </c>
      <c r="B96" s="831"/>
      <c r="C96" s="827">
        <v>0</v>
      </c>
      <c r="D96" s="831">
        <v>81.950000000000017</v>
      </c>
      <c r="E96" s="827">
        <v>1</v>
      </c>
      <c r="F96" s="832">
        <v>81.950000000000017</v>
      </c>
    </row>
    <row r="97" spans="1:6" ht="14.45" customHeight="1" thickBot="1" x14ac:dyDescent="0.25">
      <c r="A97" s="759" t="s">
        <v>4282</v>
      </c>
      <c r="B97" s="750"/>
      <c r="C97" s="751">
        <v>0</v>
      </c>
      <c r="D97" s="750">
        <v>1192.8899999999999</v>
      </c>
      <c r="E97" s="751">
        <v>1</v>
      </c>
      <c r="F97" s="752">
        <v>1192.8899999999999</v>
      </c>
    </row>
    <row r="98" spans="1:6" ht="14.45" customHeight="1" thickBot="1" x14ac:dyDescent="0.25">
      <c r="A98" s="753" t="s">
        <v>3</v>
      </c>
      <c r="B98" s="754">
        <v>36594.449999999997</v>
      </c>
      <c r="C98" s="755">
        <v>2.127231293239517E-2</v>
      </c>
      <c r="D98" s="754">
        <v>1683690.9800000009</v>
      </c>
      <c r="E98" s="755">
        <v>0.97872768706760505</v>
      </c>
      <c r="F98" s="756">
        <v>1720285.4300000006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{9D4AAFD0-E167-4ACD-9C05-E4E2E03C372E}</x14:id>
        </ext>
      </extLst>
    </cfRule>
  </conditionalFormatting>
  <conditionalFormatting sqref="F45:F9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{B9FD26F4-95C8-4D83-B206-BC478E855B45}</x14:id>
        </ext>
      </extLst>
    </cfRule>
  </conditionalFormatting>
  <hyperlinks>
    <hyperlink ref="A2" location="Obsah!A1" display="Zpět na Obsah  KL 01  1.-4.měsíc" xr:uid="{218A59BB-F0FD-458E-878F-77AA444CC4E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D4AAFD0-E167-4ACD-9C05-E4E2E03C372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B9FD26F4-95C8-4D83-B206-BC478E855B4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F45:F97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44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4295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328</v>
      </c>
      <c r="G3" s="47">
        <f>SUBTOTAL(9,G6:G1048576)</f>
        <v>36594.449999999997</v>
      </c>
      <c r="H3" s="48">
        <f>IF(M3=0,0,G3/M3)</f>
        <v>2.127231293239519E-2</v>
      </c>
      <c r="I3" s="47">
        <f>SUBTOTAL(9,I6:I1048576)</f>
        <v>3867</v>
      </c>
      <c r="J3" s="47">
        <f>SUBTOTAL(9,J6:J1048576)</f>
        <v>1683690.9799999988</v>
      </c>
      <c r="K3" s="48">
        <f>IF(M3=0,0,J3/M3)</f>
        <v>0.97872768706760471</v>
      </c>
      <c r="L3" s="47">
        <f>SUBTOTAL(9,L6:L1048576)</f>
        <v>4195</v>
      </c>
      <c r="M3" s="49">
        <f>SUBTOTAL(9,M6:M1048576)</f>
        <v>1720285.429999999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2311</v>
      </c>
      <c r="B6" s="807" t="s">
        <v>1826</v>
      </c>
      <c r="C6" s="807" t="s">
        <v>1827</v>
      </c>
      <c r="D6" s="807" t="s">
        <v>715</v>
      </c>
      <c r="E6" s="807" t="s">
        <v>1828</v>
      </c>
      <c r="F6" s="225">
        <v>2</v>
      </c>
      <c r="G6" s="225">
        <v>1472.66</v>
      </c>
      <c r="H6" s="812">
        <v>1</v>
      </c>
      <c r="I6" s="225"/>
      <c r="J6" s="225"/>
      <c r="K6" s="812">
        <v>0</v>
      </c>
      <c r="L6" s="225">
        <v>2</v>
      </c>
      <c r="M6" s="830">
        <v>1472.66</v>
      </c>
    </row>
    <row r="7" spans="1:13" ht="14.45" customHeight="1" x14ac:dyDescent="0.2">
      <c r="A7" s="821" t="s">
        <v>2311</v>
      </c>
      <c r="B7" s="822" t="s">
        <v>1826</v>
      </c>
      <c r="C7" s="822" t="s">
        <v>4143</v>
      </c>
      <c r="D7" s="822" t="s">
        <v>715</v>
      </c>
      <c r="E7" s="822" t="s">
        <v>4144</v>
      </c>
      <c r="F7" s="831">
        <v>1</v>
      </c>
      <c r="G7" s="831">
        <v>1539.57</v>
      </c>
      <c r="H7" s="827">
        <v>1</v>
      </c>
      <c r="I7" s="831"/>
      <c r="J7" s="831"/>
      <c r="K7" s="827">
        <v>0</v>
      </c>
      <c r="L7" s="831">
        <v>1</v>
      </c>
      <c r="M7" s="832">
        <v>1539.57</v>
      </c>
    </row>
    <row r="8" spans="1:13" ht="14.45" customHeight="1" x14ac:dyDescent="0.2">
      <c r="A8" s="821" t="s">
        <v>2311</v>
      </c>
      <c r="B8" s="822" t="s">
        <v>1829</v>
      </c>
      <c r="C8" s="822" t="s">
        <v>1834</v>
      </c>
      <c r="D8" s="822" t="s">
        <v>788</v>
      </c>
      <c r="E8" s="822" t="s">
        <v>1835</v>
      </c>
      <c r="F8" s="831"/>
      <c r="G8" s="831"/>
      <c r="H8" s="827">
        <v>0</v>
      </c>
      <c r="I8" s="831">
        <v>60</v>
      </c>
      <c r="J8" s="831">
        <v>44179.8</v>
      </c>
      <c r="K8" s="827">
        <v>1</v>
      </c>
      <c r="L8" s="831">
        <v>60</v>
      </c>
      <c r="M8" s="832">
        <v>44179.8</v>
      </c>
    </row>
    <row r="9" spans="1:13" ht="14.45" customHeight="1" x14ac:dyDescent="0.2">
      <c r="A9" s="821" t="s">
        <v>2311</v>
      </c>
      <c r="B9" s="822" t="s">
        <v>1829</v>
      </c>
      <c r="C9" s="822" t="s">
        <v>1836</v>
      </c>
      <c r="D9" s="822" t="s">
        <v>788</v>
      </c>
      <c r="E9" s="822" t="s">
        <v>1837</v>
      </c>
      <c r="F9" s="831"/>
      <c r="G9" s="831"/>
      <c r="H9" s="827">
        <v>0</v>
      </c>
      <c r="I9" s="831">
        <v>11</v>
      </c>
      <c r="J9" s="831">
        <v>5399.79</v>
      </c>
      <c r="K9" s="827">
        <v>1</v>
      </c>
      <c r="L9" s="831">
        <v>11</v>
      </c>
      <c r="M9" s="832">
        <v>5399.79</v>
      </c>
    </row>
    <row r="10" spans="1:13" ht="14.45" customHeight="1" x14ac:dyDescent="0.2">
      <c r="A10" s="821" t="s">
        <v>2311</v>
      </c>
      <c r="B10" s="822" t="s">
        <v>1829</v>
      </c>
      <c r="C10" s="822" t="s">
        <v>2118</v>
      </c>
      <c r="D10" s="822" t="s">
        <v>788</v>
      </c>
      <c r="E10" s="822" t="s">
        <v>2119</v>
      </c>
      <c r="F10" s="831"/>
      <c r="G10" s="831"/>
      <c r="H10" s="827">
        <v>0</v>
      </c>
      <c r="I10" s="831">
        <v>2</v>
      </c>
      <c r="J10" s="831">
        <v>2309.36</v>
      </c>
      <c r="K10" s="827">
        <v>1</v>
      </c>
      <c r="L10" s="831">
        <v>2</v>
      </c>
      <c r="M10" s="832">
        <v>2309.36</v>
      </c>
    </row>
    <row r="11" spans="1:13" ht="14.45" customHeight="1" x14ac:dyDescent="0.2">
      <c r="A11" s="821" t="s">
        <v>2311</v>
      </c>
      <c r="B11" s="822" t="s">
        <v>1829</v>
      </c>
      <c r="C11" s="822" t="s">
        <v>1830</v>
      </c>
      <c r="D11" s="822" t="s">
        <v>788</v>
      </c>
      <c r="E11" s="822" t="s">
        <v>1831</v>
      </c>
      <c r="F11" s="831"/>
      <c r="G11" s="831"/>
      <c r="H11" s="827">
        <v>0</v>
      </c>
      <c r="I11" s="831">
        <v>5</v>
      </c>
      <c r="J11" s="831">
        <v>4618.7</v>
      </c>
      <c r="K11" s="827">
        <v>1</v>
      </c>
      <c r="L11" s="831">
        <v>5</v>
      </c>
      <c r="M11" s="832">
        <v>4618.7</v>
      </c>
    </row>
    <row r="12" spans="1:13" ht="14.45" customHeight="1" x14ac:dyDescent="0.2">
      <c r="A12" s="821" t="s">
        <v>2311</v>
      </c>
      <c r="B12" s="822" t="s">
        <v>1903</v>
      </c>
      <c r="C12" s="822" t="s">
        <v>1907</v>
      </c>
      <c r="D12" s="822" t="s">
        <v>1078</v>
      </c>
      <c r="E12" s="822" t="s">
        <v>1908</v>
      </c>
      <c r="F12" s="831"/>
      <c r="G12" s="831"/>
      <c r="H12" s="827">
        <v>0</v>
      </c>
      <c r="I12" s="831">
        <v>2</v>
      </c>
      <c r="J12" s="831">
        <v>308.72000000000003</v>
      </c>
      <c r="K12" s="827">
        <v>1</v>
      </c>
      <c r="L12" s="831">
        <v>2</v>
      </c>
      <c r="M12" s="832">
        <v>308.72000000000003</v>
      </c>
    </row>
    <row r="13" spans="1:13" ht="14.45" customHeight="1" x14ac:dyDescent="0.2">
      <c r="A13" s="821" t="s">
        <v>2311</v>
      </c>
      <c r="B13" s="822" t="s">
        <v>1913</v>
      </c>
      <c r="C13" s="822" t="s">
        <v>1914</v>
      </c>
      <c r="D13" s="822" t="s">
        <v>1055</v>
      </c>
      <c r="E13" s="822" t="s">
        <v>708</v>
      </c>
      <c r="F13" s="831"/>
      <c r="G13" s="831"/>
      <c r="H13" s="827">
        <v>0</v>
      </c>
      <c r="I13" s="831">
        <v>11</v>
      </c>
      <c r="J13" s="831">
        <v>1201.18</v>
      </c>
      <c r="K13" s="827">
        <v>1</v>
      </c>
      <c r="L13" s="831">
        <v>11</v>
      </c>
      <c r="M13" s="832">
        <v>1201.18</v>
      </c>
    </row>
    <row r="14" spans="1:13" ht="14.45" customHeight="1" x14ac:dyDescent="0.2">
      <c r="A14" s="821" t="s">
        <v>2311</v>
      </c>
      <c r="B14" s="822" t="s">
        <v>1963</v>
      </c>
      <c r="C14" s="822" t="s">
        <v>2069</v>
      </c>
      <c r="D14" s="822" t="s">
        <v>1965</v>
      </c>
      <c r="E14" s="822" t="s">
        <v>2070</v>
      </c>
      <c r="F14" s="831"/>
      <c r="G14" s="831"/>
      <c r="H14" s="827">
        <v>0</v>
      </c>
      <c r="I14" s="831">
        <v>3</v>
      </c>
      <c r="J14" s="831">
        <v>211.44</v>
      </c>
      <c r="K14" s="827">
        <v>1</v>
      </c>
      <c r="L14" s="831">
        <v>3</v>
      </c>
      <c r="M14" s="832">
        <v>211.44</v>
      </c>
    </row>
    <row r="15" spans="1:13" ht="14.45" customHeight="1" x14ac:dyDescent="0.2">
      <c r="A15" s="821" t="s">
        <v>2311</v>
      </c>
      <c r="B15" s="822" t="s">
        <v>1969</v>
      </c>
      <c r="C15" s="822" t="s">
        <v>1970</v>
      </c>
      <c r="D15" s="822" t="s">
        <v>929</v>
      </c>
      <c r="E15" s="822" t="s">
        <v>930</v>
      </c>
      <c r="F15" s="831"/>
      <c r="G15" s="831"/>
      <c r="H15" s="827"/>
      <c r="I15" s="831">
        <v>38</v>
      </c>
      <c r="J15" s="831">
        <v>0</v>
      </c>
      <c r="K15" s="827"/>
      <c r="L15" s="831">
        <v>38</v>
      </c>
      <c r="M15" s="832">
        <v>0</v>
      </c>
    </row>
    <row r="16" spans="1:13" ht="14.45" customHeight="1" x14ac:dyDescent="0.2">
      <c r="A16" s="821" t="s">
        <v>2311</v>
      </c>
      <c r="B16" s="822" t="s">
        <v>4283</v>
      </c>
      <c r="C16" s="822" t="s">
        <v>3408</v>
      </c>
      <c r="D16" s="822" t="s">
        <v>2631</v>
      </c>
      <c r="E16" s="822" t="s">
        <v>3409</v>
      </c>
      <c r="F16" s="831"/>
      <c r="G16" s="831"/>
      <c r="H16" s="827">
        <v>0</v>
      </c>
      <c r="I16" s="831">
        <v>1</v>
      </c>
      <c r="J16" s="831">
        <v>33.549999999999997</v>
      </c>
      <c r="K16" s="827">
        <v>1</v>
      </c>
      <c r="L16" s="831">
        <v>1</v>
      </c>
      <c r="M16" s="832">
        <v>33.549999999999997</v>
      </c>
    </row>
    <row r="17" spans="1:13" ht="14.45" customHeight="1" x14ac:dyDescent="0.2">
      <c r="A17" s="821" t="s">
        <v>2311</v>
      </c>
      <c r="B17" s="822" t="s">
        <v>4283</v>
      </c>
      <c r="C17" s="822" t="s">
        <v>3506</v>
      </c>
      <c r="D17" s="822" t="s">
        <v>2631</v>
      </c>
      <c r="E17" s="822" t="s">
        <v>2845</v>
      </c>
      <c r="F17" s="831"/>
      <c r="G17" s="831"/>
      <c r="H17" s="827">
        <v>0</v>
      </c>
      <c r="I17" s="831">
        <v>1</v>
      </c>
      <c r="J17" s="831">
        <v>50.32</v>
      </c>
      <c r="K17" s="827">
        <v>1</v>
      </c>
      <c r="L17" s="831">
        <v>1</v>
      </c>
      <c r="M17" s="832">
        <v>50.32</v>
      </c>
    </row>
    <row r="18" spans="1:13" ht="14.45" customHeight="1" x14ac:dyDescent="0.2">
      <c r="A18" s="821" t="s">
        <v>2311</v>
      </c>
      <c r="B18" s="822" t="s">
        <v>4283</v>
      </c>
      <c r="C18" s="822" t="s">
        <v>2504</v>
      </c>
      <c r="D18" s="822" t="s">
        <v>2639</v>
      </c>
      <c r="E18" s="822"/>
      <c r="F18" s="831">
        <v>6</v>
      </c>
      <c r="G18" s="831">
        <v>301.92</v>
      </c>
      <c r="H18" s="827">
        <v>1</v>
      </c>
      <c r="I18" s="831"/>
      <c r="J18" s="831"/>
      <c r="K18" s="827">
        <v>0</v>
      </c>
      <c r="L18" s="831">
        <v>6</v>
      </c>
      <c r="M18" s="832">
        <v>301.92</v>
      </c>
    </row>
    <row r="19" spans="1:13" ht="14.45" customHeight="1" x14ac:dyDescent="0.2">
      <c r="A19" s="821" t="s">
        <v>2312</v>
      </c>
      <c r="B19" s="822" t="s">
        <v>2012</v>
      </c>
      <c r="C19" s="822" t="s">
        <v>2104</v>
      </c>
      <c r="D19" s="822" t="s">
        <v>2014</v>
      </c>
      <c r="E19" s="822" t="s">
        <v>2105</v>
      </c>
      <c r="F19" s="831"/>
      <c r="G19" s="831"/>
      <c r="H19" s="827">
        <v>0</v>
      </c>
      <c r="I19" s="831">
        <v>1</v>
      </c>
      <c r="J19" s="831">
        <v>48.89</v>
      </c>
      <c r="K19" s="827">
        <v>1</v>
      </c>
      <c r="L19" s="831">
        <v>1</v>
      </c>
      <c r="M19" s="832">
        <v>48.89</v>
      </c>
    </row>
    <row r="20" spans="1:13" ht="14.45" customHeight="1" x14ac:dyDescent="0.2">
      <c r="A20" s="821" t="s">
        <v>2312</v>
      </c>
      <c r="B20" s="822" t="s">
        <v>1826</v>
      </c>
      <c r="C20" s="822" t="s">
        <v>1827</v>
      </c>
      <c r="D20" s="822" t="s">
        <v>715</v>
      </c>
      <c r="E20" s="822" t="s">
        <v>1828</v>
      </c>
      <c r="F20" s="831">
        <v>1</v>
      </c>
      <c r="G20" s="831">
        <v>736.33</v>
      </c>
      <c r="H20" s="827">
        <v>1</v>
      </c>
      <c r="I20" s="831"/>
      <c r="J20" s="831"/>
      <c r="K20" s="827">
        <v>0</v>
      </c>
      <c r="L20" s="831">
        <v>1</v>
      </c>
      <c r="M20" s="832">
        <v>736.33</v>
      </c>
    </row>
    <row r="21" spans="1:13" ht="14.45" customHeight="1" x14ac:dyDescent="0.2">
      <c r="A21" s="821" t="s">
        <v>2312</v>
      </c>
      <c r="B21" s="822" t="s">
        <v>1829</v>
      </c>
      <c r="C21" s="822" t="s">
        <v>1832</v>
      </c>
      <c r="D21" s="822" t="s">
        <v>788</v>
      </c>
      <c r="E21" s="822" t="s">
        <v>1833</v>
      </c>
      <c r="F21" s="831"/>
      <c r="G21" s="831"/>
      <c r="H21" s="827">
        <v>0</v>
      </c>
      <c r="I21" s="831">
        <v>1</v>
      </c>
      <c r="J21" s="831">
        <v>368.16</v>
      </c>
      <c r="K21" s="827">
        <v>1</v>
      </c>
      <c r="L21" s="831">
        <v>1</v>
      </c>
      <c r="M21" s="832">
        <v>368.16</v>
      </c>
    </row>
    <row r="22" spans="1:13" ht="14.45" customHeight="1" x14ac:dyDescent="0.2">
      <c r="A22" s="821" t="s">
        <v>2312</v>
      </c>
      <c r="B22" s="822" t="s">
        <v>1829</v>
      </c>
      <c r="C22" s="822" t="s">
        <v>1834</v>
      </c>
      <c r="D22" s="822" t="s">
        <v>788</v>
      </c>
      <c r="E22" s="822" t="s">
        <v>1835</v>
      </c>
      <c r="F22" s="831"/>
      <c r="G22" s="831"/>
      <c r="H22" s="827">
        <v>0</v>
      </c>
      <c r="I22" s="831">
        <v>91</v>
      </c>
      <c r="J22" s="831">
        <v>67006.03</v>
      </c>
      <c r="K22" s="827">
        <v>1</v>
      </c>
      <c r="L22" s="831">
        <v>91</v>
      </c>
      <c r="M22" s="832">
        <v>67006.03</v>
      </c>
    </row>
    <row r="23" spans="1:13" ht="14.45" customHeight="1" x14ac:dyDescent="0.2">
      <c r="A23" s="821" t="s">
        <v>2312</v>
      </c>
      <c r="B23" s="822" t="s">
        <v>1829</v>
      </c>
      <c r="C23" s="822" t="s">
        <v>1836</v>
      </c>
      <c r="D23" s="822" t="s">
        <v>788</v>
      </c>
      <c r="E23" s="822" t="s">
        <v>1837</v>
      </c>
      <c r="F23" s="831"/>
      <c r="G23" s="831"/>
      <c r="H23" s="827">
        <v>0</v>
      </c>
      <c r="I23" s="831">
        <v>7</v>
      </c>
      <c r="J23" s="831">
        <v>3436.23</v>
      </c>
      <c r="K23" s="827">
        <v>1</v>
      </c>
      <c r="L23" s="831">
        <v>7</v>
      </c>
      <c r="M23" s="832">
        <v>3436.23</v>
      </c>
    </row>
    <row r="24" spans="1:13" ht="14.45" customHeight="1" x14ac:dyDescent="0.2">
      <c r="A24" s="821" t="s">
        <v>2312</v>
      </c>
      <c r="B24" s="822" t="s">
        <v>1829</v>
      </c>
      <c r="C24" s="822" t="s">
        <v>2118</v>
      </c>
      <c r="D24" s="822" t="s">
        <v>788</v>
      </c>
      <c r="E24" s="822" t="s">
        <v>2119</v>
      </c>
      <c r="F24" s="831"/>
      <c r="G24" s="831"/>
      <c r="H24" s="827">
        <v>0</v>
      </c>
      <c r="I24" s="831">
        <v>2</v>
      </c>
      <c r="J24" s="831">
        <v>2309.36</v>
      </c>
      <c r="K24" s="827">
        <v>1</v>
      </c>
      <c r="L24" s="831">
        <v>2</v>
      </c>
      <c r="M24" s="832">
        <v>2309.36</v>
      </c>
    </row>
    <row r="25" spans="1:13" ht="14.45" customHeight="1" x14ac:dyDescent="0.2">
      <c r="A25" s="821" t="s">
        <v>2312</v>
      </c>
      <c r="B25" s="822" t="s">
        <v>1829</v>
      </c>
      <c r="C25" s="822" t="s">
        <v>1830</v>
      </c>
      <c r="D25" s="822" t="s">
        <v>788</v>
      </c>
      <c r="E25" s="822" t="s">
        <v>1831</v>
      </c>
      <c r="F25" s="831"/>
      <c r="G25" s="831"/>
      <c r="H25" s="827">
        <v>0</v>
      </c>
      <c r="I25" s="831">
        <v>19</v>
      </c>
      <c r="J25" s="831">
        <v>17551.060000000001</v>
      </c>
      <c r="K25" s="827">
        <v>1</v>
      </c>
      <c r="L25" s="831">
        <v>19</v>
      </c>
      <c r="M25" s="832">
        <v>17551.060000000001</v>
      </c>
    </row>
    <row r="26" spans="1:13" ht="14.45" customHeight="1" x14ac:dyDescent="0.2">
      <c r="A26" s="821" t="s">
        <v>2312</v>
      </c>
      <c r="B26" s="822" t="s">
        <v>1845</v>
      </c>
      <c r="C26" s="822" t="s">
        <v>1846</v>
      </c>
      <c r="D26" s="822" t="s">
        <v>1847</v>
      </c>
      <c r="E26" s="822" t="s">
        <v>1848</v>
      </c>
      <c r="F26" s="831"/>
      <c r="G26" s="831"/>
      <c r="H26" s="827">
        <v>0</v>
      </c>
      <c r="I26" s="831">
        <v>1</v>
      </c>
      <c r="J26" s="831">
        <v>42.51</v>
      </c>
      <c r="K26" s="827">
        <v>1</v>
      </c>
      <c r="L26" s="831">
        <v>1</v>
      </c>
      <c r="M26" s="832">
        <v>42.51</v>
      </c>
    </row>
    <row r="27" spans="1:13" ht="14.45" customHeight="1" x14ac:dyDescent="0.2">
      <c r="A27" s="821" t="s">
        <v>2312</v>
      </c>
      <c r="B27" s="822" t="s">
        <v>1884</v>
      </c>
      <c r="C27" s="822" t="s">
        <v>1885</v>
      </c>
      <c r="D27" s="822" t="s">
        <v>808</v>
      </c>
      <c r="E27" s="822" t="s">
        <v>1886</v>
      </c>
      <c r="F27" s="831">
        <v>1</v>
      </c>
      <c r="G27" s="831">
        <v>0</v>
      </c>
      <c r="H27" s="827"/>
      <c r="I27" s="831"/>
      <c r="J27" s="831"/>
      <c r="K27" s="827"/>
      <c r="L27" s="831">
        <v>1</v>
      </c>
      <c r="M27" s="832">
        <v>0</v>
      </c>
    </row>
    <row r="28" spans="1:13" ht="14.45" customHeight="1" x14ac:dyDescent="0.2">
      <c r="A28" s="821" t="s">
        <v>2312</v>
      </c>
      <c r="B28" s="822" t="s">
        <v>1903</v>
      </c>
      <c r="C28" s="822" t="s">
        <v>1907</v>
      </c>
      <c r="D28" s="822" t="s">
        <v>1078</v>
      </c>
      <c r="E28" s="822" t="s">
        <v>1908</v>
      </c>
      <c r="F28" s="831"/>
      <c r="G28" s="831"/>
      <c r="H28" s="827">
        <v>0</v>
      </c>
      <c r="I28" s="831">
        <v>10</v>
      </c>
      <c r="J28" s="831">
        <v>1543.6000000000001</v>
      </c>
      <c r="K28" s="827">
        <v>1</v>
      </c>
      <c r="L28" s="831">
        <v>10</v>
      </c>
      <c r="M28" s="832">
        <v>1543.6000000000001</v>
      </c>
    </row>
    <row r="29" spans="1:13" ht="14.45" customHeight="1" x14ac:dyDescent="0.2">
      <c r="A29" s="821" t="s">
        <v>2312</v>
      </c>
      <c r="B29" s="822" t="s">
        <v>1913</v>
      </c>
      <c r="C29" s="822" t="s">
        <v>1914</v>
      </c>
      <c r="D29" s="822" t="s">
        <v>1055</v>
      </c>
      <c r="E29" s="822" t="s">
        <v>708</v>
      </c>
      <c r="F29" s="831"/>
      <c r="G29" s="831"/>
      <c r="H29" s="827">
        <v>0</v>
      </c>
      <c r="I29" s="831">
        <v>17</v>
      </c>
      <c r="J29" s="831">
        <v>1632.6799999999998</v>
      </c>
      <c r="K29" s="827">
        <v>1</v>
      </c>
      <c r="L29" s="831">
        <v>17</v>
      </c>
      <c r="M29" s="832">
        <v>1632.6799999999998</v>
      </c>
    </row>
    <row r="30" spans="1:13" ht="14.45" customHeight="1" x14ac:dyDescent="0.2">
      <c r="A30" s="821" t="s">
        <v>2312</v>
      </c>
      <c r="B30" s="822" t="s">
        <v>1950</v>
      </c>
      <c r="C30" s="822" t="s">
        <v>1953</v>
      </c>
      <c r="D30" s="822" t="s">
        <v>808</v>
      </c>
      <c r="E30" s="822" t="s">
        <v>1954</v>
      </c>
      <c r="F30" s="831">
        <v>1</v>
      </c>
      <c r="G30" s="831">
        <v>247.17</v>
      </c>
      <c r="H30" s="827">
        <v>1</v>
      </c>
      <c r="I30" s="831"/>
      <c r="J30" s="831"/>
      <c r="K30" s="827">
        <v>0</v>
      </c>
      <c r="L30" s="831">
        <v>1</v>
      </c>
      <c r="M30" s="832">
        <v>247.17</v>
      </c>
    </row>
    <row r="31" spans="1:13" ht="14.45" customHeight="1" x14ac:dyDescent="0.2">
      <c r="A31" s="821" t="s">
        <v>2312</v>
      </c>
      <c r="B31" s="822" t="s">
        <v>1969</v>
      </c>
      <c r="C31" s="822" t="s">
        <v>1970</v>
      </c>
      <c r="D31" s="822" t="s">
        <v>929</v>
      </c>
      <c r="E31" s="822" t="s">
        <v>930</v>
      </c>
      <c r="F31" s="831"/>
      <c r="G31" s="831"/>
      <c r="H31" s="827"/>
      <c r="I31" s="831">
        <v>53</v>
      </c>
      <c r="J31" s="831">
        <v>0</v>
      </c>
      <c r="K31" s="827"/>
      <c r="L31" s="831">
        <v>53</v>
      </c>
      <c r="M31" s="832">
        <v>0</v>
      </c>
    </row>
    <row r="32" spans="1:13" ht="14.45" customHeight="1" x14ac:dyDescent="0.2">
      <c r="A32" s="821" t="s">
        <v>2312</v>
      </c>
      <c r="B32" s="822" t="s">
        <v>1981</v>
      </c>
      <c r="C32" s="822" t="s">
        <v>3008</v>
      </c>
      <c r="D32" s="822" t="s">
        <v>3009</v>
      </c>
      <c r="E32" s="822" t="s">
        <v>1983</v>
      </c>
      <c r="F32" s="831">
        <v>1</v>
      </c>
      <c r="G32" s="831">
        <v>0</v>
      </c>
      <c r="H32" s="827"/>
      <c r="I32" s="831"/>
      <c r="J32" s="831"/>
      <c r="K32" s="827"/>
      <c r="L32" s="831">
        <v>1</v>
      </c>
      <c r="M32" s="832">
        <v>0</v>
      </c>
    </row>
    <row r="33" spans="1:13" ht="14.45" customHeight="1" x14ac:dyDescent="0.2">
      <c r="A33" s="821" t="s">
        <v>2312</v>
      </c>
      <c r="B33" s="822" t="s">
        <v>2249</v>
      </c>
      <c r="C33" s="822" t="s">
        <v>3813</v>
      </c>
      <c r="D33" s="822" t="s">
        <v>3814</v>
      </c>
      <c r="E33" s="822" t="s">
        <v>3815</v>
      </c>
      <c r="F33" s="831"/>
      <c r="G33" s="831"/>
      <c r="H33" s="827">
        <v>0</v>
      </c>
      <c r="I33" s="831">
        <v>5</v>
      </c>
      <c r="J33" s="831">
        <v>1169.8</v>
      </c>
      <c r="K33" s="827">
        <v>1</v>
      </c>
      <c r="L33" s="831">
        <v>5</v>
      </c>
      <c r="M33" s="832">
        <v>1169.8</v>
      </c>
    </row>
    <row r="34" spans="1:13" ht="14.45" customHeight="1" x14ac:dyDescent="0.2">
      <c r="A34" s="821" t="s">
        <v>2312</v>
      </c>
      <c r="B34" s="822" t="s">
        <v>4283</v>
      </c>
      <c r="C34" s="822" t="s">
        <v>2504</v>
      </c>
      <c r="D34" s="822" t="s">
        <v>2639</v>
      </c>
      <c r="E34" s="822"/>
      <c r="F34" s="831">
        <v>4</v>
      </c>
      <c r="G34" s="831">
        <v>201.28</v>
      </c>
      <c r="H34" s="827">
        <v>1</v>
      </c>
      <c r="I34" s="831"/>
      <c r="J34" s="831"/>
      <c r="K34" s="827">
        <v>0</v>
      </c>
      <c r="L34" s="831">
        <v>4</v>
      </c>
      <c r="M34" s="832">
        <v>201.28</v>
      </c>
    </row>
    <row r="35" spans="1:13" ht="14.45" customHeight="1" x14ac:dyDescent="0.2">
      <c r="A35" s="821" t="s">
        <v>2313</v>
      </c>
      <c r="B35" s="822" t="s">
        <v>1829</v>
      </c>
      <c r="C35" s="822" t="s">
        <v>1834</v>
      </c>
      <c r="D35" s="822" t="s">
        <v>788</v>
      </c>
      <c r="E35" s="822" t="s">
        <v>1835</v>
      </c>
      <c r="F35" s="831"/>
      <c r="G35" s="831"/>
      <c r="H35" s="827">
        <v>0</v>
      </c>
      <c r="I35" s="831">
        <v>12</v>
      </c>
      <c r="J35" s="831">
        <v>8835.9600000000009</v>
      </c>
      <c r="K35" s="827">
        <v>1</v>
      </c>
      <c r="L35" s="831">
        <v>12</v>
      </c>
      <c r="M35" s="832">
        <v>8835.9600000000009</v>
      </c>
    </row>
    <row r="36" spans="1:13" ht="14.45" customHeight="1" x14ac:dyDescent="0.2">
      <c r="A36" s="821" t="s">
        <v>2313</v>
      </c>
      <c r="B36" s="822" t="s">
        <v>1903</v>
      </c>
      <c r="C36" s="822" t="s">
        <v>1907</v>
      </c>
      <c r="D36" s="822" t="s">
        <v>1078</v>
      </c>
      <c r="E36" s="822" t="s">
        <v>1908</v>
      </c>
      <c r="F36" s="831"/>
      <c r="G36" s="831"/>
      <c r="H36" s="827">
        <v>0</v>
      </c>
      <c r="I36" s="831">
        <v>1</v>
      </c>
      <c r="J36" s="831">
        <v>154.36000000000001</v>
      </c>
      <c r="K36" s="827">
        <v>1</v>
      </c>
      <c r="L36" s="831">
        <v>1</v>
      </c>
      <c r="M36" s="832">
        <v>154.36000000000001</v>
      </c>
    </row>
    <row r="37" spans="1:13" ht="14.45" customHeight="1" x14ac:dyDescent="0.2">
      <c r="A37" s="821" t="s">
        <v>2313</v>
      </c>
      <c r="B37" s="822" t="s">
        <v>1913</v>
      </c>
      <c r="C37" s="822" t="s">
        <v>2518</v>
      </c>
      <c r="D37" s="822" t="s">
        <v>1055</v>
      </c>
      <c r="E37" s="822" t="s">
        <v>2519</v>
      </c>
      <c r="F37" s="831"/>
      <c r="G37" s="831"/>
      <c r="H37" s="827">
        <v>0</v>
      </c>
      <c r="I37" s="831">
        <v>2</v>
      </c>
      <c r="J37" s="831">
        <v>96.02</v>
      </c>
      <c r="K37" s="827">
        <v>1</v>
      </c>
      <c r="L37" s="831">
        <v>2</v>
      </c>
      <c r="M37" s="832">
        <v>96.02</v>
      </c>
    </row>
    <row r="38" spans="1:13" ht="14.45" customHeight="1" x14ac:dyDescent="0.2">
      <c r="A38" s="821" t="s">
        <v>2313</v>
      </c>
      <c r="B38" s="822" t="s">
        <v>1913</v>
      </c>
      <c r="C38" s="822" t="s">
        <v>1914</v>
      </c>
      <c r="D38" s="822" t="s">
        <v>1055</v>
      </c>
      <c r="E38" s="822" t="s">
        <v>708</v>
      </c>
      <c r="F38" s="831"/>
      <c r="G38" s="831"/>
      <c r="H38" s="827">
        <v>0</v>
      </c>
      <c r="I38" s="831">
        <v>1</v>
      </c>
      <c r="J38" s="831">
        <v>96.04</v>
      </c>
      <c r="K38" s="827">
        <v>1</v>
      </c>
      <c r="L38" s="831">
        <v>1</v>
      </c>
      <c r="M38" s="832">
        <v>96.04</v>
      </c>
    </row>
    <row r="39" spans="1:13" ht="14.45" customHeight="1" x14ac:dyDescent="0.2">
      <c r="A39" s="821" t="s">
        <v>2313</v>
      </c>
      <c r="B39" s="822" t="s">
        <v>1963</v>
      </c>
      <c r="C39" s="822" t="s">
        <v>2069</v>
      </c>
      <c r="D39" s="822" t="s">
        <v>1965</v>
      </c>
      <c r="E39" s="822" t="s">
        <v>2070</v>
      </c>
      <c r="F39" s="831"/>
      <c r="G39" s="831"/>
      <c r="H39" s="827">
        <v>0</v>
      </c>
      <c r="I39" s="831">
        <v>12</v>
      </c>
      <c r="J39" s="831">
        <v>845.76</v>
      </c>
      <c r="K39" s="827">
        <v>1</v>
      </c>
      <c r="L39" s="831">
        <v>12</v>
      </c>
      <c r="M39" s="832">
        <v>845.76</v>
      </c>
    </row>
    <row r="40" spans="1:13" ht="14.45" customHeight="1" x14ac:dyDescent="0.2">
      <c r="A40" s="821" t="s">
        <v>2313</v>
      </c>
      <c r="B40" s="822" t="s">
        <v>1969</v>
      </c>
      <c r="C40" s="822" t="s">
        <v>1970</v>
      </c>
      <c r="D40" s="822" t="s">
        <v>929</v>
      </c>
      <c r="E40" s="822" t="s">
        <v>930</v>
      </c>
      <c r="F40" s="831"/>
      <c r="G40" s="831"/>
      <c r="H40" s="827"/>
      <c r="I40" s="831">
        <v>177</v>
      </c>
      <c r="J40" s="831">
        <v>0</v>
      </c>
      <c r="K40" s="827"/>
      <c r="L40" s="831">
        <v>177</v>
      </c>
      <c r="M40" s="832">
        <v>0</v>
      </c>
    </row>
    <row r="41" spans="1:13" ht="14.45" customHeight="1" x14ac:dyDescent="0.2">
      <c r="A41" s="821" t="s">
        <v>2313</v>
      </c>
      <c r="B41" s="822" t="s">
        <v>1981</v>
      </c>
      <c r="C41" s="822" t="s">
        <v>1984</v>
      </c>
      <c r="D41" s="822" t="s">
        <v>1069</v>
      </c>
      <c r="E41" s="822" t="s">
        <v>1985</v>
      </c>
      <c r="F41" s="831"/>
      <c r="G41" s="831"/>
      <c r="H41" s="827"/>
      <c r="I41" s="831">
        <v>6</v>
      </c>
      <c r="J41" s="831">
        <v>0</v>
      </c>
      <c r="K41" s="827"/>
      <c r="L41" s="831">
        <v>6</v>
      </c>
      <c r="M41" s="832">
        <v>0</v>
      </c>
    </row>
    <row r="42" spans="1:13" ht="14.45" customHeight="1" x14ac:dyDescent="0.2">
      <c r="A42" s="821" t="s">
        <v>2313</v>
      </c>
      <c r="B42" s="822" t="s">
        <v>1981</v>
      </c>
      <c r="C42" s="822" t="s">
        <v>1982</v>
      </c>
      <c r="D42" s="822" t="s">
        <v>1069</v>
      </c>
      <c r="E42" s="822" t="s">
        <v>1983</v>
      </c>
      <c r="F42" s="831"/>
      <c r="G42" s="831"/>
      <c r="H42" s="827"/>
      <c r="I42" s="831">
        <v>2</v>
      </c>
      <c r="J42" s="831">
        <v>0</v>
      </c>
      <c r="K42" s="827"/>
      <c r="L42" s="831">
        <v>2</v>
      </c>
      <c r="M42" s="832">
        <v>0</v>
      </c>
    </row>
    <row r="43" spans="1:13" ht="14.45" customHeight="1" x14ac:dyDescent="0.2">
      <c r="A43" s="821" t="s">
        <v>2313</v>
      </c>
      <c r="B43" s="822" t="s">
        <v>2006</v>
      </c>
      <c r="C43" s="822" t="s">
        <v>2007</v>
      </c>
      <c r="D43" s="822" t="s">
        <v>1064</v>
      </c>
      <c r="E43" s="822" t="s">
        <v>2008</v>
      </c>
      <c r="F43" s="831"/>
      <c r="G43" s="831"/>
      <c r="H43" s="827">
        <v>0</v>
      </c>
      <c r="I43" s="831">
        <v>2</v>
      </c>
      <c r="J43" s="831">
        <v>235.1</v>
      </c>
      <c r="K43" s="827">
        <v>1</v>
      </c>
      <c r="L43" s="831">
        <v>2</v>
      </c>
      <c r="M43" s="832">
        <v>235.1</v>
      </c>
    </row>
    <row r="44" spans="1:13" ht="14.45" customHeight="1" x14ac:dyDescent="0.2">
      <c r="A44" s="821" t="s">
        <v>2313</v>
      </c>
      <c r="B44" s="822" t="s">
        <v>1939</v>
      </c>
      <c r="C44" s="822" t="s">
        <v>2582</v>
      </c>
      <c r="D44" s="822" t="s">
        <v>2583</v>
      </c>
      <c r="E44" s="822" t="s">
        <v>2584</v>
      </c>
      <c r="F44" s="831"/>
      <c r="G44" s="831"/>
      <c r="H44" s="827">
        <v>0</v>
      </c>
      <c r="I44" s="831">
        <v>8</v>
      </c>
      <c r="J44" s="831">
        <v>56953.2</v>
      </c>
      <c r="K44" s="827">
        <v>1</v>
      </c>
      <c r="L44" s="831">
        <v>8</v>
      </c>
      <c r="M44" s="832">
        <v>56953.2</v>
      </c>
    </row>
    <row r="45" spans="1:13" ht="14.45" customHeight="1" x14ac:dyDescent="0.2">
      <c r="A45" s="821" t="s">
        <v>2313</v>
      </c>
      <c r="B45" s="822" t="s">
        <v>4283</v>
      </c>
      <c r="C45" s="822" t="s">
        <v>2504</v>
      </c>
      <c r="D45" s="822" t="s">
        <v>2639</v>
      </c>
      <c r="E45" s="822"/>
      <c r="F45" s="831">
        <v>12</v>
      </c>
      <c r="G45" s="831">
        <v>603.84</v>
      </c>
      <c r="H45" s="827">
        <v>1</v>
      </c>
      <c r="I45" s="831"/>
      <c r="J45" s="831"/>
      <c r="K45" s="827">
        <v>0</v>
      </c>
      <c r="L45" s="831">
        <v>12</v>
      </c>
      <c r="M45" s="832">
        <v>603.84</v>
      </c>
    </row>
    <row r="46" spans="1:13" ht="14.45" customHeight="1" x14ac:dyDescent="0.2">
      <c r="A46" s="821" t="s">
        <v>2313</v>
      </c>
      <c r="B46" s="822" t="s">
        <v>4283</v>
      </c>
      <c r="C46" s="822" t="s">
        <v>2640</v>
      </c>
      <c r="D46" s="822" t="s">
        <v>2639</v>
      </c>
      <c r="E46" s="822"/>
      <c r="F46" s="831">
        <v>2</v>
      </c>
      <c r="G46" s="831">
        <v>33.54</v>
      </c>
      <c r="H46" s="827">
        <v>1</v>
      </c>
      <c r="I46" s="831"/>
      <c r="J46" s="831"/>
      <c r="K46" s="827">
        <v>0</v>
      </c>
      <c r="L46" s="831">
        <v>2</v>
      </c>
      <c r="M46" s="832">
        <v>33.54</v>
      </c>
    </row>
    <row r="47" spans="1:13" ht="14.45" customHeight="1" x14ac:dyDescent="0.2">
      <c r="A47" s="821" t="s">
        <v>2314</v>
      </c>
      <c r="B47" s="822" t="s">
        <v>4284</v>
      </c>
      <c r="C47" s="822" t="s">
        <v>2851</v>
      </c>
      <c r="D47" s="822" t="s">
        <v>2852</v>
      </c>
      <c r="E47" s="822" t="s">
        <v>2853</v>
      </c>
      <c r="F47" s="831"/>
      <c r="G47" s="831"/>
      <c r="H47" s="827">
        <v>0</v>
      </c>
      <c r="I47" s="831">
        <v>3</v>
      </c>
      <c r="J47" s="831">
        <v>2018.8500000000001</v>
      </c>
      <c r="K47" s="827">
        <v>1</v>
      </c>
      <c r="L47" s="831">
        <v>3</v>
      </c>
      <c r="M47" s="832">
        <v>2018.8500000000001</v>
      </c>
    </row>
    <row r="48" spans="1:13" ht="14.45" customHeight="1" x14ac:dyDescent="0.2">
      <c r="A48" s="821" t="s">
        <v>2314</v>
      </c>
      <c r="B48" s="822" t="s">
        <v>1829</v>
      </c>
      <c r="C48" s="822" t="s">
        <v>1834</v>
      </c>
      <c r="D48" s="822" t="s">
        <v>788</v>
      </c>
      <c r="E48" s="822" t="s">
        <v>1835</v>
      </c>
      <c r="F48" s="831"/>
      <c r="G48" s="831"/>
      <c r="H48" s="827">
        <v>0</v>
      </c>
      <c r="I48" s="831">
        <v>43</v>
      </c>
      <c r="J48" s="831">
        <v>31662.190000000002</v>
      </c>
      <c r="K48" s="827">
        <v>1</v>
      </c>
      <c r="L48" s="831">
        <v>43</v>
      </c>
      <c r="M48" s="832">
        <v>31662.190000000002</v>
      </c>
    </row>
    <row r="49" spans="1:13" ht="14.45" customHeight="1" x14ac:dyDescent="0.2">
      <c r="A49" s="821" t="s">
        <v>2314</v>
      </c>
      <c r="B49" s="822" t="s">
        <v>1829</v>
      </c>
      <c r="C49" s="822" t="s">
        <v>1836</v>
      </c>
      <c r="D49" s="822" t="s">
        <v>788</v>
      </c>
      <c r="E49" s="822" t="s">
        <v>1837</v>
      </c>
      <c r="F49" s="831"/>
      <c r="G49" s="831"/>
      <c r="H49" s="827">
        <v>0</v>
      </c>
      <c r="I49" s="831">
        <v>9</v>
      </c>
      <c r="J49" s="831">
        <v>4418.01</v>
      </c>
      <c r="K49" s="827">
        <v>1</v>
      </c>
      <c r="L49" s="831">
        <v>9</v>
      </c>
      <c r="M49" s="832">
        <v>4418.01</v>
      </c>
    </row>
    <row r="50" spans="1:13" ht="14.45" customHeight="1" x14ac:dyDescent="0.2">
      <c r="A50" s="821" t="s">
        <v>2314</v>
      </c>
      <c r="B50" s="822" t="s">
        <v>1829</v>
      </c>
      <c r="C50" s="822" t="s">
        <v>1830</v>
      </c>
      <c r="D50" s="822" t="s">
        <v>788</v>
      </c>
      <c r="E50" s="822" t="s">
        <v>1831</v>
      </c>
      <c r="F50" s="831"/>
      <c r="G50" s="831"/>
      <c r="H50" s="827">
        <v>0</v>
      </c>
      <c r="I50" s="831">
        <v>3</v>
      </c>
      <c r="J50" s="831">
        <v>2771.2200000000003</v>
      </c>
      <c r="K50" s="827">
        <v>1</v>
      </c>
      <c r="L50" s="831">
        <v>3</v>
      </c>
      <c r="M50" s="832">
        <v>2771.2200000000003</v>
      </c>
    </row>
    <row r="51" spans="1:13" ht="14.45" customHeight="1" x14ac:dyDescent="0.2">
      <c r="A51" s="821" t="s">
        <v>2314</v>
      </c>
      <c r="B51" s="822" t="s">
        <v>1845</v>
      </c>
      <c r="C51" s="822" t="s">
        <v>1846</v>
      </c>
      <c r="D51" s="822" t="s">
        <v>1847</v>
      </c>
      <c r="E51" s="822" t="s">
        <v>1848</v>
      </c>
      <c r="F51" s="831"/>
      <c r="G51" s="831"/>
      <c r="H51" s="827">
        <v>0</v>
      </c>
      <c r="I51" s="831">
        <v>1</v>
      </c>
      <c r="J51" s="831">
        <v>42.51</v>
      </c>
      <c r="K51" s="827">
        <v>1</v>
      </c>
      <c r="L51" s="831">
        <v>1</v>
      </c>
      <c r="M51" s="832">
        <v>42.51</v>
      </c>
    </row>
    <row r="52" spans="1:13" ht="14.45" customHeight="1" x14ac:dyDescent="0.2">
      <c r="A52" s="821" t="s">
        <v>2314</v>
      </c>
      <c r="B52" s="822" t="s">
        <v>1854</v>
      </c>
      <c r="C52" s="822" t="s">
        <v>2716</v>
      </c>
      <c r="D52" s="822" t="s">
        <v>1856</v>
      </c>
      <c r="E52" s="822" t="s">
        <v>2717</v>
      </c>
      <c r="F52" s="831">
        <v>4</v>
      </c>
      <c r="G52" s="831">
        <v>917.52</v>
      </c>
      <c r="H52" s="827">
        <v>1</v>
      </c>
      <c r="I52" s="831"/>
      <c r="J52" s="831"/>
      <c r="K52" s="827">
        <v>0</v>
      </c>
      <c r="L52" s="831">
        <v>4</v>
      </c>
      <c r="M52" s="832">
        <v>917.52</v>
      </c>
    </row>
    <row r="53" spans="1:13" ht="14.45" customHeight="1" x14ac:dyDescent="0.2">
      <c r="A53" s="821" t="s">
        <v>2314</v>
      </c>
      <c r="B53" s="822" t="s">
        <v>2143</v>
      </c>
      <c r="C53" s="822" t="s">
        <v>2785</v>
      </c>
      <c r="D53" s="822" t="s">
        <v>2786</v>
      </c>
      <c r="E53" s="822" t="s">
        <v>2787</v>
      </c>
      <c r="F53" s="831">
        <v>4</v>
      </c>
      <c r="G53" s="831">
        <v>290.44</v>
      </c>
      <c r="H53" s="827">
        <v>1</v>
      </c>
      <c r="I53" s="831"/>
      <c r="J53" s="831"/>
      <c r="K53" s="827">
        <v>0</v>
      </c>
      <c r="L53" s="831">
        <v>4</v>
      </c>
      <c r="M53" s="832">
        <v>290.44</v>
      </c>
    </row>
    <row r="54" spans="1:13" ht="14.45" customHeight="1" x14ac:dyDescent="0.2">
      <c r="A54" s="821" t="s">
        <v>2314</v>
      </c>
      <c r="B54" s="822" t="s">
        <v>2052</v>
      </c>
      <c r="C54" s="822" t="s">
        <v>2712</v>
      </c>
      <c r="D54" s="822" t="s">
        <v>2713</v>
      </c>
      <c r="E54" s="822" t="s">
        <v>2714</v>
      </c>
      <c r="F54" s="831">
        <v>9</v>
      </c>
      <c r="G54" s="831">
        <v>785.22</v>
      </c>
      <c r="H54" s="827">
        <v>1</v>
      </c>
      <c r="I54" s="831"/>
      <c r="J54" s="831"/>
      <c r="K54" s="827">
        <v>0</v>
      </c>
      <c r="L54" s="831">
        <v>9</v>
      </c>
      <c r="M54" s="832">
        <v>785.22</v>
      </c>
    </row>
    <row r="55" spans="1:13" ht="14.45" customHeight="1" x14ac:dyDescent="0.2">
      <c r="A55" s="821" t="s">
        <v>2314</v>
      </c>
      <c r="B55" s="822" t="s">
        <v>1903</v>
      </c>
      <c r="C55" s="822" t="s">
        <v>1907</v>
      </c>
      <c r="D55" s="822" t="s">
        <v>1078</v>
      </c>
      <c r="E55" s="822" t="s">
        <v>1908</v>
      </c>
      <c r="F55" s="831"/>
      <c r="G55" s="831"/>
      <c r="H55" s="827">
        <v>0</v>
      </c>
      <c r="I55" s="831">
        <v>10</v>
      </c>
      <c r="J55" s="831">
        <v>1543.6</v>
      </c>
      <c r="K55" s="827">
        <v>1</v>
      </c>
      <c r="L55" s="831">
        <v>10</v>
      </c>
      <c r="M55" s="832">
        <v>1543.6</v>
      </c>
    </row>
    <row r="56" spans="1:13" ht="14.45" customHeight="1" x14ac:dyDescent="0.2">
      <c r="A56" s="821" t="s">
        <v>2314</v>
      </c>
      <c r="B56" s="822" t="s">
        <v>1913</v>
      </c>
      <c r="C56" s="822" t="s">
        <v>1914</v>
      </c>
      <c r="D56" s="822" t="s">
        <v>1055</v>
      </c>
      <c r="E56" s="822" t="s">
        <v>708</v>
      </c>
      <c r="F56" s="831"/>
      <c r="G56" s="831"/>
      <c r="H56" s="827">
        <v>0</v>
      </c>
      <c r="I56" s="831">
        <v>4</v>
      </c>
      <c r="J56" s="831">
        <v>456.53000000000003</v>
      </c>
      <c r="K56" s="827">
        <v>1</v>
      </c>
      <c r="L56" s="831">
        <v>4</v>
      </c>
      <c r="M56" s="832">
        <v>456.53000000000003</v>
      </c>
    </row>
    <row r="57" spans="1:13" ht="14.45" customHeight="1" x14ac:dyDescent="0.2">
      <c r="A57" s="821" t="s">
        <v>2314</v>
      </c>
      <c r="B57" s="822" t="s">
        <v>2066</v>
      </c>
      <c r="C57" s="822" t="s">
        <v>2757</v>
      </c>
      <c r="D57" s="822" t="s">
        <v>1222</v>
      </c>
      <c r="E57" s="822" t="s">
        <v>2758</v>
      </c>
      <c r="F57" s="831"/>
      <c r="G57" s="831"/>
      <c r="H57" s="827">
        <v>0</v>
      </c>
      <c r="I57" s="831">
        <v>1</v>
      </c>
      <c r="J57" s="831">
        <v>773.45</v>
      </c>
      <c r="K57" s="827">
        <v>1</v>
      </c>
      <c r="L57" s="831">
        <v>1</v>
      </c>
      <c r="M57" s="832">
        <v>773.45</v>
      </c>
    </row>
    <row r="58" spans="1:13" ht="14.45" customHeight="1" x14ac:dyDescent="0.2">
      <c r="A58" s="821" t="s">
        <v>2314</v>
      </c>
      <c r="B58" s="822" t="s">
        <v>1963</v>
      </c>
      <c r="C58" s="822" t="s">
        <v>2069</v>
      </c>
      <c r="D58" s="822" t="s">
        <v>1965</v>
      </c>
      <c r="E58" s="822" t="s">
        <v>2070</v>
      </c>
      <c r="F58" s="831"/>
      <c r="G58" s="831"/>
      <c r="H58" s="827">
        <v>0</v>
      </c>
      <c r="I58" s="831">
        <v>3</v>
      </c>
      <c r="J58" s="831">
        <v>211.44</v>
      </c>
      <c r="K58" s="827">
        <v>1</v>
      </c>
      <c r="L58" s="831">
        <v>3</v>
      </c>
      <c r="M58" s="832">
        <v>211.44</v>
      </c>
    </row>
    <row r="59" spans="1:13" ht="14.45" customHeight="1" x14ac:dyDescent="0.2">
      <c r="A59" s="821" t="s">
        <v>2314</v>
      </c>
      <c r="B59" s="822" t="s">
        <v>1963</v>
      </c>
      <c r="C59" s="822" t="s">
        <v>1964</v>
      </c>
      <c r="D59" s="822" t="s">
        <v>1965</v>
      </c>
      <c r="E59" s="822" t="s">
        <v>1966</v>
      </c>
      <c r="F59" s="831"/>
      <c r="G59" s="831"/>
      <c r="H59" s="827">
        <v>0</v>
      </c>
      <c r="I59" s="831">
        <v>2</v>
      </c>
      <c r="J59" s="831">
        <v>281.92</v>
      </c>
      <c r="K59" s="827">
        <v>1</v>
      </c>
      <c r="L59" s="831">
        <v>2</v>
      </c>
      <c r="M59" s="832">
        <v>281.92</v>
      </c>
    </row>
    <row r="60" spans="1:13" ht="14.45" customHeight="1" x14ac:dyDescent="0.2">
      <c r="A60" s="821" t="s">
        <v>2314</v>
      </c>
      <c r="B60" s="822" t="s">
        <v>4285</v>
      </c>
      <c r="C60" s="822" t="s">
        <v>2776</v>
      </c>
      <c r="D60" s="822" t="s">
        <v>2777</v>
      </c>
      <c r="E60" s="822" t="s">
        <v>2778</v>
      </c>
      <c r="F60" s="831">
        <v>3</v>
      </c>
      <c r="G60" s="831">
        <v>1278.0899999999999</v>
      </c>
      <c r="H60" s="827">
        <v>1</v>
      </c>
      <c r="I60" s="831"/>
      <c r="J60" s="831"/>
      <c r="K60" s="827">
        <v>0</v>
      </c>
      <c r="L60" s="831">
        <v>3</v>
      </c>
      <c r="M60" s="832">
        <v>1278.0899999999999</v>
      </c>
    </row>
    <row r="61" spans="1:13" ht="14.45" customHeight="1" x14ac:dyDescent="0.2">
      <c r="A61" s="821" t="s">
        <v>2314</v>
      </c>
      <c r="B61" s="822" t="s">
        <v>4285</v>
      </c>
      <c r="C61" s="822" t="s">
        <v>2779</v>
      </c>
      <c r="D61" s="822" t="s">
        <v>2780</v>
      </c>
      <c r="E61" s="822" t="s">
        <v>2781</v>
      </c>
      <c r="F61" s="831"/>
      <c r="G61" s="831"/>
      <c r="H61" s="827">
        <v>0</v>
      </c>
      <c r="I61" s="831">
        <v>3</v>
      </c>
      <c r="J61" s="831">
        <v>1278.0899999999999</v>
      </c>
      <c r="K61" s="827">
        <v>1</v>
      </c>
      <c r="L61" s="831">
        <v>3</v>
      </c>
      <c r="M61" s="832">
        <v>1278.0899999999999</v>
      </c>
    </row>
    <row r="62" spans="1:13" ht="14.45" customHeight="1" x14ac:dyDescent="0.2">
      <c r="A62" s="821" t="s">
        <v>2314</v>
      </c>
      <c r="B62" s="822" t="s">
        <v>4285</v>
      </c>
      <c r="C62" s="822" t="s">
        <v>2782</v>
      </c>
      <c r="D62" s="822" t="s">
        <v>2780</v>
      </c>
      <c r="E62" s="822" t="s">
        <v>2783</v>
      </c>
      <c r="F62" s="831">
        <v>3</v>
      </c>
      <c r="G62" s="831">
        <v>426.06000000000006</v>
      </c>
      <c r="H62" s="827">
        <v>1</v>
      </c>
      <c r="I62" s="831"/>
      <c r="J62" s="831"/>
      <c r="K62" s="827">
        <v>0</v>
      </c>
      <c r="L62" s="831">
        <v>3</v>
      </c>
      <c r="M62" s="832">
        <v>426.06000000000006</v>
      </c>
    </row>
    <row r="63" spans="1:13" ht="14.45" customHeight="1" x14ac:dyDescent="0.2">
      <c r="A63" s="821" t="s">
        <v>2314</v>
      </c>
      <c r="B63" s="822" t="s">
        <v>1969</v>
      </c>
      <c r="C63" s="822" t="s">
        <v>1970</v>
      </c>
      <c r="D63" s="822" t="s">
        <v>929</v>
      </c>
      <c r="E63" s="822" t="s">
        <v>930</v>
      </c>
      <c r="F63" s="831"/>
      <c r="G63" s="831"/>
      <c r="H63" s="827"/>
      <c r="I63" s="831">
        <v>68</v>
      </c>
      <c r="J63" s="831">
        <v>0</v>
      </c>
      <c r="K63" s="827"/>
      <c r="L63" s="831">
        <v>68</v>
      </c>
      <c r="M63" s="832">
        <v>0</v>
      </c>
    </row>
    <row r="64" spans="1:13" ht="14.45" customHeight="1" x14ac:dyDescent="0.2">
      <c r="A64" s="821" t="s">
        <v>2314</v>
      </c>
      <c r="B64" s="822" t="s">
        <v>1969</v>
      </c>
      <c r="C64" s="822" t="s">
        <v>2232</v>
      </c>
      <c r="D64" s="822" t="s">
        <v>929</v>
      </c>
      <c r="E64" s="822" t="s">
        <v>2233</v>
      </c>
      <c r="F64" s="831"/>
      <c r="G64" s="831"/>
      <c r="H64" s="827">
        <v>0</v>
      </c>
      <c r="I64" s="831">
        <v>3</v>
      </c>
      <c r="J64" s="831">
        <v>184.47</v>
      </c>
      <c r="K64" s="827">
        <v>1</v>
      </c>
      <c r="L64" s="831">
        <v>3</v>
      </c>
      <c r="M64" s="832">
        <v>184.47</v>
      </c>
    </row>
    <row r="65" spans="1:13" ht="14.45" customHeight="1" x14ac:dyDescent="0.2">
      <c r="A65" s="821" t="s">
        <v>2314</v>
      </c>
      <c r="B65" s="822" t="s">
        <v>4286</v>
      </c>
      <c r="C65" s="822" t="s">
        <v>2822</v>
      </c>
      <c r="D65" s="822" t="s">
        <v>2602</v>
      </c>
      <c r="E65" s="822" t="s">
        <v>2603</v>
      </c>
      <c r="F65" s="831">
        <v>2</v>
      </c>
      <c r="G65" s="831">
        <v>120.78</v>
      </c>
      <c r="H65" s="827">
        <v>1</v>
      </c>
      <c r="I65" s="831"/>
      <c r="J65" s="831"/>
      <c r="K65" s="827">
        <v>0</v>
      </c>
      <c r="L65" s="831">
        <v>2</v>
      </c>
      <c r="M65" s="832">
        <v>120.78</v>
      </c>
    </row>
    <row r="66" spans="1:13" ht="14.45" customHeight="1" x14ac:dyDescent="0.2">
      <c r="A66" s="821" t="s">
        <v>2314</v>
      </c>
      <c r="B66" s="822" t="s">
        <v>4287</v>
      </c>
      <c r="C66" s="822" t="s">
        <v>2725</v>
      </c>
      <c r="D66" s="822" t="s">
        <v>709</v>
      </c>
      <c r="E66" s="822" t="s">
        <v>710</v>
      </c>
      <c r="F66" s="831"/>
      <c r="G66" s="831"/>
      <c r="H66" s="827">
        <v>0</v>
      </c>
      <c r="I66" s="831">
        <v>2</v>
      </c>
      <c r="J66" s="831">
        <v>528</v>
      </c>
      <c r="K66" s="827">
        <v>1</v>
      </c>
      <c r="L66" s="831">
        <v>2</v>
      </c>
      <c r="M66" s="832">
        <v>528</v>
      </c>
    </row>
    <row r="67" spans="1:13" ht="14.45" customHeight="1" x14ac:dyDescent="0.2">
      <c r="A67" s="821" t="s">
        <v>2314</v>
      </c>
      <c r="B67" s="822" t="s">
        <v>4287</v>
      </c>
      <c r="C67" s="822" t="s">
        <v>2726</v>
      </c>
      <c r="D67" s="822" t="s">
        <v>2727</v>
      </c>
      <c r="E67" s="822" t="s">
        <v>710</v>
      </c>
      <c r="F67" s="831"/>
      <c r="G67" s="831"/>
      <c r="H67" s="827">
        <v>0</v>
      </c>
      <c r="I67" s="831">
        <v>4</v>
      </c>
      <c r="J67" s="831">
        <v>1056</v>
      </c>
      <c r="K67" s="827">
        <v>1</v>
      </c>
      <c r="L67" s="831">
        <v>4</v>
      </c>
      <c r="M67" s="832">
        <v>1056</v>
      </c>
    </row>
    <row r="68" spans="1:13" ht="14.45" customHeight="1" x14ac:dyDescent="0.2">
      <c r="A68" s="821" t="s">
        <v>2314</v>
      </c>
      <c r="B68" s="822" t="s">
        <v>2249</v>
      </c>
      <c r="C68" s="822" t="s">
        <v>2856</v>
      </c>
      <c r="D68" s="822" t="s">
        <v>2857</v>
      </c>
      <c r="E68" s="822" t="s">
        <v>1504</v>
      </c>
      <c r="F68" s="831"/>
      <c r="G68" s="831"/>
      <c r="H68" s="827">
        <v>0</v>
      </c>
      <c r="I68" s="831">
        <v>1</v>
      </c>
      <c r="J68" s="831">
        <v>104.4</v>
      </c>
      <c r="K68" s="827">
        <v>1</v>
      </c>
      <c r="L68" s="831">
        <v>1</v>
      </c>
      <c r="M68" s="832">
        <v>104.4</v>
      </c>
    </row>
    <row r="69" spans="1:13" ht="14.45" customHeight="1" x14ac:dyDescent="0.2">
      <c r="A69" s="821" t="s">
        <v>2314</v>
      </c>
      <c r="B69" s="822" t="s">
        <v>2249</v>
      </c>
      <c r="C69" s="822" t="s">
        <v>2854</v>
      </c>
      <c r="D69" s="822" t="s">
        <v>2855</v>
      </c>
      <c r="E69" s="822" t="s">
        <v>1504</v>
      </c>
      <c r="F69" s="831"/>
      <c r="G69" s="831"/>
      <c r="H69" s="827">
        <v>0</v>
      </c>
      <c r="I69" s="831">
        <v>1</v>
      </c>
      <c r="J69" s="831">
        <v>104.4</v>
      </c>
      <c r="K69" s="827">
        <v>1</v>
      </c>
      <c r="L69" s="831">
        <v>1</v>
      </c>
      <c r="M69" s="832">
        <v>104.4</v>
      </c>
    </row>
    <row r="70" spans="1:13" ht="14.45" customHeight="1" x14ac:dyDescent="0.2">
      <c r="A70" s="821" t="s">
        <v>2314</v>
      </c>
      <c r="B70" s="822" t="s">
        <v>4283</v>
      </c>
      <c r="C70" s="822" t="s">
        <v>2838</v>
      </c>
      <c r="D70" s="822" t="s">
        <v>2631</v>
      </c>
      <c r="E70" s="822" t="s">
        <v>2839</v>
      </c>
      <c r="F70" s="831"/>
      <c r="G70" s="831"/>
      <c r="H70" s="827">
        <v>0</v>
      </c>
      <c r="I70" s="831">
        <v>2</v>
      </c>
      <c r="J70" s="831">
        <v>301.88</v>
      </c>
      <c r="K70" s="827">
        <v>1</v>
      </c>
      <c r="L70" s="831">
        <v>2</v>
      </c>
      <c r="M70" s="832">
        <v>301.88</v>
      </c>
    </row>
    <row r="71" spans="1:13" ht="14.45" customHeight="1" x14ac:dyDescent="0.2">
      <c r="A71" s="821" t="s">
        <v>2314</v>
      </c>
      <c r="B71" s="822" t="s">
        <v>4283</v>
      </c>
      <c r="C71" s="822" t="s">
        <v>2504</v>
      </c>
      <c r="D71" s="822" t="s">
        <v>2639</v>
      </c>
      <c r="E71" s="822"/>
      <c r="F71" s="831">
        <v>20</v>
      </c>
      <c r="G71" s="831">
        <v>1006.4</v>
      </c>
      <c r="H71" s="827">
        <v>1</v>
      </c>
      <c r="I71" s="831"/>
      <c r="J71" s="831"/>
      <c r="K71" s="827">
        <v>0</v>
      </c>
      <c r="L71" s="831">
        <v>20</v>
      </c>
      <c r="M71" s="832">
        <v>1006.4</v>
      </c>
    </row>
    <row r="72" spans="1:13" ht="14.45" customHeight="1" x14ac:dyDescent="0.2">
      <c r="A72" s="821" t="s">
        <v>2314</v>
      </c>
      <c r="B72" s="822" t="s">
        <v>4283</v>
      </c>
      <c r="C72" s="822" t="s">
        <v>2843</v>
      </c>
      <c r="D72" s="822" t="s">
        <v>2844</v>
      </c>
      <c r="E72" s="822" t="s">
        <v>2845</v>
      </c>
      <c r="F72" s="831">
        <v>3</v>
      </c>
      <c r="G72" s="831">
        <v>150.96</v>
      </c>
      <c r="H72" s="827">
        <v>1</v>
      </c>
      <c r="I72" s="831"/>
      <c r="J72" s="831"/>
      <c r="K72" s="827">
        <v>0</v>
      </c>
      <c r="L72" s="831">
        <v>3</v>
      </c>
      <c r="M72" s="832">
        <v>150.96</v>
      </c>
    </row>
    <row r="73" spans="1:13" ht="14.45" customHeight="1" x14ac:dyDescent="0.2">
      <c r="A73" s="821" t="s">
        <v>2314</v>
      </c>
      <c r="B73" s="822" t="s">
        <v>4288</v>
      </c>
      <c r="C73" s="822" t="s">
        <v>2847</v>
      </c>
      <c r="D73" s="822" t="s">
        <v>2848</v>
      </c>
      <c r="E73" s="822" t="s">
        <v>2849</v>
      </c>
      <c r="F73" s="831">
        <v>2</v>
      </c>
      <c r="G73" s="831">
        <v>0</v>
      </c>
      <c r="H73" s="827"/>
      <c r="I73" s="831"/>
      <c r="J73" s="831"/>
      <c r="K73" s="827"/>
      <c r="L73" s="831">
        <v>2</v>
      </c>
      <c r="M73" s="832">
        <v>0</v>
      </c>
    </row>
    <row r="74" spans="1:13" ht="14.45" customHeight="1" x14ac:dyDescent="0.2">
      <c r="A74" s="821" t="s">
        <v>2315</v>
      </c>
      <c r="B74" s="822" t="s">
        <v>2012</v>
      </c>
      <c r="C74" s="822" t="s">
        <v>2016</v>
      </c>
      <c r="D74" s="822" t="s">
        <v>2014</v>
      </c>
      <c r="E74" s="822" t="s">
        <v>2017</v>
      </c>
      <c r="F74" s="831"/>
      <c r="G74" s="831"/>
      <c r="H74" s="827">
        <v>0</v>
      </c>
      <c r="I74" s="831">
        <v>2</v>
      </c>
      <c r="J74" s="831">
        <v>27.36</v>
      </c>
      <c r="K74" s="827">
        <v>1</v>
      </c>
      <c r="L74" s="831">
        <v>2</v>
      </c>
      <c r="M74" s="832">
        <v>27.36</v>
      </c>
    </row>
    <row r="75" spans="1:13" ht="14.45" customHeight="1" x14ac:dyDescent="0.2">
      <c r="A75" s="821" t="s">
        <v>2315</v>
      </c>
      <c r="B75" s="822" t="s">
        <v>1829</v>
      </c>
      <c r="C75" s="822" t="s">
        <v>1834</v>
      </c>
      <c r="D75" s="822" t="s">
        <v>788</v>
      </c>
      <c r="E75" s="822" t="s">
        <v>1835</v>
      </c>
      <c r="F75" s="831"/>
      <c r="G75" s="831"/>
      <c r="H75" s="827">
        <v>0</v>
      </c>
      <c r="I75" s="831">
        <v>24</v>
      </c>
      <c r="J75" s="831">
        <v>17671.920000000002</v>
      </c>
      <c r="K75" s="827">
        <v>1</v>
      </c>
      <c r="L75" s="831">
        <v>24</v>
      </c>
      <c r="M75" s="832">
        <v>17671.920000000002</v>
      </c>
    </row>
    <row r="76" spans="1:13" ht="14.45" customHeight="1" x14ac:dyDescent="0.2">
      <c r="A76" s="821" t="s">
        <v>2315</v>
      </c>
      <c r="B76" s="822" t="s">
        <v>1829</v>
      </c>
      <c r="C76" s="822" t="s">
        <v>1836</v>
      </c>
      <c r="D76" s="822" t="s">
        <v>788</v>
      </c>
      <c r="E76" s="822" t="s">
        <v>1837</v>
      </c>
      <c r="F76" s="831"/>
      <c r="G76" s="831"/>
      <c r="H76" s="827">
        <v>0</v>
      </c>
      <c r="I76" s="831">
        <v>5</v>
      </c>
      <c r="J76" s="831">
        <v>2454.4499999999998</v>
      </c>
      <c r="K76" s="827">
        <v>1</v>
      </c>
      <c r="L76" s="831">
        <v>5</v>
      </c>
      <c r="M76" s="832">
        <v>2454.4499999999998</v>
      </c>
    </row>
    <row r="77" spans="1:13" ht="14.45" customHeight="1" x14ac:dyDescent="0.2">
      <c r="A77" s="821" t="s">
        <v>2315</v>
      </c>
      <c r="B77" s="822" t="s">
        <v>1829</v>
      </c>
      <c r="C77" s="822" t="s">
        <v>2024</v>
      </c>
      <c r="D77" s="822" t="s">
        <v>1203</v>
      </c>
      <c r="E77" s="822" t="s">
        <v>2025</v>
      </c>
      <c r="F77" s="831"/>
      <c r="G77" s="831"/>
      <c r="H77" s="827">
        <v>0</v>
      </c>
      <c r="I77" s="831">
        <v>2</v>
      </c>
      <c r="J77" s="831">
        <v>3694.98</v>
      </c>
      <c r="K77" s="827">
        <v>1</v>
      </c>
      <c r="L77" s="831">
        <v>2</v>
      </c>
      <c r="M77" s="832">
        <v>3694.98</v>
      </c>
    </row>
    <row r="78" spans="1:13" ht="14.45" customHeight="1" x14ac:dyDescent="0.2">
      <c r="A78" s="821" t="s">
        <v>2315</v>
      </c>
      <c r="B78" s="822" t="s">
        <v>1829</v>
      </c>
      <c r="C78" s="822" t="s">
        <v>1830</v>
      </c>
      <c r="D78" s="822" t="s">
        <v>788</v>
      </c>
      <c r="E78" s="822" t="s">
        <v>1831</v>
      </c>
      <c r="F78" s="831"/>
      <c r="G78" s="831"/>
      <c r="H78" s="827">
        <v>0</v>
      </c>
      <c r="I78" s="831">
        <v>6</v>
      </c>
      <c r="J78" s="831">
        <v>5542.4400000000005</v>
      </c>
      <c r="K78" s="827">
        <v>1</v>
      </c>
      <c r="L78" s="831">
        <v>6</v>
      </c>
      <c r="M78" s="832">
        <v>5542.4400000000005</v>
      </c>
    </row>
    <row r="79" spans="1:13" ht="14.45" customHeight="1" x14ac:dyDescent="0.2">
      <c r="A79" s="821" t="s">
        <v>2315</v>
      </c>
      <c r="B79" s="822" t="s">
        <v>1854</v>
      </c>
      <c r="C79" s="822" t="s">
        <v>1855</v>
      </c>
      <c r="D79" s="822" t="s">
        <v>1856</v>
      </c>
      <c r="E79" s="822" t="s">
        <v>1857</v>
      </c>
      <c r="F79" s="831">
        <v>1</v>
      </c>
      <c r="G79" s="831">
        <v>65.540000000000006</v>
      </c>
      <c r="H79" s="827">
        <v>1</v>
      </c>
      <c r="I79" s="831"/>
      <c r="J79" s="831"/>
      <c r="K79" s="827">
        <v>0</v>
      </c>
      <c r="L79" s="831">
        <v>1</v>
      </c>
      <c r="M79" s="832">
        <v>65.540000000000006</v>
      </c>
    </row>
    <row r="80" spans="1:13" ht="14.45" customHeight="1" x14ac:dyDescent="0.2">
      <c r="A80" s="821" t="s">
        <v>2315</v>
      </c>
      <c r="B80" s="822" t="s">
        <v>2048</v>
      </c>
      <c r="C80" s="822" t="s">
        <v>2049</v>
      </c>
      <c r="D80" s="822" t="s">
        <v>2050</v>
      </c>
      <c r="E80" s="822" t="s">
        <v>2051</v>
      </c>
      <c r="F80" s="831"/>
      <c r="G80" s="831"/>
      <c r="H80" s="827">
        <v>0</v>
      </c>
      <c r="I80" s="831">
        <v>1</v>
      </c>
      <c r="J80" s="831">
        <v>103.72</v>
      </c>
      <c r="K80" s="827">
        <v>1</v>
      </c>
      <c r="L80" s="831">
        <v>1</v>
      </c>
      <c r="M80" s="832">
        <v>103.72</v>
      </c>
    </row>
    <row r="81" spans="1:13" ht="14.45" customHeight="1" x14ac:dyDescent="0.2">
      <c r="A81" s="821" t="s">
        <v>2315</v>
      </c>
      <c r="B81" s="822" t="s">
        <v>1967</v>
      </c>
      <c r="C81" s="822" t="s">
        <v>2924</v>
      </c>
      <c r="D81" s="822" t="s">
        <v>664</v>
      </c>
      <c r="E81" s="822" t="s">
        <v>1168</v>
      </c>
      <c r="F81" s="831"/>
      <c r="G81" s="831"/>
      <c r="H81" s="827">
        <v>0</v>
      </c>
      <c r="I81" s="831">
        <v>1</v>
      </c>
      <c r="J81" s="831">
        <v>21.76</v>
      </c>
      <c r="K81" s="827">
        <v>1</v>
      </c>
      <c r="L81" s="831">
        <v>1</v>
      </c>
      <c r="M81" s="832">
        <v>21.76</v>
      </c>
    </row>
    <row r="82" spans="1:13" ht="14.45" customHeight="1" x14ac:dyDescent="0.2">
      <c r="A82" s="821" t="s">
        <v>2315</v>
      </c>
      <c r="B82" s="822" t="s">
        <v>1969</v>
      </c>
      <c r="C82" s="822" t="s">
        <v>1970</v>
      </c>
      <c r="D82" s="822" t="s">
        <v>929</v>
      </c>
      <c r="E82" s="822" t="s">
        <v>930</v>
      </c>
      <c r="F82" s="831"/>
      <c r="G82" s="831"/>
      <c r="H82" s="827"/>
      <c r="I82" s="831">
        <v>12</v>
      </c>
      <c r="J82" s="831">
        <v>0</v>
      </c>
      <c r="K82" s="827"/>
      <c r="L82" s="831">
        <v>12</v>
      </c>
      <c r="M82" s="832">
        <v>0</v>
      </c>
    </row>
    <row r="83" spans="1:13" ht="14.45" customHeight="1" x14ac:dyDescent="0.2">
      <c r="A83" s="821" t="s">
        <v>2315</v>
      </c>
      <c r="B83" s="822" t="s">
        <v>2080</v>
      </c>
      <c r="C83" s="822" t="s">
        <v>2234</v>
      </c>
      <c r="D83" s="822" t="s">
        <v>1258</v>
      </c>
      <c r="E83" s="822" t="s">
        <v>1565</v>
      </c>
      <c r="F83" s="831"/>
      <c r="G83" s="831"/>
      <c r="H83" s="827">
        <v>0</v>
      </c>
      <c r="I83" s="831">
        <v>1</v>
      </c>
      <c r="J83" s="831">
        <v>2573.2199999999998</v>
      </c>
      <c r="K83" s="827">
        <v>1</v>
      </c>
      <c r="L83" s="831">
        <v>1</v>
      </c>
      <c r="M83" s="832">
        <v>2573.2199999999998</v>
      </c>
    </row>
    <row r="84" spans="1:13" ht="14.45" customHeight="1" x14ac:dyDescent="0.2">
      <c r="A84" s="821" t="s">
        <v>2317</v>
      </c>
      <c r="B84" s="822" t="s">
        <v>1829</v>
      </c>
      <c r="C84" s="822" t="s">
        <v>2191</v>
      </c>
      <c r="D84" s="822" t="s">
        <v>1203</v>
      </c>
      <c r="E84" s="822" t="s">
        <v>2192</v>
      </c>
      <c r="F84" s="831"/>
      <c r="G84" s="831"/>
      <c r="H84" s="827">
        <v>0</v>
      </c>
      <c r="I84" s="831">
        <v>2</v>
      </c>
      <c r="J84" s="831">
        <v>2771.24</v>
      </c>
      <c r="K84" s="827">
        <v>1</v>
      </c>
      <c r="L84" s="831">
        <v>2</v>
      </c>
      <c r="M84" s="832">
        <v>2771.24</v>
      </c>
    </row>
    <row r="85" spans="1:13" ht="14.45" customHeight="1" x14ac:dyDescent="0.2">
      <c r="A85" s="821" t="s">
        <v>2317</v>
      </c>
      <c r="B85" s="822" t="s">
        <v>1829</v>
      </c>
      <c r="C85" s="822" t="s">
        <v>1834</v>
      </c>
      <c r="D85" s="822" t="s">
        <v>788</v>
      </c>
      <c r="E85" s="822" t="s">
        <v>1835</v>
      </c>
      <c r="F85" s="831"/>
      <c r="G85" s="831"/>
      <c r="H85" s="827">
        <v>0</v>
      </c>
      <c r="I85" s="831">
        <v>55</v>
      </c>
      <c r="J85" s="831">
        <v>40498.150000000009</v>
      </c>
      <c r="K85" s="827">
        <v>1</v>
      </c>
      <c r="L85" s="831">
        <v>55</v>
      </c>
      <c r="M85" s="832">
        <v>40498.150000000009</v>
      </c>
    </row>
    <row r="86" spans="1:13" ht="14.45" customHeight="1" x14ac:dyDescent="0.2">
      <c r="A86" s="821" t="s">
        <v>2317</v>
      </c>
      <c r="B86" s="822" t="s">
        <v>1829</v>
      </c>
      <c r="C86" s="822" t="s">
        <v>1836</v>
      </c>
      <c r="D86" s="822" t="s">
        <v>788</v>
      </c>
      <c r="E86" s="822" t="s">
        <v>1837</v>
      </c>
      <c r="F86" s="831"/>
      <c r="G86" s="831"/>
      <c r="H86" s="827">
        <v>0</v>
      </c>
      <c r="I86" s="831">
        <v>11</v>
      </c>
      <c r="J86" s="831">
        <v>5399.79</v>
      </c>
      <c r="K86" s="827">
        <v>1</v>
      </c>
      <c r="L86" s="831">
        <v>11</v>
      </c>
      <c r="M86" s="832">
        <v>5399.79</v>
      </c>
    </row>
    <row r="87" spans="1:13" ht="14.45" customHeight="1" x14ac:dyDescent="0.2">
      <c r="A87" s="821" t="s">
        <v>2317</v>
      </c>
      <c r="B87" s="822" t="s">
        <v>1829</v>
      </c>
      <c r="C87" s="822" t="s">
        <v>2024</v>
      </c>
      <c r="D87" s="822" t="s">
        <v>1203</v>
      </c>
      <c r="E87" s="822" t="s">
        <v>2025</v>
      </c>
      <c r="F87" s="831"/>
      <c r="G87" s="831"/>
      <c r="H87" s="827">
        <v>0</v>
      </c>
      <c r="I87" s="831">
        <v>1</v>
      </c>
      <c r="J87" s="831">
        <v>1847.49</v>
      </c>
      <c r="K87" s="827">
        <v>1</v>
      </c>
      <c r="L87" s="831">
        <v>1</v>
      </c>
      <c r="M87" s="832">
        <v>1847.49</v>
      </c>
    </row>
    <row r="88" spans="1:13" ht="14.45" customHeight="1" x14ac:dyDescent="0.2">
      <c r="A88" s="821" t="s">
        <v>2317</v>
      </c>
      <c r="B88" s="822" t="s">
        <v>1829</v>
      </c>
      <c r="C88" s="822" t="s">
        <v>2118</v>
      </c>
      <c r="D88" s="822" t="s">
        <v>788</v>
      </c>
      <c r="E88" s="822" t="s">
        <v>2119</v>
      </c>
      <c r="F88" s="831"/>
      <c r="G88" s="831"/>
      <c r="H88" s="827">
        <v>0</v>
      </c>
      <c r="I88" s="831">
        <v>2</v>
      </c>
      <c r="J88" s="831">
        <v>2309.36</v>
      </c>
      <c r="K88" s="827">
        <v>1</v>
      </c>
      <c r="L88" s="831">
        <v>2</v>
      </c>
      <c r="M88" s="832">
        <v>2309.36</v>
      </c>
    </row>
    <row r="89" spans="1:13" ht="14.45" customHeight="1" x14ac:dyDescent="0.2">
      <c r="A89" s="821" t="s">
        <v>2317</v>
      </c>
      <c r="B89" s="822" t="s">
        <v>1829</v>
      </c>
      <c r="C89" s="822" t="s">
        <v>1830</v>
      </c>
      <c r="D89" s="822" t="s">
        <v>788</v>
      </c>
      <c r="E89" s="822" t="s">
        <v>1831</v>
      </c>
      <c r="F89" s="831"/>
      <c r="G89" s="831"/>
      <c r="H89" s="827">
        <v>0</v>
      </c>
      <c r="I89" s="831">
        <v>2</v>
      </c>
      <c r="J89" s="831">
        <v>1847.48</v>
      </c>
      <c r="K89" s="827">
        <v>1</v>
      </c>
      <c r="L89" s="831">
        <v>2</v>
      </c>
      <c r="M89" s="832">
        <v>1847.48</v>
      </c>
    </row>
    <row r="90" spans="1:13" ht="14.45" customHeight="1" x14ac:dyDescent="0.2">
      <c r="A90" s="821" t="s">
        <v>2317</v>
      </c>
      <c r="B90" s="822" t="s">
        <v>1849</v>
      </c>
      <c r="C90" s="822" t="s">
        <v>2127</v>
      </c>
      <c r="D90" s="822" t="s">
        <v>2128</v>
      </c>
      <c r="E90" s="822" t="s">
        <v>2129</v>
      </c>
      <c r="F90" s="831"/>
      <c r="G90" s="831"/>
      <c r="H90" s="827"/>
      <c r="I90" s="831">
        <v>1</v>
      </c>
      <c r="J90" s="831">
        <v>0</v>
      </c>
      <c r="K90" s="827"/>
      <c r="L90" s="831">
        <v>1</v>
      </c>
      <c r="M90" s="832">
        <v>0</v>
      </c>
    </row>
    <row r="91" spans="1:13" ht="14.45" customHeight="1" x14ac:dyDescent="0.2">
      <c r="A91" s="821" t="s">
        <v>2317</v>
      </c>
      <c r="B91" s="822" t="s">
        <v>1903</v>
      </c>
      <c r="C91" s="822" t="s">
        <v>1907</v>
      </c>
      <c r="D91" s="822" t="s">
        <v>1078</v>
      </c>
      <c r="E91" s="822" t="s">
        <v>1908</v>
      </c>
      <c r="F91" s="831"/>
      <c r="G91" s="831"/>
      <c r="H91" s="827">
        <v>0</v>
      </c>
      <c r="I91" s="831">
        <v>16</v>
      </c>
      <c r="J91" s="831">
        <v>2469.7600000000002</v>
      </c>
      <c r="K91" s="827">
        <v>1</v>
      </c>
      <c r="L91" s="831">
        <v>16</v>
      </c>
      <c r="M91" s="832">
        <v>2469.7600000000002</v>
      </c>
    </row>
    <row r="92" spans="1:13" ht="14.45" customHeight="1" x14ac:dyDescent="0.2">
      <c r="A92" s="821" t="s">
        <v>2317</v>
      </c>
      <c r="B92" s="822" t="s">
        <v>1913</v>
      </c>
      <c r="C92" s="822" t="s">
        <v>1914</v>
      </c>
      <c r="D92" s="822" t="s">
        <v>1055</v>
      </c>
      <c r="E92" s="822" t="s">
        <v>708</v>
      </c>
      <c r="F92" s="831"/>
      <c r="G92" s="831"/>
      <c r="H92" s="827">
        <v>0</v>
      </c>
      <c r="I92" s="831">
        <v>7</v>
      </c>
      <c r="J92" s="831">
        <v>817.02</v>
      </c>
      <c r="K92" s="827">
        <v>1</v>
      </c>
      <c r="L92" s="831">
        <v>7</v>
      </c>
      <c r="M92" s="832">
        <v>817.02</v>
      </c>
    </row>
    <row r="93" spans="1:13" ht="14.45" customHeight="1" x14ac:dyDescent="0.2">
      <c r="A93" s="821" t="s">
        <v>2317</v>
      </c>
      <c r="B93" s="822" t="s">
        <v>2222</v>
      </c>
      <c r="C93" s="822" t="s">
        <v>2223</v>
      </c>
      <c r="D93" s="822" t="s">
        <v>2224</v>
      </c>
      <c r="E93" s="822" t="s">
        <v>2225</v>
      </c>
      <c r="F93" s="831"/>
      <c r="G93" s="831"/>
      <c r="H93" s="827">
        <v>0</v>
      </c>
      <c r="I93" s="831">
        <v>1</v>
      </c>
      <c r="J93" s="831">
        <v>119.7</v>
      </c>
      <c r="K93" s="827">
        <v>1</v>
      </c>
      <c r="L93" s="831">
        <v>1</v>
      </c>
      <c r="M93" s="832">
        <v>119.7</v>
      </c>
    </row>
    <row r="94" spans="1:13" ht="14.45" customHeight="1" x14ac:dyDescent="0.2">
      <c r="A94" s="821" t="s">
        <v>2317</v>
      </c>
      <c r="B94" s="822" t="s">
        <v>2066</v>
      </c>
      <c r="C94" s="822" t="s">
        <v>2757</v>
      </c>
      <c r="D94" s="822" t="s">
        <v>1222</v>
      </c>
      <c r="E94" s="822" t="s">
        <v>2758</v>
      </c>
      <c r="F94" s="831"/>
      <c r="G94" s="831"/>
      <c r="H94" s="827">
        <v>0</v>
      </c>
      <c r="I94" s="831">
        <v>1</v>
      </c>
      <c r="J94" s="831">
        <v>773.45</v>
      </c>
      <c r="K94" s="827">
        <v>1</v>
      </c>
      <c r="L94" s="831">
        <v>1</v>
      </c>
      <c r="M94" s="832">
        <v>773.45</v>
      </c>
    </row>
    <row r="95" spans="1:13" ht="14.45" customHeight="1" x14ac:dyDescent="0.2">
      <c r="A95" s="821" t="s">
        <v>2317</v>
      </c>
      <c r="B95" s="822" t="s">
        <v>1963</v>
      </c>
      <c r="C95" s="822" t="s">
        <v>2069</v>
      </c>
      <c r="D95" s="822" t="s">
        <v>1965</v>
      </c>
      <c r="E95" s="822" t="s">
        <v>2070</v>
      </c>
      <c r="F95" s="831"/>
      <c r="G95" s="831"/>
      <c r="H95" s="827">
        <v>0</v>
      </c>
      <c r="I95" s="831">
        <v>4</v>
      </c>
      <c r="J95" s="831">
        <v>281.92</v>
      </c>
      <c r="K95" s="827">
        <v>1</v>
      </c>
      <c r="L95" s="831">
        <v>4</v>
      </c>
      <c r="M95" s="832">
        <v>281.92</v>
      </c>
    </row>
    <row r="96" spans="1:13" ht="14.45" customHeight="1" x14ac:dyDescent="0.2">
      <c r="A96" s="821" t="s">
        <v>2317</v>
      </c>
      <c r="B96" s="822" t="s">
        <v>1963</v>
      </c>
      <c r="C96" s="822" t="s">
        <v>1964</v>
      </c>
      <c r="D96" s="822" t="s">
        <v>1965</v>
      </c>
      <c r="E96" s="822" t="s">
        <v>1966</v>
      </c>
      <c r="F96" s="831"/>
      <c r="G96" s="831"/>
      <c r="H96" s="827">
        <v>0</v>
      </c>
      <c r="I96" s="831">
        <v>1</v>
      </c>
      <c r="J96" s="831">
        <v>140.96</v>
      </c>
      <c r="K96" s="827">
        <v>1</v>
      </c>
      <c r="L96" s="831">
        <v>1</v>
      </c>
      <c r="M96" s="832">
        <v>140.96</v>
      </c>
    </row>
    <row r="97" spans="1:13" ht="14.45" customHeight="1" x14ac:dyDescent="0.2">
      <c r="A97" s="821" t="s">
        <v>2317</v>
      </c>
      <c r="B97" s="822" t="s">
        <v>1969</v>
      </c>
      <c r="C97" s="822" t="s">
        <v>1970</v>
      </c>
      <c r="D97" s="822" t="s">
        <v>929</v>
      </c>
      <c r="E97" s="822" t="s">
        <v>930</v>
      </c>
      <c r="F97" s="831"/>
      <c r="G97" s="831"/>
      <c r="H97" s="827"/>
      <c r="I97" s="831">
        <v>41</v>
      </c>
      <c r="J97" s="831">
        <v>0</v>
      </c>
      <c r="K97" s="827"/>
      <c r="L97" s="831">
        <v>41</v>
      </c>
      <c r="M97" s="832">
        <v>0</v>
      </c>
    </row>
    <row r="98" spans="1:13" ht="14.45" customHeight="1" x14ac:dyDescent="0.2">
      <c r="A98" s="821" t="s">
        <v>2317</v>
      </c>
      <c r="B98" s="822" t="s">
        <v>1969</v>
      </c>
      <c r="C98" s="822" t="s">
        <v>3941</v>
      </c>
      <c r="D98" s="822" t="s">
        <v>3942</v>
      </c>
      <c r="E98" s="822" t="s">
        <v>3943</v>
      </c>
      <c r="F98" s="831">
        <v>1</v>
      </c>
      <c r="G98" s="831">
        <v>0</v>
      </c>
      <c r="H98" s="827"/>
      <c r="I98" s="831"/>
      <c r="J98" s="831"/>
      <c r="K98" s="827"/>
      <c r="L98" s="831">
        <v>1</v>
      </c>
      <c r="M98" s="832">
        <v>0</v>
      </c>
    </row>
    <row r="99" spans="1:13" ht="14.45" customHeight="1" x14ac:dyDescent="0.2">
      <c r="A99" s="821" t="s">
        <v>2317</v>
      </c>
      <c r="B99" s="822" t="s">
        <v>1977</v>
      </c>
      <c r="C99" s="822" t="s">
        <v>1978</v>
      </c>
      <c r="D99" s="822" t="s">
        <v>1979</v>
      </c>
      <c r="E99" s="822" t="s">
        <v>1980</v>
      </c>
      <c r="F99" s="831"/>
      <c r="G99" s="831"/>
      <c r="H99" s="827">
        <v>0</v>
      </c>
      <c r="I99" s="831">
        <v>1</v>
      </c>
      <c r="J99" s="831">
        <v>11.71</v>
      </c>
      <c r="K99" s="827">
        <v>1</v>
      </c>
      <c r="L99" s="831">
        <v>1</v>
      </c>
      <c r="M99" s="832">
        <v>11.71</v>
      </c>
    </row>
    <row r="100" spans="1:13" ht="14.45" customHeight="1" x14ac:dyDescent="0.2">
      <c r="A100" s="821" t="s">
        <v>2317</v>
      </c>
      <c r="B100" s="822" t="s">
        <v>4283</v>
      </c>
      <c r="C100" s="822" t="s">
        <v>3506</v>
      </c>
      <c r="D100" s="822" t="s">
        <v>2631</v>
      </c>
      <c r="E100" s="822" t="s">
        <v>2845</v>
      </c>
      <c r="F100" s="831"/>
      <c r="G100" s="831"/>
      <c r="H100" s="827">
        <v>0</v>
      </c>
      <c r="I100" s="831">
        <v>1</v>
      </c>
      <c r="J100" s="831">
        <v>50.32</v>
      </c>
      <c r="K100" s="827">
        <v>1</v>
      </c>
      <c r="L100" s="831">
        <v>1</v>
      </c>
      <c r="M100" s="832">
        <v>50.32</v>
      </c>
    </row>
    <row r="101" spans="1:13" ht="14.45" customHeight="1" x14ac:dyDescent="0.2">
      <c r="A101" s="821" t="s">
        <v>2317</v>
      </c>
      <c r="B101" s="822" t="s">
        <v>4283</v>
      </c>
      <c r="C101" s="822" t="s">
        <v>2504</v>
      </c>
      <c r="D101" s="822" t="s">
        <v>2639</v>
      </c>
      <c r="E101" s="822"/>
      <c r="F101" s="831">
        <v>7</v>
      </c>
      <c r="G101" s="831">
        <v>352.24</v>
      </c>
      <c r="H101" s="827">
        <v>1</v>
      </c>
      <c r="I101" s="831"/>
      <c r="J101" s="831"/>
      <c r="K101" s="827">
        <v>0</v>
      </c>
      <c r="L101" s="831">
        <v>7</v>
      </c>
      <c r="M101" s="832">
        <v>352.24</v>
      </c>
    </row>
    <row r="102" spans="1:13" ht="14.45" customHeight="1" x14ac:dyDescent="0.2">
      <c r="A102" s="821" t="s">
        <v>2318</v>
      </c>
      <c r="B102" s="822" t="s">
        <v>1829</v>
      </c>
      <c r="C102" s="822" t="s">
        <v>2191</v>
      </c>
      <c r="D102" s="822" t="s">
        <v>1203</v>
      </c>
      <c r="E102" s="822" t="s">
        <v>2192</v>
      </c>
      <c r="F102" s="831"/>
      <c r="G102" s="831"/>
      <c r="H102" s="827">
        <v>0</v>
      </c>
      <c r="I102" s="831">
        <v>2</v>
      </c>
      <c r="J102" s="831">
        <v>2771.24</v>
      </c>
      <c r="K102" s="827">
        <v>1</v>
      </c>
      <c r="L102" s="831">
        <v>2</v>
      </c>
      <c r="M102" s="832">
        <v>2771.24</v>
      </c>
    </row>
    <row r="103" spans="1:13" ht="14.45" customHeight="1" x14ac:dyDescent="0.2">
      <c r="A103" s="821" t="s">
        <v>2318</v>
      </c>
      <c r="B103" s="822" t="s">
        <v>1829</v>
      </c>
      <c r="C103" s="822" t="s">
        <v>1834</v>
      </c>
      <c r="D103" s="822" t="s">
        <v>788</v>
      </c>
      <c r="E103" s="822" t="s">
        <v>1835</v>
      </c>
      <c r="F103" s="831"/>
      <c r="G103" s="831"/>
      <c r="H103" s="827">
        <v>0</v>
      </c>
      <c r="I103" s="831">
        <v>9</v>
      </c>
      <c r="J103" s="831">
        <v>6626.9700000000012</v>
      </c>
      <c r="K103" s="827">
        <v>1</v>
      </c>
      <c r="L103" s="831">
        <v>9</v>
      </c>
      <c r="M103" s="832">
        <v>6626.9700000000012</v>
      </c>
    </row>
    <row r="104" spans="1:13" ht="14.45" customHeight="1" x14ac:dyDescent="0.2">
      <c r="A104" s="821" t="s">
        <v>2318</v>
      </c>
      <c r="B104" s="822" t="s">
        <v>1829</v>
      </c>
      <c r="C104" s="822" t="s">
        <v>1836</v>
      </c>
      <c r="D104" s="822" t="s">
        <v>788</v>
      </c>
      <c r="E104" s="822" t="s">
        <v>1837</v>
      </c>
      <c r="F104" s="831"/>
      <c r="G104" s="831"/>
      <c r="H104" s="827">
        <v>0</v>
      </c>
      <c r="I104" s="831">
        <v>8</v>
      </c>
      <c r="J104" s="831">
        <v>3927.12</v>
      </c>
      <c r="K104" s="827">
        <v>1</v>
      </c>
      <c r="L104" s="831">
        <v>8</v>
      </c>
      <c r="M104" s="832">
        <v>3927.12</v>
      </c>
    </row>
    <row r="105" spans="1:13" ht="14.45" customHeight="1" x14ac:dyDescent="0.2">
      <c r="A105" s="821" t="s">
        <v>2318</v>
      </c>
      <c r="B105" s="822" t="s">
        <v>1829</v>
      </c>
      <c r="C105" s="822" t="s">
        <v>1830</v>
      </c>
      <c r="D105" s="822" t="s">
        <v>788</v>
      </c>
      <c r="E105" s="822" t="s">
        <v>1831</v>
      </c>
      <c r="F105" s="831"/>
      <c r="G105" s="831"/>
      <c r="H105" s="827">
        <v>0</v>
      </c>
      <c r="I105" s="831">
        <v>5</v>
      </c>
      <c r="J105" s="831">
        <v>4618.7</v>
      </c>
      <c r="K105" s="827">
        <v>1</v>
      </c>
      <c r="L105" s="831">
        <v>5</v>
      </c>
      <c r="M105" s="832">
        <v>4618.7</v>
      </c>
    </row>
    <row r="106" spans="1:13" ht="14.45" customHeight="1" x14ac:dyDescent="0.2">
      <c r="A106" s="821" t="s">
        <v>2318</v>
      </c>
      <c r="B106" s="822" t="s">
        <v>1969</v>
      </c>
      <c r="C106" s="822" t="s">
        <v>1970</v>
      </c>
      <c r="D106" s="822" t="s">
        <v>929</v>
      </c>
      <c r="E106" s="822" t="s">
        <v>930</v>
      </c>
      <c r="F106" s="831"/>
      <c r="G106" s="831"/>
      <c r="H106" s="827"/>
      <c r="I106" s="831">
        <v>1</v>
      </c>
      <c r="J106" s="831">
        <v>0</v>
      </c>
      <c r="K106" s="827"/>
      <c r="L106" s="831">
        <v>1</v>
      </c>
      <c r="M106" s="832">
        <v>0</v>
      </c>
    </row>
    <row r="107" spans="1:13" ht="14.45" customHeight="1" x14ac:dyDescent="0.2">
      <c r="A107" s="821" t="s">
        <v>2318</v>
      </c>
      <c r="B107" s="822" t="s">
        <v>4283</v>
      </c>
      <c r="C107" s="822" t="s">
        <v>2504</v>
      </c>
      <c r="D107" s="822" t="s">
        <v>2639</v>
      </c>
      <c r="E107" s="822"/>
      <c r="F107" s="831">
        <v>5</v>
      </c>
      <c r="G107" s="831">
        <v>251.6</v>
      </c>
      <c r="H107" s="827">
        <v>1</v>
      </c>
      <c r="I107" s="831"/>
      <c r="J107" s="831"/>
      <c r="K107" s="827">
        <v>0</v>
      </c>
      <c r="L107" s="831">
        <v>5</v>
      </c>
      <c r="M107" s="832">
        <v>251.6</v>
      </c>
    </row>
    <row r="108" spans="1:13" ht="14.45" customHeight="1" x14ac:dyDescent="0.2">
      <c r="A108" s="821" t="s">
        <v>2319</v>
      </c>
      <c r="B108" s="822" t="s">
        <v>1829</v>
      </c>
      <c r="C108" s="822" t="s">
        <v>1832</v>
      </c>
      <c r="D108" s="822" t="s">
        <v>788</v>
      </c>
      <c r="E108" s="822" t="s">
        <v>1833</v>
      </c>
      <c r="F108" s="831"/>
      <c r="G108" s="831"/>
      <c r="H108" s="827">
        <v>0</v>
      </c>
      <c r="I108" s="831">
        <v>2</v>
      </c>
      <c r="J108" s="831">
        <v>736.32</v>
      </c>
      <c r="K108" s="827">
        <v>1</v>
      </c>
      <c r="L108" s="831">
        <v>2</v>
      </c>
      <c r="M108" s="832">
        <v>736.32</v>
      </c>
    </row>
    <row r="109" spans="1:13" ht="14.45" customHeight="1" x14ac:dyDescent="0.2">
      <c r="A109" s="821" t="s">
        <v>2319</v>
      </c>
      <c r="B109" s="822" t="s">
        <v>1829</v>
      </c>
      <c r="C109" s="822" t="s">
        <v>1834</v>
      </c>
      <c r="D109" s="822" t="s">
        <v>788</v>
      </c>
      <c r="E109" s="822" t="s">
        <v>1835</v>
      </c>
      <c r="F109" s="831"/>
      <c r="G109" s="831"/>
      <c r="H109" s="827">
        <v>0</v>
      </c>
      <c r="I109" s="831">
        <v>141</v>
      </c>
      <c r="J109" s="831">
        <v>103822.53</v>
      </c>
      <c r="K109" s="827">
        <v>1</v>
      </c>
      <c r="L109" s="831">
        <v>141</v>
      </c>
      <c r="M109" s="832">
        <v>103822.53</v>
      </c>
    </row>
    <row r="110" spans="1:13" ht="14.45" customHeight="1" x14ac:dyDescent="0.2">
      <c r="A110" s="821" t="s">
        <v>2319</v>
      </c>
      <c r="B110" s="822" t="s">
        <v>1829</v>
      </c>
      <c r="C110" s="822" t="s">
        <v>1836</v>
      </c>
      <c r="D110" s="822" t="s">
        <v>788</v>
      </c>
      <c r="E110" s="822" t="s">
        <v>1837</v>
      </c>
      <c r="F110" s="831"/>
      <c r="G110" s="831"/>
      <c r="H110" s="827">
        <v>0</v>
      </c>
      <c r="I110" s="831">
        <v>27</v>
      </c>
      <c r="J110" s="831">
        <v>13254.029999999999</v>
      </c>
      <c r="K110" s="827">
        <v>1</v>
      </c>
      <c r="L110" s="831">
        <v>27</v>
      </c>
      <c r="M110" s="832">
        <v>13254.029999999999</v>
      </c>
    </row>
    <row r="111" spans="1:13" ht="14.45" customHeight="1" x14ac:dyDescent="0.2">
      <c r="A111" s="821" t="s">
        <v>2319</v>
      </c>
      <c r="B111" s="822" t="s">
        <v>1829</v>
      </c>
      <c r="C111" s="822" t="s">
        <v>2024</v>
      </c>
      <c r="D111" s="822" t="s">
        <v>1203</v>
      </c>
      <c r="E111" s="822" t="s">
        <v>2025</v>
      </c>
      <c r="F111" s="831"/>
      <c r="G111" s="831"/>
      <c r="H111" s="827">
        <v>0</v>
      </c>
      <c r="I111" s="831">
        <v>4</v>
      </c>
      <c r="J111" s="831">
        <v>7389.96</v>
      </c>
      <c r="K111" s="827">
        <v>1</v>
      </c>
      <c r="L111" s="831">
        <v>4</v>
      </c>
      <c r="M111" s="832">
        <v>7389.96</v>
      </c>
    </row>
    <row r="112" spans="1:13" ht="14.45" customHeight="1" x14ac:dyDescent="0.2">
      <c r="A112" s="821" t="s">
        <v>2319</v>
      </c>
      <c r="B112" s="822" t="s">
        <v>1829</v>
      </c>
      <c r="C112" s="822" t="s">
        <v>2118</v>
      </c>
      <c r="D112" s="822" t="s">
        <v>788</v>
      </c>
      <c r="E112" s="822" t="s">
        <v>2119</v>
      </c>
      <c r="F112" s="831"/>
      <c r="G112" s="831"/>
      <c r="H112" s="827">
        <v>0</v>
      </c>
      <c r="I112" s="831">
        <v>3</v>
      </c>
      <c r="J112" s="831">
        <v>3464.04</v>
      </c>
      <c r="K112" s="827">
        <v>1</v>
      </c>
      <c r="L112" s="831">
        <v>3</v>
      </c>
      <c r="M112" s="832">
        <v>3464.04</v>
      </c>
    </row>
    <row r="113" spans="1:13" ht="14.45" customHeight="1" x14ac:dyDescent="0.2">
      <c r="A113" s="821" t="s">
        <v>2319</v>
      </c>
      <c r="B113" s="822" t="s">
        <v>1829</v>
      </c>
      <c r="C113" s="822" t="s">
        <v>1830</v>
      </c>
      <c r="D113" s="822" t="s">
        <v>788</v>
      </c>
      <c r="E113" s="822" t="s">
        <v>1831</v>
      </c>
      <c r="F113" s="831"/>
      <c r="G113" s="831"/>
      <c r="H113" s="827">
        <v>0</v>
      </c>
      <c r="I113" s="831">
        <v>33</v>
      </c>
      <c r="J113" s="831">
        <v>30483.420000000006</v>
      </c>
      <c r="K113" s="827">
        <v>1</v>
      </c>
      <c r="L113" s="831">
        <v>33</v>
      </c>
      <c r="M113" s="832">
        <v>30483.420000000006</v>
      </c>
    </row>
    <row r="114" spans="1:13" ht="14.45" customHeight="1" x14ac:dyDescent="0.2">
      <c r="A114" s="821" t="s">
        <v>2319</v>
      </c>
      <c r="B114" s="822" t="s">
        <v>1829</v>
      </c>
      <c r="C114" s="822" t="s">
        <v>3988</v>
      </c>
      <c r="D114" s="822" t="s">
        <v>788</v>
      </c>
      <c r="E114" s="822" t="s">
        <v>3989</v>
      </c>
      <c r="F114" s="831">
        <v>2</v>
      </c>
      <c r="G114" s="831">
        <v>294.52</v>
      </c>
      <c r="H114" s="827">
        <v>1</v>
      </c>
      <c r="I114" s="831"/>
      <c r="J114" s="831"/>
      <c r="K114" s="827">
        <v>0</v>
      </c>
      <c r="L114" s="831">
        <v>2</v>
      </c>
      <c r="M114" s="832">
        <v>294.52</v>
      </c>
    </row>
    <row r="115" spans="1:13" ht="14.45" customHeight="1" x14ac:dyDescent="0.2">
      <c r="A115" s="821" t="s">
        <v>2319</v>
      </c>
      <c r="B115" s="822" t="s">
        <v>1849</v>
      </c>
      <c r="C115" s="822" t="s">
        <v>2127</v>
      </c>
      <c r="D115" s="822" t="s">
        <v>2128</v>
      </c>
      <c r="E115" s="822" t="s">
        <v>2129</v>
      </c>
      <c r="F115" s="831"/>
      <c r="G115" s="831"/>
      <c r="H115" s="827"/>
      <c r="I115" s="831">
        <v>1</v>
      </c>
      <c r="J115" s="831">
        <v>0</v>
      </c>
      <c r="K115" s="827"/>
      <c r="L115" s="831">
        <v>1</v>
      </c>
      <c r="M115" s="832">
        <v>0</v>
      </c>
    </row>
    <row r="116" spans="1:13" ht="14.45" customHeight="1" x14ac:dyDescent="0.2">
      <c r="A116" s="821" t="s">
        <v>2319</v>
      </c>
      <c r="B116" s="822" t="s">
        <v>1903</v>
      </c>
      <c r="C116" s="822" t="s">
        <v>1907</v>
      </c>
      <c r="D116" s="822" t="s">
        <v>1078</v>
      </c>
      <c r="E116" s="822" t="s">
        <v>1908</v>
      </c>
      <c r="F116" s="831"/>
      <c r="G116" s="831"/>
      <c r="H116" s="827">
        <v>0</v>
      </c>
      <c r="I116" s="831">
        <v>15</v>
      </c>
      <c r="J116" s="831">
        <v>2315.4</v>
      </c>
      <c r="K116" s="827">
        <v>1</v>
      </c>
      <c r="L116" s="831">
        <v>15</v>
      </c>
      <c r="M116" s="832">
        <v>2315.4</v>
      </c>
    </row>
    <row r="117" spans="1:13" ht="14.45" customHeight="1" x14ac:dyDescent="0.2">
      <c r="A117" s="821" t="s">
        <v>2319</v>
      </c>
      <c r="B117" s="822" t="s">
        <v>1913</v>
      </c>
      <c r="C117" s="822" t="s">
        <v>1914</v>
      </c>
      <c r="D117" s="822" t="s">
        <v>1055</v>
      </c>
      <c r="E117" s="822" t="s">
        <v>708</v>
      </c>
      <c r="F117" s="831"/>
      <c r="G117" s="831"/>
      <c r="H117" s="827">
        <v>0</v>
      </c>
      <c r="I117" s="831">
        <v>23</v>
      </c>
      <c r="J117" s="831">
        <v>2643.14</v>
      </c>
      <c r="K117" s="827">
        <v>1</v>
      </c>
      <c r="L117" s="831">
        <v>23</v>
      </c>
      <c r="M117" s="832">
        <v>2643.14</v>
      </c>
    </row>
    <row r="118" spans="1:13" ht="14.45" customHeight="1" x14ac:dyDescent="0.2">
      <c r="A118" s="821" t="s">
        <v>2319</v>
      </c>
      <c r="B118" s="822" t="s">
        <v>1950</v>
      </c>
      <c r="C118" s="822" t="s">
        <v>1951</v>
      </c>
      <c r="D118" s="822" t="s">
        <v>808</v>
      </c>
      <c r="E118" s="822" t="s">
        <v>1952</v>
      </c>
      <c r="F118" s="831">
        <v>1</v>
      </c>
      <c r="G118" s="831">
        <v>329.56</v>
      </c>
      <c r="H118" s="827">
        <v>1</v>
      </c>
      <c r="I118" s="831"/>
      <c r="J118" s="831"/>
      <c r="K118" s="827">
        <v>0</v>
      </c>
      <c r="L118" s="831">
        <v>1</v>
      </c>
      <c r="M118" s="832">
        <v>329.56</v>
      </c>
    </row>
    <row r="119" spans="1:13" ht="14.45" customHeight="1" x14ac:dyDescent="0.2">
      <c r="A119" s="821" t="s">
        <v>2319</v>
      </c>
      <c r="B119" s="822" t="s">
        <v>1963</v>
      </c>
      <c r="C119" s="822" t="s">
        <v>2069</v>
      </c>
      <c r="D119" s="822" t="s">
        <v>1965</v>
      </c>
      <c r="E119" s="822" t="s">
        <v>2070</v>
      </c>
      <c r="F119" s="831"/>
      <c r="G119" s="831"/>
      <c r="H119" s="827">
        <v>0</v>
      </c>
      <c r="I119" s="831">
        <v>4</v>
      </c>
      <c r="J119" s="831">
        <v>281.92</v>
      </c>
      <c r="K119" s="827">
        <v>1</v>
      </c>
      <c r="L119" s="831">
        <v>4</v>
      </c>
      <c r="M119" s="832">
        <v>281.92</v>
      </c>
    </row>
    <row r="120" spans="1:13" ht="14.45" customHeight="1" x14ac:dyDescent="0.2">
      <c r="A120" s="821" t="s">
        <v>2319</v>
      </c>
      <c r="B120" s="822" t="s">
        <v>1969</v>
      </c>
      <c r="C120" s="822" t="s">
        <v>1970</v>
      </c>
      <c r="D120" s="822" t="s">
        <v>929</v>
      </c>
      <c r="E120" s="822" t="s">
        <v>930</v>
      </c>
      <c r="F120" s="831"/>
      <c r="G120" s="831"/>
      <c r="H120" s="827"/>
      <c r="I120" s="831">
        <v>78</v>
      </c>
      <c r="J120" s="831">
        <v>0</v>
      </c>
      <c r="K120" s="827"/>
      <c r="L120" s="831">
        <v>78</v>
      </c>
      <c r="M120" s="832">
        <v>0</v>
      </c>
    </row>
    <row r="121" spans="1:13" ht="14.45" customHeight="1" x14ac:dyDescent="0.2">
      <c r="A121" s="821" t="s">
        <v>2319</v>
      </c>
      <c r="B121" s="822" t="s">
        <v>1977</v>
      </c>
      <c r="C121" s="822" t="s">
        <v>1978</v>
      </c>
      <c r="D121" s="822" t="s">
        <v>1979</v>
      </c>
      <c r="E121" s="822" t="s">
        <v>1980</v>
      </c>
      <c r="F121" s="831"/>
      <c r="G121" s="831"/>
      <c r="H121" s="827">
        <v>0</v>
      </c>
      <c r="I121" s="831">
        <v>1</v>
      </c>
      <c r="J121" s="831">
        <v>11.71</v>
      </c>
      <c r="K121" s="827">
        <v>1</v>
      </c>
      <c r="L121" s="831">
        <v>1</v>
      </c>
      <c r="M121" s="832">
        <v>11.71</v>
      </c>
    </row>
    <row r="122" spans="1:13" ht="14.45" customHeight="1" x14ac:dyDescent="0.2">
      <c r="A122" s="821" t="s">
        <v>2319</v>
      </c>
      <c r="B122" s="822" t="s">
        <v>4283</v>
      </c>
      <c r="C122" s="822" t="s">
        <v>2504</v>
      </c>
      <c r="D122" s="822" t="s">
        <v>2639</v>
      </c>
      <c r="E122" s="822"/>
      <c r="F122" s="831">
        <v>5</v>
      </c>
      <c r="G122" s="831">
        <v>251.6</v>
      </c>
      <c r="H122" s="827">
        <v>1</v>
      </c>
      <c r="I122" s="831"/>
      <c r="J122" s="831"/>
      <c r="K122" s="827">
        <v>0</v>
      </c>
      <c r="L122" s="831">
        <v>5</v>
      </c>
      <c r="M122" s="832">
        <v>251.6</v>
      </c>
    </row>
    <row r="123" spans="1:13" ht="14.45" customHeight="1" x14ac:dyDescent="0.2">
      <c r="A123" s="821" t="s">
        <v>2320</v>
      </c>
      <c r="B123" s="822" t="s">
        <v>1829</v>
      </c>
      <c r="C123" s="822" t="s">
        <v>1834</v>
      </c>
      <c r="D123" s="822" t="s">
        <v>788</v>
      </c>
      <c r="E123" s="822" t="s">
        <v>1835</v>
      </c>
      <c r="F123" s="831"/>
      <c r="G123" s="831"/>
      <c r="H123" s="827">
        <v>0</v>
      </c>
      <c r="I123" s="831">
        <v>8</v>
      </c>
      <c r="J123" s="831">
        <v>5890.64</v>
      </c>
      <c r="K123" s="827">
        <v>1</v>
      </c>
      <c r="L123" s="831">
        <v>8</v>
      </c>
      <c r="M123" s="832">
        <v>5890.64</v>
      </c>
    </row>
    <row r="124" spans="1:13" ht="14.45" customHeight="1" x14ac:dyDescent="0.2">
      <c r="A124" s="821" t="s">
        <v>2320</v>
      </c>
      <c r="B124" s="822" t="s">
        <v>1829</v>
      </c>
      <c r="C124" s="822" t="s">
        <v>2118</v>
      </c>
      <c r="D124" s="822" t="s">
        <v>788</v>
      </c>
      <c r="E124" s="822" t="s">
        <v>2119</v>
      </c>
      <c r="F124" s="831"/>
      <c r="G124" s="831"/>
      <c r="H124" s="827">
        <v>0</v>
      </c>
      <c r="I124" s="831">
        <v>2</v>
      </c>
      <c r="J124" s="831">
        <v>2309.36</v>
      </c>
      <c r="K124" s="827">
        <v>1</v>
      </c>
      <c r="L124" s="831">
        <v>2</v>
      </c>
      <c r="M124" s="832">
        <v>2309.36</v>
      </c>
    </row>
    <row r="125" spans="1:13" ht="14.45" customHeight="1" x14ac:dyDescent="0.2">
      <c r="A125" s="821" t="s">
        <v>2320</v>
      </c>
      <c r="B125" s="822" t="s">
        <v>1903</v>
      </c>
      <c r="C125" s="822" t="s">
        <v>1907</v>
      </c>
      <c r="D125" s="822" t="s">
        <v>1078</v>
      </c>
      <c r="E125" s="822" t="s">
        <v>1908</v>
      </c>
      <c r="F125" s="831"/>
      <c r="G125" s="831"/>
      <c r="H125" s="827">
        <v>0</v>
      </c>
      <c r="I125" s="831">
        <v>4</v>
      </c>
      <c r="J125" s="831">
        <v>617.44000000000005</v>
      </c>
      <c r="K125" s="827">
        <v>1</v>
      </c>
      <c r="L125" s="831">
        <v>4</v>
      </c>
      <c r="M125" s="832">
        <v>617.44000000000005</v>
      </c>
    </row>
    <row r="126" spans="1:13" ht="14.45" customHeight="1" x14ac:dyDescent="0.2">
      <c r="A126" s="821" t="s">
        <v>2320</v>
      </c>
      <c r="B126" s="822" t="s">
        <v>1969</v>
      </c>
      <c r="C126" s="822" t="s">
        <v>1970</v>
      </c>
      <c r="D126" s="822" t="s">
        <v>929</v>
      </c>
      <c r="E126" s="822" t="s">
        <v>930</v>
      </c>
      <c r="F126" s="831"/>
      <c r="G126" s="831"/>
      <c r="H126" s="827"/>
      <c r="I126" s="831">
        <v>8</v>
      </c>
      <c r="J126" s="831">
        <v>0</v>
      </c>
      <c r="K126" s="827"/>
      <c r="L126" s="831">
        <v>8</v>
      </c>
      <c r="M126" s="832">
        <v>0</v>
      </c>
    </row>
    <row r="127" spans="1:13" ht="14.45" customHeight="1" x14ac:dyDescent="0.2">
      <c r="A127" s="821" t="s">
        <v>2321</v>
      </c>
      <c r="B127" s="822" t="s">
        <v>1829</v>
      </c>
      <c r="C127" s="822" t="s">
        <v>2024</v>
      </c>
      <c r="D127" s="822" t="s">
        <v>1203</v>
      </c>
      <c r="E127" s="822" t="s">
        <v>2025</v>
      </c>
      <c r="F127" s="831"/>
      <c r="G127" s="831"/>
      <c r="H127" s="827">
        <v>0</v>
      </c>
      <c r="I127" s="831">
        <v>2</v>
      </c>
      <c r="J127" s="831">
        <v>3694.98</v>
      </c>
      <c r="K127" s="827">
        <v>1</v>
      </c>
      <c r="L127" s="831">
        <v>2</v>
      </c>
      <c r="M127" s="832">
        <v>3694.98</v>
      </c>
    </row>
    <row r="128" spans="1:13" ht="14.45" customHeight="1" x14ac:dyDescent="0.2">
      <c r="A128" s="821" t="s">
        <v>2321</v>
      </c>
      <c r="B128" s="822" t="s">
        <v>1903</v>
      </c>
      <c r="C128" s="822" t="s">
        <v>1907</v>
      </c>
      <c r="D128" s="822" t="s">
        <v>1078</v>
      </c>
      <c r="E128" s="822" t="s">
        <v>1908</v>
      </c>
      <c r="F128" s="831"/>
      <c r="G128" s="831"/>
      <c r="H128" s="827">
        <v>0</v>
      </c>
      <c r="I128" s="831">
        <v>11</v>
      </c>
      <c r="J128" s="831">
        <v>1697.96</v>
      </c>
      <c r="K128" s="827">
        <v>1</v>
      </c>
      <c r="L128" s="831">
        <v>11</v>
      </c>
      <c r="M128" s="832">
        <v>1697.96</v>
      </c>
    </row>
    <row r="129" spans="1:13" ht="14.45" customHeight="1" x14ac:dyDescent="0.2">
      <c r="A129" s="821" t="s">
        <v>2321</v>
      </c>
      <c r="B129" s="822" t="s">
        <v>1903</v>
      </c>
      <c r="C129" s="822" t="s">
        <v>3012</v>
      </c>
      <c r="D129" s="822" t="s">
        <v>3013</v>
      </c>
      <c r="E129" s="822" t="s">
        <v>3014</v>
      </c>
      <c r="F129" s="831">
        <v>3</v>
      </c>
      <c r="G129" s="831">
        <v>463.08000000000004</v>
      </c>
      <c r="H129" s="827">
        <v>1</v>
      </c>
      <c r="I129" s="831"/>
      <c r="J129" s="831"/>
      <c r="K129" s="827">
        <v>0</v>
      </c>
      <c r="L129" s="831">
        <v>3</v>
      </c>
      <c r="M129" s="832">
        <v>463.08000000000004</v>
      </c>
    </row>
    <row r="130" spans="1:13" ht="14.45" customHeight="1" x14ac:dyDescent="0.2">
      <c r="A130" s="821" t="s">
        <v>2321</v>
      </c>
      <c r="B130" s="822" t="s">
        <v>1913</v>
      </c>
      <c r="C130" s="822" t="s">
        <v>2962</v>
      </c>
      <c r="D130" s="822" t="s">
        <v>2963</v>
      </c>
      <c r="E130" s="822" t="s">
        <v>708</v>
      </c>
      <c r="F130" s="831">
        <v>1</v>
      </c>
      <c r="G130" s="831">
        <v>168.41</v>
      </c>
      <c r="H130" s="827">
        <v>1</v>
      </c>
      <c r="I130" s="831"/>
      <c r="J130" s="831"/>
      <c r="K130" s="827">
        <v>0</v>
      </c>
      <c r="L130" s="831">
        <v>1</v>
      </c>
      <c r="M130" s="832">
        <v>168.41</v>
      </c>
    </row>
    <row r="131" spans="1:13" ht="14.45" customHeight="1" x14ac:dyDescent="0.2">
      <c r="A131" s="821" t="s">
        <v>2321</v>
      </c>
      <c r="B131" s="822" t="s">
        <v>1929</v>
      </c>
      <c r="C131" s="822" t="s">
        <v>1930</v>
      </c>
      <c r="D131" s="822" t="s">
        <v>1931</v>
      </c>
      <c r="E131" s="822" t="s">
        <v>708</v>
      </c>
      <c r="F131" s="831"/>
      <c r="G131" s="831"/>
      <c r="H131" s="827"/>
      <c r="I131" s="831">
        <v>2</v>
      </c>
      <c r="J131" s="831">
        <v>0</v>
      </c>
      <c r="K131" s="827"/>
      <c r="L131" s="831">
        <v>2</v>
      </c>
      <c r="M131" s="832">
        <v>0</v>
      </c>
    </row>
    <row r="132" spans="1:13" ht="14.45" customHeight="1" x14ac:dyDescent="0.2">
      <c r="A132" s="821" t="s">
        <v>2321</v>
      </c>
      <c r="B132" s="822" t="s">
        <v>2066</v>
      </c>
      <c r="C132" s="822" t="s">
        <v>2067</v>
      </c>
      <c r="D132" s="822" t="s">
        <v>1222</v>
      </c>
      <c r="E132" s="822" t="s">
        <v>2068</v>
      </c>
      <c r="F132" s="831"/>
      <c r="G132" s="831"/>
      <c r="H132" s="827">
        <v>0</v>
      </c>
      <c r="I132" s="831">
        <v>1</v>
      </c>
      <c r="J132" s="831">
        <v>386.73</v>
      </c>
      <c r="K132" s="827">
        <v>1</v>
      </c>
      <c r="L132" s="831">
        <v>1</v>
      </c>
      <c r="M132" s="832">
        <v>386.73</v>
      </c>
    </row>
    <row r="133" spans="1:13" ht="14.45" customHeight="1" x14ac:dyDescent="0.2">
      <c r="A133" s="821" t="s">
        <v>2321</v>
      </c>
      <c r="B133" s="822" t="s">
        <v>1963</v>
      </c>
      <c r="C133" s="822" t="s">
        <v>2069</v>
      </c>
      <c r="D133" s="822" t="s">
        <v>1965</v>
      </c>
      <c r="E133" s="822" t="s">
        <v>2070</v>
      </c>
      <c r="F133" s="831"/>
      <c r="G133" s="831"/>
      <c r="H133" s="827">
        <v>0</v>
      </c>
      <c r="I133" s="831">
        <v>4</v>
      </c>
      <c r="J133" s="831">
        <v>281.92</v>
      </c>
      <c r="K133" s="827">
        <v>1</v>
      </c>
      <c r="L133" s="831">
        <v>4</v>
      </c>
      <c r="M133" s="832">
        <v>281.92</v>
      </c>
    </row>
    <row r="134" spans="1:13" ht="14.45" customHeight="1" x14ac:dyDescent="0.2">
      <c r="A134" s="821" t="s">
        <v>2321</v>
      </c>
      <c r="B134" s="822" t="s">
        <v>1963</v>
      </c>
      <c r="C134" s="822" t="s">
        <v>1964</v>
      </c>
      <c r="D134" s="822" t="s">
        <v>1965</v>
      </c>
      <c r="E134" s="822" t="s">
        <v>1966</v>
      </c>
      <c r="F134" s="831"/>
      <c r="G134" s="831"/>
      <c r="H134" s="827">
        <v>0</v>
      </c>
      <c r="I134" s="831">
        <v>1</v>
      </c>
      <c r="J134" s="831">
        <v>140.96</v>
      </c>
      <c r="K134" s="827">
        <v>1</v>
      </c>
      <c r="L134" s="831">
        <v>1</v>
      </c>
      <c r="M134" s="832">
        <v>140.96</v>
      </c>
    </row>
    <row r="135" spans="1:13" ht="14.45" customHeight="1" x14ac:dyDescent="0.2">
      <c r="A135" s="821" t="s">
        <v>2321</v>
      </c>
      <c r="B135" s="822" t="s">
        <v>1963</v>
      </c>
      <c r="C135" s="822" t="s">
        <v>2988</v>
      </c>
      <c r="D135" s="822" t="s">
        <v>1965</v>
      </c>
      <c r="E135" s="822" t="s">
        <v>2989</v>
      </c>
      <c r="F135" s="831"/>
      <c r="G135" s="831"/>
      <c r="H135" s="827">
        <v>0</v>
      </c>
      <c r="I135" s="831">
        <v>1</v>
      </c>
      <c r="J135" s="831">
        <v>46.99</v>
      </c>
      <c r="K135" s="827">
        <v>1</v>
      </c>
      <c r="L135" s="831">
        <v>1</v>
      </c>
      <c r="M135" s="832">
        <v>46.99</v>
      </c>
    </row>
    <row r="136" spans="1:13" ht="14.45" customHeight="1" x14ac:dyDescent="0.2">
      <c r="A136" s="821" t="s">
        <v>2321</v>
      </c>
      <c r="B136" s="822" t="s">
        <v>1963</v>
      </c>
      <c r="C136" s="822" t="s">
        <v>2990</v>
      </c>
      <c r="D136" s="822" t="s">
        <v>2991</v>
      </c>
      <c r="E136" s="822" t="s">
        <v>1966</v>
      </c>
      <c r="F136" s="831">
        <v>2</v>
      </c>
      <c r="G136" s="831">
        <v>281.92</v>
      </c>
      <c r="H136" s="827">
        <v>1</v>
      </c>
      <c r="I136" s="831"/>
      <c r="J136" s="831"/>
      <c r="K136" s="827">
        <v>0</v>
      </c>
      <c r="L136" s="831">
        <v>2</v>
      </c>
      <c r="M136" s="832">
        <v>281.92</v>
      </c>
    </row>
    <row r="137" spans="1:13" ht="14.45" customHeight="1" x14ac:dyDescent="0.2">
      <c r="A137" s="821" t="s">
        <v>2321</v>
      </c>
      <c r="B137" s="822" t="s">
        <v>1969</v>
      </c>
      <c r="C137" s="822" t="s">
        <v>1970</v>
      </c>
      <c r="D137" s="822" t="s">
        <v>929</v>
      </c>
      <c r="E137" s="822" t="s">
        <v>930</v>
      </c>
      <c r="F137" s="831"/>
      <c r="G137" s="831"/>
      <c r="H137" s="827"/>
      <c r="I137" s="831">
        <v>2</v>
      </c>
      <c r="J137" s="831">
        <v>0</v>
      </c>
      <c r="K137" s="827"/>
      <c r="L137" s="831">
        <v>2</v>
      </c>
      <c r="M137" s="832">
        <v>0</v>
      </c>
    </row>
    <row r="138" spans="1:13" ht="14.45" customHeight="1" x14ac:dyDescent="0.2">
      <c r="A138" s="821" t="s">
        <v>2321</v>
      </c>
      <c r="B138" s="822" t="s">
        <v>1981</v>
      </c>
      <c r="C138" s="822" t="s">
        <v>3008</v>
      </c>
      <c r="D138" s="822" t="s">
        <v>3009</v>
      </c>
      <c r="E138" s="822" t="s">
        <v>1983</v>
      </c>
      <c r="F138" s="831">
        <v>1</v>
      </c>
      <c r="G138" s="831">
        <v>0</v>
      </c>
      <c r="H138" s="827"/>
      <c r="I138" s="831"/>
      <c r="J138" s="831"/>
      <c r="K138" s="827"/>
      <c r="L138" s="831">
        <v>1</v>
      </c>
      <c r="M138" s="832">
        <v>0</v>
      </c>
    </row>
    <row r="139" spans="1:13" ht="14.45" customHeight="1" x14ac:dyDescent="0.2">
      <c r="A139" s="821" t="s">
        <v>2321</v>
      </c>
      <c r="B139" s="822" t="s">
        <v>1981</v>
      </c>
      <c r="C139" s="822" t="s">
        <v>3011</v>
      </c>
      <c r="D139" s="822" t="s">
        <v>3009</v>
      </c>
      <c r="E139" s="822" t="s">
        <v>1983</v>
      </c>
      <c r="F139" s="831">
        <v>2</v>
      </c>
      <c r="G139" s="831">
        <v>0</v>
      </c>
      <c r="H139" s="827"/>
      <c r="I139" s="831"/>
      <c r="J139" s="831"/>
      <c r="K139" s="827"/>
      <c r="L139" s="831">
        <v>2</v>
      </c>
      <c r="M139" s="832">
        <v>0</v>
      </c>
    </row>
    <row r="140" spans="1:13" ht="14.45" customHeight="1" x14ac:dyDescent="0.2">
      <c r="A140" s="821" t="s">
        <v>2321</v>
      </c>
      <c r="B140" s="822" t="s">
        <v>2182</v>
      </c>
      <c r="C140" s="822" t="s">
        <v>2183</v>
      </c>
      <c r="D140" s="822" t="s">
        <v>2184</v>
      </c>
      <c r="E140" s="822" t="s">
        <v>2185</v>
      </c>
      <c r="F140" s="831"/>
      <c r="G140" s="831"/>
      <c r="H140" s="827">
        <v>0</v>
      </c>
      <c r="I140" s="831">
        <v>4</v>
      </c>
      <c r="J140" s="831">
        <v>565</v>
      </c>
      <c r="K140" s="827">
        <v>1</v>
      </c>
      <c r="L140" s="831">
        <v>4</v>
      </c>
      <c r="M140" s="832">
        <v>565</v>
      </c>
    </row>
    <row r="141" spans="1:13" ht="14.45" customHeight="1" x14ac:dyDescent="0.2">
      <c r="A141" s="821" t="s">
        <v>2321</v>
      </c>
      <c r="B141" s="822" t="s">
        <v>2004</v>
      </c>
      <c r="C141" s="822" t="s">
        <v>2960</v>
      </c>
      <c r="D141" s="822" t="s">
        <v>913</v>
      </c>
      <c r="E141" s="822" t="s">
        <v>2961</v>
      </c>
      <c r="F141" s="831">
        <v>1</v>
      </c>
      <c r="G141" s="831">
        <v>0</v>
      </c>
      <c r="H141" s="827"/>
      <c r="I141" s="831"/>
      <c r="J141" s="831"/>
      <c r="K141" s="827"/>
      <c r="L141" s="831">
        <v>1</v>
      </c>
      <c r="M141" s="832">
        <v>0</v>
      </c>
    </row>
    <row r="142" spans="1:13" ht="14.45" customHeight="1" x14ac:dyDescent="0.2">
      <c r="A142" s="821" t="s">
        <v>2321</v>
      </c>
      <c r="B142" s="822" t="s">
        <v>2006</v>
      </c>
      <c r="C142" s="822" t="s">
        <v>2966</v>
      </c>
      <c r="D142" s="822" t="s">
        <v>2967</v>
      </c>
      <c r="E142" s="822" t="s">
        <v>1983</v>
      </c>
      <c r="F142" s="831">
        <v>1</v>
      </c>
      <c r="G142" s="831">
        <v>0</v>
      </c>
      <c r="H142" s="827"/>
      <c r="I142" s="831"/>
      <c r="J142" s="831"/>
      <c r="K142" s="827"/>
      <c r="L142" s="831">
        <v>1</v>
      </c>
      <c r="M142" s="832">
        <v>0</v>
      </c>
    </row>
    <row r="143" spans="1:13" ht="14.45" customHeight="1" x14ac:dyDescent="0.2">
      <c r="A143" s="821" t="s">
        <v>2322</v>
      </c>
      <c r="B143" s="822" t="s">
        <v>1826</v>
      </c>
      <c r="C143" s="822" t="s">
        <v>1827</v>
      </c>
      <c r="D143" s="822" t="s">
        <v>715</v>
      </c>
      <c r="E143" s="822" t="s">
        <v>1828</v>
      </c>
      <c r="F143" s="831">
        <v>2</v>
      </c>
      <c r="G143" s="831">
        <v>1472.66</v>
      </c>
      <c r="H143" s="827">
        <v>1</v>
      </c>
      <c r="I143" s="831"/>
      <c r="J143" s="831"/>
      <c r="K143" s="827">
        <v>0</v>
      </c>
      <c r="L143" s="831">
        <v>2</v>
      </c>
      <c r="M143" s="832">
        <v>1472.66</v>
      </c>
    </row>
    <row r="144" spans="1:13" ht="14.45" customHeight="1" x14ac:dyDescent="0.2">
      <c r="A144" s="821" t="s">
        <v>2322</v>
      </c>
      <c r="B144" s="822" t="s">
        <v>1829</v>
      </c>
      <c r="C144" s="822" t="s">
        <v>2191</v>
      </c>
      <c r="D144" s="822" t="s">
        <v>1203</v>
      </c>
      <c r="E144" s="822" t="s">
        <v>2192</v>
      </c>
      <c r="F144" s="831"/>
      <c r="G144" s="831"/>
      <c r="H144" s="827">
        <v>0</v>
      </c>
      <c r="I144" s="831">
        <v>1</v>
      </c>
      <c r="J144" s="831">
        <v>1385.62</v>
      </c>
      <c r="K144" s="827">
        <v>1</v>
      </c>
      <c r="L144" s="831">
        <v>1</v>
      </c>
      <c r="M144" s="832">
        <v>1385.62</v>
      </c>
    </row>
    <row r="145" spans="1:13" ht="14.45" customHeight="1" x14ac:dyDescent="0.2">
      <c r="A145" s="821" t="s">
        <v>2322</v>
      </c>
      <c r="B145" s="822" t="s">
        <v>1829</v>
      </c>
      <c r="C145" s="822" t="s">
        <v>3321</v>
      </c>
      <c r="D145" s="822" t="s">
        <v>1203</v>
      </c>
      <c r="E145" s="822" t="s">
        <v>3322</v>
      </c>
      <c r="F145" s="831"/>
      <c r="G145" s="831"/>
      <c r="H145" s="827">
        <v>0</v>
      </c>
      <c r="I145" s="831">
        <v>2</v>
      </c>
      <c r="J145" s="831">
        <v>4618.72</v>
      </c>
      <c r="K145" s="827">
        <v>1</v>
      </c>
      <c r="L145" s="831">
        <v>2</v>
      </c>
      <c r="M145" s="832">
        <v>4618.72</v>
      </c>
    </row>
    <row r="146" spans="1:13" ht="14.45" customHeight="1" x14ac:dyDescent="0.2">
      <c r="A146" s="821" t="s">
        <v>2322</v>
      </c>
      <c r="B146" s="822" t="s">
        <v>1829</v>
      </c>
      <c r="C146" s="822" t="s">
        <v>1834</v>
      </c>
      <c r="D146" s="822" t="s">
        <v>788</v>
      </c>
      <c r="E146" s="822" t="s">
        <v>1835</v>
      </c>
      <c r="F146" s="831"/>
      <c r="G146" s="831"/>
      <c r="H146" s="827">
        <v>0</v>
      </c>
      <c r="I146" s="831">
        <v>47</v>
      </c>
      <c r="J146" s="831">
        <v>34607.51</v>
      </c>
      <c r="K146" s="827">
        <v>1</v>
      </c>
      <c r="L146" s="831">
        <v>47</v>
      </c>
      <c r="M146" s="832">
        <v>34607.51</v>
      </c>
    </row>
    <row r="147" spans="1:13" ht="14.45" customHeight="1" x14ac:dyDescent="0.2">
      <c r="A147" s="821" t="s">
        <v>2322</v>
      </c>
      <c r="B147" s="822" t="s">
        <v>1829</v>
      </c>
      <c r="C147" s="822" t="s">
        <v>1836</v>
      </c>
      <c r="D147" s="822" t="s">
        <v>788</v>
      </c>
      <c r="E147" s="822" t="s">
        <v>1837</v>
      </c>
      <c r="F147" s="831"/>
      <c r="G147" s="831"/>
      <c r="H147" s="827">
        <v>0</v>
      </c>
      <c r="I147" s="831">
        <v>15</v>
      </c>
      <c r="J147" s="831">
        <v>7363.3499999999995</v>
      </c>
      <c r="K147" s="827">
        <v>1</v>
      </c>
      <c r="L147" s="831">
        <v>15</v>
      </c>
      <c r="M147" s="832">
        <v>7363.3499999999995</v>
      </c>
    </row>
    <row r="148" spans="1:13" ht="14.45" customHeight="1" x14ac:dyDescent="0.2">
      <c r="A148" s="821" t="s">
        <v>2322</v>
      </c>
      <c r="B148" s="822" t="s">
        <v>1829</v>
      </c>
      <c r="C148" s="822" t="s">
        <v>1830</v>
      </c>
      <c r="D148" s="822" t="s">
        <v>788</v>
      </c>
      <c r="E148" s="822" t="s">
        <v>1831</v>
      </c>
      <c r="F148" s="831"/>
      <c r="G148" s="831"/>
      <c r="H148" s="827">
        <v>0</v>
      </c>
      <c r="I148" s="831">
        <v>1</v>
      </c>
      <c r="J148" s="831">
        <v>923.74</v>
      </c>
      <c r="K148" s="827">
        <v>1</v>
      </c>
      <c r="L148" s="831">
        <v>1</v>
      </c>
      <c r="M148" s="832">
        <v>923.74</v>
      </c>
    </row>
    <row r="149" spans="1:13" ht="14.45" customHeight="1" x14ac:dyDescent="0.2">
      <c r="A149" s="821" t="s">
        <v>2322</v>
      </c>
      <c r="B149" s="822" t="s">
        <v>1903</v>
      </c>
      <c r="C149" s="822" t="s">
        <v>1907</v>
      </c>
      <c r="D149" s="822" t="s">
        <v>1078</v>
      </c>
      <c r="E149" s="822" t="s">
        <v>1908</v>
      </c>
      <c r="F149" s="831"/>
      <c r="G149" s="831"/>
      <c r="H149" s="827">
        <v>0</v>
      </c>
      <c r="I149" s="831">
        <v>14</v>
      </c>
      <c r="J149" s="831">
        <v>2161.04</v>
      </c>
      <c r="K149" s="827">
        <v>1</v>
      </c>
      <c r="L149" s="831">
        <v>14</v>
      </c>
      <c r="M149" s="832">
        <v>2161.04</v>
      </c>
    </row>
    <row r="150" spans="1:13" ht="14.45" customHeight="1" x14ac:dyDescent="0.2">
      <c r="A150" s="821" t="s">
        <v>2322</v>
      </c>
      <c r="B150" s="822" t="s">
        <v>1913</v>
      </c>
      <c r="C150" s="822" t="s">
        <v>1914</v>
      </c>
      <c r="D150" s="822" t="s">
        <v>1055</v>
      </c>
      <c r="E150" s="822" t="s">
        <v>708</v>
      </c>
      <c r="F150" s="831"/>
      <c r="G150" s="831"/>
      <c r="H150" s="827">
        <v>0</v>
      </c>
      <c r="I150" s="831">
        <v>6</v>
      </c>
      <c r="J150" s="831">
        <v>865.72</v>
      </c>
      <c r="K150" s="827">
        <v>1</v>
      </c>
      <c r="L150" s="831">
        <v>6</v>
      </c>
      <c r="M150" s="832">
        <v>865.72</v>
      </c>
    </row>
    <row r="151" spans="1:13" ht="14.45" customHeight="1" x14ac:dyDescent="0.2">
      <c r="A151" s="821" t="s">
        <v>2322</v>
      </c>
      <c r="B151" s="822" t="s">
        <v>1943</v>
      </c>
      <c r="C151" s="822" t="s">
        <v>3898</v>
      </c>
      <c r="D151" s="822" t="s">
        <v>1948</v>
      </c>
      <c r="E151" s="822" t="s">
        <v>3899</v>
      </c>
      <c r="F151" s="831"/>
      <c r="G151" s="831"/>
      <c r="H151" s="827">
        <v>0</v>
      </c>
      <c r="I151" s="831">
        <v>2</v>
      </c>
      <c r="J151" s="831">
        <v>90.7</v>
      </c>
      <c r="K151" s="827">
        <v>1</v>
      </c>
      <c r="L151" s="831">
        <v>2</v>
      </c>
      <c r="M151" s="832">
        <v>90.7</v>
      </c>
    </row>
    <row r="152" spans="1:13" ht="14.45" customHeight="1" x14ac:dyDescent="0.2">
      <c r="A152" s="821" t="s">
        <v>2322</v>
      </c>
      <c r="B152" s="822" t="s">
        <v>1963</v>
      </c>
      <c r="C152" s="822" t="s">
        <v>2069</v>
      </c>
      <c r="D152" s="822" t="s">
        <v>1965</v>
      </c>
      <c r="E152" s="822" t="s">
        <v>2070</v>
      </c>
      <c r="F152" s="831"/>
      <c r="G152" s="831"/>
      <c r="H152" s="827">
        <v>0</v>
      </c>
      <c r="I152" s="831">
        <v>1</v>
      </c>
      <c r="J152" s="831">
        <v>70.48</v>
      </c>
      <c r="K152" s="827">
        <v>1</v>
      </c>
      <c r="L152" s="831">
        <v>1</v>
      </c>
      <c r="M152" s="832">
        <v>70.48</v>
      </c>
    </row>
    <row r="153" spans="1:13" ht="14.45" customHeight="1" x14ac:dyDescent="0.2">
      <c r="A153" s="821" t="s">
        <v>2322</v>
      </c>
      <c r="B153" s="822" t="s">
        <v>1963</v>
      </c>
      <c r="C153" s="822" t="s">
        <v>1964</v>
      </c>
      <c r="D153" s="822" t="s">
        <v>1965</v>
      </c>
      <c r="E153" s="822" t="s">
        <v>1966</v>
      </c>
      <c r="F153" s="831"/>
      <c r="G153" s="831"/>
      <c r="H153" s="827">
        <v>0</v>
      </c>
      <c r="I153" s="831">
        <v>2</v>
      </c>
      <c r="J153" s="831">
        <v>281.92</v>
      </c>
      <c r="K153" s="827">
        <v>1</v>
      </c>
      <c r="L153" s="831">
        <v>2</v>
      </c>
      <c r="M153" s="832">
        <v>281.92</v>
      </c>
    </row>
    <row r="154" spans="1:13" ht="14.45" customHeight="1" x14ac:dyDescent="0.2">
      <c r="A154" s="821" t="s">
        <v>2322</v>
      </c>
      <c r="B154" s="822" t="s">
        <v>1969</v>
      </c>
      <c r="C154" s="822" t="s">
        <v>1970</v>
      </c>
      <c r="D154" s="822" t="s">
        <v>929</v>
      </c>
      <c r="E154" s="822" t="s">
        <v>930</v>
      </c>
      <c r="F154" s="831"/>
      <c r="G154" s="831"/>
      <c r="H154" s="827"/>
      <c r="I154" s="831">
        <v>43</v>
      </c>
      <c r="J154" s="831">
        <v>0</v>
      </c>
      <c r="K154" s="827"/>
      <c r="L154" s="831">
        <v>43</v>
      </c>
      <c r="M154" s="832">
        <v>0</v>
      </c>
    </row>
    <row r="155" spans="1:13" ht="14.45" customHeight="1" x14ac:dyDescent="0.2">
      <c r="A155" s="821" t="s">
        <v>2322</v>
      </c>
      <c r="B155" s="822" t="s">
        <v>1981</v>
      </c>
      <c r="C155" s="822" t="s">
        <v>1982</v>
      </c>
      <c r="D155" s="822" t="s">
        <v>1069</v>
      </c>
      <c r="E155" s="822" t="s">
        <v>1983</v>
      </c>
      <c r="F155" s="831"/>
      <c r="G155" s="831"/>
      <c r="H155" s="827"/>
      <c r="I155" s="831">
        <v>1</v>
      </c>
      <c r="J155" s="831">
        <v>0</v>
      </c>
      <c r="K155" s="827"/>
      <c r="L155" s="831">
        <v>1</v>
      </c>
      <c r="M155" s="832">
        <v>0</v>
      </c>
    </row>
    <row r="156" spans="1:13" ht="14.45" customHeight="1" x14ac:dyDescent="0.2">
      <c r="A156" s="821" t="s">
        <v>2322</v>
      </c>
      <c r="B156" s="822" t="s">
        <v>4283</v>
      </c>
      <c r="C156" s="822" t="s">
        <v>3506</v>
      </c>
      <c r="D156" s="822" t="s">
        <v>2631</v>
      </c>
      <c r="E156" s="822" t="s">
        <v>2845</v>
      </c>
      <c r="F156" s="831"/>
      <c r="G156" s="831"/>
      <c r="H156" s="827">
        <v>0</v>
      </c>
      <c r="I156" s="831">
        <v>4</v>
      </c>
      <c r="J156" s="831">
        <v>201.28</v>
      </c>
      <c r="K156" s="827">
        <v>1</v>
      </c>
      <c r="L156" s="831">
        <v>4</v>
      </c>
      <c r="M156" s="832">
        <v>201.28</v>
      </c>
    </row>
    <row r="157" spans="1:13" ht="14.45" customHeight="1" x14ac:dyDescent="0.2">
      <c r="A157" s="821" t="s">
        <v>2322</v>
      </c>
      <c r="B157" s="822" t="s">
        <v>4283</v>
      </c>
      <c r="C157" s="822" t="s">
        <v>2504</v>
      </c>
      <c r="D157" s="822" t="s">
        <v>2639</v>
      </c>
      <c r="E157" s="822"/>
      <c r="F157" s="831">
        <v>13</v>
      </c>
      <c r="G157" s="831">
        <v>654.16000000000008</v>
      </c>
      <c r="H157" s="827">
        <v>1</v>
      </c>
      <c r="I157" s="831"/>
      <c r="J157" s="831"/>
      <c r="K157" s="827">
        <v>0</v>
      </c>
      <c r="L157" s="831">
        <v>13</v>
      </c>
      <c r="M157" s="832">
        <v>654.16000000000008</v>
      </c>
    </row>
    <row r="158" spans="1:13" ht="14.45" customHeight="1" x14ac:dyDescent="0.2">
      <c r="A158" s="821" t="s">
        <v>2322</v>
      </c>
      <c r="B158" s="822" t="s">
        <v>4283</v>
      </c>
      <c r="C158" s="822" t="s">
        <v>2640</v>
      </c>
      <c r="D158" s="822" t="s">
        <v>2639</v>
      </c>
      <c r="E158" s="822"/>
      <c r="F158" s="831">
        <v>2</v>
      </c>
      <c r="G158" s="831">
        <v>33.54</v>
      </c>
      <c r="H158" s="827">
        <v>1</v>
      </c>
      <c r="I158" s="831"/>
      <c r="J158" s="831"/>
      <c r="K158" s="827">
        <v>0</v>
      </c>
      <c r="L158" s="831">
        <v>2</v>
      </c>
      <c r="M158" s="832">
        <v>33.54</v>
      </c>
    </row>
    <row r="159" spans="1:13" ht="14.45" customHeight="1" x14ac:dyDescent="0.2">
      <c r="A159" s="821" t="s">
        <v>2323</v>
      </c>
      <c r="B159" s="822" t="s">
        <v>1829</v>
      </c>
      <c r="C159" s="822" t="s">
        <v>2191</v>
      </c>
      <c r="D159" s="822" t="s">
        <v>1203</v>
      </c>
      <c r="E159" s="822" t="s">
        <v>2192</v>
      </c>
      <c r="F159" s="831"/>
      <c r="G159" s="831"/>
      <c r="H159" s="827">
        <v>0</v>
      </c>
      <c r="I159" s="831">
        <v>4</v>
      </c>
      <c r="J159" s="831">
        <v>5542.48</v>
      </c>
      <c r="K159" s="827">
        <v>1</v>
      </c>
      <c r="L159" s="831">
        <v>4</v>
      </c>
      <c r="M159" s="832">
        <v>5542.48</v>
      </c>
    </row>
    <row r="160" spans="1:13" ht="14.45" customHeight="1" x14ac:dyDescent="0.2">
      <c r="A160" s="821" t="s">
        <v>2323</v>
      </c>
      <c r="B160" s="822" t="s">
        <v>1829</v>
      </c>
      <c r="C160" s="822" t="s">
        <v>1834</v>
      </c>
      <c r="D160" s="822" t="s">
        <v>788</v>
      </c>
      <c r="E160" s="822" t="s">
        <v>1835</v>
      </c>
      <c r="F160" s="831"/>
      <c r="G160" s="831"/>
      <c r="H160" s="827">
        <v>0</v>
      </c>
      <c r="I160" s="831">
        <v>30</v>
      </c>
      <c r="J160" s="831">
        <v>22089.9</v>
      </c>
      <c r="K160" s="827">
        <v>1</v>
      </c>
      <c r="L160" s="831">
        <v>30</v>
      </c>
      <c r="M160" s="832">
        <v>22089.9</v>
      </c>
    </row>
    <row r="161" spans="1:13" ht="14.45" customHeight="1" x14ac:dyDescent="0.2">
      <c r="A161" s="821" t="s">
        <v>2323</v>
      </c>
      <c r="B161" s="822" t="s">
        <v>1829</v>
      </c>
      <c r="C161" s="822" t="s">
        <v>1836</v>
      </c>
      <c r="D161" s="822" t="s">
        <v>788</v>
      </c>
      <c r="E161" s="822" t="s">
        <v>1837</v>
      </c>
      <c r="F161" s="831"/>
      <c r="G161" s="831"/>
      <c r="H161" s="827">
        <v>0</v>
      </c>
      <c r="I161" s="831">
        <v>8</v>
      </c>
      <c r="J161" s="831">
        <v>3927.1199999999994</v>
      </c>
      <c r="K161" s="827">
        <v>1</v>
      </c>
      <c r="L161" s="831">
        <v>8</v>
      </c>
      <c r="M161" s="832">
        <v>3927.1199999999994</v>
      </c>
    </row>
    <row r="162" spans="1:13" ht="14.45" customHeight="1" x14ac:dyDescent="0.2">
      <c r="A162" s="821" t="s">
        <v>2323</v>
      </c>
      <c r="B162" s="822" t="s">
        <v>1829</v>
      </c>
      <c r="C162" s="822" t="s">
        <v>2024</v>
      </c>
      <c r="D162" s="822" t="s">
        <v>1203</v>
      </c>
      <c r="E162" s="822" t="s">
        <v>2025</v>
      </c>
      <c r="F162" s="831"/>
      <c r="G162" s="831"/>
      <c r="H162" s="827">
        <v>0</v>
      </c>
      <c r="I162" s="831">
        <v>2</v>
      </c>
      <c r="J162" s="831">
        <v>3694.98</v>
      </c>
      <c r="K162" s="827">
        <v>1</v>
      </c>
      <c r="L162" s="831">
        <v>2</v>
      </c>
      <c r="M162" s="832">
        <v>3694.98</v>
      </c>
    </row>
    <row r="163" spans="1:13" ht="14.45" customHeight="1" x14ac:dyDescent="0.2">
      <c r="A163" s="821" t="s">
        <v>2323</v>
      </c>
      <c r="B163" s="822" t="s">
        <v>1829</v>
      </c>
      <c r="C163" s="822" t="s">
        <v>1830</v>
      </c>
      <c r="D163" s="822" t="s">
        <v>788</v>
      </c>
      <c r="E163" s="822" t="s">
        <v>1831</v>
      </c>
      <c r="F163" s="831"/>
      <c r="G163" s="831"/>
      <c r="H163" s="827">
        <v>0</v>
      </c>
      <c r="I163" s="831">
        <v>14</v>
      </c>
      <c r="J163" s="831">
        <v>12932.36</v>
      </c>
      <c r="K163" s="827">
        <v>1</v>
      </c>
      <c r="L163" s="831">
        <v>14</v>
      </c>
      <c r="M163" s="832">
        <v>12932.36</v>
      </c>
    </row>
    <row r="164" spans="1:13" ht="14.45" customHeight="1" x14ac:dyDescent="0.2">
      <c r="A164" s="821" t="s">
        <v>2323</v>
      </c>
      <c r="B164" s="822" t="s">
        <v>1845</v>
      </c>
      <c r="C164" s="822" t="s">
        <v>3053</v>
      </c>
      <c r="D164" s="822" t="s">
        <v>3054</v>
      </c>
      <c r="E164" s="822" t="s">
        <v>1848</v>
      </c>
      <c r="F164" s="831">
        <v>1</v>
      </c>
      <c r="G164" s="831">
        <v>42.51</v>
      </c>
      <c r="H164" s="827">
        <v>1</v>
      </c>
      <c r="I164" s="831"/>
      <c r="J164" s="831"/>
      <c r="K164" s="827">
        <v>0</v>
      </c>
      <c r="L164" s="831">
        <v>1</v>
      </c>
      <c r="M164" s="832">
        <v>42.51</v>
      </c>
    </row>
    <row r="165" spans="1:13" ht="14.45" customHeight="1" x14ac:dyDescent="0.2">
      <c r="A165" s="821" t="s">
        <v>2323</v>
      </c>
      <c r="B165" s="822" t="s">
        <v>1903</v>
      </c>
      <c r="C165" s="822" t="s">
        <v>1907</v>
      </c>
      <c r="D165" s="822" t="s">
        <v>1078</v>
      </c>
      <c r="E165" s="822" t="s">
        <v>1908</v>
      </c>
      <c r="F165" s="831"/>
      <c r="G165" s="831"/>
      <c r="H165" s="827">
        <v>0</v>
      </c>
      <c r="I165" s="831">
        <v>2</v>
      </c>
      <c r="J165" s="831">
        <v>308.72000000000003</v>
      </c>
      <c r="K165" s="827">
        <v>1</v>
      </c>
      <c r="L165" s="831">
        <v>2</v>
      </c>
      <c r="M165" s="832">
        <v>308.72000000000003</v>
      </c>
    </row>
    <row r="166" spans="1:13" ht="14.45" customHeight="1" x14ac:dyDescent="0.2">
      <c r="A166" s="821" t="s">
        <v>2323</v>
      </c>
      <c r="B166" s="822" t="s">
        <v>1913</v>
      </c>
      <c r="C166" s="822" t="s">
        <v>3033</v>
      </c>
      <c r="D166" s="822" t="s">
        <v>2963</v>
      </c>
      <c r="E166" s="822" t="s">
        <v>1056</v>
      </c>
      <c r="F166" s="831">
        <v>1</v>
      </c>
      <c r="G166" s="831">
        <v>134.44999999999999</v>
      </c>
      <c r="H166" s="827">
        <v>1</v>
      </c>
      <c r="I166" s="831"/>
      <c r="J166" s="831"/>
      <c r="K166" s="827">
        <v>0</v>
      </c>
      <c r="L166" s="831">
        <v>1</v>
      </c>
      <c r="M166" s="832">
        <v>134.44999999999999</v>
      </c>
    </row>
    <row r="167" spans="1:13" ht="14.45" customHeight="1" x14ac:dyDescent="0.2">
      <c r="A167" s="821" t="s">
        <v>2323</v>
      </c>
      <c r="B167" s="822" t="s">
        <v>1913</v>
      </c>
      <c r="C167" s="822" t="s">
        <v>1914</v>
      </c>
      <c r="D167" s="822" t="s">
        <v>1055</v>
      </c>
      <c r="E167" s="822" t="s">
        <v>708</v>
      </c>
      <c r="F167" s="831"/>
      <c r="G167" s="831"/>
      <c r="H167" s="827">
        <v>0</v>
      </c>
      <c r="I167" s="831">
        <v>3</v>
      </c>
      <c r="J167" s="831">
        <v>288.12</v>
      </c>
      <c r="K167" s="827">
        <v>1</v>
      </c>
      <c r="L167" s="831">
        <v>3</v>
      </c>
      <c r="M167" s="832">
        <v>288.12</v>
      </c>
    </row>
    <row r="168" spans="1:13" ht="14.45" customHeight="1" x14ac:dyDescent="0.2">
      <c r="A168" s="821" t="s">
        <v>2323</v>
      </c>
      <c r="B168" s="822" t="s">
        <v>1963</v>
      </c>
      <c r="C168" s="822" t="s">
        <v>3081</v>
      </c>
      <c r="D168" s="822" t="s">
        <v>3082</v>
      </c>
      <c r="E168" s="822" t="s">
        <v>3083</v>
      </c>
      <c r="F168" s="831">
        <v>1</v>
      </c>
      <c r="G168" s="831">
        <v>70.48</v>
      </c>
      <c r="H168" s="827">
        <v>1</v>
      </c>
      <c r="I168" s="831"/>
      <c r="J168" s="831"/>
      <c r="K168" s="827">
        <v>0</v>
      </c>
      <c r="L168" s="831">
        <v>1</v>
      </c>
      <c r="M168" s="832">
        <v>70.48</v>
      </c>
    </row>
    <row r="169" spans="1:13" ht="14.45" customHeight="1" x14ac:dyDescent="0.2">
      <c r="A169" s="821" t="s">
        <v>2323</v>
      </c>
      <c r="B169" s="822" t="s">
        <v>4289</v>
      </c>
      <c r="C169" s="822" t="s">
        <v>3071</v>
      </c>
      <c r="D169" s="822" t="s">
        <v>3072</v>
      </c>
      <c r="E169" s="822" t="s">
        <v>3070</v>
      </c>
      <c r="F169" s="831">
        <v>3</v>
      </c>
      <c r="G169" s="831">
        <v>1192.8899999999999</v>
      </c>
      <c r="H169" s="827">
        <v>1</v>
      </c>
      <c r="I169" s="831"/>
      <c r="J169" s="831"/>
      <c r="K169" s="827">
        <v>0</v>
      </c>
      <c r="L169" s="831">
        <v>3</v>
      </c>
      <c r="M169" s="832">
        <v>1192.8899999999999</v>
      </c>
    </row>
    <row r="170" spans="1:13" ht="14.45" customHeight="1" x14ac:dyDescent="0.2">
      <c r="A170" s="821" t="s">
        <v>2323</v>
      </c>
      <c r="B170" s="822" t="s">
        <v>4285</v>
      </c>
      <c r="C170" s="822" t="s">
        <v>3076</v>
      </c>
      <c r="D170" s="822" t="s">
        <v>3077</v>
      </c>
      <c r="E170" s="822" t="s">
        <v>2778</v>
      </c>
      <c r="F170" s="831">
        <v>2</v>
      </c>
      <c r="G170" s="831">
        <v>852.06</v>
      </c>
      <c r="H170" s="827">
        <v>1</v>
      </c>
      <c r="I170" s="831"/>
      <c r="J170" s="831"/>
      <c r="K170" s="827">
        <v>0</v>
      </c>
      <c r="L170" s="831">
        <v>2</v>
      </c>
      <c r="M170" s="832">
        <v>852.06</v>
      </c>
    </row>
    <row r="171" spans="1:13" ht="14.45" customHeight="1" x14ac:dyDescent="0.2">
      <c r="A171" s="821" t="s">
        <v>2323</v>
      </c>
      <c r="B171" s="822" t="s">
        <v>1969</v>
      </c>
      <c r="C171" s="822" t="s">
        <v>1970</v>
      </c>
      <c r="D171" s="822" t="s">
        <v>929</v>
      </c>
      <c r="E171" s="822" t="s">
        <v>930</v>
      </c>
      <c r="F171" s="831"/>
      <c r="G171" s="831"/>
      <c r="H171" s="827"/>
      <c r="I171" s="831">
        <v>35</v>
      </c>
      <c r="J171" s="831">
        <v>0</v>
      </c>
      <c r="K171" s="827"/>
      <c r="L171" s="831">
        <v>35</v>
      </c>
      <c r="M171" s="832">
        <v>0</v>
      </c>
    </row>
    <row r="172" spans="1:13" ht="14.45" customHeight="1" x14ac:dyDescent="0.2">
      <c r="A172" s="821" t="s">
        <v>2323</v>
      </c>
      <c r="B172" s="822" t="s">
        <v>1973</v>
      </c>
      <c r="C172" s="822" t="s">
        <v>3065</v>
      </c>
      <c r="D172" s="822" t="s">
        <v>3066</v>
      </c>
      <c r="E172" s="822" t="s">
        <v>2083</v>
      </c>
      <c r="F172" s="831">
        <v>2</v>
      </c>
      <c r="G172" s="831">
        <v>213.08</v>
      </c>
      <c r="H172" s="827">
        <v>1</v>
      </c>
      <c r="I172" s="831"/>
      <c r="J172" s="831"/>
      <c r="K172" s="827">
        <v>0</v>
      </c>
      <c r="L172" s="831">
        <v>2</v>
      </c>
      <c r="M172" s="832">
        <v>213.08</v>
      </c>
    </row>
    <row r="173" spans="1:13" ht="14.45" customHeight="1" x14ac:dyDescent="0.2">
      <c r="A173" s="821" t="s">
        <v>2323</v>
      </c>
      <c r="B173" s="822" t="s">
        <v>1981</v>
      </c>
      <c r="C173" s="822" t="s">
        <v>3115</v>
      </c>
      <c r="D173" s="822" t="s">
        <v>3116</v>
      </c>
      <c r="E173" s="822" t="s">
        <v>2811</v>
      </c>
      <c r="F173" s="831">
        <v>1</v>
      </c>
      <c r="G173" s="831">
        <v>0</v>
      </c>
      <c r="H173" s="827"/>
      <c r="I173" s="831"/>
      <c r="J173" s="831"/>
      <c r="K173" s="827"/>
      <c r="L173" s="831">
        <v>1</v>
      </c>
      <c r="M173" s="832">
        <v>0</v>
      </c>
    </row>
    <row r="174" spans="1:13" ht="14.45" customHeight="1" x14ac:dyDescent="0.2">
      <c r="A174" s="821" t="s">
        <v>2323</v>
      </c>
      <c r="B174" s="822" t="s">
        <v>4283</v>
      </c>
      <c r="C174" s="822" t="s">
        <v>3120</v>
      </c>
      <c r="D174" s="822" t="s">
        <v>2844</v>
      </c>
      <c r="E174" s="822" t="s">
        <v>2845</v>
      </c>
      <c r="F174" s="831">
        <v>2</v>
      </c>
      <c r="G174" s="831">
        <v>100.64</v>
      </c>
      <c r="H174" s="827">
        <v>1</v>
      </c>
      <c r="I174" s="831"/>
      <c r="J174" s="831"/>
      <c r="K174" s="827">
        <v>0</v>
      </c>
      <c r="L174" s="831">
        <v>2</v>
      </c>
      <c r="M174" s="832">
        <v>100.64</v>
      </c>
    </row>
    <row r="175" spans="1:13" ht="14.45" customHeight="1" x14ac:dyDescent="0.2">
      <c r="A175" s="821" t="s">
        <v>2323</v>
      </c>
      <c r="B175" s="822" t="s">
        <v>4288</v>
      </c>
      <c r="C175" s="822" t="s">
        <v>3121</v>
      </c>
      <c r="D175" s="822" t="s">
        <v>3122</v>
      </c>
      <c r="E175" s="822" t="s">
        <v>3123</v>
      </c>
      <c r="F175" s="831">
        <v>3</v>
      </c>
      <c r="G175" s="831">
        <v>0</v>
      </c>
      <c r="H175" s="827"/>
      <c r="I175" s="831"/>
      <c r="J175" s="831"/>
      <c r="K175" s="827"/>
      <c r="L175" s="831">
        <v>3</v>
      </c>
      <c r="M175" s="832">
        <v>0</v>
      </c>
    </row>
    <row r="176" spans="1:13" ht="14.45" customHeight="1" x14ac:dyDescent="0.2">
      <c r="A176" s="821" t="s">
        <v>2324</v>
      </c>
      <c r="B176" s="822" t="s">
        <v>1903</v>
      </c>
      <c r="C176" s="822" t="s">
        <v>1907</v>
      </c>
      <c r="D176" s="822" t="s">
        <v>1078</v>
      </c>
      <c r="E176" s="822" t="s">
        <v>1908</v>
      </c>
      <c r="F176" s="831"/>
      <c r="G176" s="831"/>
      <c r="H176" s="827">
        <v>0</v>
      </c>
      <c r="I176" s="831">
        <v>2</v>
      </c>
      <c r="J176" s="831">
        <v>308.72000000000003</v>
      </c>
      <c r="K176" s="827">
        <v>1</v>
      </c>
      <c r="L176" s="831">
        <v>2</v>
      </c>
      <c r="M176" s="832">
        <v>308.72000000000003</v>
      </c>
    </row>
    <row r="177" spans="1:13" ht="14.45" customHeight="1" x14ac:dyDescent="0.2">
      <c r="A177" s="821" t="s">
        <v>2325</v>
      </c>
      <c r="B177" s="822" t="s">
        <v>1829</v>
      </c>
      <c r="C177" s="822" t="s">
        <v>1836</v>
      </c>
      <c r="D177" s="822" t="s">
        <v>788</v>
      </c>
      <c r="E177" s="822" t="s">
        <v>1837</v>
      </c>
      <c r="F177" s="831"/>
      <c r="G177" s="831"/>
      <c r="H177" s="827">
        <v>0</v>
      </c>
      <c r="I177" s="831">
        <v>1</v>
      </c>
      <c r="J177" s="831">
        <v>490.89</v>
      </c>
      <c r="K177" s="827">
        <v>1</v>
      </c>
      <c r="L177" s="831">
        <v>1</v>
      </c>
      <c r="M177" s="832">
        <v>490.89</v>
      </c>
    </row>
    <row r="178" spans="1:13" ht="14.45" customHeight="1" x14ac:dyDescent="0.2">
      <c r="A178" s="821" t="s">
        <v>2325</v>
      </c>
      <c r="B178" s="822" t="s">
        <v>1969</v>
      </c>
      <c r="C178" s="822" t="s">
        <v>1970</v>
      </c>
      <c r="D178" s="822" t="s">
        <v>929</v>
      </c>
      <c r="E178" s="822" t="s">
        <v>930</v>
      </c>
      <c r="F178" s="831"/>
      <c r="G178" s="831"/>
      <c r="H178" s="827"/>
      <c r="I178" s="831">
        <v>1</v>
      </c>
      <c r="J178" s="831">
        <v>0</v>
      </c>
      <c r="K178" s="827"/>
      <c r="L178" s="831">
        <v>1</v>
      </c>
      <c r="M178" s="832">
        <v>0</v>
      </c>
    </row>
    <row r="179" spans="1:13" ht="14.45" customHeight="1" x14ac:dyDescent="0.2">
      <c r="A179" s="821" t="s">
        <v>2326</v>
      </c>
      <c r="B179" s="822" t="s">
        <v>2012</v>
      </c>
      <c r="C179" s="822" t="s">
        <v>2016</v>
      </c>
      <c r="D179" s="822" t="s">
        <v>2014</v>
      </c>
      <c r="E179" s="822" t="s">
        <v>2017</v>
      </c>
      <c r="F179" s="831"/>
      <c r="G179" s="831"/>
      <c r="H179" s="827">
        <v>0</v>
      </c>
      <c r="I179" s="831">
        <v>2</v>
      </c>
      <c r="J179" s="831">
        <v>27.36</v>
      </c>
      <c r="K179" s="827">
        <v>1</v>
      </c>
      <c r="L179" s="831">
        <v>2</v>
      </c>
      <c r="M179" s="832">
        <v>27.36</v>
      </c>
    </row>
    <row r="180" spans="1:13" ht="14.45" customHeight="1" x14ac:dyDescent="0.2">
      <c r="A180" s="821" t="s">
        <v>2326</v>
      </c>
      <c r="B180" s="822" t="s">
        <v>1826</v>
      </c>
      <c r="C180" s="822" t="s">
        <v>1827</v>
      </c>
      <c r="D180" s="822" t="s">
        <v>715</v>
      </c>
      <c r="E180" s="822" t="s">
        <v>1828</v>
      </c>
      <c r="F180" s="831">
        <v>2</v>
      </c>
      <c r="G180" s="831">
        <v>1472.66</v>
      </c>
      <c r="H180" s="827">
        <v>1</v>
      </c>
      <c r="I180" s="831"/>
      <c r="J180" s="831"/>
      <c r="K180" s="827">
        <v>0</v>
      </c>
      <c r="L180" s="831">
        <v>2</v>
      </c>
      <c r="M180" s="832">
        <v>1472.66</v>
      </c>
    </row>
    <row r="181" spans="1:13" ht="14.45" customHeight="1" x14ac:dyDescent="0.2">
      <c r="A181" s="821" t="s">
        <v>2326</v>
      </c>
      <c r="B181" s="822" t="s">
        <v>1829</v>
      </c>
      <c r="C181" s="822" t="s">
        <v>1834</v>
      </c>
      <c r="D181" s="822" t="s">
        <v>788</v>
      </c>
      <c r="E181" s="822" t="s">
        <v>1835</v>
      </c>
      <c r="F181" s="831"/>
      <c r="G181" s="831"/>
      <c r="H181" s="827">
        <v>0</v>
      </c>
      <c r="I181" s="831">
        <v>24</v>
      </c>
      <c r="J181" s="831">
        <v>17671.920000000002</v>
      </c>
      <c r="K181" s="827">
        <v>1</v>
      </c>
      <c r="L181" s="831">
        <v>24</v>
      </c>
      <c r="M181" s="832">
        <v>17671.920000000002</v>
      </c>
    </row>
    <row r="182" spans="1:13" ht="14.45" customHeight="1" x14ac:dyDescent="0.2">
      <c r="A182" s="821" t="s">
        <v>2326</v>
      </c>
      <c r="B182" s="822" t="s">
        <v>1829</v>
      </c>
      <c r="C182" s="822" t="s">
        <v>1836</v>
      </c>
      <c r="D182" s="822" t="s">
        <v>788</v>
      </c>
      <c r="E182" s="822" t="s">
        <v>1837</v>
      </c>
      <c r="F182" s="831"/>
      <c r="G182" s="831"/>
      <c r="H182" s="827">
        <v>0</v>
      </c>
      <c r="I182" s="831">
        <v>6</v>
      </c>
      <c r="J182" s="831">
        <v>2945.34</v>
      </c>
      <c r="K182" s="827">
        <v>1</v>
      </c>
      <c r="L182" s="831">
        <v>6</v>
      </c>
      <c r="M182" s="832">
        <v>2945.34</v>
      </c>
    </row>
    <row r="183" spans="1:13" ht="14.45" customHeight="1" x14ac:dyDescent="0.2">
      <c r="A183" s="821" t="s">
        <v>2326</v>
      </c>
      <c r="B183" s="822" t="s">
        <v>1829</v>
      </c>
      <c r="C183" s="822" t="s">
        <v>1830</v>
      </c>
      <c r="D183" s="822" t="s">
        <v>788</v>
      </c>
      <c r="E183" s="822" t="s">
        <v>1831</v>
      </c>
      <c r="F183" s="831"/>
      <c r="G183" s="831"/>
      <c r="H183" s="827">
        <v>0</v>
      </c>
      <c r="I183" s="831">
        <v>3</v>
      </c>
      <c r="J183" s="831">
        <v>2771.2200000000003</v>
      </c>
      <c r="K183" s="827">
        <v>1</v>
      </c>
      <c r="L183" s="831">
        <v>3</v>
      </c>
      <c r="M183" s="832">
        <v>2771.2200000000003</v>
      </c>
    </row>
    <row r="184" spans="1:13" ht="14.45" customHeight="1" x14ac:dyDescent="0.2">
      <c r="A184" s="821" t="s">
        <v>2326</v>
      </c>
      <c r="B184" s="822" t="s">
        <v>1903</v>
      </c>
      <c r="C184" s="822" t="s">
        <v>1907</v>
      </c>
      <c r="D184" s="822" t="s">
        <v>1078</v>
      </c>
      <c r="E184" s="822" t="s">
        <v>1908</v>
      </c>
      <c r="F184" s="831"/>
      <c r="G184" s="831"/>
      <c r="H184" s="827">
        <v>0</v>
      </c>
      <c r="I184" s="831">
        <v>2</v>
      </c>
      <c r="J184" s="831">
        <v>308.72000000000003</v>
      </c>
      <c r="K184" s="827">
        <v>1</v>
      </c>
      <c r="L184" s="831">
        <v>2</v>
      </c>
      <c r="M184" s="832">
        <v>308.72000000000003</v>
      </c>
    </row>
    <row r="185" spans="1:13" ht="14.45" customHeight="1" x14ac:dyDescent="0.2">
      <c r="A185" s="821" t="s">
        <v>2326</v>
      </c>
      <c r="B185" s="822" t="s">
        <v>1903</v>
      </c>
      <c r="C185" s="822" t="s">
        <v>3012</v>
      </c>
      <c r="D185" s="822" t="s">
        <v>3013</v>
      </c>
      <c r="E185" s="822" t="s">
        <v>3014</v>
      </c>
      <c r="F185" s="831">
        <v>2</v>
      </c>
      <c r="G185" s="831">
        <v>308.72000000000003</v>
      </c>
      <c r="H185" s="827">
        <v>1</v>
      </c>
      <c r="I185" s="831"/>
      <c r="J185" s="831"/>
      <c r="K185" s="827">
        <v>0</v>
      </c>
      <c r="L185" s="831">
        <v>2</v>
      </c>
      <c r="M185" s="832">
        <v>308.72000000000003</v>
      </c>
    </row>
    <row r="186" spans="1:13" ht="14.45" customHeight="1" x14ac:dyDescent="0.2">
      <c r="A186" s="821" t="s">
        <v>2326</v>
      </c>
      <c r="B186" s="822" t="s">
        <v>1913</v>
      </c>
      <c r="C186" s="822" t="s">
        <v>1914</v>
      </c>
      <c r="D186" s="822" t="s">
        <v>1055</v>
      </c>
      <c r="E186" s="822" t="s">
        <v>708</v>
      </c>
      <c r="F186" s="831"/>
      <c r="G186" s="831"/>
      <c r="H186" s="827">
        <v>0</v>
      </c>
      <c r="I186" s="831">
        <v>3</v>
      </c>
      <c r="J186" s="831">
        <v>360.49</v>
      </c>
      <c r="K186" s="827">
        <v>1</v>
      </c>
      <c r="L186" s="831">
        <v>3</v>
      </c>
      <c r="M186" s="832">
        <v>360.49</v>
      </c>
    </row>
    <row r="187" spans="1:13" ht="14.45" customHeight="1" x14ac:dyDescent="0.2">
      <c r="A187" s="821" t="s">
        <v>2326</v>
      </c>
      <c r="B187" s="822" t="s">
        <v>1963</v>
      </c>
      <c r="C187" s="822" t="s">
        <v>2069</v>
      </c>
      <c r="D187" s="822" t="s">
        <v>1965</v>
      </c>
      <c r="E187" s="822" t="s">
        <v>2070</v>
      </c>
      <c r="F187" s="831"/>
      <c r="G187" s="831"/>
      <c r="H187" s="827">
        <v>0</v>
      </c>
      <c r="I187" s="831">
        <v>10</v>
      </c>
      <c r="J187" s="831">
        <v>704.80000000000007</v>
      </c>
      <c r="K187" s="827">
        <v>1</v>
      </c>
      <c r="L187" s="831">
        <v>10</v>
      </c>
      <c r="M187" s="832">
        <v>704.80000000000007</v>
      </c>
    </row>
    <row r="188" spans="1:13" ht="14.45" customHeight="1" x14ac:dyDescent="0.2">
      <c r="A188" s="821" t="s">
        <v>2326</v>
      </c>
      <c r="B188" s="822" t="s">
        <v>1969</v>
      </c>
      <c r="C188" s="822" t="s">
        <v>1970</v>
      </c>
      <c r="D188" s="822" t="s">
        <v>929</v>
      </c>
      <c r="E188" s="822" t="s">
        <v>930</v>
      </c>
      <c r="F188" s="831"/>
      <c r="G188" s="831"/>
      <c r="H188" s="827"/>
      <c r="I188" s="831">
        <v>1</v>
      </c>
      <c r="J188" s="831">
        <v>0</v>
      </c>
      <c r="K188" s="827"/>
      <c r="L188" s="831">
        <v>1</v>
      </c>
      <c r="M188" s="832">
        <v>0</v>
      </c>
    </row>
    <row r="189" spans="1:13" ht="14.45" customHeight="1" x14ac:dyDescent="0.2">
      <c r="A189" s="821" t="s">
        <v>2326</v>
      </c>
      <c r="B189" s="822" t="s">
        <v>1969</v>
      </c>
      <c r="C189" s="822" t="s">
        <v>2384</v>
      </c>
      <c r="D189" s="822" t="s">
        <v>929</v>
      </c>
      <c r="E189" s="822" t="s">
        <v>930</v>
      </c>
      <c r="F189" s="831">
        <v>4</v>
      </c>
      <c r="G189" s="831">
        <v>0</v>
      </c>
      <c r="H189" s="827"/>
      <c r="I189" s="831"/>
      <c r="J189" s="831"/>
      <c r="K189" s="827"/>
      <c r="L189" s="831">
        <v>4</v>
      </c>
      <c r="M189" s="832">
        <v>0</v>
      </c>
    </row>
    <row r="190" spans="1:13" ht="14.45" customHeight="1" x14ac:dyDescent="0.2">
      <c r="A190" s="821" t="s">
        <v>2326</v>
      </c>
      <c r="B190" s="822" t="s">
        <v>4283</v>
      </c>
      <c r="C190" s="822" t="s">
        <v>2504</v>
      </c>
      <c r="D190" s="822" t="s">
        <v>2639</v>
      </c>
      <c r="E190" s="822"/>
      <c r="F190" s="831">
        <v>2</v>
      </c>
      <c r="G190" s="831">
        <v>100.64</v>
      </c>
      <c r="H190" s="827">
        <v>1</v>
      </c>
      <c r="I190" s="831"/>
      <c r="J190" s="831"/>
      <c r="K190" s="827">
        <v>0</v>
      </c>
      <c r="L190" s="831">
        <v>2</v>
      </c>
      <c r="M190" s="832">
        <v>100.64</v>
      </c>
    </row>
    <row r="191" spans="1:13" ht="14.45" customHeight="1" x14ac:dyDescent="0.2">
      <c r="A191" s="821" t="s">
        <v>2326</v>
      </c>
      <c r="B191" s="822" t="s">
        <v>4283</v>
      </c>
      <c r="C191" s="822" t="s">
        <v>2640</v>
      </c>
      <c r="D191" s="822" t="s">
        <v>2639</v>
      </c>
      <c r="E191" s="822"/>
      <c r="F191" s="831">
        <v>1</v>
      </c>
      <c r="G191" s="831">
        <v>16.77</v>
      </c>
      <c r="H191" s="827">
        <v>1</v>
      </c>
      <c r="I191" s="831"/>
      <c r="J191" s="831"/>
      <c r="K191" s="827">
        <v>0</v>
      </c>
      <c r="L191" s="831">
        <v>1</v>
      </c>
      <c r="M191" s="832">
        <v>16.77</v>
      </c>
    </row>
    <row r="192" spans="1:13" ht="14.45" customHeight="1" x14ac:dyDescent="0.2">
      <c r="A192" s="821" t="s">
        <v>2327</v>
      </c>
      <c r="B192" s="822" t="s">
        <v>1829</v>
      </c>
      <c r="C192" s="822" t="s">
        <v>1832</v>
      </c>
      <c r="D192" s="822" t="s">
        <v>788</v>
      </c>
      <c r="E192" s="822" t="s">
        <v>1833</v>
      </c>
      <c r="F192" s="831"/>
      <c r="G192" s="831"/>
      <c r="H192" s="827">
        <v>0</v>
      </c>
      <c r="I192" s="831">
        <v>4</v>
      </c>
      <c r="J192" s="831">
        <v>1472.64</v>
      </c>
      <c r="K192" s="827">
        <v>1</v>
      </c>
      <c r="L192" s="831">
        <v>4</v>
      </c>
      <c r="M192" s="832">
        <v>1472.64</v>
      </c>
    </row>
    <row r="193" spans="1:13" ht="14.45" customHeight="1" x14ac:dyDescent="0.2">
      <c r="A193" s="821" t="s">
        <v>2327</v>
      </c>
      <c r="B193" s="822" t="s">
        <v>1829</v>
      </c>
      <c r="C193" s="822" t="s">
        <v>1834</v>
      </c>
      <c r="D193" s="822" t="s">
        <v>788</v>
      </c>
      <c r="E193" s="822" t="s">
        <v>1835</v>
      </c>
      <c r="F193" s="831"/>
      <c r="G193" s="831"/>
      <c r="H193" s="827">
        <v>0</v>
      </c>
      <c r="I193" s="831">
        <v>4</v>
      </c>
      <c r="J193" s="831">
        <v>2945.32</v>
      </c>
      <c r="K193" s="827">
        <v>1</v>
      </c>
      <c r="L193" s="831">
        <v>4</v>
      </c>
      <c r="M193" s="832">
        <v>2945.32</v>
      </c>
    </row>
    <row r="194" spans="1:13" ht="14.45" customHeight="1" x14ac:dyDescent="0.2">
      <c r="A194" s="821" t="s">
        <v>2327</v>
      </c>
      <c r="B194" s="822" t="s">
        <v>1829</v>
      </c>
      <c r="C194" s="822" t="s">
        <v>1836</v>
      </c>
      <c r="D194" s="822" t="s">
        <v>788</v>
      </c>
      <c r="E194" s="822" t="s">
        <v>1837</v>
      </c>
      <c r="F194" s="831"/>
      <c r="G194" s="831"/>
      <c r="H194" s="827">
        <v>0</v>
      </c>
      <c r="I194" s="831">
        <v>1</v>
      </c>
      <c r="J194" s="831">
        <v>490.89</v>
      </c>
      <c r="K194" s="827">
        <v>1</v>
      </c>
      <c r="L194" s="831">
        <v>1</v>
      </c>
      <c r="M194" s="832">
        <v>490.89</v>
      </c>
    </row>
    <row r="195" spans="1:13" ht="14.45" customHeight="1" x14ac:dyDescent="0.2">
      <c r="A195" s="821" t="s">
        <v>2327</v>
      </c>
      <c r="B195" s="822" t="s">
        <v>1829</v>
      </c>
      <c r="C195" s="822" t="s">
        <v>1830</v>
      </c>
      <c r="D195" s="822" t="s">
        <v>788</v>
      </c>
      <c r="E195" s="822" t="s">
        <v>1831</v>
      </c>
      <c r="F195" s="831"/>
      <c r="G195" s="831"/>
      <c r="H195" s="827">
        <v>0</v>
      </c>
      <c r="I195" s="831">
        <v>1</v>
      </c>
      <c r="J195" s="831">
        <v>923.74</v>
      </c>
      <c r="K195" s="827">
        <v>1</v>
      </c>
      <c r="L195" s="831">
        <v>1</v>
      </c>
      <c r="M195" s="832">
        <v>923.74</v>
      </c>
    </row>
    <row r="196" spans="1:13" ht="14.45" customHeight="1" x14ac:dyDescent="0.2">
      <c r="A196" s="821" t="s">
        <v>2327</v>
      </c>
      <c r="B196" s="822" t="s">
        <v>1858</v>
      </c>
      <c r="C196" s="822" t="s">
        <v>1859</v>
      </c>
      <c r="D196" s="822" t="s">
        <v>959</v>
      </c>
      <c r="E196" s="822" t="s">
        <v>1860</v>
      </c>
      <c r="F196" s="831"/>
      <c r="G196" s="831"/>
      <c r="H196" s="827">
        <v>0</v>
      </c>
      <c r="I196" s="831">
        <v>1</v>
      </c>
      <c r="J196" s="831">
        <v>103.4</v>
      </c>
      <c r="K196" s="827">
        <v>1</v>
      </c>
      <c r="L196" s="831">
        <v>1</v>
      </c>
      <c r="M196" s="832">
        <v>103.4</v>
      </c>
    </row>
    <row r="197" spans="1:13" ht="14.45" customHeight="1" x14ac:dyDescent="0.2">
      <c r="A197" s="821" t="s">
        <v>2327</v>
      </c>
      <c r="B197" s="822" t="s">
        <v>1858</v>
      </c>
      <c r="C197" s="822" t="s">
        <v>3216</v>
      </c>
      <c r="D197" s="822" t="s">
        <v>3217</v>
      </c>
      <c r="E197" s="822" t="s">
        <v>3218</v>
      </c>
      <c r="F197" s="831"/>
      <c r="G197" s="831"/>
      <c r="H197" s="827">
        <v>0</v>
      </c>
      <c r="I197" s="831">
        <v>5</v>
      </c>
      <c r="J197" s="831">
        <v>1033.9000000000001</v>
      </c>
      <c r="K197" s="827">
        <v>1</v>
      </c>
      <c r="L197" s="831">
        <v>5</v>
      </c>
      <c r="M197" s="832">
        <v>1033.9000000000001</v>
      </c>
    </row>
    <row r="198" spans="1:13" ht="14.45" customHeight="1" x14ac:dyDescent="0.2">
      <c r="A198" s="821" t="s">
        <v>2327</v>
      </c>
      <c r="B198" s="822" t="s">
        <v>1903</v>
      </c>
      <c r="C198" s="822" t="s">
        <v>1907</v>
      </c>
      <c r="D198" s="822" t="s">
        <v>1078</v>
      </c>
      <c r="E198" s="822" t="s">
        <v>1908</v>
      </c>
      <c r="F198" s="831"/>
      <c r="G198" s="831"/>
      <c r="H198" s="827">
        <v>0</v>
      </c>
      <c r="I198" s="831">
        <v>1</v>
      </c>
      <c r="J198" s="831">
        <v>154.36000000000001</v>
      </c>
      <c r="K198" s="827">
        <v>1</v>
      </c>
      <c r="L198" s="831">
        <v>1</v>
      </c>
      <c r="M198" s="832">
        <v>154.36000000000001</v>
      </c>
    </row>
    <row r="199" spans="1:13" ht="14.45" customHeight="1" x14ac:dyDescent="0.2">
      <c r="A199" s="821" t="s">
        <v>2327</v>
      </c>
      <c r="B199" s="822" t="s">
        <v>1963</v>
      </c>
      <c r="C199" s="822" t="s">
        <v>1964</v>
      </c>
      <c r="D199" s="822" t="s">
        <v>1965</v>
      </c>
      <c r="E199" s="822" t="s">
        <v>1966</v>
      </c>
      <c r="F199" s="831"/>
      <c r="G199" s="831"/>
      <c r="H199" s="827">
        <v>0</v>
      </c>
      <c r="I199" s="831">
        <v>3</v>
      </c>
      <c r="J199" s="831">
        <v>422.88</v>
      </c>
      <c r="K199" s="827">
        <v>1</v>
      </c>
      <c r="L199" s="831">
        <v>3</v>
      </c>
      <c r="M199" s="832">
        <v>422.88</v>
      </c>
    </row>
    <row r="200" spans="1:13" ht="14.45" customHeight="1" x14ac:dyDescent="0.2">
      <c r="A200" s="821" t="s">
        <v>2327</v>
      </c>
      <c r="B200" s="822" t="s">
        <v>1969</v>
      </c>
      <c r="C200" s="822" t="s">
        <v>1970</v>
      </c>
      <c r="D200" s="822" t="s">
        <v>929</v>
      </c>
      <c r="E200" s="822" t="s">
        <v>930</v>
      </c>
      <c r="F200" s="831"/>
      <c r="G200" s="831"/>
      <c r="H200" s="827"/>
      <c r="I200" s="831">
        <v>3</v>
      </c>
      <c r="J200" s="831">
        <v>0</v>
      </c>
      <c r="K200" s="827"/>
      <c r="L200" s="831">
        <v>3</v>
      </c>
      <c r="M200" s="832">
        <v>0</v>
      </c>
    </row>
    <row r="201" spans="1:13" ht="14.45" customHeight="1" x14ac:dyDescent="0.2">
      <c r="A201" s="821" t="s">
        <v>2327</v>
      </c>
      <c r="B201" s="822" t="s">
        <v>1997</v>
      </c>
      <c r="C201" s="822" t="s">
        <v>1998</v>
      </c>
      <c r="D201" s="822" t="s">
        <v>1999</v>
      </c>
      <c r="E201" s="822" t="s">
        <v>2000</v>
      </c>
      <c r="F201" s="831"/>
      <c r="G201" s="831"/>
      <c r="H201" s="827">
        <v>0</v>
      </c>
      <c r="I201" s="831">
        <v>1</v>
      </c>
      <c r="J201" s="831">
        <v>687.02</v>
      </c>
      <c r="K201" s="827">
        <v>1</v>
      </c>
      <c r="L201" s="831">
        <v>1</v>
      </c>
      <c r="M201" s="832">
        <v>687.02</v>
      </c>
    </row>
    <row r="202" spans="1:13" ht="14.45" customHeight="1" x14ac:dyDescent="0.2">
      <c r="A202" s="821" t="s">
        <v>2328</v>
      </c>
      <c r="B202" s="822" t="s">
        <v>1829</v>
      </c>
      <c r="C202" s="822" t="s">
        <v>1834</v>
      </c>
      <c r="D202" s="822" t="s">
        <v>788</v>
      </c>
      <c r="E202" s="822" t="s">
        <v>1835</v>
      </c>
      <c r="F202" s="831"/>
      <c r="G202" s="831"/>
      <c r="H202" s="827">
        <v>0</v>
      </c>
      <c r="I202" s="831">
        <v>4</v>
      </c>
      <c r="J202" s="831">
        <v>2945.32</v>
      </c>
      <c r="K202" s="827">
        <v>1</v>
      </c>
      <c r="L202" s="831">
        <v>4</v>
      </c>
      <c r="M202" s="832">
        <v>2945.32</v>
      </c>
    </row>
    <row r="203" spans="1:13" ht="14.45" customHeight="1" x14ac:dyDescent="0.2">
      <c r="A203" s="821" t="s">
        <v>2328</v>
      </c>
      <c r="B203" s="822" t="s">
        <v>1969</v>
      </c>
      <c r="C203" s="822" t="s">
        <v>1970</v>
      </c>
      <c r="D203" s="822" t="s">
        <v>929</v>
      </c>
      <c r="E203" s="822" t="s">
        <v>930</v>
      </c>
      <c r="F203" s="831"/>
      <c r="G203" s="831"/>
      <c r="H203" s="827"/>
      <c r="I203" s="831">
        <v>4</v>
      </c>
      <c r="J203" s="831">
        <v>0</v>
      </c>
      <c r="K203" s="827"/>
      <c r="L203" s="831">
        <v>4</v>
      </c>
      <c r="M203" s="832">
        <v>0</v>
      </c>
    </row>
    <row r="204" spans="1:13" ht="14.45" customHeight="1" x14ac:dyDescent="0.2">
      <c r="A204" s="821" t="s">
        <v>2331</v>
      </c>
      <c r="B204" s="822" t="s">
        <v>1829</v>
      </c>
      <c r="C204" s="822" t="s">
        <v>1832</v>
      </c>
      <c r="D204" s="822" t="s">
        <v>788</v>
      </c>
      <c r="E204" s="822" t="s">
        <v>1833</v>
      </c>
      <c r="F204" s="831"/>
      <c r="G204" s="831"/>
      <c r="H204" s="827">
        <v>0</v>
      </c>
      <c r="I204" s="831">
        <v>7</v>
      </c>
      <c r="J204" s="831">
        <v>2577.1200000000003</v>
      </c>
      <c r="K204" s="827">
        <v>1</v>
      </c>
      <c r="L204" s="831">
        <v>7</v>
      </c>
      <c r="M204" s="832">
        <v>2577.1200000000003</v>
      </c>
    </row>
    <row r="205" spans="1:13" ht="14.45" customHeight="1" x14ac:dyDescent="0.2">
      <c r="A205" s="821" t="s">
        <v>2331</v>
      </c>
      <c r="B205" s="822" t="s">
        <v>1829</v>
      </c>
      <c r="C205" s="822" t="s">
        <v>1834</v>
      </c>
      <c r="D205" s="822" t="s">
        <v>788</v>
      </c>
      <c r="E205" s="822" t="s">
        <v>1835</v>
      </c>
      <c r="F205" s="831"/>
      <c r="G205" s="831"/>
      <c r="H205" s="827">
        <v>0</v>
      </c>
      <c r="I205" s="831">
        <v>26</v>
      </c>
      <c r="J205" s="831">
        <v>19144.580000000005</v>
      </c>
      <c r="K205" s="827">
        <v>1</v>
      </c>
      <c r="L205" s="831">
        <v>26</v>
      </c>
      <c r="M205" s="832">
        <v>19144.580000000005</v>
      </c>
    </row>
    <row r="206" spans="1:13" ht="14.45" customHeight="1" x14ac:dyDescent="0.2">
      <c r="A206" s="821" t="s">
        <v>2331</v>
      </c>
      <c r="B206" s="822" t="s">
        <v>1829</v>
      </c>
      <c r="C206" s="822" t="s">
        <v>1836</v>
      </c>
      <c r="D206" s="822" t="s">
        <v>788</v>
      </c>
      <c r="E206" s="822" t="s">
        <v>1837</v>
      </c>
      <c r="F206" s="831"/>
      <c r="G206" s="831"/>
      <c r="H206" s="827">
        <v>0</v>
      </c>
      <c r="I206" s="831">
        <v>19</v>
      </c>
      <c r="J206" s="831">
        <v>9326.909999999998</v>
      </c>
      <c r="K206" s="827">
        <v>1</v>
      </c>
      <c r="L206" s="831">
        <v>19</v>
      </c>
      <c r="M206" s="832">
        <v>9326.909999999998</v>
      </c>
    </row>
    <row r="207" spans="1:13" ht="14.45" customHeight="1" x14ac:dyDescent="0.2">
      <c r="A207" s="821" t="s">
        <v>2331</v>
      </c>
      <c r="B207" s="822" t="s">
        <v>1829</v>
      </c>
      <c r="C207" s="822" t="s">
        <v>2118</v>
      </c>
      <c r="D207" s="822" t="s">
        <v>788</v>
      </c>
      <c r="E207" s="822" t="s">
        <v>2119</v>
      </c>
      <c r="F207" s="831"/>
      <c r="G207" s="831"/>
      <c r="H207" s="827">
        <v>0</v>
      </c>
      <c r="I207" s="831">
        <v>1</v>
      </c>
      <c r="J207" s="831">
        <v>1154.68</v>
      </c>
      <c r="K207" s="827">
        <v>1</v>
      </c>
      <c r="L207" s="831">
        <v>1</v>
      </c>
      <c r="M207" s="832">
        <v>1154.68</v>
      </c>
    </row>
    <row r="208" spans="1:13" ht="14.45" customHeight="1" x14ac:dyDescent="0.2">
      <c r="A208" s="821" t="s">
        <v>2331</v>
      </c>
      <c r="B208" s="822" t="s">
        <v>1829</v>
      </c>
      <c r="C208" s="822" t="s">
        <v>1830</v>
      </c>
      <c r="D208" s="822" t="s">
        <v>788</v>
      </c>
      <c r="E208" s="822" t="s">
        <v>1831</v>
      </c>
      <c r="F208" s="831"/>
      <c r="G208" s="831"/>
      <c r="H208" s="827">
        <v>0</v>
      </c>
      <c r="I208" s="831">
        <v>2</v>
      </c>
      <c r="J208" s="831">
        <v>1847.48</v>
      </c>
      <c r="K208" s="827">
        <v>1</v>
      </c>
      <c r="L208" s="831">
        <v>2</v>
      </c>
      <c r="M208" s="832">
        <v>1847.48</v>
      </c>
    </row>
    <row r="209" spans="1:13" ht="14.45" customHeight="1" x14ac:dyDescent="0.2">
      <c r="A209" s="821" t="s">
        <v>2331</v>
      </c>
      <c r="B209" s="822" t="s">
        <v>1903</v>
      </c>
      <c r="C209" s="822" t="s">
        <v>1907</v>
      </c>
      <c r="D209" s="822" t="s">
        <v>1078</v>
      </c>
      <c r="E209" s="822" t="s">
        <v>1908</v>
      </c>
      <c r="F209" s="831"/>
      <c r="G209" s="831"/>
      <c r="H209" s="827">
        <v>0</v>
      </c>
      <c r="I209" s="831">
        <v>6</v>
      </c>
      <c r="J209" s="831">
        <v>926.16000000000008</v>
      </c>
      <c r="K209" s="827">
        <v>1</v>
      </c>
      <c r="L209" s="831">
        <v>6</v>
      </c>
      <c r="M209" s="832">
        <v>926.16000000000008</v>
      </c>
    </row>
    <row r="210" spans="1:13" ht="14.45" customHeight="1" x14ac:dyDescent="0.2">
      <c r="A210" s="821" t="s">
        <v>2331</v>
      </c>
      <c r="B210" s="822" t="s">
        <v>1913</v>
      </c>
      <c r="C210" s="822" t="s">
        <v>1914</v>
      </c>
      <c r="D210" s="822" t="s">
        <v>1055</v>
      </c>
      <c r="E210" s="822" t="s">
        <v>708</v>
      </c>
      <c r="F210" s="831"/>
      <c r="G210" s="831"/>
      <c r="H210" s="827">
        <v>0</v>
      </c>
      <c r="I210" s="831">
        <v>9</v>
      </c>
      <c r="J210" s="831">
        <v>864.36000000000013</v>
      </c>
      <c r="K210" s="827">
        <v>1</v>
      </c>
      <c r="L210" s="831">
        <v>9</v>
      </c>
      <c r="M210" s="832">
        <v>864.36000000000013</v>
      </c>
    </row>
    <row r="211" spans="1:13" ht="14.45" customHeight="1" x14ac:dyDescent="0.2">
      <c r="A211" s="821" t="s">
        <v>2331</v>
      </c>
      <c r="B211" s="822" t="s">
        <v>2066</v>
      </c>
      <c r="C211" s="822" t="s">
        <v>2067</v>
      </c>
      <c r="D211" s="822" t="s">
        <v>1222</v>
      </c>
      <c r="E211" s="822" t="s">
        <v>2068</v>
      </c>
      <c r="F211" s="831"/>
      <c r="G211" s="831"/>
      <c r="H211" s="827">
        <v>0</v>
      </c>
      <c r="I211" s="831">
        <v>2</v>
      </c>
      <c r="J211" s="831">
        <v>773.46</v>
      </c>
      <c r="K211" s="827">
        <v>1</v>
      </c>
      <c r="L211" s="831">
        <v>2</v>
      </c>
      <c r="M211" s="832">
        <v>773.46</v>
      </c>
    </row>
    <row r="212" spans="1:13" ht="14.45" customHeight="1" x14ac:dyDescent="0.2">
      <c r="A212" s="821" t="s">
        <v>2331</v>
      </c>
      <c r="B212" s="822" t="s">
        <v>1963</v>
      </c>
      <c r="C212" s="822" t="s">
        <v>2069</v>
      </c>
      <c r="D212" s="822" t="s">
        <v>1965</v>
      </c>
      <c r="E212" s="822" t="s">
        <v>2070</v>
      </c>
      <c r="F212" s="831"/>
      <c r="G212" s="831"/>
      <c r="H212" s="827">
        <v>0</v>
      </c>
      <c r="I212" s="831">
        <v>6</v>
      </c>
      <c r="J212" s="831">
        <v>422.88</v>
      </c>
      <c r="K212" s="827">
        <v>1</v>
      </c>
      <c r="L212" s="831">
        <v>6</v>
      </c>
      <c r="M212" s="832">
        <v>422.88</v>
      </c>
    </row>
    <row r="213" spans="1:13" ht="14.45" customHeight="1" x14ac:dyDescent="0.2">
      <c r="A213" s="821" t="s">
        <v>2331</v>
      </c>
      <c r="B213" s="822" t="s">
        <v>1969</v>
      </c>
      <c r="C213" s="822" t="s">
        <v>1970</v>
      </c>
      <c r="D213" s="822" t="s">
        <v>929</v>
      </c>
      <c r="E213" s="822" t="s">
        <v>930</v>
      </c>
      <c r="F213" s="831"/>
      <c r="G213" s="831"/>
      <c r="H213" s="827"/>
      <c r="I213" s="831">
        <v>24</v>
      </c>
      <c r="J213" s="831">
        <v>0</v>
      </c>
      <c r="K213" s="827"/>
      <c r="L213" s="831">
        <v>24</v>
      </c>
      <c r="M213" s="832">
        <v>0</v>
      </c>
    </row>
    <row r="214" spans="1:13" ht="14.45" customHeight="1" x14ac:dyDescent="0.2">
      <c r="A214" s="821" t="s">
        <v>2331</v>
      </c>
      <c r="B214" s="822" t="s">
        <v>1977</v>
      </c>
      <c r="C214" s="822" t="s">
        <v>1978</v>
      </c>
      <c r="D214" s="822" t="s">
        <v>1979</v>
      </c>
      <c r="E214" s="822" t="s">
        <v>1980</v>
      </c>
      <c r="F214" s="831"/>
      <c r="G214" s="831"/>
      <c r="H214" s="827">
        <v>0</v>
      </c>
      <c r="I214" s="831">
        <v>1</v>
      </c>
      <c r="J214" s="831">
        <v>11.71</v>
      </c>
      <c r="K214" s="827">
        <v>1</v>
      </c>
      <c r="L214" s="831">
        <v>1</v>
      </c>
      <c r="M214" s="832">
        <v>11.71</v>
      </c>
    </row>
    <row r="215" spans="1:13" ht="14.45" customHeight="1" x14ac:dyDescent="0.2">
      <c r="A215" s="821" t="s">
        <v>2331</v>
      </c>
      <c r="B215" s="822" t="s">
        <v>4283</v>
      </c>
      <c r="C215" s="822" t="s">
        <v>2504</v>
      </c>
      <c r="D215" s="822" t="s">
        <v>2639</v>
      </c>
      <c r="E215" s="822"/>
      <c r="F215" s="831">
        <v>13</v>
      </c>
      <c r="G215" s="831">
        <v>654.16000000000008</v>
      </c>
      <c r="H215" s="827">
        <v>1</v>
      </c>
      <c r="I215" s="831"/>
      <c r="J215" s="831"/>
      <c r="K215" s="827">
        <v>0</v>
      </c>
      <c r="L215" s="831">
        <v>13</v>
      </c>
      <c r="M215" s="832">
        <v>654.16000000000008</v>
      </c>
    </row>
    <row r="216" spans="1:13" ht="14.45" customHeight="1" x14ac:dyDescent="0.2">
      <c r="A216" s="821" t="s">
        <v>2332</v>
      </c>
      <c r="B216" s="822" t="s">
        <v>1829</v>
      </c>
      <c r="C216" s="822" t="s">
        <v>1834</v>
      </c>
      <c r="D216" s="822" t="s">
        <v>788</v>
      </c>
      <c r="E216" s="822" t="s">
        <v>1835</v>
      </c>
      <c r="F216" s="831"/>
      <c r="G216" s="831"/>
      <c r="H216" s="827">
        <v>0</v>
      </c>
      <c r="I216" s="831">
        <v>7</v>
      </c>
      <c r="J216" s="831">
        <v>5154.3100000000004</v>
      </c>
      <c r="K216" s="827">
        <v>1</v>
      </c>
      <c r="L216" s="831">
        <v>7</v>
      </c>
      <c r="M216" s="832">
        <v>5154.3100000000004</v>
      </c>
    </row>
    <row r="217" spans="1:13" ht="14.45" customHeight="1" x14ac:dyDescent="0.2">
      <c r="A217" s="821" t="s">
        <v>2332</v>
      </c>
      <c r="B217" s="822" t="s">
        <v>1829</v>
      </c>
      <c r="C217" s="822" t="s">
        <v>1836</v>
      </c>
      <c r="D217" s="822" t="s">
        <v>788</v>
      </c>
      <c r="E217" s="822" t="s">
        <v>1837</v>
      </c>
      <c r="F217" s="831"/>
      <c r="G217" s="831"/>
      <c r="H217" s="827">
        <v>0</v>
      </c>
      <c r="I217" s="831">
        <v>1</v>
      </c>
      <c r="J217" s="831">
        <v>490.89</v>
      </c>
      <c r="K217" s="827">
        <v>1</v>
      </c>
      <c r="L217" s="831">
        <v>1</v>
      </c>
      <c r="M217" s="832">
        <v>490.89</v>
      </c>
    </row>
    <row r="218" spans="1:13" ht="14.45" customHeight="1" x14ac:dyDescent="0.2">
      <c r="A218" s="821" t="s">
        <v>2332</v>
      </c>
      <c r="B218" s="822" t="s">
        <v>1829</v>
      </c>
      <c r="C218" s="822" t="s">
        <v>1830</v>
      </c>
      <c r="D218" s="822" t="s">
        <v>788</v>
      </c>
      <c r="E218" s="822" t="s">
        <v>1831</v>
      </c>
      <c r="F218" s="831"/>
      <c r="G218" s="831"/>
      <c r="H218" s="827">
        <v>0</v>
      </c>
      <c r="I218" s="831">
        <v>6</v>
      </c>
      <c r="J218" s="831">
        <v>5542.4400000000005</v>
      </c>
      <c r="K218" s="827">
        <v>1</v>
      </c>
      <c r="L218" s="831">
        <v>6</v>
      </c>
      <c r="M218" s="832">
        <v>5542.4400000000005</v>
      </c>
    </row>
    <row r="219" spans="1:13" ht="14.45" customHeight="1" x14ac:dyDescent="0.2">
      <c r="A219" s="821" t="s">
        <v>2332</v>
      </c>
      <c r="B219" s="822" t="s">
        <v>1903</v>
      </c>
      <c r="C219" s="822" t="s">
        <v>1907</v>
      </c>
      <c r="D219" s="822" t="s">
        <v>1078</v>
      </c>
      <c r="E219" s="822" t="s">
        <v>1908</v>
      </c>
      <c r="F219" s="831"/>
      <c r="G219" s="831"/>
      <c r="H219" s="827">
        <v>0</v>
      </c>
      <c r="I219" s="831">
        <v>2</v>
      </c>
      <c r="J219" s="831">
        <v>308.72000000000003</v>
      </c>
      <c r="K219" s="827">
        <v>1</v>
      </c>
      <c r="L219" s="831">
        <v>2</v>
      </c>
      <c r="M219" s="832">
        <v>308.72000000000003</v>
      </c>
    </row>
    <row r="220" spans="1:13" ht="14.45" customHeight="1" x14ac:dyDescent="0.2">
      <c r="A220" s="821" t="s">
        <v>2332</v>
      </c>
      <c r="B220" s="822" t="s">
        <v>1913</v>
      </c>
      <c r="C220" s="822" t="s">
        <v>1914</v>
      </c>
      <c r="D220" s="822" t="s">
        <v>1055</v>
      </c>
      <c r="E220" s="822" t="s">
        <v>708</v>
      </c>
      <c r="F220" s="831"/>
      <c r="G220" s="831"/>
      <c r="H220" s="827">
        <v>0</v>
      </c>
      <c r="I220" s="831">
        <v>4</v>
      </c>
      <c r="J220" s="831">
        <v>673.64</v>
      </c>
      <c r="K220" s="827">
        <v>1</v>
      </c>
      <c r="L220" s="831">
        <v>4</v>
      </c>
      <c r="M220" s="832">
        <v>673.64</v>
      </c>
    </row>
    <row r="221" spans="1:13" ht="14.45" customHeight="1" x14ac:dyDescent="0.2">
      <c r="A221" s="821" t="s">
        <v>2332</v>
      </c>
      <c r="B221" s="822" t="s">
        <v>1969</v>
      </c>
      <c r="C221" s="822" t="s">
        <v>1970</v>
      </c>
      <c r="D221" s="822" t="s">
        <v>929</v>
      </c>
      <c r="E221" s="822" t="s">
        <v>930</v>
      </c>
      <c r="F221" s="831"/>
      <c r="G221" s="831"/>
      <c r="H221" s="827"/>
      <c r="I221" s="831">
        <v>14</v>
      </c>
      <c r="J221" s="831">
        <v>0</v>
      </c>
      <c r="K221" s="827"/>
      <c r="L221" s="831">
        <v>14</v>
      </c>
      <c r="M221" s="832">
        <v>0</v>
      </c>
    </row>
    <row r="222" spans="1:13" ht="14.45" customHeight="1" x14ac:dyDescent="0.2">
      <c r="A222" s="821" t="s">
        <v>2333</v>
      </c>
      <c r="B222" s="822" t="s">
        <v>1969</v>
      </c>
      <c r="C222" s="822" t="s">
        <v>1970</v>
      </c>
      <c r="D222" s="822" t="s">
        <v>929</v>
      </c>
      <c r="E222" s="822" t="s">
        <v>930</v>
      </c>
      <c r="F222" s="831"/>
      <c r="G222" s="831"/>
      <c r="H222" s="827"/>
      <c r="I222" s="831">
        <v>2</v>
      </c>
      <c r="J222" s="831">
        <v>0</v>
      </c>
      <c r="K222" s="827"/>
      <c r="L222" s="831">
        <v>2</v>
      </c>
      <c r="M222" s="832">
        <v>0</v>
      </c>
    </row>
    <row r="223" spans="1:13" ht="14.45" customHeight="1" x14ac:dyDescent="0.2">
      <c r="A223" s="821" t="s">
        <v>2334</v>
      </c>
      <c r="B223" s="822" t="s">
        <v>1829</v>
      </c>
      <c r="C223" s="822" t="s">
        <v>2191</v>
      </c>
      <c r="D223" s="822" t="s">
        <v>1203</v>
      </c>
      <c r="E223" s="822" t="s">
        <v>2192</v>
      </c>
      <c r="F223" s="831"/>
      <c r="G223" s="831"/>
      <c r="H223" s="827">
        <v>0</v>
      </c>
      <c r="I223" s="831">
        <v>2</v>
      </c>
      <c r="J223" s="831">
        <v>2771.24</v>
      </c>
      <c r="K223" s="827">
        <v>1</v>
      </c>
      <c r="L223" s="831">
        <v>2</v>
      </c>
      <c r="M223" s="832">
        <v>2771.24</v>
      </c>
    </row>
    <row r="224" spans="1:13" ht="14.45" customHeight="1" x14ac:dyDescent="0.2">
      <c r="A224" s="821" t="s">
        <v>2334</v>
      </c>
      <c r="B224" s="822" t="s">
        <v>1829</v>
      </c>
      <c r="C224" s="822" t="s">
        <v>1834</v>
      </c>
      <c r="D224" s="822" t="s">
        <v>788</v>
      </c>
      <c r="E224" s="822" t="s">
        <v>1835</v>
      </c>
      <c r="F224" s="831"/>
      <c r="G224" s="831"/>
      <c r="H224" s="827">
        <v>0</v>
      </c>
      <c r="I224" s="831">
        <v>1</v>
      </c>
      <c r="J224" s="831">
        <v>736.33</v>
      </c>
      <c r="K224" s="827">
        <v>1</v>
      </c>
      <c r="L224" s="831">
        <v>1</v>
      </c>
      <c r="M224" s="832">
        <v>736.33</v>
      </c>
    </row>
    <row r="225" spans="1:13" ht="14.45" customHeight="1" x14ac:dyDescent="0.2">
      <c r="A225" s="821" t="s">
        <v>2334</v>
      </c>
      <c r="B225" s="822" t="s">
        <v>1829</v>
      </c>
      <c r="C225" s="822" t="s">
        <v>1836</v>
      </c>
      <c r="D225" s="822" t="s">
        <v>788</v>
      </c>
      <c r="E225" s="822" t="s">
        <v>1837</v>
      </c>
      <c r="F225" s="831"/>
      <c r="G225" s="831"/>
      <c r="H225" s="827">
        <v>0</v>
      </c>
      <c r="I225" s="831">
        <v>6</v>
      </c>
      <c r="J225" s="831">
        <v>2945.3399999999997</v>
      </c>
      <c r="K225" s="827">
        <v>1</v>
      </c>
      <c r="L225" s="831">
        <v>6</v>
      </c>
      <c r="M225" s="832">
        <v>2945.3399999999997</v>
      </c>
    </row>
    <row r="226" spans="1:13" ht="14.45" customHeight="1" x14ac:dyDescent="0.2">
      <c r="A226" s="821" t="s">
        <v>2334</v>
      </c>
      <c r="B226" s="822" t="s">
        <v>1829</v>
      </c>
      <c r="C226" s="822" t="s">
        <v>2024</v>
      </c>
      <c r="D226" s="822" t="s">
        <v>1203</v>
      </c>
      <c r="E226" s="822" t="s">
        <v>2025</v>
      </c>
      <c r="F226" s="831"/>
      <c r="G226" s="831"/>
      <c r="H226" s="827">
        <v>0</v>
      </c>
      <c r="I226" s="831">
        <v>2</v>
      </c>
      <c r="J226" s="831">
        <v>3694.98</v>
      </c>
      <c r="K226" s="827">
        <v>1</v>
      </c>
      <c r="L226" s="831">
        <v>2</v>
      </c>
      <c r="M226" s="832">
        <v>3694.98</v>
      </c>
    </row>
    <row r="227" spans="1:13" ht="14.45" customHeight="1" x14ac:dyDescent="0.2">
      <c r="A227" s="821" t="s">
        <v>2334</v>
      </c>
      <c r="B227" s="822" t="s">
        <v>1829</v>
      </c>
      <c r="C227" s="822" t="s">
        <v>1830</v>
      </c>
      <c r="D227" s="822" t="s">
        <v>788</v>
      </c>
      <c r="E227" s="822" t="s">
        <v>1831</v>
      </c>
      <c r="F227" s="831"/>
      <c r="G227" s="831"/>
      <c r="H227" s="827">
        <v>0</v>
      </c>
      <c r="I227" s="831">
        <v>3</v>
      </c>
      <c r="J227" s="831">
        <v>2771.2200000000003</v>
      </c>
      <c r="K227" s="827">
        <v>1</v>
      </c>
      <c r="L227" s="831">
        <v>3</v>
      </c>
      <c r="M227" s="832">
        <v>2771.2200000000003</v>
      </c>
    </row>
    <row r="228" spans="1:13" ht="14.45" customHeight="1" x14ac:dyDescent="0.2">
      <c r="A228" s="821" t="s">
        <v>2334</v>
      </c>
      <c r="B228" s="822" t="s">
        <v>1845</v>
      </c>
      <c r="C228" s="822" t="s">
        <v>1846</v>
      </c>
      <c r="D228" s="822" t="s">
        <v>1847</v>
      </c>
      <c r="E228" s="822" t="s">
        <v>1848</v>
      </c>
      <c r="F228" s="831"/>
      <c r="G228" s="831"/>
      <c r="H228" s="827">
        <v>0</v>
      </c>
      <c r="I228" s="831">
        <v>1</v>
      </c>
      <c r="J228" s="831">
        <v>42.51</v>
      </c>
      <c r="K228" s="827">
        <v>1</v>
      </c>
      <c r="L228" s="831">
        <v>1</v>
      </c>
      <c r="M228" s="832">
        <v>42.51</v>
      </c>
    </row>
    <row r="229" spans="1:13" ht="14.45" customHeight="1" x14ac:dyDescent="0.2">
      <c r="A229" s="821" t="s">
        <v>2334</v>
      </c>
      <c r="B229" s="822" t="s">
        <v>2030</v>
      </c>
      <c r="C229" s="822" t="s">
        <v>2469</v>
      </c>
      <c r="D229" s="822" t="s">
        <v>1157</v>
      </c>
      <c r="E229" s="822" t="s">
        <v>2138</v>
      </c>
      <c r="F229" s="831"/>
      <c r="G229" s="831"/>
      <c r="H229" s="827">
        <v>0</v>
      </c>
      <c r="I229" s="831">
        <v>1</v>
      </c>
      <c r="J229" s="831">
        <v>35.11</v>
      </c>
      <c r="K229" s="827">
        <v>1</v>
      </c>
      <c r="L229" s="831">
        <v>1</v>
      </c>
      <c r="M229" s="832">
        <v>35.11</v>
      </c>
    </row>
    <row r="230" spans="1:13" ht="14.45" customHeight="1" x14ac:dyDescent="0.2">
      <c r="A230" s="821" t="s">
        <v>2334</v>
      </c>
      <c r="B230" s="822" t="s">
        <v>1865</v>
      </c>
      <c r="C230" s="822" t="s">
        <v>2484</v>
      </c>
      <c r="D230" s="822" t="s">
        <v>1867</v>
      </c>
      <c r="E230" s="822" t="s">
        <v>2485</v>
      </c>
      <c r="F230" s="831"/>
      <c r="G230" s="831"/>
      <c r="H230" s="827">
        <v>0</v>
      </c>
      <c r="I230" s="831">
        <v>1</v>
      </c>
      <c r="J230" s="831">
        <v>117.46</v>
      </c>
      <c r="K230" s="827">
        <v>1</v>
      </c>
      <c r="L230" s="831">
        <v>1</v>
      </c>
      <c r="M230" s="832">
        <v>117.46</v>
      </c>
    </row>
    <row r="231" spans="1:13" ht="14.45" customHeight="1" x14ac:dyDescent="0.2">
      <c r="A231" s="821" t="s">
        <v>2334</v>
      </c>
      <c r="B231" s="822" t="s">
        <v>1903</v>
      </c>
      <c r="C231" s="822" t="s">
        <v>1907</v>
      </c>
      <c r="D231" s="822" t="s">
        <v>1078</v>
      </c>
      <c r="E231" s="822" t="s">
        <v>1908</v>
      </c>
      <c r="F231" s="831"/>
      <c r="G231" s="831"/>
      <c r="H231" s="827">
        <v>0</v>
      </c>
      <c r="I231" s="831">
        <v>1</v>
      </c>
      <c r="J231" s="831">
        <v>154.36000000000001</v>
      </c>
      <c r="K231" s="827">
        <v>1</v>
      </c>
      <c r="L231" s="831">
        <v>1</v>
      </c>
      <c r="M231" s="832">
        <v>154.36000000000001</v>
      </c>
    </row>
    <row r="232" spans="1:13" ht="14.45" customHeight="1" x14ac:dyDescent="0.2">
      <c r="A232" s="821" t="s">
        <v>2334</v>
      </c>
      <c r="B232" s="822" t="s">
        <v>1967</v>
      </c>
      <c r="C232" s="822" t="s">
        <v>4134</v>
      </c>
      <c r="D232" s="822" t="s">
        <v>664</v>
      </c>
      <c r="E232" s="822" t="s">
        <v>4135</v>
      </c>
      <c r="F232" s="831"/>
      <c r="G232" s="831"/>
      <c r="H232" s="827">
        <v>0</v>
      </c>
      <c r="I232" s="831">
        <v>1</v>
      </c>
      <c r="J232" s="831">
        <v>65.28</v>
      </c>
      <c r="K232" s="827">
        <v>1</v>
      </c>
      <c r="L232" s="831">
        <v>1</v>
      </c>
      <c r="M232" s="832">
        <v>65.28</v>
      </c>
    </row>
    <row r="233" spans="1:13" ht="14.45" customHeight="1" x14ac:dyDescent="0.2">
      <c r="A233" s="821" t="s">
        <v>2336</v>
      </c>
      <c r="B233" s="822" t="s">
        <v>1829</v>
      </c>
      <c r="C233" s="822" t="s">
        <v>3321</v>
      </c>
      <c r="D233" s="822" t="s">
        <v>1203</v>
      </c>
      <c r="E233" s="822" t="s">
        <v>3322</v>
      </c>
      <c r="F233" s="831"/>
      <c r="G233" s="831"/>
      <c r="H233" s="827">
        <v>0</v>
      </c>
      <c r="I233" s="831">
        <v>1</v>
      </c>
      <c r="J233" s="831">
        <v>2309.36</v>
      </c>
      <c r="K233" s="827">
        <v>1</v>
      </c>
      <c r="L233" s="831">
        <v>1</v>
      </c>
      <c r="M233" s="832">
        <v>2309.36</v>
      </c>
    </row>
    <row r="234" spans="1:13" ht="14.45" customHeight="1" x14ac:dyDescent="0.2">
      <c r="A234" s="821" t="s">
        <v>2336</v>
      </c>
      <c r="B234" s="822" t="s">
        <v>1829</v>
      </c>
      <c r="C234" s="822" t="s">
        <v>1834</v>
      </c>
      <c r="D234" s="822" t="s">
        <v>788</v>
      </c>
      <c r="E234" s="822" t="s">
        <v>1835</v>
      </c>
      <c r="F234" s="831"/>
      <c r="G234" s="831"/>
      <c r="H234" s="827">
        <v>0</v>
      </c>
      <c r="I234" s="831">
        <v>13</v>
      </c>
      <c r="J234" s="831">
        <v>9572.2900000000009</v>
      </c>
      <c r="K234" s="827">
        <v>1</v>
      </c>
      <c r="L234" s="831">
        <v>13</v>
      </c>
      <c r="M234" s="832">
        <v>9572.2900000000009</v>
      </c>
    </row>
    <row r="235" spans="1:13" ht="14.45" customHeight="1" x14ac:dyDescent="0.2">
      <c r="A235" s="821" t="s">
        <v>2336</v>
      </c>
      <c r="B235" s="822" t="s">
        <v>1829</v>
      </c>
      <c r="C235" s="822" t="s">
        <v>1836</v>
      </c>
      <c r="D235" s="822" t="s">
        <v>788</v>
      </c>
      <c r="E235" s="822" t="s">
        <v>1837</v>
      </c>
      <c r="F235" s="831"/>
      <c r="G235" s="831"/>
      <c r="H235" s="827">
        <v>0</v>
      </c>
      <c r="I235" s="831">
        <v>4</v>
      </c>
      <c r="J235" s="831">
        <v>1963.56</v>
      </c>
      <c r="K235" s="827">
        <v>1</v>
      </c>
      <c r="L235" s="831">
        <v>4</v>
      </c>
      <c r="M235" s="832">
        <v>1963.56</v>
      </c>
    </row>
    <row r="236" spans="1:13" ht="14.45" customHeight="1" x14ac:dyDescent="0.2">
      <c r="A236" s="821" t="s">
        <v>2336</v>
      </c>
      <c r="B236" s="822" t="s">
        <v>1829</v>
      </c>
      <c r="C236" s="822" t="s">
        <v>1830</v>
      </c>
      <c r="D236" s="822" t="s">
        <v>788</v>
      </c>
      <c r="E236" s="822" t="s">
        <v>1831</v>
      </c>
      <c r="F236" s="831"/>
      <c r="G236" s="831"/>
      <c r="H236" s="827">
        <v>0</v>
      </c>
      <c r="I236" s="831">
        <v>2</v>
      </c>
      <c r="J236" s="831">
        <v>1847.48</v>
      </c>
      <c r="K236" s="827">
        <v>1</v>
      </c>
      <c r="L236" s="831">
        <v>2</v>
      </c>
      <c r="M236" s="832">
        <v>1847.48</v>
      </c>
    </row>
    <row r="237" spans="1:13" ht="14.45" customHeight="1" x14ac:dyDescent="0.2">
      <c r="A237" s="821" t="s">
        <v>2336</v>
      </c>
      <c r="B237" s="822" t="s">
        <v>1903</v>
      </c>
      <c r="C237" s="822" t="s">
        <v>1907</v>
      </c>
      <c r="D237" s="822" t="s">
        <v>1078</v>
      </c>
      <c r="E237" s="822" t="s">
        <v>1908</v>
      </c>
      <c r="F237" s="831"/>
      <c r="G237" s="831"/>
      <c r="H237" s="827">
        <v>0</v>
      </c>
      <c r="I237" s="831">
        <v>5</v>
      </c>
      <c r="J237" s="831">
        <v>771.80000000000007</v>
      </c>
      <c r="K237" s="827">
        <v>1</v>
      </c>
      <c r="L237" s="831">
        <v>5</v>
      </c>
      <c r="M237" s="832">
        <v>771.80000000000007</v>
      </c>
    </row>
    <row r="238" spans="1:13" ht="14.45" customHeight="1" x14ac:dyDescent="0.2">
      <c r="A238" s="821" t="s">
        <v>2336</v>
      </c>
      <c r="B238" s="822" t="s">
        <v>1913</v>
      </c>
      <c r="C238" s="822" t="s">
        <v>1914</v>
      </c>
      <c r="D238" s="822" t="s">
        <v>1055</v>
      </c>
      <c r="E238" s="822" t="s">
        <v>708</v>
      </c>
      <c r="F238" s="831"/>
      <c r="G238" s="831"/>
      <c r="H238" s="827">
        <v>0</v>
      </c>
      <c r="I238" s="831">
        <v>1</v>
      </c>
      <c r="J238" s="831">
        <v>96.04</v>
      </c>
      <c r="K238" s="827">
        <v>1</v>
      </c>
      <c r="L238" s="831">
        <v>1</v>
      </c>
      <c r="M238" s="832">
        <v>96.04</v>
      </c>
    </row>
    <row r="239" spans="1:13" ht="14.45" customHeight="1" x14ac:dyDescent="0.2">
      <c r="A239" s="821" t="s">
        <v>2336</v>
      </c>
      <c r="B239" s="822" t="s">
        <v>1963</v>
      </c>
      <c r="C239" s="822" t="s">
        <v>1964</v>
      </c>
      <c r="D239" s="822" t="s">
        <v>1965</v>
      </c>
      <c r="E239" s="822" t="s">
        <v>1966</v>
      </c>
      <c r="F239" s="831"/>
      <c r="G239" s="831"/>
      <c r="H239" s="827">
        <v>0</v>
      </c>
      <c r="I239" s="831">
        <v>2</v>
      </c>
      <c r="J239" s="831">
        <v>281.92</v>
      </c>
      <c r="K239" s="827">
        <v>1</v>
      </c>
      <c r="L239" s="831">
        <v>2</v>
      </c>
      <c r="M239" s="832">
        <v>281.92</v>
      </c>
    </row>
    <row r="240" spans="1:13" ht="14.45" customHeight="1" x14ac:dyDescent="0.2">
      <c r="A240" s="821" t="s">
        <v>2336</v>
      </c>
      <c r="B240" s="822" t="s">
        <v>1969</v>
      </c>
      <c r="C240" s="822" t="s">
        <v>1970</v>
      </c>
      <c r="D240" s="822" t="s">
        <v>929</v>
      </c>
      <c r="E240" s="822" t="s">
        <v>930</v>
      </c>
      <c r="F240" s="831"/>
      <c r="G240" s="831"/>
      <c r="H240" s="827"/>
      <c r="I240" s="831">
        <v>21</v>
      </c>
      <c r="J240" s="831">
        <v>0</v>
      </c>
      <c r="K240" s="827"/>
      <c r="L240" s="831">
        <v>21</v>
      </c>
      <c r="M240" s="832">
        <v>0</v>
      </c>
    </row>
    <row r="241" spans="1:13" ht="14.45" customHeight="1" x14ac:dyDescent="0.2">
      <c r="A241" s="821" t="s">
        <v>2336</v>
      </c>
      <c r="B241" s="822" t="s">
        <v>4290</v>
      </c>
      <c r="C241" s="822" t="s">
        <v>3318</v>
      </c>
      <c r="D241" s="822" t="s">
        <v>3319</v>
      </c>
      <c r="E241" s="822" t="s">
        <v>3320</v>
      </c>
      <c r="F241" s="831">
        <v>1</v>
      </c>
      <c r="G241" s="831">
        <v>1472.61</v>
      </c>
      <c r="H241" s="827">
        <v>1</v>
      </c>
      <c r="I241" s="831"/>
      <c r="J241" s="831"/>
      <c r="K241" s="827">
        <v>0</v>
      </c>
      <c r="L241" s="831">
        <v>1</v>
      </c>
      <c r="M241" s="832">
        <v>1472.61</v>
      </c>
    </row>
    <row r="242" spans="1:13" ht="14.45" customHeight="1" x14ac:dyDescent="0.2">
      <c r="A242" s="821" t="s">
        <v>2336</v>
      </c>
      <c r="B242" s="822" t="s">
        <v>2249</v>
      </c>
      <c r="C242" s="822" t="s">
        <v>2856</v>
      </c>
      <c r="D242" s="822" t="s">
        <v>2857</v>
      </c>
      <c r="E242" s="822" t="s">
        <v>1504</v>
      </c>
      <c r="F242" s="831"/>
      <c r="G242" s="831"/>
      <c r="H242" s="827">
        <v>0</v>
      </c>
      <c r="I242" s="831">
        <v>2</v>
      </c>
      <c r="J242" s="831">
        <v>208.8</v>
      </c>
      <c r="K242" s="827">
        <v>1</v>
      </c>
      <c r="L242" s="831">
        <v>2</v>
      </c>
      <c r="M242" s="832">
        <v>208.8</v>
      </c>
    </row>
    <row r="243" spans="1:13" ht="14.45" customHeight="1" x14ac:dyDescent="0.2">
      <c r="A243" s="821" t="s">
        <v>2336</v>
      </c>
      <c r="B243" s="822" t="s">
        <v>2249</v>
      </c>
      <c r="C243" s="822" t="s">
        <v>2854</v>
      </c>
      <c r="D243" s="822" t="s">
        <v>2855</v>
      </c>
      <c r="E243" s="822" t="s">
        <v>1504</v>
      </c>
      <c r="F243" s="831"/>
      <c r="G243" s="831"/>
      <c r="H243" s="827">
        <v>0</v>
      </c>
      <c r="I243" s="831">
        <v>2</v>
      </c>
      <c r="J243" s="831">
        <v>208.8</v>
      </c>
      <c r="K243" s="827">
        <v>1</v>
      </c>
      <c r="L243" s="831">
        <v>2</v>
      </c>
      <c r="M243" s="832">
        <v>208.8</v>
      </c>
    </row>
    <row r="244" spans="1:13" ht="14.45" customHeight="1" x14ac:dyDescent="0.2">
      <c r="A244" s="821" t="s">
        <v>2336</v>
      </c>
      <c r="B244" s="822" t="s">
        <v>4283</v>
      </c>
      <c r="C244" s="822" t="s">
        <v>2504</v>
      </c>
      <c r="D244" s="822" t="s">
        <v>2639</v>
      </c>
      <c r="E244" s="822"/>
      <c r="F244" s="831">
        <v>1</v>
      </c>
      <c r="G244" s="831">
        <v>50.32</v>
      </c>
      <c r="H244" s="827">
        <v>1</v>
      </c>
      <c r="I244" s="831"/>
      <c r="J244" s="831"/>
      <c r="K244" s="827">
        <v>0</v>
      </c>
      <c r="L244" s="831">
        <v>1</v>
      </c>
      <c r="M244" s="832">
        <v>50.32</v>
      </c>
    </row>
    <row r="245" spans="1:13" ht="14.45" customHeight="1" x14ac:dyDescent="0.2">
      <c r="A245" s="821" t="s">
        <v>2337</v>
      </c>
      <c r="B245" s="822" t="s">
        <v>2012</v>
      </c>
      <c r="C245" s="822" t="s">
        <v>2104</v>
      </c>
      <c r="D245" s="822" t="s">
        <v>2014</v>
      </c>
      <c r="E245" s="822" t="s">
        <v>2105</v>
      </c>
      <c r="F245" s="831"/>
      <c r="G245" s="831"/>
      <c r="H245" s="827">
        <v>0</v>
      </c>
      <c r="I245" s="831">
        <v>3</v>
      </c>
      <c r="J245" s="831">
        <v>200.70999999999998</v>
      </c>
      <c r="K245" s="827">
        <v>1</v>
      </c>
      <c r="L245" s="831">
        <v>3</v>
      </c>
      <c r="M245" s="832">
        <v>200.70999999999998</v>
      </c>
    </row>
    <row r="246" spans="1:13" ht="14.45" customHeight="1" x14ac:dyDescent="0.2">
      <c r="A246" s="821" t="s">
        <v>2337</v>
      </c>
      <c r="B246" s="822" t="s">
        <v>2012</v>
      </c>
      <c r="C246" s="822" t="s">
        <v>2016</v>
      </c>
      <c r="D246" s="822" t="s">
        <v>2014</v>
      </c>
      <c r="E246" s="822" t="s">
        <v>2017</v>
      </c>
      <c r="F246" s="831"/>
      <c r="G246" s="831"/>
      <c r="H246" s="827">
        <v>0</v>
      </c>
      <c r="I246" s="831">
        <v>7</v>
      </c>
      <c r="J246" s="831">
        <v>126.02000000000001</v>
      </c>
      <c r="K246" s="827">
        <v>1</v>
      </c>
      <c r="L246" s="831">
        <v>7</v>
      </c>
      <c r="M246" s="832">
        <v>126.02000000000001</v>
      </c>
    </row>
    <row r="247" spans="1:13" ht="14.45" customHeight="1" x14ac:dyDescent="0.2">
      <c r="A247" s="821" t="s">
        <v>2337</v>
      </c>
      <c r="B247" s="822" t="s">
        <v>1829</v>
      </c>
      <c r="C247" s="822" t="s">
        <v>1834</v>
      </c>
      <c r="D247" s="822" t="s">
        <v>788</v>
      </c>
      <c r="E247" s="822" t="s">
        <v>1835</v>
      </c>
      <c r="F247" s="831"/>
      <c r="G247" s="831"/>
      <c r="H247" s="827">
        <v>0</v>
      </c>
      <c r="I247" s="831">
        <v>71</v>
      </c>
      <c r="J247" s="831">
        <v>52279.43</v>
      </c>
      <c r="K247" s="827">
        <v>1</v>
      </c>
      <c r="L247" s="831">
        <v>71</v>
      </c>
      <c r="M247" s="832">
        <v>52279.43</v>
      </c>
    </row>
    <row r="248" spans="1:13" ht="14.45" customHeight="1" x14ac:dyDescent="0.2">
      <c r="A248" s="821" t="s">
        <v>2337</v>
      </c>
      <c r="B248" s="822" t="s">
        <v>1829</v>
      </c>
      <c r="C248" s="822" t="s">
        <v>1836</v>
      </c>
      <c r="D248" s="822" t="s">
        <v>788</v>
      </c>
      <c r="E248" s="822" t="s">
        <v>1837</v>
      </c>
      <c r="F248" s="831"/>
      <c r="G248" s="831"/>
      <c r="H248" s="827">
        <v>0</v>
      </c>
      <c r="I248" s="831">
        <v>25</v>
      </c>
      <c r="J248" s="831">
        <v>12272.249999999998</v>
      </c>
      <c r="K248" s="827">
        <v>1</v>
      </c>
      <c r="L248" s="831">
        <v>25</v>
      </c>
      <c r="M248" s="832">
        <v>12272.249999999998</v>
      </c>
    </row>
    <row r="249" spans="1:13" ht="14.45" customHeight="1" x14ac:dyDescent="0.2">
      <c r="A249" s="821" t="s">
        <v>2337</v>
      </c>
      <c r="B249" s="822" t="s">
        <v>1829</v>
      </c>
      <c r="C249" s="822" t="s">
        <v>2118</v>
      </c>
      <c r="D249" s="822" t="s">
        <v>788</v>
      </c>
      <c r="E249" s="822" t="s">
        <v>2119</v>
      </c>
      <c r="F249" s="831"/>
      <c r="G249" s="831"/>
      <c r="H249" s="827">
        <v>0</v>
      </c>
      <c r="I249" s="831">
        <v>8</v>
      </c>
      <c r="J249" s="831">
        <v>9237.44</v>
      </c>
      <c r="K249" s="827">
        <v>1</v>
      </c>
      <c r="L249" s="831">
        <v>8</v>
      </c>
      <c r="M249" s="832">
        <v>9237.44</v>
      </c>
    </row>
    <row r="250" spans="1:13" ht="14.45" customHeight="1" x14ac:dyDescent="0.2">
      <c r="A250" s="821" t="s">
        <v>2337</v>
      </c>
      <c r="B250" s="822" t="s">
        <v>1829</v>
      </c>
      <c r="C250" s="822" t="s">
        <v>1830</v>
      </c>
      <c r="D250" s="822" t="s">
        <v>788</v>
      </c>
      <c r="E250" s="822" t="s">
        <v>1831</v>
      </c>
      <c r="F250" s="831"/>
      <c r="G250" s="831"/>
      <c r="H250" s="827">
        <v>0</v>
      </c>
      <c r="I250" s="831">
        <v>16</v>
      </c>
      <c r="J250" s="831">
        <v>14779.84</v>
      </c>
      <c r="K250" s="827">
        <v>1</v>
      </c>
      <c r="L250" s="831">
        <v>16</v>
      </c>
      <c r="M250" s="832">
        <v>14779.84</v>
      </c>
    </row>
    <row r="251" spans="1:13" ht="14.45" customHeight="1" x14ac:dyDescent="0.2">
      <c r="A251" s="821" t="s">
        <v>2337</v>
      </c>
      <c r="B251" s="822" t="s">
        <v>2026</v>
      </c>
      <c r="C251" s="822" t="s">
        <v>4058</v>
      </c>
      <c r="D251" s="822" t="s">
        <v>1155</v>
      </c>
      <c r="E251" s="822" t="s">
        <v>4059</v>
      </c>
      <c r="F251" s="831">
        <v>1</v>
      </c>
      <c r="G251" s="831">
        <v>58.52</v>
      </c>
      <c r="H251" s="827">
        <v>1</v>
      </c>
      <c r="I251" s="831"/>
      <c r="J251" s="831"/>
      <c r="K251" s="827">
        <v>0</v>
      </c>
      <c r="L251" s="831">
        <v>1</v>
      </c>
      <c r="M251" s="832">
        <v>58.52</v>
      </c>
    </row>
    <row r="252" spans="1:13" ht="14.45" customHeight="1" x14ac:dyDescent="0.2">
      <c r="A252" s="821" t="s">
        <v>2337</v>
      </c>
      <c r="B252" s="822" t="s">
        <v>2026</v>
      </c>
      <c r="C252" s="822" t="s">
        <v>4060</v>
      </c>
      <c r="D252" s="822" t="s">
        <v>1155</v>
      </c>
      <c r="E252" s="822" t="s">
        <v>4059</v>
      </c>
      <c r="F252" s="831"/>
      <c r="G252" s="831"/>
      <c r="H252" s="827">
        <v>0</v>
      </c>
      <c r="I252" s="831">
        <v>1</v>
      </c>
      <c r="J252" s="831">
        <v>58.52</v>
      </c>
      <c r="K252" s="827">
        <v>1</v>
      </c>
      <c r="L252" s="831">
        <v>1</v>
      </c>
      <c r="M252" s="832">
        <v>58.52</v>
      </c>
    </row>
    <row r="253" spans="1:13" ht="14.45" customHeight="1" x14ac:dyDescent="0.2">
      <c r="A253" s="821" t="s">
        <v>2337</v>
      </c>
      <c r="B253" s="822" t="s">
        <v>1858</v>
      </c>
      <c r="C253" s="822" t="s">
        <v>2137</v>
      </c>
      <c r="D253" s="822" t="s">
        <v>959</v>
      </c>
      <c r="E253" s="822" t="s">
        <v>2138</v>
      </c>
      <c r="F253" s="831"/>
      <c r="G253" s="831"/>
      <c r="H253" s="827">
        <v>0</v>
      </c>
      <c r="I253" s="831">
        <v>1</v>
      </c>
      <c r="J253" s="831">
        <v>34.47</v>
      </c>
      <c r="K253" s="827">
        <v>1</v>
      </c>
      <c r="L253" s="831">
        <v>1</v>
      </c>
      <c r="M253" s="832">
        <v>34.47</v>
      </c>
    </row>
    <row r="254" spans="1:13" ht="14.45" customHeight="1" x14ac:dyDescent="0.2">
      <c r="A254" s="821" t="s">
        <v>2337</v>
      </c>
      <c r="B254" s="822" t="s">
        <v>1858</v>
      </c>
      <c r="C254" s="822" t="s">
        <v>1859</v>
      </c>
      <c r="D254" s="822" t="s">
        <v>959</v>
      </c>
      <c r="E254" s="822" t="s">
        <v>1860</v>
      </c>
      <c r="F254" s="831"/>
      <c r="G254" s="831"/>
      <c r="H254" s="827">
        <v>0</v>
      </c>
      <c r="I254" s="831">
        <v>1</v>
      </c>
      <c r="J254" s="831">
        <v>103.4</v>
      </c>
      <c r="K254" s="827">
        <v>1</v>
      </c>
      <c r="L254" s="831">
        <v>1</v>
      </c>
      <c r="M254" s="832">
        <v>103.4</v>
      </c>
    </row>
    <row r="255" spans="1:13" ht="14.45" customHeight="1" x14ac:dyDescent="0.2">
      <c r="A255" s="821" t="s">
        <v>2337</v>
      </c>
      <c r="B255" s="822" t="s">
        <v>1903</v>
      </c>
      <c r="C255" s="822" t="s">
        <v>1907</v>
      </c>
      <c r="D255" s="822" t="s">
        <v>1078</v>
      </c>
      <c r="E255" s="822" t="s">
        <v>1908</v>
      </c>
      <c r="F255" s="831"/>
      <c r="G255" s="831"/>
      <c r="H255" s="827">
        <v>0</v>
      </c>
      <c r="I255" s="831">
        <v>12</v>
      </c>
      <c r="J255" s="831">
        <v>1852.3200000000002</v>
      </c>
      <c r="K255" s="827">
        <v>1</v>
      </c>
      <c r="L255" s="831">
        <v>12</v>
      </c>
      <c r="M255" s="832">
        <v>1852.3200000000002</v>
      </c>
    </row>
    <row r="256" spans="1:13" ht="14.45" customHeight="1" x14ac:dyDescent="0.2">
      <c r="A256" s="821" t="s">
        <v>2337</v>
      </c>
      <c r="B256" s="822" t="s">
        <v>1913</v>
      </c>
      <c r="C256" s="822" t="s">
        <v>1914</v>
      </c>
      <c r="D256" s="822" t="s">
        <v>1055</v>
      </c>
      <c r="E256" s="822" t="s">
        <v>708</v>
      </c>
      <c r="F256" s="831"/>
      <c r="G256" s="831"/>
      <c r="H256" s="827">
        <v>0</v>
      </c>
      <c r="I256" s="831">
        <v>3</v>
      </c>
      <c r="J256" s="831">
        <v>288.12</v>
      </c>
      <c r="K256" s="827">
        <v>1</v>
      </c>
      <c r="L256" s="831">
        <v>3</v>
      </c>
      <c r="M256" s="832">
        <v>288.12</v>
      </c>
    </row>
    <row r="257" spans="1:13" ht="14.45" customHeight="1" x14ac:dyDescent="0.2">
      <c r="A257" s="821" t="s">
        <v>2337</v>
      </c>
      <c r="B257" s="822" t="s">
        <v>1950</v>
      </c>
      <c r="C257" s="822" t="s">
        <v>1951</v>
      </c>
      <c r="D257" s="822" t="s">
        <v>808</v>
      </c>
      <c r="E257" s="822" t="s">
        <v>1952</v>
      </c>
      <c r="F257" s="831">
        <v>2</v>
      </c>
      <c r="G257" s="831">
        <v>659.12</v>
      </c>
      <c r="H257" s="827">
        <v>1</v>
      </c>
      <c r="I257" s="831"/>
      <c r="J257" s="831"/>
      <c r="K257" s="827">
        <v>0</v>
      </c>
      <c r="L257" s="831">
        <v>2</v>
      </c>
      <c r="M257" s="832">
        <v>659.12</v>
      </c>
    </row>
    <row r="258" spans="1:13" ht="14.45" customHeight="1" x14ac:dyDescent="0.2">
      <c r="A258" s="821" t="s">
        <v>2337</v>
      </c>
      <c r="B258" s="822" t="s">
        <v>1950</v>
      </c>
      <c r="C258" s="822" t="s">
        <v>1953</v>
      </c>
      <c r="D258" s="822" t="s">
        <v>808</v>
      </c>
      <c r="E258" s="822" t="s">
        <v>1954</v>
      </c>
      <c r="F258" s="831">
        <v>1</v>
      </c>
      <c r="G258" s="831">
        <v>247.17</v>
      </c>
      <c r="H258" s="827">
        <v>1</v>
      </c>
      <c r="I258" s="831"/>
      <c r="J258" s="831"/>
      <c r="K258" s="827">
        <v>0</v>
      </c>
      <c r="L258" s="831">
        <v>1</v>
      </c>
      <c r="M258" s="832">
        <v>247.17</v>
      </c>
    </row>
    <row r="259" spans="1:13" ht="14.45" customHeight="1" x14ac:dyDescent="0.2">
      <c r="A259" s="821" t="s">
        <v>2337</v>
      </c>
      <c r="B259" s="822" t="s">
        <v>2066</v>
      </c>
      <c r="C259" s="822" t="s">
        <v>2067</v>
      </c>
      <c r="D259" s="822" t="s">
        <v>1222</v>
      </c>
      <c r="E259" s="822" t="s">
        <v>2068</v>
      </c>
      <c r="F259" s="831"/>
      <c r="G259" s="831"/>
      <c r="H259" s="827">
        <v>0</v>
      </c>
      <c r="I259" s="831">
        <v>1</v>
      </c>
      <c r="J259" s="831">
        <v>386.73</v>
      </c>
      <c r="K259" s="827">
        <v>1</v>
      </c>
      <c r="L259" s="831">
        <v>1</v>
      </c>
      <c r="M259" s="832">
        <v>386.73</v>
      </c>
    </row>
    <row r="260" spans="1:13" ht="14.45" customHeight="1" x14ac:dyDescent="0.2">
      <c r="A260" s="821" t="s">
        <v>2337</v>
      </c>
      <c r="B260" s="822" t="s">
        <v>1969</v>
      </c>
      <c r="C260" s="822" t="s">
        <v>1970</v>
      </c>
      <c r="D260" s="822" t="s">
        <v>929</v>
      </c>
      <c r="E260" s="822" t="s">
        <v>930</v>
      </c>
      <c r="F260" s="831"/>
      <c r="G260" s="831"/>
      <c r="H260" s="827"/>
      <c r="I260" s="831">
        <v>90</v>
      </c>
      <c r="J260" s="831">
        <v>0</v>
      </c>
      <c r="K260" s="827"/>
      <c r="L260" s="831">
        <v>90</v>
      </c>
      <c r="M260" s="832">
        <v>0</v>
      </c>
    </row>
    <row r="261" spans="1:13" ht="14.45" customHeight="1" x14ac:dyDescent="0.2">
      <c r="A261" s="821" t="s">
        <v>2337</v>
      </c>
      <c r="B261" s="822" t="s">
        <v>2080</v>
      </c>
      <c r="C261" s="822" t="s">
        <v>2234</v>
      </c>
      <c r="D261" s="822" t="s">
        <v>1258</v>
      </c>
      <c r="E261" s="822" t="s">
        <v>1565</v>
      </c>
      <c r="F261" s="831"/>
      <c r="G261" s="831"/>
      <c r="H261" s="827">
        <v>0</v>
      </c>
      <c r="I261" s="831">
        <v>1</v>
      </c>
      <c r="J261" s="831">
        <v>2573.2199999999998</v>
      </c>
      <c r="K261" s="827">
        <v>1</v>
      </c>
      <c r="L261" s="831">
        <v>1</v>
      </c>
      <c r="M261" s="832">
        <v>2573.2199999999998</v>
      </c>
    </row>
    <row r="262" spans="1:13" ht="14.45" customHeight="1" x14ac:dyDescent="0.2">
      <c r="A262" s="821" t="s">
        <v>2337</v>
      </c>
      <c r="B262" s="822" t="s">
        <v>1981</v>
      </c>
      <c r="C262" s="822" t="s">
        <v>1982</v>
      </c>
      <c r="D262" s="822" t="s">
        <v>1069</v>
      </c>
      <c r="E262" s="822" t="s">
        <v>1983</v>
      </c>
      <c r="F262" s="831"/>
      <c r="G262" s="831"/>
      <c r="H262" s="827"/>
      <c r="I262" s="831">
        <v>1</v>
      </c>
      <c r="J262" s="831">
        <v>0</v>
      </c>
      <c r="K262" s="827"/>
      <c r="L262" s="831">
        <v>1</v>
      </c>
      <c r="M262" s="832">
        <v>0</v>
      </c>
    </row>
    <row r="263" spans="1:13" ht="14.45" customHeight="1" x14ac:dyDescent="0.2">
      <c r="A263" s="821" t="s">
        <v>2337</v>
      </c>
      <c r="B263" s="822" t="s">
        <v>4287</v>
      </c>
      <c r="C263" s="822" t="s">
        <v>2725</v>
      </c>
      <c r="D263" s="822" t="s">
        <v>709</v>
      </c>
      <c r="E263" s="822" t="s">
        <v>710</v>
      </c>
      <c r="F263" s="831"/>
      <c r="G263" s="831"/>
      <c r="H263" s="827">
        <v>0</v>
      </c>
      <c r="I263" s="831">
        <v>1</v>
      </c>
      <c r="J263" s="831">
        <v>264</v>
      </c>
      <c r="K263" s="827">
        <v>1</v>
      </c>
      <c r="L263" s="831">
        <v>1</v>
      </c>
      <c r="M263" s="832">
        <v>264</v>
      </c>
    </row>
    <row r="264" spans="1:13" ht="14.45" customHeight="1" x14ac:dyDescent="0.2">
      <c r="A264" s="821" t="s">
        <v>2337</v>
      </c>
      <c r="B264" s="822" t="s">
        <v>2176</v>
      </c>
      <c r="C264" s="822" t="s">
        <v>3500</v>
      </c>
      <c r="D264" s="822" t="s">
        <v>2178</v>
      </c>
      <c r="E264" s="822" t="s">
        <v>1398</v>
      </c>
      <c r="F264" s="831"/>
      <c r="G264" s="831"/>
      <c r="H264" s="827">
        <v>0</v>
      </c>
      <c r="I264" s="831">
        <v>1</v>
      </c>
      <c r="J264" s="831">
        <v>80.53</v>
      </c>
      <c r="K264" s="827">
        <v>1</v>
      </c>
      <c r="L264" s="831">
        <v>1</v>
      </c>
      <c r="M264" s="832">
        <v>80.53</v>
      </c>
    </row>
    <row r="265" spans="1:13" ht="14.45" customHeight="1" x14ac:dyDescent="0.2">
      <c r="A265" s="821" t="s">
        <v>2337</v>
      </c>
      <c r="B265" s="822" t="s">
        <v>2176</v>
      </c>
      <c r="C265" s="822" t="s">
        <v>2243</v>
      </c>
      <c r="D265" s="822" t="s">
        <v>2178</v>
      </c>
      <c r="E265" s="822" t="s">
        <v>1600</v>
      </c>
      <c r="F265" s="831"/>
      <c r="G265" s="831"/>
      <c r="H265" s="827">
        <v>0</v>
      </c>
      <c r="I265" s="831">
        <v>1</v>
      </c>
      <c r="J265" s="831">
        <v>400.17</v>
      </c>
      <c r="K265" s="827">
        <v>1</v>
      </c>
      <c r="L265" s="831">
        <v>1</v>
      </c>
      <c r="M265" s="832">
        <v>400.17</v>
      </c>
    </row>
    <row r="266" spans="1:13" ht="14.45" customHeight="1" x14ac:dyDescent="0.2">
      <c r="A266" s="821" t="s">
        <v>2337</v>
      </c>
      <c r="B266" s="822" t="s">
        <v>2179</v>
      </c>
      <c r="C266" s="822" t="s">
        <v>4029</v>
      </c>
      <c r="D266" s="822" t="s">
        <v>1310</v>
      </c>
      <c r="E266" s="822" t="s">
        <v>1311</v>
      </c>
      <c r="F266" s="831"/>
      <c r="G266" s="831"/>
      <c r="H266" s="827">
        <v>0</v>
      </c>
      <c r="I266" s="831">
        <v>1</v>
      </c>
      <c r="J266" s="831">
        <v>129.75</v>
      </c>
      <c r="K266" s="827">
        <v>1</v>
      </c>
      <c r="L266" s="831">
        <v>1</v>
      </c>
      <c r="M266" s="832">
        <v>129.75</v>
      </c>
    </row>
    <row r="267" spans="1:13" ht="14.45" customHeight="1" x14ac:dyDescent="0.2">
      <c r="A267" s="821" t="s">
        <v>2337</v>
      </c>
      <c r="B267" s="822" t="s">
        <v>2249</v>
      </c>
      <c r="C267" s="822" t="s">
        <v>3813</v>
      </c>
      <c r="D267" s="822" t="s">
        <v>3814</v>
      </c>
      <c r="E267" s="822" t="s">
        <v>3815</v>
      </c>
      <c r="F267" s="831"/>
      <c r="G267" s="831"/>
      <c r="H267" s="827">
        <v>0</v>
      </c>
      <c r="I267" s="831">
        <v>1</v>
      </c>
      <c r="J267" s="831">
        <v>233.96</v>
      </c>
      <c r="K267" s="827">
        <v>1</v>
      </c>
      <c r="L267" s="831">
        <v>1</v>
      </c>
      <c r="M267" s="832">
        <v>233.96</v>
      </c>
    </row>
    <row r="268" spans="1:13" ht="14.45" customHeight="1" x14ac:dyDescent="0.2">
      <c r="A268" s="821" t="s">
        <v>2337</v>
      </c>
      <c r="B268" s="822" t="s">
        <v>2249</v>
      </c>
      <c r="C268" s="822" t="s">
        <v>4099</v>
      </c>
      <c r="D268" s="822" t="s">
        <v>4100</v>
      </c>
      <c r="E268" s="822" t="s">
        <v>1504</v>
      </c>
      <c r="F268" s="831"/>
      <c r="G268" s="831"/>
      <c r="H268" s="827">
        <v>0</v>
      </c>
      <c r="I268" s="831">
        <v>1</v>
      </c>
      <c r="J268" s="831">
        <v>104.4</v>
      </c>
      <c r="K268" s="827">
        <v>1</v>
      </c>
      <c r="L268" s="831">
        <v>1</v>
      </c>
      <c r="M268" s="832">
        <v>104.4</v>
      </c>
    </row>
    <row r="269" spans="1:13" ht="14.45" customHeight="1" x14ac:dyDescent="0.2">
      <c r="A269" s="821" t="s">
        <v>2337</v>
      </c>
      <c r="B269" s="822" t="s">
        <v>2249</v>
      </c>
      <c r="C269" s="822" t="s">
        <v>2856</v>
      </c>
      <c r="D269" s="822" t="s">
        <v>2857</v>
      </c>
      <c r="E269" s="822" t="s">
        <v>1504</v>
      </c>
      <c r="F269" s="831"/>
      <c r="G269" s="831"/>
      <c r="H269" s="827">
        <v>0</v>
      </c>
      <c r="I269" s="831">
        <v>5</v>
      </c>
      <c r="J269" s="831">
        <v>864.00000000000011</v>
      </c>
      <c r="K269" s="827">
        <v>1</v>
      </c>
      <c r="L269" s="831">
        <v>5</v>
      </c>
      <c r="M269" s="832">
        <v>864.00000000000011</v>
      </c>
    </row>
    <row r="270" spans="1:13" ht="14.45" customHeight="1" x14ac:dyDescent="0.2">
      <c r="A270" s="821" t="s">
        <v>2337</v>
      </c>
      <c r="B270" s="822" t="s">
        <v>2249</v>
      </c>
      <c r="C270" s="822" t="s">
        <v>2854</v>
      </c>
      <c r="D270" s="822" t="s">
        <v>2855</v>
      </c>
      <c r="E270" s="822" t="s">
        <v>1504</v>
      </c>
      <c r="F270" s="831"/>
      <c r="G270" s="831"/>
      <c r="H270" s="827">
        <v>0</v>
      </c>
      <c r="I270" s="831">
        <v>13</v>
      </c>
      <c r="J270" s="831">
        <v>2246.4</v>
      </c>
      <c r="K270" s="827">
        <v>1</v>
      </c>
      <c r="L270" s="831">
        <v>13</v>
      </c>
      <c r="M270" s="832">
        <v>2246.4</v>
      </c>
    </row>
    <row r="271" spans="1:13" ht="14.45" customHeight="1" x14ac:dyDescent="0.2">
      <c r="A271" s="821" t="s">
        <v>2337</v>
      </c>
      <c r="B271" s="822" t="s">
        <v>1939</v>
      </c>
      <c r="C271" s="822" t="s">
        <v>2582</v>
      </c>
      <c r="D271" s="822" t="s">
        <v>2583</v>
      </c>
      <c r="E271" s="822" t="s">
        <v>2584</v>
      </c>
      <c r="F271" s="831"/>
      <c r="G271" s="831"/>
      <c r="H271" s="827">
        <v>0</v>
      </c>
      <c r="I271" s="831">
        <v>6</v>
      </c>
      <c r="J271" s="831">
        <v>42714.899999999994</v>
      </c>
      <c r="K271" s="827">
        <v>1</v>
      </c>
      <c r="L271" s="831">
        <v>6</v>
      </c>
      <c r="M271" s="832">
        <v>42714.899999999994</v>
      </c>
    </row>
    <row r="272" spans="1:13" ht="14.45" customHeight="1" x14ac:dyDescent="0.2">
      <c r="A272" s="821" t="s">
        <v>2337</v>
      </c>
      <c r="B272" s="822" t="s">
        <v>1807</v>
      </c>
      <c r="C272" s="822" t="s">
        <v>1808</v>
      </c>
      <c r="D272" s="822" t="s">
        <v>849</v>
      </c>
      <c r="E272" s="822" t="s">
        <v>1809</v>
      </c>
      <c r="F272" s="831"/>
      <c r="G272" s="831"/>
      <c r="H272" s="827">
        <v>0</v>
      </c>
      <c r="I272" s="831">
        <v>1</v>
      </c>
      <c r="J272" s="831">
        <v>165.63</v>
      </c>
      <c r="K272" s="827">
        <v>1</v>
      </c>
      <c r="L272" s="831">
        <v>1</v>
      </c>
      <c r="M272" s="832">
        <v>165.63</v>
      </c>
    </row>
    <row r="273" spans="1:13" ht="14.45" customHeight="1" x14ac:dyDescent="0.2">
      <c r="A273" s="821" t="s">
        <v>2337</v>
      </c>
      <c r="B273" s="822" t="s">
        <v>4283</v>
      </c>
      <c r="C273" s="822" t="s">
        <v>3506</v>
      </c>
      <c r="D273" s="822" t="s">
        <v>2631</v>
      </c>
      <c r="E273" s="822" t="s">
        <v>2845</v>
      </c>
      <c r="F273" s="831"/>
      <c r="G273" s="831"/>
      <c r="H273" s="827">
        <v>0</v>
      </c>
      <c r="I273" s="831">
        <v>1</v>
      </c>
      <c r="J273" s="831">
        <v>50.32</v>
      </c>
      <c r="K273" s="827">
        <v>1</v>
      </c>
      <c r="L273" s="831">
        <v>1</v>
      </c>
      <c r="M273" s="832">
        <v>50.32</v>
      </c>
    </row>
    <row r="274" spans="1:13" ht="14.45" customHeight="1" x14ac:dyDescent="0.2">
      <c r="A274" s="821" t="s">
        <v>2337</v>
      </c>
      <c r="B274" s="822" t="s">
        <v>4283</v>
      </c>
      <c r="C274" s="822" t="s">
        <v>2504</v>
      </c>
      <c r="D274" s="822" t="s">
        <v>2639</v>
      </c>
      <c r="E274" s="822"/>
      <c r="F274" s="831">
        <v>16</v>
      </c>
      <c r="G274" s="831">
        <v>805.12</v>
      </c>
      <c r="H274" s="827">
        <v>1</v>
      </c>
      <c r="I274" s="831"/>
      <c r="J274" s="831"/>
      <c r="K274" s="827">
        <v>0</v>
      </c>
      <c r="L274" s="831">
        <v>16</v>
      </c>
      <c r="M274" s="832">
        <v>805.12</v>
      </c>
    </row>
    <row r="275" spans="1:13" ht="14.45" customHeight="1" x14ac:dyDescent="0.2">
      <c r="A275" s="821" t="s">
        <v>2338</v>
      </c>
      <c r="B275" s="822" t="s">
        <v>1829</v>
      </c>
      <c r="C275" s="822" t="s">
        <v>1832</v>
      </c>
      <c r="D275" s="822" t="s">
        <v>788</v>
      </c>
      <c r="E275" s="822" t="s">
        <v>1833</v>
      </c>
      <c r="F275" s="831"/>
      <c r="G275" s="831"/>
      <c r="H275" s="827">
        <v>0</v>
      </c>
      <c r="I275" s="831">
        <v>3</v>
      </c>
      <c r="J275" s="831">
        <v>1104.48</v>
      </c>
      <c r="K275" s="827">
        <v>1</v>
      </c>
      <c r="L275" s="831">
        <v>3</v>
      </c>
      <c r="M275" s="832">
        <v>1104.48</v>
      </c>
    </row>
    <row r="276" spans="1:13" ht="14.45" customHeight="1" x14ac:dyDescent="0.2">
      <c r="A276" s="821" t="s">
        <v>2338</v>
      </c>
      <c r="B276" s="822" t="s">
        <v>1829</v>
      </c>
      <c r="C276" s="822" t="s">
        <v>1834</v>
      </c>
      <c r="D276" s="822" t="s">
        <v>788</v>
      </c>
      <c r="E276" s="822" t="s">
        <v>1835</v>
      </c>
      <c r="F276" s="831"/>
      <c r="G276" s="831"/>
      <c r="H276" s="827">
        <v>0</v>
      </c>
      <c r="I276" s="831">
        <v>227</v>
      </c>
      <c r="J276" s="831">
        <v>167146.91000000003</v>
      </c>
      <c r="K276" s="827">
        <v>1</v>
      </c>
      <c r="L276" s="831">
        <v>227</v>
      </c>
      <c r="M276" s="832">
        <v>167146.91000000003</v>
      </c>
    </row>
    <row r="277" spans="1:13" ht="14.45" customHeight="1" x14ac:dyDescent="0.2">
      <c r="A277" s="821" t="s">
        <v>2338</v>
      </c>
      <c r="B277" s="822" t="s">
        <v>1829</v>
      </c>
      <c r="C277" s="822" t="s">
        <v>1836</v>
      </c>
      <c r="D277" s="822" t="s">
        <v>788</v>
      </c>
      <c r="E277" s="822" t="s">
        <v>1837</v>
      </c>
      <c r="F277" s="831"/>
      <c r="G277" s="831"/>
      <c r="H277" s="827">
        <v>0</v>
      </c>
      <c r="I277" s="831">
        <v>10</v>
      </c>
      <c r="J277" s="831">
        <v>4908.8999999999996</v>
      </c>
      <c r="K277" s="827">
        <v>1</v>
      </c>
      <c r="L277" s="831">
        <v>10</v>
      </c>
      <c r="M277" s="832">
        <v>4908.8999999999996</v>
      </c>
    </row>
    <row r="278" spans="1:13" ht="14.45" customHeight="1" x14ac:dyDescent="0.2">
      <c r="A278" s="821" t="s">
        <v>2338</v>
      </c>
      <c r="B278" s="822" t="s">
        <v>1829</v>
      </c>
      <c r="C278" s="822" t="s">
        <v>1830</v>
      </c>
      <c r="D278" s="822" t="s">
        <v>788</v>
      </c>
      <c r="E278" s="822" t="s">
        <v>1831</v>
      </c>
      <c r="F278" s="831"/>
      <c r="G278" s="831"/>
      <c r="H278" s="827">
        <v>0</v>
      </c>
      <c r="I278" s="831">
        <v>58</v>
      </c>
      <c r="J278" s="831">
        <v>53576.920000000006</v>
      </c>
      <c r="K278" s="827">
        <v>1</v>
      </c>
      <c r="L278" s="831">
        <v>58</v>
      </c>
      <c r="M278" s="832">
        <v>53576.920000000006</v>
      </c>
    </row>
    <row r="279" spans="1:13" ht="14.45" customHeight="1" x14ac:dyDescent="0.2">
      <c r="A279" s="821" t="s">
        <v>2338</v>
      </c>
      <c r="B279" s="822" t="s">
        <v>1903</v>
      </c>
      <c r="C279" s="822" t="s">
        <v>1907</v>
      </c>
      <c r="D279" s="822" t="s">
        <v>1078</v>
      </c>
      <c r="E279" s="822" t="s">
        <v>1908</v>
      </c>
      <c r="F279" s="831"/>
      <c r="G279" s="831"/>
      <c r="H279" s="827">
        <v>0</v>
      </c>
      <c r="I279" s="831">
        <v>17</v>
      </c>
      <c r="J279" s="831">
        <v>2624.1200000000003</v>
      </c>
      <c r="K279" s="827">
        <v>1</v>
      </c>
      <c r="L279" s="831">
        <v>17</v>
      </c>
      <c r="M279" s="832">
        <v>2624.1200000000003</v>
      </c>
    </row>
    <row r="280" spans="1:13" ht="14.45" customHeight="1" x14ac:dyDescent="0.2">
      <c r="A280" s="821" t="s">
        <v>2338</v>
      </c>
      <c r="B280" s="822" t="s">
        <v>1913</v>
      </c>
      <c r="C280" s="822" t="s">
        <v>1914</v>
      </c>
      <c r="D280" s="822" t="s">
        <v>1055</v>
      </c>
      <c r="E280" s="822" t="s">
        <v>708</v>
      </c>
      <c r="F280" s="831"/>
      <c r="G280" s="831"/>
      <c r="H280" s="827">
        <v>0</v>
      </c>
      <c r="I280" s="831">
        <v>20</v>
      </c>
      <c r="J280" s="831">
        <v>2065.54</v>
      </c>
      <c r="K280" s="827">
        <v>1</v>
      </c>
      <c r="L280" s="831">
        <v>20</v>
      </c>
      <c r="M280" s="832">
        <v>2065.54</v>
      </c>
    </row>
    <row r="281" spans="1:13" ht="14.45" customHeight="1" x14ac:dyDescent="0.2">
      <c r="A281" s="821" t="s">
        <v>2338</v>
      </c>
      <c r="B281" s="822" t="s">
        <v>2066</v>
      </c>
      <c r="C281" s="822" t="s">
        <v>2067</v>
      </c>
      <c r="D281" s="822" t="s">
        <v>1222</v>
      </c>
      <c r="E281" s="822" t="s">
        <v>2068</v>
      </c>
      <c r="F281" s="831"/>
      <c r="G281" s="831"/>
      <c r="H281" s="827">
        <v>0</v>
      </c>
      <c r="I281" s="831">
        <v>1</v>
      </c>
      <c r="J281" s="831">
        <v>386.73</v>
      </c>
      <c r="K281" s="827">
        <v>1</v>
      </c>
      <c r="L281" s="831">
        <v>1</v>
      </c>
      <c r="M281" s="832">
        <v>386.73</v>
      </c>
    </row>
    <row r="282" spans="1:13" ht="14.45" customHeight="1" x14ac:dyDescent="0.2">
      <c r="A282" s="821" t="s">
        <v>2338</v>
      </c>
      <c r="B282" s="822" t="s">
        <v>1969</v>
      </c>
      <c r="C282" s="822" t="s">
        <v>1970</v>
      </c>
      <c r="D282" s="822" t="s">
        <v>929</v>
      </c>
      <c r="E282" s="822" t="s">
        <v>930</v>
      </c>
      <c r="F282" s="831"/>
      <c r="G282" s="831"/>
      <c r="H282" s="827"/>
      <c r="I282" s="831">
        <v>91</v>
      </c>
      <c r="J282" s="831">
        <v>0</v>
      </c>
      <c r="K282" s="827"/>
      <c r="L282" s="831">
        <v>91</v>
      </c>
      <c r="M282" s="832">
        <v>0</v>
      </c>
    </row>
    <row r="283" spans="1:13" ht="14.45" customHeight="1" x14ac:dyDescent="0.2">
      <c r="A283" s="821" t="s">
        <v>2338</v>
      </c>
      <c r="B283" s="822" t="s">
        <v>4283</v>
      </c>
      <c r="C283" s="822" t="s">
        <v>3384</v>
      </c>
      <c r="D283" s="822" t="s">
        <v>2631</v>
      </c>
      <c r="E283" s="822" t="s">
        <v>3385</v>
      </c>
      <c r="F283" s="831">
        <v>3</v>
      </c>
      <c r="G283" s="831">
        <v>50.31</v>
      </c>
      <c r="H283" s="827">
        <v>1</v>
      </c>
      <c r="I283" s="831"/>
      <c r="J283" s="831"/>
      <c r="K283" s="827">
        <v>0</v>
      </c>
      <c r="L283" s="831">
        <v>3</v>
      </c>
      <c r="M283" s="832">
        <v>50.31</v>
      </c>
    </row>
    <row r="284" spans="1:13" ht="14.45" customHeight="1" x14ac:dyDescent="0.2">
      <c r="A284" s="821" t="s">
        <v>2338</v>
      </c>
      <c r="B284" s="822" t="s">
        <v>4283</v>
      </c>
      <c r="C284" s="822" t="s">
        <v>2504</v>
      </c>
      <c r="D284" s="822" t="s">
        <v>2639</v>
      </c>
      <c r="E284" s="822"/>
      <c r="F284" s="831">
        <v>29</v>
      </c>
      <c r="G284" s="831">
        <v>1459.28</v>
      </c>
      <c r="H284" s="827">
        <v>1</v>
      </c>
      <c r="I284" s="831"/>
      <c r="J284" s="831"/>
      <c r="K284" s="827">
        <v>0</v>
      </c>
      <c r="L284" s="831">
        <v>29</v>
      </c>
      <c r="M284" s="832">
        <v>1459.28</v>
      </c>
    </row>
    <row r="285" spans="1:13" ht="14.45" customHeight="1" x14ac:dyDescent="0.2">
      <c r="A285" s="821" t="s">
        <v>2339</v>
      </c>
      <c r="B285" s="822" t="s">
        <v>1829</v>
      </c>
      <c r="C285" s="822" t="s">
        <v>3321</v>
      </c>
      <c r="D285" s="822" t="s">
        <v>1203</v>
      </c>
      <c r="E285" s="822" t="s">
        <v>3322</v>
      </c>
      <c r="F285" s="831"/>
      <c r="G285" s="831"/>
      <c r="H285" s="827">
        <v>0</v>
      </c>
      <c r="I285" s="831">
        <v>1</v>
      </c>
      <c r="J285" s="831">
        <v>2309.36</v>
      </c>
      <c r="K285" s="827">
        <v>1</v>
      </c>
      <c r="L285" s="831">
        <v>1</v>
      </c>
      <c r="M285" s="832">
        <v>2309.36</v>
      </c>
    </row>
    <row r="286" spans="1:13" ht="14.45" customHeight="1" x14ac:dyDescent="0.2">
      <c r="A286" s="821" t="s">
        <v>2339</v>
      </c>
      <c r="B286" s="822" t="s">
        <v>1829</v>
      </c>
      <c r="C286" s="822" t="s">
        <v>1834</v>
      </c>
      <c r="D286" s="822" t="s">
        <v>788</v>
      </c>
      <c r="E286" s="822" t="s">
        <v>1835</v>
      </c>
      <c r="F286" s="831"/>
      <c r="G286" s="831"/>
      <c r="H286" s="827">
        <v>0</v>
      </c>
      <c r="I286" s="831">
        <v>6</v>
      </c>
      <c r="J286" s="831">
        <v>4417.9800000000005</v>
      </c>
      <c r="K286" s="827">
        <v>1</v>
      </c>
      <c r="L286" s="831">
        <v>6</v>
      </c>
      <c r="M286" s="832">
        <v>4417.9800000000005</v>
      </c>
    </row>
    <row r="287" spans="1:13" ht="14.45" customHeight="1" x14ac:dyDescent="0.2">
      <c r="A287" s="821" t="s">
        <v>2339</v>
      </c>
      <c r="B287" s="822" t="s">
        <v>1903</v>
      </c>
      <c r="C287" s="822" t="s">
        <v>1907</v>
      </c>
      <c r="D287" s="822" t="s">
        <v>1078</v>
      </c>
      <c r="E287" s="822" t="s">
        <v>1908</v>
      </c>
      <c r="F287" s="831"/>
      <c r="G287" s="831"/>
      <c r="H287" s="827">
        <v>0</v>
      </c>
      <c r="I287" s="831">
        <v>8</v>
      </c>
      <c r="J287" s="831">
        <v>1234.8800000000001</v>
      </c>
      <c r="K287" s="827">
        <v>1</v>
      </c>
      <c r="L287" s="831">
        <v>8</v>
      </c>
      <c r="M287" s="832">
        <v>1234.8800000000001</v>
      </c>
    </row>
    <row r="288" spans="1:13" ht="14.45" customHeight="1" x14ac:dyDescent="0.2">
      <c r="A288" s="821" t="s">
        <v>2339</v>
      </c>
      <c r="B288" s="822" t="s">
        <v>2066</v>
      </c>
      <c r="C288" s="822" t="s">
        <v>2067</v>
      </c>
      <c r="D288" s="822" t="s">
        <v>1222</v>
      </c>
      <c r="E288" s="822" t="s">
        <v>2068</v>
      </c>
      <c r="F288" s="831"/>
      <c r="G288" s="831"/>
      <c r="H288" s="827">
        <v>0</v>
      </c>
      <c r="I288" s="831">
        <v>2</v>
      </c>
      <c r="J288" s="831">
        <v>773.46</v>
      </c>
      <c r="K288" s="827">
        <v>1</v>
      </c>
      <c r="L288" s="831">
        <v>2</v>
      </c>
      <c r="M288" s="832">
        <v>773.46</v>
      </c>
    </row>
    <row r="289" spans="1:13" ht="14.45" customHeight="1" x14ac:dyDescent="0.2">
      <c r="A289" s="821" t="s">
        <v>2339</v>
      </c>
      <c r="B289" s="822" t="s">
        <v>1969</v>
      </c>
      <c r="C289" s="822" t="s">
        <v>1970</v>
      </c>
      <c r="D289" s="822" t="s">
        <v>929</v>
      </c>
      <c r="E289" s="822" t="s">
        <v>930</v>
      </c>
      <c r="F289" s="831"/>
      <c r="G289" s="831"/>
      <c r="H289" s="827"/>
      <c r="I289" s="831">
        <v>1</v>
      </c>
      <c r="J289" s="831">
        <v>0</v>
      </c>
      <c r="K289" s="827"/>
      <c r="L289" s="831">
        <v>1</v>
      </c>
      <c r="M289" s="832">
        <v>0</v>
      </c>
    </row>
    <row r="290" spans="1:13" ht="14.45" customHeight="1" x14ac:dyDescent="0.2">
      <c r="A290" s="821" t="s">
        <v>2339</v>
      </c>
      <c r="B290" s="822" t="s">
        <v>4283</v>
      </c>
      <c r="C290" s="822" t="s">
        <v>3408</v>
      </c>
      <c r="D290" s="822" t="s">
        <v>2631</v>
      </c>
      <c r="E290" s="822" t="s">
        <v>3409</v>
      </c>
      <c r="F290" s="831"/>
      <c r="G290" s="831"/>
      <c r="H290" s="827">
        <v>0</v>
      </c>
      <c r="I290" s="831">
        <v>1</v>
      </c>
      <c r="J290" s="831">
        <v>33.549999999999997</v>
      </c>
      <c r="K290" s="827">
        <v>1</v>
      </c>
      <c r="L290" s="831">
        <v>1</v>
      </c>
      <c r="M290" s="832">
        <v>33.549999999999997</v>
      </c>
    </row>
    <row r="291" spans="1:13" ht="14.45" customHeight="1" x14ac:dyDescent="0.2">
      <c r="A291" s="821" t="s">
        <v>2339</v>
      </c>
      <c r="B291" s="822" t="s">
        <v>4283</v>
      </c>
      <c r="C291" s="822" t="s">
        <v>2504</v>
      </c>
      <c r="D291" s="822" t="s">
        <v>2639</v>
      </c>
      <c r="E291" s="822"/>
      <c r="F291" s="831">
        <v>2</v>
      </c>
      <c r="G291" s="831">
        <v>100.64</v>
      </c>
      <c r="H291" s="827">
        <v>1</v>
      </c>
      <c r="I291" s="831"/>
      <c r="J291" s="831"/>
      <c r="K291" s="827">
        <v>0</v>
      </c>
      <c r="L291" s="831">
        <v>2</v>
      </c>
      <c r="M291" s="832">
        <v>100.64</v>
      </c>
    </row>
    <row r="292" spans="1:13" ht="14.45" customHeight="1" x14ac:dyDescent="0.2">
      <c r="A292" s="821" t="s">
        <v>2340</v>
      </c>
      <c r="B292" s="822" t="s">
        <v>4291</v>
      </c>
      <c r="C292" s="822" t="s">
        <v>3427</v>
      </c>
      <c r="D292" s="822" t="s">
        <v>3428</v>
      </c>
      <c r="E292" s="822" t="s">
        <v>3429</v>
      </c>
      <c r="F292" s="831">
        <v>9</v>
      </c>
      <c r="G292" s="831">
        <v>777.69</v>
      </c>
      <c r="H292" s="827">
        <v>1</v>
      </c>
      <c r="I292" s="831"/>
      <c r="J292" s="831"/>
      <c r="K292" s="827">
        <v>0</v>
      </c>
      <c r="L292" s="831">
        <v>9</v>
      </c>
      <c r="M292" s="832">
        <v>777.69</v>
      </c>
    </row>
    <row r="293" spans="1:13" ht="14.45" customHeight="1" x14ac:dyDescent="0.2">
      <c r="A293" s="821" t="s">
        <v>2340</v>
      </c>
      <c r="B293" s="822" t="s">
        <v>4291</v>
      </c>
      <c r="C293" s="822" t="s">
        <v>3433</v>
      </c>
      <c r="D293" s="822" t="s">
        <v>3434</v>
      </c>
      <c r="E293" s="822" t="s">
        <v>3435</v>
      </c>
      <c r="F293" s="831">
        <v>1</v>
      </c>
      <c r="G293" s="831">
        <v>172.82</v>
      </c>
      <c r="H293" s="827">
        <v>1</v>
      </c>
      <c r="I293" s="831"/>
      <c r="J293" s="831"/>
      <c r="K293" s="827">
        <v>0</v>
      </c>
      <c r="L293" s="831">
        <v>1</v>
      </c>
      <c r="M293" s="832">
        <v>172.82</v>
      </c>
    </row>
    <row r="294" spans="1:13" ht="14.45" customHeight="1" x14ac:dyDescent="0.2">
      <c r="A294" s="821" t="s">
        <v>2340</v>
      </c>
      <c r="B294" s="822" t="s">
        <v>4291</v>
      </c>
      <c r="C294" s="822" t="s">
        <v>3430</v>
      </c>
      <c r="D294" s="822" t="s">
        <v>3431</v>
      </c>
      <c r="E294" s="822" t="s">
        <v>3432</v>
      </c>
      <c r="F294" s="831">
        <v>3</v>
      </c>
      <c r="G294" s="831">
        <v>259.23</v>
      </c>
      <c r="H294" s="827">
        <v>1</v>
      </c>
      <c r="I294" s="831"/>
      <c r="J294" s="831"/>
      <c r="K294" s="827">
        <v>0</v>
      </c>
      <c r="L294" s="831">
        <v>3</v>
      </c>
      <c r="M294" s="832">
        <v>259.23</v>
      </c>
    </row>
    <row r="295" spans="1:13" ht="14.45" customHeight="1" x14ac:dyDescent="0.2">
      <c r="A295" s="821" t="s">
        <v>2340</v>
      </c>
      <c r="B295" s="822" t="s">
        <v>2026</v>
      </c>
      <c r="C295" s="822" t="s">
        <v>3437</v>
      </c>
      <c r="D295" s="822" t="s">
        <v>3438</v>
      </c>
      <c r="E295" s="822" t="s">
        <v>3439</v>
      </c>
      <c r="F295" s="831"/>
      <c r="G295" s="831"/>
      <c r="H295" s="827">
        <v>0</v>
      </c>
      <c r="I295" s="831">
        <v>2</v>
      </c>
      <c r="J295" s="831">
        <v>468.14</v>
      </c>
      <c r="K295" s="827">
        <v>1</v>
      </c>
      <c r="L295" s="831">
        <v>2</v>
      </c>
      <c r="M295" s="832">
        <v>468.14</v>
      </c>
    </row>
    <row r="296" spans="1:13" ht="14.45" customHeight="1" x14ac:dyDescent="0.2">
      <c r="A296" s="821" t="s">
        <v>2340</v>
      </c>
      <c r="B296" s="822" t="s">
        <v>1903</v>
      </c>
      <c r="C296" s="822" t="s">
        <v>1907</v>
      </c>
      <c r="D296" s="822" t="s">
        <v>1078</v>
      </c>
      <c r="E296" s="822" t="s">
        <v>1908</v>
      </c>
      <c r="F296" s="831"/>
      <c r="G296" s="831"/>
      <c r="H296" s="827">
        <v>0</v>
      </c>
      <c r="I296" s="831">
        <v>2</v>
      </c>
      <c r="J296" s="831">
        <v>308.72000000000003</v>
      </c>
      <c r="K296" s="827">
        <v>1</v>
      </c>
      <c r="L296" s="831">
        <v>2</v>
      </c>
      <c r="M296" s="832">
        <v>308.72000000000003</v>
      </c>
    </row>
    <row r="297" spans="1:13" ht="14.45" customHeight="1" x14ac:dyDescent="0.2">
      <c r="A297" s="821" t="s">
        <v>2340</v>
      </c>
      <c r="B297" s="822" t="s">
        <v>2004</v>
      </c>
      <c r="C297" s="822" t="s">
        <v>3420</v>
      </c>
      <c r="D297" s="822" t="s">
        <v>3421</v>
      </c>
      <c r="E297" s="822" t="s">
        <v>3422</v>
      </c>
      <c r="F297" s="831">
        <v>1</v>
      </c>
      <c r="G297" s="831">
        <v>0</v>
      </c>
      <c r="H297" s="827"/>
      <c r="I297" s="831"/>
      <c r="J297" s="831"/>
      <c r="K297" s="827"/>
      <c r="L297" s="831">
        <v>1</v>
      </c>
      <c r="M297" s="832">
        <v>0</v>
      </c>
    </row>
    <row r="298" spans="1:13" ht="14.45" customHeight="1" x14ac:dyDescent="0.2">
      <c r="A298" s="821" t="s">
        <v>2340</v>
      </c>
      <c r="B298" s="822" t="s">
        <v>4283</v>
      </c>
      <c r="C298" s="822" t="s">
        <v>2504</v>
      </c>
      <c r="D298" s="822" t="s">
        <v>2639</v>
      </c>
      <c r="E298" s="822"/>
      <c r="F298" s="831">
        <v>3</v>
      </c>
      <c r="G298" s="831">
        <v>150.96</v>
      </c>
      <c r="H298" s="827">
        <v>1</v>
      </c>
      <c r="I298" s="831"/>
      <c r="J298" s="831"/>
      <c r="K298" s="827">
        <v>0</v>
      </c>
      <c r="L298" s="831">
        <v>3</v>
      </c>
      <c r="M298" s="832">
        <v>150.96</v>
      </c>
    </row>
    <row r="299" spans="1:13" ht="14.45" customHeight="1" x14ac:dyDescent="0.2">
      <c r="A299" s="821" t="s">
        <v>2341</v>
      </c>
      <c r="B299" s="822" t="s">
        <v>1829</v>
      </c>
      <c r="C299" s="822" t="s">
        <v>2191</v>
      </c>
      <c r="D299" s="822" t="s">
        <v>1203</v>
      </c>
      <c r="E299" s="822" t="s">
        <v>2192</v>
      </c>
      <c r="F299" s="831"/>
      <c r="G299" s="831"/>
      <c r="H299" s="827">
        <v>0</v>
      </c>
      <c r="I299" s="831">
        <v>5</v>
      </c>
      <c r="J299" s="831">
        <v>6928.0999999999995</v>
      </c>
      <c r="K299" s="827">
        <v>1</v>
      </c>
      <c r="L299" s="831">
        <v>5</v>
      </c>
      <c r="M299" s="832">
        <v>6928.0999999999995</v>
      </c>
    </row>
    <row r="300" spans="1:13" ht="14.45" customHeight="1" x14ac:dyDescent="0.2">
      <c r="A300" s="821" t="s">
        <v>2341</v>
      </c>
      <c r="B300" s="822" t="s">
        <v>1829</v>
      </c>
      <c r="C300" s="822" t="s">
        <v>1834</v>
      </c>
      <c r="D300" s="822" t="s">
        <v>788</v>
      </c>
      <c r="E300" s="822" t="s">
        <v>1835</v>
      </c>
      <c r="F300" s="831"/>
      <c r="G300" s="831"/>
      <c r="H300" s="827">
        <v>0</v>
      </c>
      <c r="I300" s="831">
        <v>19</v>
      </c>
      <c r="J300" s="831">
        <v>13990.27</v>
      </c>
      <c r="K300" s="827">
        <v>1</v>
      </c>
      <c r="L300" s="831">
        <v>19</v>
      </c>
      <c r="M300" s="832">
        <v>13990.27</v>
      </c>
    </row>
    <row r="301" spans="1:13" ht="14.45" customHeight="1" x14ac:dyDescent="0.2">
      <c r="A301" s="821" t="s">
        <v>2341</v>
      </c>
      <c r="B301" s="822" t="s">
        <v>1829</v>
      </c>
      <c r="C301" s="822" t="s">
        <v>1836</v>
      </c>
      <c r="D301" s="822" t="s">
        <v>788</v>
      </c>
      <c r="E301" s="822" t="s">
        <v>1837</v>
      </c>
      <c r="F301" s="831"/>
      <c r="G301" s="831"/>
      <c r="H301" s="827">
        <v>0</v>
      </c>
      <c r="I301" s="831">
        <v>7</v>
      </c>
      <c r="J301" s="831">
        <v>3436.23</v>
      </c>
      <c r="K301" s="827">
        <v>1</v>
      </c>
      <c r="L301" s="831">
        <v>7</v>
      </c>
      <c r="M301" s="832">
        <v>3436.23</v>
      </c>
    </row>
    <row r="302" spans="1:13" ht="14.45" customHeight="1" x14ac:dyDescent="0.2">
      <c r="A302" s="821" t="s">
        <v>2341</v>
      </c>
      <c r="B302" s="822" t="s">
        <v>1903</v>
      </c>
      <c r="C302" s="822" t="s">
        <v>1907</v>
      </c>
      <c r="D302" s="822" t="s">
        <v>1078</v>
      </c>
      <c r="E302" s="822" t="s">
        <v>1908</v>
      </c>
      <c r="F302" s="831"/>
      <c r="G302" s="831"/>
      <c r="H302" s="827">
        <v>0</v>
      </c>
      <c r="I302" s="831">
        <v>2</v>
      </c>
      <c r="J302" s="831">
        <v>308.72000000000003</v>
      </c>
      <c r="K302" s="827">
        <v>1</v>
      </c>
      <c r="L302" s="831">
        <v>2</v>
      </c>
      <c r="M302" s="832">
        <v>308.72000000000003</v>
      </c>
    </row>
    <row r="303" spans="1:13" ht="14.45" customHeight="1" x14ac:dyDescent="0.2">
      <c r="A303" s="821" t="s">
        <v>2341</v>
      </c>
      <c r="B303" s="822" t="s">
        <v>1913</v>
      </c>
      <c r="C303" s="822" t="s">
        <v>1914</v>
      </c>
      <c r="D303" s="822" t="s">
        <v>1055</v>
      </c>
      <c r="E303" s="822" t="s">
        <v>708</v>
      </c>
      <c r="F303" s="831"/>
      <c r="G303" s="831"/>
      <c r="H303" s="827">
        <v>0</v>
      </c>
      <c r="I303" s="831">
        <v>4</v>
      </c>
      <c r="J303" s="831">
        <v>384.16</v>
      </c>
      <c r="K303" s="827">
        <v>1</v>
      </c>
      <c r="L303" s="831">
        <v>4</v>
      </c>
      <c r="M303" s="832">
        <v>384.16</v>
      </c>
    </row>
    <row r="304" spans="1:13" ht="14.45" customHeight="1" x14ac:dyDescent="0.2">
      <c r="A304" s="821" t="s">
        <v>2341</v>
      </c>
      <c r="B304" s="822" t="s">
        <v>1963</v>
      </c>
      <c r="C304" s="822" t="s">
        <v>1964</v>
      </c>
      <c r="D304" s="822" t="s">
        <v>1965</v>
      </c>
      <c r="E304" s="822" t="s">
        <v>1966</v>
      </c>
      <c r="F304" s="831"/>
      <c r="G304" s="831"/>
      <c r="H304" s="827">
        <v>0</v>
      </c>
      <c r="I304" s="831">
        <v>2</v>
      </c>
      <c r="J304" s="831">
        <v>281.92</v>
      </c>
      <c r="K304" s="827">
        <v>1</v>
      </c>
      <c r="L304" s="831">
        <v>2</v>
      </c>
      <c r="M304" s="832">
        <v>281.92</v>
      </c>
    </row>
    <row r="305" spans="1:13" ht="14.45" customHeight="1" x14ac:dyDescent="0.2">
      <c r="A305" s="821" t="s">
        <v>2341</v>
      </c>
      <c r="B305" s="822" t="s">
        <v>1963</v>
      </c>
      <c r="C305" s="822" t="s">
        <v>2988</v>
      </c>
      <c r="D305" s="822" t="s">
        <v>1965</v>
      </c>
      <c r="E305" s="822" t="s">
        <v>2989</v>
      </c>
      <c r="F305" s="831"/>
      <c r="G305" s="831"/>
      <c r="H305" s="827">
        <v>0</v>
      </c>
      <c r="I305" s="831">
        <v>1</v>
      </c>
      <c r="J305" s="831">
        <v>46.99</v>
      </c>
      <c r="K305" s="827">
        <v>1</v>
      </c>
      <c r="L305" s="831">
        <v>1</v>
      </c>
      <c r="M305" s="832">
        <v>46.99</v>
      </c>
    </row>
    <row r="306" spans="1:13" ht="14.45" customHeight="1" x14ac:dyDescent="0.2">
      <c r="A306" s="821" t="s">
        <v>2341</v>
      </c>
      <c r="B306" s="822" t="s">
        <v>1969</v>
      </c>
      <c r="C306" s="822" t="s">
        <v>1970</v>
      </c>
      <c r="D306" s="822" t="s">
        <v>929</v>
      </c>
      <c r="E306" s="822" t="s">
        <v>930</v>
      </c>
      <c r="F306" s="831"/>
      <c r="G306" s="831"/>
      <c r="H306" s="827"/>
      <c r="I306" s="831">
        <v>9</v>
      </c>
      <c r="J306" s="831">
        <v>0</v>
      </c>
      <c r="K306" s="827"/>
      <c r="L306" s="831">
        <v>9</v>
      </c>
      <c r="M306" s="832">
        <v>0</v>
      </c>
    </row>
    <row r="307" spans="1:13" ht="14.45" customHeight="1" x14ac:dyDescent="0.2">
      <c r="A307" s="821" t="s">
        <v>2341</v>
      </c>
      <c r="B307" s="822" t="s">
        <v>1986</v>
      </c>
      <c r="C307" s="822" t="s">
        <v>1987</v>
      </c>
      <c r="D307" s="822" t="s">
        <v>674</v>
      </c>
      <c r="E307" s="822" t="s">
        <v>1988</v>
      </c>
      <c r="F307" s="831"/>
      <c r="G307" s="831"/>
      <c r="H307" s="827">
        <v>0</v>
      </c>
      <c r="I307" s="831">
        <v>1</v>
      </c>
      <c r="J307" s="831">
        <v>132</v>
      </c>
      <c r="K307" s="827">
        <v>1</v>
      </c>
      <c r="L307" s="831">
        <v>1</v>
      </c>
      <c r="M307" s="832">
        <v>132</v>
      </c>
    </row>
    <row r="308" spans="1:13" ht="14.45" customHeight="1" x14ac:dyDescent="0.2">
      <c r="A308" s="821" t="s">
        <v>2341</v>
      </c>
      <c r="B308" s="822" t="s">
        <v>1986</v>
      </c>
      <c r="C308" s="822" t="s">
        <v>4232</v>
      </c>
      <c r="D308" s="822" t="s">
        <v>674</v>
      </c>
      <c r="E308" s="822" t="s">
        <v>3590</v>
      </c>
      <c r="F308" s="831"/>
      <c r="G308" s="831"/>
      <c r="H308" s="827">
        <v>0</v>
      </c>
      <c r="I308" s="831">
        <v>1</v>
      </c>
      <c r="J308" s="831">
        <v>439.98</v>
      </c>
      <c r="K308" s="827">
        <v>1</v>
      </c>
      <c r="L308" s="831">
        <v>1</v>
      </c>
      <c r="M308" s="832">
        <v>439.98</v>
      </c>
    </row>
    <row r="309" spans="1:13" ht="14.45" customHeight="1" x14ac:dyDescent="0.2">
      <c r="A309" s="821" t="s">
        <v>2341</v>
      </c>
      <c r="B309" s="822" t="s">
        <v>2182</v>
      </c>
      <c r="C309" s="822" t="s">
        <v>2183</v>
      </c>
      <c r="D309" s="822" t="s">
        <v>2184</v>
      </c>
      <c r="E309" s="822" t="s">
        <v>2185</v>
      </c>
      <c r="F309" s="831"/>
      <c r="G309" s="831"/>
      <c r="H309" s="827">
        <v>0</v>
      </c>
      <c r="I309" s="831">
        <v>2</v>
      </c>
      <c r="J309" s="831">
        <v>282.5</v>
      </c>
      <c r="K309" s="827">
        <v>1</v>
      </c>
      <c r="L309" s="831">
        <v>2</v>
      </c>
      <c r="M309" s="832">
        <v>282.5</v>
      </c>
    </row>
    <row r="310" spans="1:13" ht="14.45" customHeight="1" x14ac:dyDescent="0.2">
      <c r="A310" s="821" t="s">
        <v>2342</v>
      </c>
      <c r="B310" s="822" t="s">
        <v>1829</v>
      </c>
      <c r="C310" s="822" t="s">
        <v>3321</v>
      </c>
      <c r="D310" s="822" t="s">
        <v>1203</v>
      </c>
      <c r="E310" s="822" t="s">
        <v>3322</v>
      </c>
      <c r="F310" s="831"/>
      <c r="G310" s="831"/>
      <c r="H310" s="827">
        <v>0</v>
      </c>
      <c r="I310" s="831">
        <v>1</v>
      </c>
      <c r="J310" s="831">
        <v>2309.36</v>
      </c>
      <c r="K310" s="827">
        <v>1</v>
      </c>
      <c r="L310" s="831">
        <v>1</v>
      </c>
      <c r="M310" s="832">
        <v>2309.36</v>
      </c>
    </row>
    <row r="311" spans="1:13" ht="14.45" customHeight="1" x14ac:dyDescent="0.2">
      <c r="A311" s="821" t="s">
        <v>2342</v>
      </c>
      <c r="B311" s="822" t="s">
        <v>1829</v>
      </c>
      <c r="C311" s="822" t="s">
        <v>1834</v>
      </c>
      <c r="D311" s="822" t="s">
        <v>788</v>
      </c>
      <c r="E311" s="822" t="s">
        <v>1835</v>
      </c>
      <c r="F311" s="831"/>
      <c r="G311" s="831"/>
      <c r="H311" s="827">
        <v>0</v>
      </c>
      <c r="I311" s="831">
        <v>61</v>
      </c>
      <c r="J311" s="831">
        <v>44916.130000000005</v>
      </c>
      <c r="K311" s="827">
        <v>1</v>
      </c>
      <c r="L311" s="831">
        <v>61</v>
      </c>
      <c r="M311" s="832">
        <v>44916.130000000005</v>
      </c>
    </row>
    <row r="312" spans="1:13" ht="14.45" customHeight="1" x14ac:dyDescent="0.2">
      <c r="A312" s="821" t="s">
        <v>2342</v>
      </c>
      <c r="B312" s="822" t="s">
        <v>1829</v>
      </c>
      <c r="C312" s="822" t="s">
        <v>1836</v>
      </c>
      <c r="D312" s="822" t="s">
        <v>788</v>
      </c>
      <c r="E312" s="822" t="s">
        <v>1837</v>
      </c>
      <c r="F312" s="831"/>
      <c r="G312" s="831"/>
      <c r="H312" s="827">
        <v>0</v>
      </c>
      <c r="I312" s="831">
        <v>9</v>
      </c>
      <c r="J312" s="831">
        <v>4418.01</v>
      </c>
      <c r="K312" s="827">
        <v>1</v>
      </c>
      <c r="L312" s="831">
        <v>9</v>
      </c>
      <c r="M312" s="832">
        <v>4418.01</v>
      </c>
    </row>
    <row r="313" spans="1:13" ht="14.45" customHeight="1" x14ac:dyDescent="0.2">
      <c r="A313" s="821" t="s">
        <v>2342</v>
      </c>
      <c r="B313" s="822" t="s">
        <v>1829</v>
      </c>
      <c r="C313" s="822" t="s">
        <v>1830</v>
      </c>
      <c r="D313" s="822" t="s">
        <v>788</v>
      </c>
      <c r="E313" s="822" t="s">
        <v>1831</v>
      </c>
      <c r="F313" s="831"/>
      <c r="G313" s="831"/>
      <c r="H313" s="827">
        <v>0</v>
      </c>
      <c r="I313" s="831">
        <v>9</v>
      </c>
      <c r="J313" s="831">
        <v>8313.66</v>
      </c>
      <c r="K313" s="827">
        <v>1</v>
      </c>
      <c r="L313" s="831">
        <v>9</v>
      </c>
      <c r="M313" s="832">
        <v>8313.66</v>
      </c>
    </row>
    <row r="314" spans="1:13" ht="14.45" customHeight="1" x14ac:dyDescent="0.2">
      <c r="A314" s="821" t="s">
        <v>2342</v>
      </c>
      <c r="B314" s="822" t="s">
        <v>2026</v>
      </c>
      <c r="C314" s="822" t="s">
        <v>4058</v>
      </c>
      <c r="D314" s="822" t="s">
        <v>1155</v>
      </c>
      <c r="E314" s="822" t="s">
        <v>4059</v>
      </c>
      <c r="F314" s="831">
        <v>1</v>
      </c>
      <c r="G314" s="831">
        <v>58.52</v>
      </c>
      <c r="H314" s="827">
        <v>1</v>
      </c>
      <c r="I314" s="831"/>
      <c r="J314" s="831"/>
      <c r="K314" s="827">
        <v>0</v>
      </c>
      <c r="L314" s="831">
        <v>1</v>
      </c>
      <c r="M314" s="832">
        <v>58.52</v>
      </c>
    </row>
    <row r="315" spans="1:13" ht="14.45" customHeight="1" x14ac:dyDescent="0.2">
      <c r="A315" s="821" t="s">
        <v>2342</v>
      </c>
      <c r="B315" s="822" t="s">
        <v>1858</v>
      </c>
      <c r="C315" s="822" t="s">
        <v>1859</v>
      </c>
      <c r="D315" s="822" t="s">
        <v>959</v>
      </c>
      <c r="E315" s="822" t="s">
        <v>1860</v>
      </c>
      <c r="F315" s="831"/>
      <c r="G315" s="831"/>
      <c r="H315" s="827">
        <v>0</v>
      </c>
      <c r="I315" s="831">
        <v>1</v>
      </c>
      <c r="J315" s="831">
        <v>103.4</v>
      </c>
      <c r="K315" s="827">
        <v>1</v>
      </c>
      <c r="L315" s="831">
        <v>1</v>
      </c>
      <c r="M315" s="832">
        <v>103.4</v>
      </c>
    </row>
    <row r="316" spans="1:13" ht="14.45" customHeight="1" x14ac:dyDescent="0.2">
      <c r="A316" s="821" t="s">
        <v>2342</v>
      </c>
      <c r="B316" s="822" t="s">
        <v>1903</v>
      </c>
      <c r="C316" s="822" t="s">
        <v>1907</v>
      </c>
      <c r="D316" s="822" t="s">
        <v>1078</v>
      </c>
      <c r="E316" s="822" t="s">
        <v>1908</v>
      </c>
      <c r="F316" s="831"/>
      <c r="G316" s="831"/>
      <c r="H316" s="827">
        <v>0</v>
      </c>
      <c r="I316" s="831">
        <v>13</v>
      </c>
      <c r="J316" s="831">
        <v>2006.6800000000003</v>
      </c>
      <c r="K316" s="827">
        <v>1</v>
      </c>
      <c r="L316" s="831">
        <v>13</v>
      </c>
      <c r="M316" s="832">
        <v>2006.6800000000003</v>
      </c>
    </row>
    <row r="317" spans="1:13" ht="14.45" customHeight="1" x14ac:dyDescent="0.2">
      <c r="A317" s="821" t="s">
        <v>2342</v>
      </c>
      <c r="B317" s="822" t="s">
        <v>1913</v>
      </c>
      <c r="C317" s="822" t="s">
        <v>1914</v>
      </c>
      <c r="D317" s="822" t="s">
        <v>1055</v>
      </c>
      <c r="E317" s="822" t="s">
        <v>708</v>
      </c>
      <c r="F317" s="831"/>
      <c r="G317" s="831"/>
      <c r="H317" s="827">
        <v>0</v>
      </c>
      <c r="I317" s="831">
        <v>1</v>
      </c>
      <c r="J317" s="831">
        <v>168.41</v>
      </c>
      <c r="K317" s="827">
        <v>1</v>
      </c>
      <c r="L317" s="831">
        <v>1</v>
      </c>
      <c r="M317" s="832">
        <v>168.41</v>
      </c>
    </row>
    <row r="318" spans="1:13" ht="14.45" customHeight="1" x14ac:dyDescent="0.2">
      <c r="A318" s="821" t="s">
        <v>2342</v>
      </c>
      <c r="B318" s="822" t="s">
        <v>2222</v>
      </c>
      <c r="C318" s="822" t="s">
        <v>4155</v>
      </c>
      <c r="D318" s="822" t="s">
        <v>2224</v>
      </c>
      <c r="E318" s="822" t="s">
        <v>4156</v>
      </c>
      <c r="F318" s="831"/>
      <c r="G318" s="831"/>
      <c r="H318" s="827">
        <v>0</v>
      </c>
      <c r="I318" s="831">
        <v>2</v>
      </c>
      <c r="J318" s="831">
        <v>239.4</v>
      </c>
      <c r="K318" s="827">
        <v>1</v>
      </c>
      <c r="L318" s="831">
        <v>2</v>
      </c>
      <c r="M318" s="832">
        <v>239.4</v>
      </c>
    </row>
    <row r="319" spans="1:13" ht="14.45" customHeight="1" x14ac:dyDescent="0.2">
      <c r="A319" s="821" t="s">
        <v>2342</v>
      </c>
      <c r="B319" s="822" t="s">
        <v>1963</v>
      </c>
      <c r="C319" s="822" t="s">
        <v>2988</v>
      </c>
      <c r="D319" s="822" t="s">
        <v>1965</v>
      </c>
      <c r="E319" s="822" t="s">
        <v>2989</v>
      </c>
      <c r="F319" s="831"/>
      <c r="G319" s="831"/>
      <c r="H319" s="827">
        <v>0</v>
      </c>
      <c r="I319" s="831">
        <v>1</v>
      </c>
      <c r="J319" s="831">
        <v>46.99</v>
      </c>
      <c r="K319" s="827">
        <v>1</v>
      </c>
      <c r="L319" s="831">
        <v>1</v>
      </c>
      <c r="M319" s="832">
        <v>46.99</v>
      </c>
    </row>
    <row r="320" spans="1:13" ht="14.45" customHeight="1" x14ac:dyDescent="0.2">
      <c r="A320" s="821" t="s">
        <v>2342</v>
      </c>
      <c r="B320" s="822" t="s">
        <v>1969</v>
      </c>
      <c r="C320" s="822" t="s">
        <v>1970</v>
      </c>
      <c r="D320" s="822" t="s">
        <v>929</v>
      </c>
      <c r="E320" s="822" t="s">
        <v>930</v>
      </c>
      <c r="F320" s="831"/>
      <c r="G320" s="831"/>
      <c r="H320" s="827"/>
      <c r="I320" s="831">
        <v>35</v>
      </c>
      <c r="J320" s="831">
        <v>0</v>
      </c>
      <c r="K320" s="827"/>
      <c r="L320" s="831">
        <v>35</v>
      </c>
      <c r="M320" s="832">
        <v>0</v>
      </c>
    </row>
    <row r="321" spans="1:13" ht="14.45" customHeight="1" x14ac:dyDescent="0.2">
      <c r="A321" s="821" t="s">
        <v>2342</v>
      </c>
      <c r="B321" s="822" t="s">
        <v>1995</v>
      </c>
      <c r="C321" s="822" t="s">
        <v>2099</v>
      </c>
      <c r="D321" s="822" t="s">
        <v>1036</v>
      </c>
      <c r="E321" s="822" t="s">
        <v>1037</v>
      </c>
      <c r="F321" s="831"/>
      <c r="G321" s="831"/>
      <c r="H321" s="827">
        <v>0</v>
      </c>
      <c r="I321" s="831">
        <v>1</v>
      </c>
      <c r="J321" s="831">
        <v>63.75</v>
      </c>
      <c r="K321" s="827">
        <v>1</v>
      </c>
      <c r="L321" s="831">
        <v>1</v>
      </c>
      <c r="M321" s="832">
        <v>63.75</v>
      </c>
    </row>
    <row r="322" spans="1:13" ht="14.45" customHeight="1" x14ac:dyDescent="0.2">
      <c r="A322" s="821" t="s">
        <v>2342</v>
      </c>
      <c r="B322" s="822" t="s">
        <v>4290</v>
      </c>
      <c r="C322" s="822" t="s">
        <v>4168</v>
      </c>
      <c r="D322" s="822" t="s">
        <v>4169</v>
      </c>
      <c r="E322" s="822" t="s">
        <v>4170</v>
      </c>
      <c r="F322" s="831"/>
      <c r="G322" s="831"/>
      <c r="H322" s="827">
        <v>0</v>
      </c>
      <c r="I322" s="831">
        <v>1</v>
      </c>
      <c r="J322" s="831">
        <v>420.75</v>
      </c>
      <c r="K322" s="827">
        <v>1</v>
      </c>
      <c r="L322" s="831">
        <v>1</v>
      </c>
      <c r="M322" s="832">
        <v>420.75</v>
      </c>
    </row>
    <row r="323" spans="1:13" ht="14.45" customHeight="1" x14ac:dyDescent="0.2">
      <c r="A323" s="821" t="s">
        <v>2342</v>
      </c>
      <c r="B323" s="822" t="s">
        <v>4283</v>
      </c>
      <c r="C323" s="822" t="s">
        <v>2504</v>
      </c>
      <c r="D323" s="822" t="s">
        <v>2639</v>
      </c>
      <c r="E323" s="822"/>
      <c r="F323" s="831">
        <v>4</v>
      </c>
      <c r="G323" s="831">
        <v>201.28</v>
      </c>
      <c r="H323" s="827">
        <v>1</v>
      </c>
      <c r="I323" s="831"/>
      <c r="J323" s="831"/>
      <c r="K323" s="827">
        <v>0</v>
      </c>
      <c r="L323" s="831">
        <v>4</v>
      </c>
      <c r="M323" s="832">
        <v>201.28</v>
      </c>
    </row>
    <row r="324" spans="1:13" ht="14.45" customHeight="1" x14ac:dyDescent="0.2">
      <c r="A324" s="821" t="s">
        <v>2342</v>
      </c>
      <c r="B324" s="822" t="s">
        <v>4288</v>
      </c>
      <c r="C324" s="822" t="s">
        <v>3121</v>
      </c>
      <c r="D324" s="822" t="s">
        <v>3122</v>
      </c>
      <c r="E324" s="822" t="s">
        <v>3123</v>
      </c>
      <c r="F324" s="831">
        <v>1</v>
      </c>
      <c r="G324" s="831">
        <v>0</v>
      </c>
      <c r="H324" s="827"/>
      <c r="I324" s="831"/>
      <c r="J324" s="831"/>
      <c r="K324" s="827"/>
      <c r="L324" s="831">
        <v>1</v>
      </c>
      <c r="M324" s="832">
        <v>0</v>
      </c>
    </row>
    <row r="325" spans="1:13" ht="14.45" customHeight="1" x14ac:dyDescent="0.2">
      <c r="A325" s="821" t="s">
        <v>2343</v>
      </c>
      <c r="B325" s="822" t="s">
        <v>1826</v>
      </c>
      <c r="C325" s="822" t="s">
        <v>2022</v>
      </c>
      <c r="D325" s="822" t="s">
        <v>715</v>
      </c>
      <c r="E325" s="822" t="s">
        <v>2023</v>
      </c>
      <c r="F325" s="831">
        <v>1</v>
      </c>
      <c r="G325" s="831">
        <v>1231.6600000000001</v>
      </c>
      <c r="H325" s="827">
        <v>1</v>
      </c>
      <c r="I325" s="831"/>
      <c r="J325" s="831"/>
      <c r="K325" s="827">
        <v>0</v>
      </c>
      <c r="L325" s="831">
        <v>1</v>
      </c>
      <c r="M325" s="832">
        <v>1231.6600000000001</v>
      </c>
    </row>
    <row r="326" spans="1:13" ht="14.45" customHeight="1" x14ac:dyDescent="0.2">
      <c r="A326" s="821" t="s">
        <v>2343</v>
      </c>
      <c r="B326" s="822" t="s">
        <v>1829</v>
      </c>
      <c r="C326" s="822" t="s">
        <v>2191</v>
      </c>
      <c r="D326" s="822" t="s">
        <v>1203</v>
      </c>
      <c r="E326" s="822" t="s">
        <v>2192</v>
      </c>
      <c r="F326" s="831"/>
      <c r="G326" s="831"/>
      <c r="H326" s="827">
        <v>0</v>
      </c>
      <c r="I326" s="831">
        <v>1</v>
      </c>
      <c r="J326" s="831">
        <v>1385.62</v>
      </c>
      <c r="K326" s="827">
        <v>1</v>
      </c>
      <c r="L326" s="831">
        <v>1</v>
      </c>
      <c r="M326" s="832">
        <v>1385.62</v>
      </c>
    </row>
    <row r="327" spans="1:13" ht="14.45" customHeight="1" x14ac:dyDescent="0.2">
      <c r="A327" s="821" t="s">
        <v>2343</v>
      </c>
      <c r="B327" s="822" t="s">
        <v>1829</v>
      </c>
      <c r="C327" s="822" t="s">
        <v>1834</v>
      </c>
      <c r="D327" s="822" t="s">
        <v>788</v>
      </c>
      <c r="E327" s="822" t="s">
        <v>1835</v>
      </c>
      <c r="F327" s="831"/>
      <c r="G327" s="831"/>
      <c r="H327" s="827">
        <v>0</v>
      </c>
      <c r="I327" s="831">
        <v>20</v>
      </c>
      <c r="J327" s="831">
        <v>14726.6</v>
      </c>
      <c r="K327" s="827">
        <v>1</v>
      </c>
      <c r="L327" s="831">
        <v>20</v>
      </c>
      <c r="M327" s="832">
        <v>14726.6</v>
      </c>
    </row>
    <row r="328" spans="1:13" ht="14.45" customHeight="1" x14ac:dyDescent="0.2">
      <c r="A328" s="821" t="s">
        <v>2343</v>
      </c>
      <c r="B328" s="822" t="s">
        <v>1829</v>
      </c>
      <c r="C328" s="822" t="s">
        <v>1836</v>
      </c>
      <c r="D328" s="822" t="s">
        <v>788</v>
      </c>
      <c r="E328" s="822" t="s">
        <v>1837</v>
      </c>
      <c r="F328" s="831"/>
      <c r="G328" s="831"/>
      <c r="H328" s="827">
        <v>0</v>
      </c>
      <c r="I328" s="831">
        <v>3</v>
      </c>
      <c r="J328" s="831">
        <v>1472.67</v>
      </c>
      <c r="K328" s="827">
        <v>1</v>
      </c>
      <c r="L328" s="831">
        <v>3</v>
      </c>
      <c r="M328" s="832">
        <v>1472.67</v>
      </c>
    </row>
    <row r="329" spans="1:13" ht="14.45" customHeight="1" x14ac:dyDescent="0.2">
      <c r="A329" s="821" t="s">
        <v>2343</v>
      </c>
      <c r="B329" s="822" t="s">
        <v>1829</v>
      </c>
      <c r="C329" s="822" t="s">
        <v>2118</v>
      </c>
      <c r="D329" s="822" t="s">
        <v>788</v>
      </c>
      <c r="E329" s="822" t="s">
        <v>2119</v>
      </c>
      <c r="F329" s="831"/>
      <c r="G329" s="831"/>
      <c r="H329" s="827">
        <v>0</v>
      </c>
      <c r="I329" s="831">
        <v>1</v>
      </c>
      <c r="J329" s="831">
        <v>1154.68</v>
      </c>
      <c r="K329" s="827">
        <v>1</v>
      </c>
      <c r="L329" s="831">
        <v>1</v>
      </c>
      <c r="M329" s="832">
        <v>1154.68</v>
      </c>
    </row>
    <row r="330" spans="1:13" ht="14.45" customHeight="1" x14ac:dyDescent="0.2">
      <c r="A330" s="821" t="s">
        <v>2343</v>
      </c>
      <c r="B330" s="822" t="s">
        <v>1829</v>
      </c>
      <c r="C330" s="822" t="s">
        <v>1830</v>
      </c>
      <c r="D330" s="822" t="s">
        <v>788</v>
      </c>
      <c r="E330" s="822" t="s">
        <v>1831</v>
      </c>
      <c r="F330" s="831"/>
      <c r="G330" s="831"/>
      <c r="H330" s="827">
        <v>0</v>
      </c>
      <c r="I330" s="831">
        <v>3</v>
      </c>
      <c r="J330" s="831">
        <v>2771.2200000000003</v>
      </c>
      <c r="K330" s="827">
        <v>1</v>
      </c>
      <c r="L330" s="831">
        <v>3</v>
      </c>
      <c r="M330" s="832">
        <v>2771.2200000000003</v>
      </c>
    </row>
    <row r="331" spans="1:13" ht="14.45" customHeight="1" x14ac:dyDescent="0.2">
      <c r="A331" s="821" t="s">
        <v>2343</v>
      </c>
      <c r="B331" s="822" t="s">
        <v>1903</v>
      </c>
      <c r="C331" s="822" t="s">
        <v>1907</v>
      </c>
      <c r="D331" s="822" t="s">
        <v>1078</v>
      </c>
      <c r="E331" s="822" t="s">
        <v>1908</v>
      </c>
      <c r="F331" s="831"/>
      <c r="G331" s="831"/>
      <c r="H331" s="827">
        <v>0</v>
      </c>
      <c r="I331" s="831">
        <v>16</v>
      </c>
      <c r="J331" s="831">
        <v>2469.7600000000002</v>
      </c>
      <c r="K331" s="827">
        <v>1</v>
      </c>
      <c r="L331" s="831">
        <v>16</v>
      </c>
      <c r="M331" s="832">
        <v>2469.7600000000002</v>
      </c>
    </row>
    <row r="332" spans="1:13" ht="14.45" customHeight="1" x14ac:dyDescent="0.2">
      <c r="A332" s="821" t="s">
        <v>2343</v>
      </c>
      <c r="B332" s="822" t="s">
        <v>1913</v>
      </c>
      <c r="C332" s="822" t="s">
        <v>1914</v>
      </c>
      <c r="D332" s="822" t="s">
        <v>1055</v>
      </c>
      <c r="E332" s="822" t="s">
        <v>708</v>
      </c>
      <c r="F332" s="831"/>
      <c r="G332" s="831"/>
      <c r="H332" s="827">
        <v>0</v>
      </c>
      <c r="I332" s="831">
        <v>4</v>
      </c>
      <c r="J332" s="831">
        <v>384.16</v>
      </c>
      <c r="K332" s="827">
        <v>1</v>
      </c>
      <c r="L332" s="831">
        <v>4</v>
      </c>
      <c r="M332" s="832">
        <v>384.16</v>
      </c>
    </row>
    <row r="333" spans="1:13" ht="14.45" customHeight="1" x14ac:dyDescent="0.2">
      <c r="A333" s="821" t="s">
        <v>2343</v>
      </c>
      <c r="B333" s="822" t="s">
        <v>1963</v>
      </c>
      <c r="C333" s="822" t="s">
        <v>1964</v>
      </c>
      <c r="D333" s="822" t="s">
        <v>1965</v>
      </c>
      <c r="E333" s="822" t="s">
        <v>1966</v>
      </c>
      <c r="F333" s="831"/>
      <c r="G333" s="831"/>
      <c r="H333" s="827">
        <v>0</v>
      </c>
      <c r="I333" s="831">
        <v>35</v>
      </c>
      <c r="J333" s="831">
        <v>4933.6000000000004</v>
      </c>
      <c r="K333" s="827">
        <v>1</v>
      </c>
      <c r="L333" s="831">
        <v>35</v>
      </c>
      <c r="M333" s="832">
        <v>4933.6000000000004</v>
      </c>
    </row>
    <row r="334" spans="1:13" ht="14.45" customHeight="1" x14ac:dyDescent="0.2">
      <c r="A334" s="821" t="s">
        <v>2343</v>
      </c>
      <c r="B334" s="822" t="s">
        <v>1969</v>
      </c>
      <c r="C334" s="822" t="s">
        <v>1970</v>
      </c>
      <c r="D334" s="822" t="s">
        <v>929</v>
      </c>
      <c r="E334" s="822" t="s">
        <v>930</v>
      </c>
      <c r="F334" s="831"/>
      <c r="G334" s="831"/>
      <c r="H334" s="827"/>
      <c r="I334" s="831">
        <v>43</v>
      </c>
      <c r="J334" s="831">
        <v>0</v>
      </c>
      <c r="K334" s="827"/>
      <c r="L334" s="831">
        <v>43</v>
      </c>
      <c r="M334" s="832">
        <v>0</v>
      </c>
    </row>
    <row r="335" spans="1:13" ht="14.45" customHeight="1" x14ac:dyDescent="0.2">
      <c r="A335" s="821" t="s">
        <v>2343</v>
      </c>
      <c r="B335" s="822" t="s">
        <v>1977</v>
      </c>
      <c r="C335" s="822" t="s">
        <v>2237</v>
      </c>
      <c r="D335" s="822" t="s">
        <v>1979</v>
      </c>
      <c r="E335" s="822" t="s">
        <v>2238</v>
      </c>
      <c r="F335" s="831"/>
      <c r="G335" s="831"/>
      <c r="H335" s="827">
        <v>0</v>
      </c>
      <c r="I335" s="831">
        <v>1</v>
      </c>
      <c r="J335" s="831">
        <v>23.4</v>
      </c>
      <c r="K335" s="827">
        <v>1</v>
      </c>
      <c r="L335" s="831">
        <v>1</v>
      </c>
      <c r="M335" s="832">
        <v>23.4</v>
      </c>
    </row>
    <row r="336" spans="1:13" ht="14.45" customHeight="1" x14ac:dyDescent="0.2">
      <c r="A336" s="821" t="s">
        <v>2343</v>
      </c>
      <c r="B336" s="822" t="s">
        <v>2176</v>
      </c>
      <c r="C336" s="822" t="s">
        <v>3500</v>
      </c>
      <c r="D336" s="822" t="s">
        <v>2178</v>
      </c>
      <c r="E336" s="822" t="s">
        <v>1398</v>
      </c>
      <c r="F336" s="831"/>
      <c r="G336" s="831"/>
      <c r="H336" s="827">
        <v>0</v>
      </c>
      <c r="I336" s="831">
        <v>9</v>
      </c>
      <c r="J336" s="831">
        <v>724.77</v>
      </c>
      <c r="K336" s="827">
        <v>1</v>
      </c>
      <c r="L336" s="831">
        <v>9</v>
      </c>
      <c r="M336" s="832">
        <v>724.77</v>
      </c>
    </row>
    <row r="337" spans="1:13" ht="14.45" customHeight="1" x14ac:dyDescent="0.2">
      <c r="A337" s="821" t="s">
        <v>2343</v>
      </c>
      <c r="B337" s="822" t="s">
        <v>2176</v>
      </c>
      <c r="C337" s="822" t="s">
        <v>2177</v>
      </c>
      <c r="D337" s="822" t="s">
        <v>2178</v>
      </c>
      <c r="E337" s="822" t="s">
        <v>1398</v>
      </c>
      <c r="F337" s="831"/>
      <c r="G337" s="831"/>
      <c r="H337" s="827">
        <v>0</v>
      </c>
      <c r="I337" s="831">
        <v>3</v>
      </c>
      <c r="J337" s="831">
        <v>241.59</v>
      </c>
      <c r="K337" s="827">
        <v>1</v>
      </c>
      <c r="L337" s="831">
        <v>3</v>
      </c>
      <c r="M337" s="832">
        <v>241.59</v>
      </c>
    </row>
    <row r="338" spans="1:13" ht="14.45" customHeight="1" x14ac:dyDescent="0.2">
      <c r="A338" s="821" t="s">
        <v>2343</v>
      </c>
      <c r="B338" s="822" t="s">
        <v>1995</v>
      </c>
      <c r="C338" s="822" t="s">
        <v>2099</v>
      </c>
      <c r="D338" s="822" t="s">
        <v>1036</v>
      </c>
      <c r="E338" s="822" t="s">
        <v>1037</v>
      </c>
      <c r="F338" s="831"/>
      <c r="G338" s="831"/>
      <c r="H338" s="827">
        <v>0</v>
      </c>
      <c r="I338" s="831">
        <v>1</v>
      </c>
      <c r="J338" s="831">
        <v>63.75</v>
      </c>
      <c r="K338" s="827">
        <v>1</v>
      </c>
      <c r="L338" s="831">
        <v>1</v>
      </c>
      <c r="M338" s="832">
        <v>63.75</v>
      </c>
    </row>
    <row r="339" spans="1:13" ht="14.45" customHeight="1" x14ac:dyDescent="0.2">
      <c r="A339" s="821" t="s">
        <v>2343</v>
      </c>
      <c r="B339" s="822" t="s">
        <v>2245</v>
      </c>
      <c r="C339" s="822" t="s">
        <v>3502</v>
      </c>
      <c r="D339" s="822" t="s">
        <v>3503</v>
      </c>
      <c r="E339" s="822" t="s">
        <v>3504</v>
      </c>
      <c r="F339" s="831"/>
      <c r="G339" s="831"/>
      <c r="H339" s="827">
        <v>0</v>
      </c>
      <c r="I339" s="831">
        <v>2</v>
      </c>
      <c r="J339" s="831">
        <v>947.42</v>
      </c>
      <c r="K339" s="827">
        <v>1</v>
      </c>
      <c r="L339" s="831">
        <v>2</v>
      </c>
      <c r="M339" s="832">
        <v>947.42</v>
      </c>
    </row>
    <row r="340" spans="1:13" ht="14.45" customHeight="1" x14ac:dyDescent="0.2">
      <c r="A340" s="821" t="s">
        <v>2343</v>
      </c>
      <c r="B340" s="822" t="s">
        <v>2006</v>
      </c>
      <c r="C340" s="822" t="s">
        <v>2009</v>
      </c>
      <c r="D340" s="822" t="s">
        <v>1064</v>
      </c>
      <c r="E340" s="822" t="s">
        <v>712</v>
      </c>
      <c r="F340" s="831"/>
      <c r="G340" s="831"/>
      <c r="H340" s="827">
        <v>0</v>
      </c>
      <c r="I340" s="831">
        <v>1</v>
      </c>
      <c r="J340" s="831">
        <v>58.77</v>
      </c>
      <c r="K340" s="827">
        <v>1</v>
      </c>
      <c r="L340" s="831">
        <v>1</v>
      </c>
      <c r="M340" s="832">
        <v>58.77</v>
      </c>
    </row>
    <row r="341" spans="1:13" ht="14.45" customHeight="1" x14ac:dyDescent="0.2">
      <c r="A341" s="821" t="s">
        <v>2343</v>
      </c>
      <c r="B341" s="822" t="s">
        <v>2249</v>
      </c>
      <c r="C341" s="822" t="s">
        <v>2856</v>
      </c>
      <c r="D341" s="822" t="s">
        <v>2857</v>
      </c>
      <c r="E341" s="822" t="s">
        <v>1504</v>
      </c>
      <c r="F341" s="831"/>
      <c r="G341" s="831"/>
      <c r="H341" s="827">
        <v>0</v>
      </c>
      <c r="I341" s="831">
        <v>3</v>
      </c>
      <c r="J341" s="831">
        <v>518.40000000000009</v>
      </c>
      <c r="K341" s="827">
        <v>1</v>
      </c>
      <c r="L341" s="831">
        <v>3</v>
      </c>
      <c r="M341" s="832">
        <v>518.40000000000009</v>
      </c>
    </row>
    <row r="342" spans="1:13" ht="14.45" customHeight="1" x14ac:dyDescent="0.2">
      <c r="A342" s="821" t="s">
        <v>2343</v>
      </c>
      <c r="B342" s="822" t="s">
        <v>2249</v>
      </c>
      <c r="C342" s="822" t="s">
        <v>2854</v>
      </c>
      <c r="D342" s="822" t="s">
        <v>2855</v>
      </c>
      <c r="E342" s="822" t="s">
        <v>1504</v>
      </c>
      <c r="F342" s="831"/>
      <c r="G342" s="831"/>
      <c r="H342" s="827">
        <v>0</v>
      </c>
      <c r="I342" s="831">
        <v>3</v>
      </c>
      <c r="J342" s="831">
        <v>518.40000000000009</v>
      </c>
      <c r="K342" s="827">
        <v>1</v>
      </c>
      <c r="L342" s="831">
        <v>3</v>
      </c>
      <c r="M342" s="832">
        <v>518.40000000000009</v>
      </c>
    </row>
    <row r="343" spans="1:13" ht="14.45" customHeight="1" x14ac:dyDescent="0.2">
      <c r="A343" s="821" t="s">
        <v>2343</v>
      </c>
      <c r="B343" s="822" t="s">
        <v>4283</v>
      </c>
      <c r="C343" s="822" t="s">
        <v>3506</v>
      </c>
      <c r="D343" s="822" t="s">
        <v>2631</v>
      </c>
      <c r="E343" s="822" t="s">
        <v>2845</v>
      </c>
      <c r="F343" s="831"/>
      <c r="G343" s="831"/>
      <c r="H343" s="827">
        <v>0</v>
      </c>
      <c r="I343" s="831">
        <v>2</v>
      </c>
      <c r="J343" s="831">
        <v>100.64</v>
      </c>
      <c r="K343" s="827">
        <v>1</v>
      </c>
      <c r="L343" s="831">
        <v>2</v>
      </c>
      <c r="M343" s="832">
        <v>100.64</v>
      </c>
    </row>
    <row r="344" spans="1:13" ht="14.45" customHeight="1" x14ac:dyDescent="0.2">
      <c r="A344" s="821" t="s">
        <v>2343</v>
      </c>
      <c r="B344" s="822" t="s">
        <v>4283</v>
      </c>
      <c r="C344" s="822" t="s">
        <v>2504</v>
      </c>
      <c r="D344" s="822" t="s">
        <v>2639</v>
      </c>
      <c r="E344" s="822"/>
      <c r="F344" s="831">
        <v>21</v>
      </c>
      <c r="G344" s="831">
        <v>1056.72</v>
      </c>
      <c r="H344" s="827">
        <v>1</v>
      </c>
      <c r="I344" s="831"/>
      <c r="J344" s="831"/>
      <c r="K344" s="827">
        <v>0</v>
      </c>
      <c r="L344" s="831">
        <v>21</v>
      </c>
      <c r="M344" s="832">
        <v>1056.72</v>
      </c>
    </row>
    <row r="345" spans="1:13" ht="14.45" customHeight="1" x14ac:dyDescent="0.2">
      <c r="A345" s="821" t="s">
        <v>2344</v>
      </c>
      <c r="B345" s="822" t="s">
        <v>1829</v>
      </c>
      <c r="C345" s="822" t="s">
        <v>1834</v>
      </c>
      <c r="D345" s="822" t="s">
        <v>788</v>
      </c>
      <c r="E345" s="822" t="s">
        <v>1835</v>
      </c>
      <c r="F345" s="831"/>
      <c r="G345" s="831"/>
      <c r="H345" s="827">
        <v>0</v>
      </c>
      <c r="I345" s="831">
        <v>12</v>
      </c>
      <c r="J345" s="831">
        <v>8835.9600000000009</v>
      </c>
      <c r="K345" s="827">
        <v>1</v>
      </c>
      <c r="L345" s="831">
        <v>12</v>
      </c>
      <c r="M345" s="832">
        <v>8835.9600000000009</v>
      </c>
    </row>
    <row r="346" spans="1:13" ht="14.45" customHeight="1" x14ac:dyDescent="0.2">
      <c r="A346" s="821" t="s">
        <v>2344</v>
      </c>
      <c r="B346" s="822" t="s">
        <v>1829</v>
      </c>
      <c r="C346" s="822" t="s">
        <v>1836</v>
      </c>
      <c r="D346" s="822" t="s">
        <v>788</v>
      </c>
      <c r="E346" s="822" t="s">
        <v>1837</v>
      </c>
      <c r="F346" s="831"/>
      <c r="G346" s="831"/>
      <c r="H346" s="827">
        <v>0</v>
      </c>
      <c r="I346" s="831">
        <v>7</v>
      </c>
      <c r="J346" s="831">
        <v>3436.2299999999996</v>
      </c>
      <c r="K346" s="827">
        <v>1</v>
      </c>
      <c r="L346" s="831">
        <v>7</v>
      </c>
      <c r="M346" s="832">
        <v>3436.2299999999996</v>
      </c>
    </row>
    <row r="347" spans="1:13" ht="14.45" customHeight="1" x14ac:dyDescent="0.2">
      <c r="A347" s="821" t="s">
        <v>2344</v>
      </c>
      <c r="B347" s="822" t="s">
        <v>1829</v>
      </c>
      <c r="C347" s="822" t="s">
        <v>2024</v>
      </c>
      <c r="D347" s="822" t="s">
        <v>1203</v>
      </c>
      <c r="E347" s="822" t="s">
        <v>2025</v>
      </c>
      <c r="F347" s="831"/>
      <c r="G347" s="831"/>
      <c r="H347" s="827">
        <v>0</v>
      </c>
      <c r="I347" s="831">
        <v>2</v>
      </c>
      <c r="J347" s="831">
        <v>3694.98</v>
      </c>
      <c r="K347" s="827">
        <v>1</v>
      </c>
      <c r="L347" s="831">
        <v>2</v>
      </c>
      <c r="M347" s="832">
        <v>3694.98</v>
      </c>
    </row>
    <row r="348" spans="1:13" ht="14.45" customHeight="1" x14ac:dyDescent="0.2">
      <c r="A348" s="821" t="s">
        <v>2344</v>
      </c>
      <c r="B348" s="822" t="s">
        <v>1865</v>
      </c>
      <c r="C348" s="822" t="s">
        <v>3583</v>
      </c>
      <c r="D348" s="822" t="s">
        <v>1872</v>
      </c>
      <c r="E348" s="822" t="s">
        <v>3584</v>
      </c>
      <c r="F348" s="831"/>
      <c r="G348" s="831"/>
      <c r="H348" s="827">
        <v>0</v>
      </c>
      <c r="I348" s="831">
        <v>1</v>
      </c>
      <c r="J348" s="831">
        <v>236.36</v>
      </c>
      <c r="K348" s="827">
        <v>1</v>
      </c>
      <c r="L348" s="831">
        <v>1</v>
      </c>
      <c r="M348" s="832">
        <v>236.36</v>
      </c>
    </row>
    <row r="349" spans="1:13" ht="14.45" customHeight="1" x14ac:dyDescent="0.2">
      <c r="A349" s="821" t="s">
        <v>2344</v>
      </c>
      <c r="B349" s="822" t="s">
        <v>4292</v>
      </c>
      <c r="C349" s="822" t="s">
        <v>3570</v>
      </c>
      <c r="D349" s="822" t="s">
        <v>875</v>
      </c>
      <c r="E349" s="822" t="s">
        <v>3571</v>
      </c>
      <c r="F349" s="831"/>
      <c r="G349" s="831"/>
      <c r="H349" s="827">
        <v>0</v>
      </c>
      <c r="I349" s="831">
        <v>1</v>
      </c>
      <c r="J349" s="831">
        <v>419.2</v>
      </c>
      <c r="K349" s="827">
        <v>1</v>
      </c>
      <c r="L349" s="831">
        <v>1</v>
      </c>
      <c r="M349" s="832">
        <v>419.2</v>
      </c>
    </row>
    <row r="350" spans="1:13" ht="14.45" customHeight="1" x14ac:dyDescent="0.2">
      <c r="A350" s="821" t="s">
        <v>2344</v>
      </c>
      <c r="B350" s="822" t="s">
        <v>1903</v>
      </c>
      <c r="C350" s="822" t="s">
        <v>1907</v>
      </c>
      <c r="D350" s="822" t="s">
        <v>1078</v>
      </c>
      <c r="E350" s="822" t="s">
        <v>1908</v>
      </c>
      <c r="F350" s="831"/>
      <c r="G350" s="831"/>
      <c r="H350" s="827">
        <v>0</v>
      </c>
      <c r="I350" s="831">
        <v>38</v>
      </c>
      <c r="J350" s="831">
        <v>5865.6800000000012</v>
      </c>
      <c r="K350" s="827">
        <v>1</v>
      </c>
      <c r="L350" s="831">
        <v>38</v>
      </c>
      <c r="M350" s="832">
        <v>5865.6800000000012</v>
      </c>
    </row>
    <row r="351" spans="1:13" ht="14.45" customHeight="1" x14ac:dyDescent="0.2">
      <c r="A351" s="821" t="s">
        <v>2344</v>
      </c>
      <c r="B351" s="822" t="s">
        <v>1913</v>
      </c>
      <c r="C351" s="822" t="s">
        <v>1914</v>
      </c>
      <c r="D351" s="822" t="s">
        <v>1055</v>
      </c>
      <c r="E351" s="822" t="s">
        <v>708</v>
      </c>
      <c r="F351" s="831"/>
      <c r="G351" s="831"/>
      <c r="H351" s="827">
        <v>0</v>
      </c>
      <c r="I351" s="831">
        <v>5</v>
      </c>
      <c r="J351" s="831">
        <v>552.57000000000005</v>
      </c>
      <c r="K351" s="827">
        <v>1</v>
      </c>
      <c r="L351" s="831">
        <v>5</v>
      </c>
      <c r="M351" s="832">
        <v>552.57000000000005</v>
      </c>
    </row>
    <row r="352" spans="1:13" ht="14.45" customHeight="1" x14ac:dyDescent="0.2">
      <c r="A352" s="821" t="s">
        <v>2344</v>
      </c>
      <c r="B352" s="822" t="s">
        <v>1929</v>
      </c>
      <c r="C352" s="822" t="s">
        <v>1930</v>
      </c>
      <c r="D352" s="822" t="s">
        <v>1931</v>
      </c>
      <c r="E352" s="822" t="s">
        <v>708</v>
      </c>
      <c r="F352" s="831"/>
      <c r="G352" s="831"/>
      <c r="H352" s="827"/>
      <c r="I352" s="831">
        <v>1</v>
      </c>
      <c r="J352" s="831">
        <v>0</v>
      </c>
      <c r="K352" s="827"/>
      <c r="L352" s="831">
        <v>1</v>
      </c>
      <c r="M352" s="832">
        <v>0</v>
      </c>
    </row>
    <row r="353" spans="1:13" ht="14.45" customHeight="1" x14ac:dyDescent="0.2">
      <c r="A353" s="821" t="s">
        <v>2344</v>
      </c>
      <c r="B353" s="822" t="s">
        <v>1963</v>
      </c>
      <c r="C353" s="822" t="s">
        <v>2069</v>
      </c>
      <c r="D353" s="822" t="s">
        <v>1965</v>
      </c>
      <c r="E353" s="822" t="s">
        <v>2070</v>
      </c>
      <c r="F353" s="831"/>
      <c r="G353" s="831"/>
      <c r="H353" s="827">
        <v>0</v>
      </c>
      <c r="I353" s="831">
        <v>8</v>
      </c>
      <c r="J353" s="831">
        <v>563.84</v>
      </c>
      <c r="K353" s="827">
        <v>1</v>
      </c>
      <c r="L353" s="831">
        <v>8</v>
      </c>
      <c r="M353" s="832">
        <v>563.84</v>
      </c>
    </row>
    <row r="354" spans="1:13" ht="14.45" customHeight="1" x14ac:dyDescent="0.2">
      <c r="A354" s="821" t="s">
        <v>2344</v>
      </c>
      <c r="B354" s="822" t="s">
        <v>1963</v>
      </c>
      <c r="C354" s="822" t="s">
        <v>2988</v>
      </c>
      <c r="D354" s="822" t="s">
        <v>1965</v>
      </c>
      <c r="E354" s="822" t="s">
        <v>2989</v>
      </c>
      <c r="F354" s="831"/>
      <c r="G354" s="831"/>
      <c r="H354" s="827">
        <v>0</v>
      </c>
      <c r="I354" s="831">
        <v>1</v>
      </c>
      <c r="J354" s="831">
        <v>46.99</v>
      </c>
      <c r="K354" s="827">
        <v>1</v>
      </c>
      <c r="L354" s="831">
        <v>1</v>
      </c>
      <c r="M354" s="832">
        <v>46.99</v>
      </c>
    </row>
    <row r="355" spans="1:13" ht="14.45" customHeight="1" x14ac:dyDescent="0.2">
      <c r="A355" s="821" t="s">
        <v>2344</v>
      </c>
      <c r="B355" s="822" t="s">
        <v>4293</v>
      </c>
      <c r="C355" s="822" t="s">
        <v>3580</v>
      </c>
      <c r="D355" s="822" t="s">
        <v>3581</v>
      </c>
      <c r="E355" s="822" t="s">
        <v>3582</v>
      </c>
      <c r="F355" s="831"/>
      <c r="G355" s="831"/>
      <c r="H355" s="827">
        <v>0</v>
      </c>
      <c r="I355" s="831">
        <v>3</v>
      </c>
      <c r="J355" s="831">
        <v>1192.8899999999999</v>
      </c>
      <c r="K355" s="827">
        <v>1</v>
      </c>
      <c r="L355" s="831">
        <v>3</v>
      </c>
      <c r="M355" s="832">
        <v>1192.8899999999999</v>
      </c>
    </row>
    <row r="356" spans="1:13" ht="14.45" customHeight="1" x14ac:dyDescent="0.2">
      <c r="A356" s="821" t="s">
        <v>2344</v>
      </c>
      <c r="B356" s="822" t="s">
        <v>1969</v>
      </c>
      <c r="C356" s="822" t="s">
        <v>1970</v>
      </c>
      <c r="D356" s="822" t="s">
        <v>929</v>
      </c>
      <c r="E356" s="822" t="s">
        <v>930</v>
      </c>
      <c r="F356" s="831"/>
      <c r="G356" s="831"/>
      <c r="H356" s="827"/>
      <c r="I356" s="831">
        <v>48</v>
      </c>
      <c r="J356" s="831">
        <v>0</v>
      </c>
      <c r="K356" s="827"/>
      <c r="L356" s="831">
        <v>48</v>
      </c>
      <c r="M356" s="832">
        <v>0</v>
      </c>
    </row>
    <row r="357" spans="1:13" ht="14.45" customHeight="1" x14ac:dyDescent="0.2">
      <c r="A357" s="821" t="s">
        <v>2344</v>
      </c>
      <c r="B357" s="822" t="s">
        <v>1969</v>
      </c>
      <c r="C357" s="822" t="s">
        <v>2232</v>
      </c>
      <c r="D357" s="822" t="s">
        <v>929</v>
      </c>
      <c r="E357" s="822" t="s">
        <v>2233</v>
      </c>
      <c r="F357" s="831"/>
      <c r="G357" s="831"/>
      <c r="H357" s="827">
        <v>0</v>
      </c>
      <c r="I357" s="831">
        <v>2</v>
      </c>
      <c r="J357" s="831">
        <v>122.98</v>
      </c>
      <c r="K357" s="827">
        <v>1</v>
      </c>
      <c r="L357" s="831">
        <v>2</v>
      </c>
      <c r="M357" s="832">
        <v>122.98</v>
      </c>
    </row>
    <row r="358" spans="1:13" ht="14.45" customHeight="1" x14ac:dyDescent="0.2">
      <c r="A358" s="821" t="s">
        <v>2344</v>
      </c>
      <c r="B358" s="822" t="s">
        <v>1995</v>
      </c>
      <c r="C358" s="822" t="s">
        <v>2099</v>
      </c>
      <c r="D358" s="822" t="s">
        <v>1036</v>
      </c>
      <c r="E358" s="822" t="s">
        <v>1037</v>
      </c>
      <c r="F358" s="831"/>
      <c r="G358" s="831"/>
      <c r="H358" s="827">
        <v>0</v>
      </c>
      <c r="I358" s="831">
        <v>1</v>
      </c>
      <c r="J358" s="831">
        <v>63.75</v>
      </c>
      <c r="K358" s="827">
        <v>1</v>
      </c>
      <c r="L358" s="831">
        <v>1</v>
      </c>
      <c r="M358" s="832">
        <v>63.75</v>
      </c>
    </row>
    <row r="359" spans="1:13" ht="14.45" customHeight="1" x14ac:dyDescent="0.2">
      <c r="A359" s="821" t="s">
        <v>2344</v>
      </c>
      <c r="B359" s="822" t="s">
        <v>2006</v>
      </c>
      <c r="C359" s="822" t="s">
        <v>2007</v>
      </c>
      <c r="D359" s="822" t="s">
        <v>1064</v>
      </c>
      <c r="E359" s="822" t="s">
        <v>2008</v>
      </c>
      <c r="F359" s="831"/>
      <c r="G359" s="831"/>
      <c r="H359" s="827">
        <v>0</v>
      </c>
      <c r="I359" s="831">
        <v>1</v>
      </c>
      <c r="J359" s="831">
        <v>117.55</v>
      </c>
      <c r="K359" s="827">
        <v>1</v>
      </c>
      <c r="L359" s="831">
        <v>1</v>
      </c>
      <c r="M359" s="832">
        <v>117.55</v>
      </c>
    </row>
    <row r="360" spans="1:13" ht="14.45" customHeight="1" x14ac:dyDescent="0.2">
      <c r="A360" s="821" t="s">
        <v>2344</v>
      </c>
      <c r="B360" s="822" t="s">
        <v>4283</v>
      </c>
      <c r="C360" s="822" t="s">
        <v>3408</v>
      </c>
      <c r="D360" s="822" t="s">
        <v>2631</v>
      </c>
      <c r="E360" s="822" t="s">
        <v>3409</v>
      </c>
      <c r="F360" s="831"/>
      <c r="G360" s="831"/>
      <c r="H360" s="827">
        <v>0</v>
      </c>
      <c r="I360" s="831">
        <v>1</v>
      </c>
      <c r="J360" s="831">
        <v>33.549999999999997</v>
      </c>
      <c r="K360" s="827">
        <v>1</v>
      </c>
      <c r="L360" s="831">
        <v>1</v>
      </c>
      <c r="M360" s="832">
        <v>33.549999999999997</v>
      </c>
    </row>
    <row r="361" spans="1:13" ht="14.45" customHeight="1" x14ac:dyDescent="0.2">
      <c r="A361" s="821" t="s">
        <v>2344</v>
      </c>
      <c r="B361" s="822" t="s">
        <v>4283</v>
      </c>
      <c r="C361" s="822" t="s">
        <v>2504</v>
      </c>
      <c r="D361" s="822" t="s">
        <v>2639</v>
      </c>
      <c r="E361" s="822"/>
      <c r="F361" s="831">
        <v>1</v>
      </c>
      <c r="G361" s="831">
        <v>50.32</v>
      </c>
      <c r="H361" s="827">
        <v>1</v>
      </c>
      <c r="I361" s="831"/>
      <c r="J361" s="831"/>
      <c r="K361" s="827">
        <v>0</v>
      </c>
      <c r="L361" s="831">
        <v>1</v>
      </c>
      <c r="M361" s="832">
        <v>50.32</v>
      </c>
    </row>
    <row r="362" spans="1:13" ht="14.45" customHeight="1" x14ac:dyDescent="0.2">
      <c r="A362" s="821" t="s">
        <v>2344</v>
      </c>
      <c r="B362" s="822" t="s">
        <v>4283</v>
      </c>
      <c r="C362" s="822" t="s">
        <v>2640</v>
      </c>
      <c r="D362" s="822" t="s">
        <v>2639</v>
      </c>
      <c r="E362" s="822"/>
      <c r="F362" s="831">
        <v>1</v>
      </c>
      <c r="G362" s="831">
        <v>16.77</v>
      </c>
      <c r="H362" s="827">
        <v>1</v>
      </c>
      <c r="I362" s="831"/>
      <c r="J362" s="831"/>
      <c r="K362" s="827">
        <v>0</v>
      </c>
      <c r="L362" s="831">
        <v>1</v>
      </c>
      <c r="M362" s="832">
        <v>16.77</v>
      </c>
    </row>
    <row r="363" spans="1:13" ht="14.45" customHeight="1" x14ac:dyDescent="0.2">
      <c r="A363" s="821" t="s">
        <v>2345</v>
      </c>
      <c r="B363" s="822" t="s">
        <v>1829</v>
      </c>
      <c r="C363" s="822" t="s">
        <v>3321</v>
      </c>
      <c r="D363" s="822" t="s">
        <v>1203</v>
      </c>
      <c r="E363" s="822" t="s">
        <v>3322</v>
      </c>
      <c r="F363" s="831"/>
      <c r="G363" s="831"/>
      <c r="H363" s="827">
        <v>0</v>
      </c>
      <c r="I363" s="831">
        <v>1</v>
      </c>
      <c r="J363" s="831">
        <v>2309.36</v>
      </c>
      <c r="K363" s="827">
        <v>1</v>
      </c>
      <c r="L363" s="831">
        <v>1</v>
      </c>
      <c r="M363" s="832">
        <v>2309.36</v>
      </c>
    </row>
    <row r="364" spans="1:13" ht="14.45" customHeight="1" x14ac:dyDescent="0.2">
      <c r="A364" s="821" t="s">
        <v>2345</v>
      </c>
      <c r="B364" s="822" t="s">
        <v>1829</v>
      </c>
      <c r="C364" s="822" t="s">
        <v>1832</v>
      </c>
      <c r="D364" s="822" t="s">
        <v>788</v>
      </c>
      <c r="E364" s="822" t="s">
        <v>1833</v>
      </c>
      <c r="F364" s="831"/>
      <c r="G364" s="831"/>
      <c r="H364" s="827">
        <v>0</v>
      </c>
      <c r="I364" s="831">
        <v>1</v>
      </c>
      <c r="J364" s="831">
        <v>368.16</v>
      </c>
      <c r="K364" s="827">
        <v>1</v>
      </c>
      <c r="L364" s="831">
        <v>1</v>
      </c>
      <c r="M364" s="832">
        <v>368.16</v>
      </c>
    </row>
    <row r="365" spans="1:13" ht="14.45" customHeight="1" x14ac:dyDescent="0.2">
      <c r="A365" s="821" t="s">
        <v>2345</v>
      </c>
      <c r="B365" s="822" t="s">
        <v>1829</v>
      </c>
      <c r="C365" s="822" t="s">
        <v>1834</v>
      </c>
      <c r="D365" s="822" t="s">
        <v>788</v>
      </c>
      <c r="E365" s="822" t="s">
        <v>1835</v>
      </c>
      <c r="F365" s="831"/>
      <c r="G365" s="831"/>
      <c r="H365" s="827">
        <v>0</v>
      </c>
      <c r="I365" s="831">
        <v>75</v>
      </c>
      <c r="J365" s="831">
        <v>55224.75</v>
      </c>
      <c r="K365" s="827">
        <v>1</v>
      </c>
      <c r="L365" s="831">
        <v>75</v>
      </c>
      <c r="M365" s="832">
        <v>55224.75</v>
      </c>
    </row>
    <row r="366" spans="1:13" ht="14.45" customHeight="1" x14ac:dyDescent="0.2">
      <c r="A366" s="821" t="s">
        <v>2345</v>
      </c>
      <c r="B366" s="822" t="s">
        <v>1829</v>
      </c>
      <c r="C366" s="822" t="s">
        <v>1836</v>
      </c>
      <c r="D366" s="822" t="s">
        <v>788</v>
      </c>
      <c r="E366" s="822" t="s">
        <v>1837</v>
      </c>
      <c r="F366" s="831"/>
      <c r="G366" s="831"/>
      <c r="H366" s="827">
        <v>0</v>
      </c>
      <c r="I366" s="831">
        <v>9</v>
      </c>
      <c r="J366" s="831">
        <v>4418.01</v>
      </c>
      <c r="K366" s="827">
        <v>1</v>
      </c>
      <c r="L366" s="831">
        <v>9</v>
      </c>
      <c r="M366" s="832">
        <v>4418.01</v>
      </c>
    </row>
    <row r="367" spans="1:13" ht="14.45" customHeight="1" x14ac:dyDescent="0.2">
      <c r="A367" s="821" t="s">
        <v>2345</v>
      </c>
      <c r="B367" s="822" t="s">
        <v>1829</v>
      </c>
      <c r="C367" s="822" t="s">
        <v>1830</v>
      </c>
      <c r="D367" s="822" t="s">
        <v>788</v>
      </c>
      <c r="E367" s="822" t="s">
        <v>1831</v>
      </c>
      <c r="F367" s="831"/>
      <c r="G367" s="831"/>
      <c r="H367" s="827">
        <v>0</v>
      </c>
      <c r="I367" s="831">
        <v>15</v>
      </c>
      <c r="J367" s="831">
        <v>13856.1</v>
      </c>
      <c r="K367" s="827">
        <v>1</v>
      </c>
      <c r="L367" s="831">
        <v>15</v>
      </c>
      <c r="M367" s="832">
        <v>13856.1</v>
      </c>
    </row>
    <row r="368" spans="1:13" ht="14.45" customHeight="1" x14ac:dyDescent="0.2">
      <c r="A368" s="821" t="s">
        <v>2345</v>
      </c>
      <c r="B368" s="822" t="s">
        <v>1849</v>
      </c>
      <c r="C368" s="822" t="s">
        <v>1850</v>
      </c>
      <c r="D368" s="822" t="s">
        <v>814</v>
      </c>
      <c r="E368" s="822" t="s">
        <v>1851</v>
      </c>
      <c r="F368" s="831"/>
      <c r="G368" s="831"/>
      <c r="H368" s="827"/>
      <c r="I368" s="831">
        <v>1</v>
      </c>
      <c r="J368" s="831">
        <v>0</v>
      </c>
      <c r="K368" s="827"/>
      <c r="L368" s="831">
        <v>1</v>
      </c>
      <c r="M368" s="832">
        <v>0</v>
      </c>
    </row>
    <row r="369" spans="1:13" ht="14.45" customHeight="1" x14ac:dyDescent="0.2">
      <c r="A369" s="821" t="s">
        <v>2345</v>
      </c>
      <c r="B369" s="822" t="s">
        <v>1849</v>
      </c>
      <c r="C369" s="822" t="s">
        <v>1852</v>
      </c>
      <c r="D369" s="822" t="s">
        <v>814</v>
      </c>
      <c r="E369" s="822" t="s">
        <v>1853</v>
      </c>
      <c r="F369" s="831"/>
      <c r="G369" s="831"/>
      <c r="H369" s="827"/>
      <c r="I369" s="831">
        <v>1</v>
      </c>
      <c r="J369" s="831">
        <v>0</v>
      </c>
      <c r="K369" s="827"/>
      <c r="L369" s="831">
        <v>1</v>
      </c>
      <c r="M369" s="832">
        <v>0</v>
      </c>
    </row>
    <row r="370" spans="1:13" ht="14.45" customHeight="1" x14ac:dyDescent="0.2">
      <c r="A370" s="821" t="s">
        <v>2345</v>
      </c>
      <c r="B370" s="822" t="s">
        <v>1903</v>
      </c>
      <c r="C370" s="822" t="s">
        <v>1907</v>
      </c>
      <c r="D370" s="822" t="s">
        <v>1078</v>
      </c>
      <c r="E370" s="822" t="s">
        <v>1908</v>
      </c>
      <c r="F370" s="831"/>
      <c r="G370" s="831"/>
      <c r="H370" s="827">
        <v>0</v>
      </c>
      <c r="I370" s="831">
        <v>5</v>
      </c>
      <c r="J370" s="831">
        <v>771.80000000000007</v>
      </c>
      <c r="K370" s="827">
        <v>1</v>
      </c>
      <c r="L370" s="831">
        <v>5</v>
      </c>
      <c r="M370" s="832">
        <v>771.80000000000007</v>
      </c>
    </row>
    <row r="371" spans="1:13" ht="14.45" customHeight="1" x14ac:dyDescent="0.2">
      <c r="A371" s="821" t="s">
        <v>2345</v>
      </c>
      <c r="B371" s="822" t="s">
        <v>1913</v>
      </c>
      <c r="C371" s="822" t="s">
        <v>1914</v>
      </c>
      <c r="D371" s="822" t="s">
        <v>1055</v>
      </c>
      <c r="E371" s="822" t="s">
        <v>708</v>
      </c>
      <c r="F371" s="831"/>
      <c r="G371" s="831"/>
      <c r="H371" s="827">
        <v>0</v>
      </c>
      <c r="I371" s="831">
        <v>2</v>
      </c>
      <c r="J371" s="831">
        <v>192.08</v>
      </c>
      <c r="K371" s="827">
        <v>1</v>
      </c>
      <c r="L371" s="831">
        <v>2</v>
      </c>
      <c r="M371" s="832">
        <v>192.08</v>
      </c>
    </row>
    <row r="372" spans="1:13" ht="14.45" customHeight="1" x14ac:dyDescent="0.2">
      <c r="A372" s="821" t="s">
        <v>2345</v>
      </c>
      <c r="B372" s="822" t="s">
        <v>2066</v>
      </c>
      <c r="C372" s="822" t="s">
        <v>2067</v>
      </c>
      <c r="D372" s="822" t="s">
        <v>1222</v>
      </c>
      <c r="E372" s="822" t="s">
        <v>2068</v>
      </c>
      <c r="F372" s="831"/>
      <c r="G372" s="831"/>
      <c r="H372" s="827">
        <v>0</v>
      </c>
      <c r="I372" s="831">
        <v>1</v>
      </c>
      <c r="J372" s="831">
        <v>386.73</v>
      </c>
      <c r="K372" s="827">
        <v>1</v>
      </c>
      <c r="L372" s="831">
        <v>1</v>
      </c>
      <c r="M372" s="832">
        <v>386.73</v>
      </c>
    </row>
    <row r="373" spans="1:13" ht="14.45" customHeight="1" x14ac:dyDescent="0.2">
      <c r="A373" s="821" t="s">
        <v>2345</v>
      </c>
      <c r="B373" s="822" t="s">
        <v>1963</v>
      </c>
      <c r="C373" s="822" t="s">
        <v>2069</v>
      </c>
      <c r="D373" s="822" t="s">
        <v>1965</v>
      </c>
      <c r="E373" s="822" t="s">
        <v>2070</v>
      </c>
      <c r="F373" s="831"/>
      <c r="G373" s="831"/>
      <c r="H373" s="827">
        <v>0</v>
      </c>
      <c r="I373" s="831">
        <v>4</v>
      </c>
      <c r="J373" s="831">
        <v>281.92</v>
      </c>
      <c r="K373" s="827">
        <v>1</v>
      </c>
      <c r="L373" s="831">
        <v>4</v>
      </c>
      <c r="M373" s="832">
        <v>281.92</v>
      </c>
    </row>
    <row r="374" spans="1:13" ht="14.45" customHeight="1" x14ac:dyDescent="0.2">
      <c r="A374" s="821" t="s">
        <v>2345</v>
      </c>
      <c r="B374" s="822" t="s">
        <v>1963</v>
      </c>
      <c r="C374" s="822" t="s">
        <v>1964</v>
      </c>
      <c r="D374" s="822" t="s">
        <v>1965</v>
      </c>
      <c r="E374" s="822" t="s">
        <v>1966</v>
      </c>
      <c r="F374" s="831"/>
      <c r="G374" s="831"/>
      <c r="H374" s="827">
        <v>0</v>
      </c>
      <c r="I374" s="831">
        <v>5</v>
      </c>
      <c r="J374" s="831">
        <v>704.8</v>
      </c>
      <c r="K374" s="827">
        <v>1</v>
      </c>
      <c r="L374" s="831">
        <v>5</v>
      </c>
      <c r="M374" s="832">
        <v>704.8</v>
      </c>
    </row>
    <row r="375" spans="1:13" ht="14.45" customHeight="1" x14ac:dyDescent="0.2">
      <c r="A375" s="821" t="s">
        <v>2345</v>
      </c>
      <c r="B375" s="822" t="s">
        <v>1963</v>
      </c>
      <c r="C375" s="822" t="s">
        <v>3081</v>
      </c>
      <c r="D375" s="822" t="s">
        <v>3082</v>
      </c>
      <c r="E375" s="822" t="s">
        <v>3083</v>
      </c>
      <c r="F375" s="831">
        <v>3</v>
      </c>
      <c r="G375" s="831">
        <v>211.44</v>
      </c>
      <c r="H375" s="827">
        <v>1</v>
      </c>
      <c r="I375" s="831"/>
      <c r="J375" s="831"/>
      <c r="K375" s="827">
        <v>0</v>
      </c>
      <c r="L375" s="831">
        <v>3</v>
      </c>
      <c r="M375" s="832">
        <v>211.44</v>
      </c>
    </row>
    <row r="376" spans="1:13" ht="14.45" customHeight="1" x14ac:dyDescent="0.2">
      <c r="A376" s="821" t="s">
        <v>2345</v>
      </c>
      <c r="B376" s="822" t="s">
        <v>1963</v>
      </c>
      <c r="C376" s="822" t="s">
        <v>2988</v>
      </c>
      <c r="D376" s="822" t="s">
        <v>1965</v>
      </c>
      <c r="E376" s="822" t="s">
        <v>2989</v>
      </c>
      <c r="F376" s="831"/>
      <c r="G376" s="831"/>
      <c r="H376" s="827">
        <v>0</v>
      </c>
      <c r="I376" s="831">
        <v>1</v>
      </c>
      <c r="J376" s="831">
        <v>46.99</v>
      </c>
      <c r="K376" s="827">
        <v>1</v>
      </c>
      <c r="L376" s="831">
        <v>1</v>
      </c>
      <c r="M376" s="832">
        <v>46.99</v>
      </c>
    </row>
    <row r="377" spans="1:13" ht="14.45" customHeight="1" x14ac:dyDescent="0.2">
      <c r="A377" s="821" t="s">
        <v>2345</v>
      </c>
      <c r="B377" s="822" t="s">
        <v>1963</v>
      </c>
      <c r="C377" s="822" t="s">
        <v>3776</v>
      </c>
      <c r="D377" s="822" t="s">
        <v>3082</v>
      </c>
      <c r="E377" s="822" t="s">
        <v>3083</v>
      </c>
      <c r="F377" s="831">
        <v>2</v>
      </c>
      <c r="G377" s="831">
        <v>140.96</v>
      </c>
      <c r="H377" s="827">
        <v>1</v>
      </c>
      <c r="I377" s="831"/>
      <c r="J377" s="831"/>
      <c r="K377" s="827">
        <v>0</v>
      </c>
      <c r="L377" s="831">
        <v>2</v>
      </c>
      <c r="M377" s="832">
        <v>140.96</v>
      </c>
    </row>
    <row r="378" spans="1:13" ht="14.45" customHeight="1" x14ac:dyDescent="0.2">
      <c r="A378" s="821" t="s">
        <v>2345</v>
      </c>
      <c r="B378" s="822" t="s">
        <v>4285</v>
      </c>
      <c r="C378" s="822" t="s">
        <v>3076</v>
      </c>
      <c r="D378" s="822" t="s">
        <v>3077</v>
      </c>
      <c r="E378" s="822" t="s">
        <v>2778</v>
      </c>
      <c r="F378" s="831">
        <v>2</v>
      </c>
      <c r="G378" s="831">
        <v>852.06</v>
      </c>
      <c r="H378" s="827">
        <v>1</v>
      </c>
      <c r="I378" s="831"/>
      <c r="J378" s="831"/>
      <c r="K378" s="827">
        <v>0</v>
      </c>
      <c r="L378" s="831">
        <v>2</v>
      </c>
      <c r="M378" s="832">
        <v>852.06</v>
      </c>
    </row>
    <row r="379" spans="1:13" ht="14.45" customHeight="1" x14ac:dyDescent="0.2">
      <c r="A379" s="821" t="s">
        <v>2345</v>
      </c>
      <c r="B379" s="822" t="s">
        <v>4285</v>
      </c>
      <c r="C379" s="822" t="s">
        <v>3772</v>
      </c>
      <c r="D379" s="822" t="s">
        <v>3773</v>
      </c>
      <c r="E379" s="822" t="s">
        <v>2778</v>
      </c>
      <c r="F379" s="831">
        <v>1</v>
      </c>
      <c r="G379" s="831">
        <v>663.86</v>
      </c>
      <c r="H379" s="827">
        <v>1</v>
      </c>
      <c r="I379" s="831"/>
      <c r="J379" s="831"/>
      <c r="K379" s="827">
        <v>0</v>
      </c>
      <c r="L379" s="831">
        <v>1</v>
      </c>
      <c r="M379" s="832">
        <v>663.86</v>
      </c>
    </row>
    <row r="380" spans="1:13" ht="14.45" customHeight="1" x14ac:dyDescent="0.2">
      <c r="A380" s="821" t="s">
        <v>2345</v>
      </c>
      <c r="B380" s="822" t="s">
        <v>1969</v>
      </c>
      <c r="C380" s="822" t="s">
        <v>1970</v>
      </c>
      <c r="D380" s="822" t="s">
        <v>929</v>
      </c>
      <c r="E380" s="822" t="s">
        <v>930</v>
      </c>
      <c r="F380" s="831"/>
      <c r="G380" s="831"/>
      <c r="H380" s="827"/>
      <c r="I380" s="831">
        <v>49</v>
      </c>
      <c r="J380" s="831">
        <v>0</v>
      </c>
      <c r="K380" s="827"/>
      <c r="L380" s="831">
        <v>49</v>
      </c>
      <c r="M380" s="832">
        <v>0</v>
      </c>
    </row>
    <row r="381" spans="1:13" ht="14.45" customHeight="1" x14ac:dyDescent="0.2">
      <c r="A381" s="821" t="s">
        <v>2345</v>
      </c>
      <c r="B381" s="822" t="s">
        <v>1969</v>
      </c>
      <c r="C381" s="822" t="s">
        <v>1971</v>
      </c>
      <c r="D381" s="822" t="s">
        <v>929</v>
      </c>
      <c r="E381" s="822" t="s">
        <v>1972</v>
      </c>
      <c r="F381" s="831"/>
      <c r="G381" s="831"/>
      <c r="H381" s="827">
        <v>0</v>
      </c>
      <c r="I381" s="831">
        <v>1</v>
      </c>
      <c r="J381" s="831">
        <v>76.86</v>
      </c>
      <c r="K381" s="827">
        <v>1</v>
      </c>
      <c r="L381" s="831">
        <v>1</v>
      </c>
      <c r="M381" s="832">
        <v>76.86</v>
      </c>
    </row>
    <row r="382" spans="1:13" ht="14.45" customHeight="1" x14ac:dyDescent="0.2">
      <c r="A382" s="821" t="s">
        <v>2345</v>
      </c>
      <c r="B382" s="822" t="s">
        <v>1977</v>
      </c>
      <c r="C382" s="822" t="s">
        <v>1978</v>
      </c>
      <c r="D382" s="822" t="s">
        <v>1979</v>
      </c>
      <c r="E382" s="822" t="s">
        <v>1980</v>
      </c>
      <c r="F382" s="831"/>
      <c r="G382" s="831"/>
      <c r="H382" s="827">
        <v>0</v>
      </c>
      <c r="I382" s="831">
        <v>2</v>
      </c>
      <c r="J382" s="831">
        <v>23.42</v>
      </c>
      <c r="K382" s="827">
        <v>1</v>
      </c>
      <c r="L382" s="831">
        <v>2</v>
      </c>
      <c r="M382" s="832">
        <v>23.42</v>
      </c>
    </row>
    <row r="383" spans="1:13" ht="14.45" customHeight="1" x14ac:dyDescent="0.2">
      <c r="A383" s="821" t="s">
        <v>2345</v>
      </c>
      <c r="B383" s="822" t="s">
        <v>1981</v>
      </c>
      <c r="C383" s="822" t="s">
        <v>3802</v>
      </c>
      <c r="D383" s="822" t="s">
        <v>3803</v>
      </c>
      <c r="E383" s="822" t="s">
        <v>2811</v>
      </c>
      <c r="F383" s="831">
        <v>1</v>
      </c>
      <c r="G383" s="831">
        <v>0</v>
      </c>
      <c r="H383" s="827"/>
      <c r="I383" s="831"/>
      <c r="J383" s="831"/>
      <c r="K383" s="827"/>
      <c r="L383" s="831">
        <v>1</v>
      </c>
      <c r="M383" s="832">
        <v>0</v>
      </c>
    </row>
    <row r="384" spans="1:13" ht="14.45" customHeight="1" x14ac:dyDescent="0.2">
      <c r="A384" s="821" t="s">
        <v>2345</v>
      </c>
      <c r="B384" s="822" t="s">
        <v>1981</v>
      </c>
      <c r="C384" s="822" t="s">
        <v>1984</v>
      </c>
      <c r="D384" s="822" t="s">
        <v>1069</v>
      </c>
      <c r="E384" s="822" t="s">
        <v>1985</v>
      </c>
      <c r="F384" s="831"/>
      <c r="G384" s="831"/>
      <c r="H384" s="827"/>
      <c r="I384" s="831">
        <v>1</v>
      </c>
      <c r="J384" s="831">
        <v>0</v>
      </c>
      <c r="K384" s="827"/>
      <c r="L384" s="831">
        <v>1</v>
      </c>
      <c r="M384" s="832">
        <v>0</v>
      </c>
    </row>
    <row r="385" spans="1:13" ht="14.45" customHeight="1" x14ac:dyDescent="0.2">
      <c r="A385" s="821" t="s">
        <v>2345</v>
      </c>
      <c r="B385" s="822" t="s">
        <v>2006</v>
      </c>
      <c r="C385" s="822" t="s">
        <v>3756</v>
      </c>
      <c r="D385" s="822" t="s">
        <v>1064</v>
      </c>
      <c r="E385" s="822" t="s">
        <v>3757</v>
      </c>
      <c r="F385" s="831"/>
      <c r="G385" s="831"/>
      <c r="H385" s="827"/>
      <c r="I385" s="831">
        <v>1</v>
      </c>
      <c r="J385" s="831">
        <v>0</v>
      </c>
      <c r="K385" s="827"/>
      <c r="L385" s="831">
        <v>1</v>
      </c>
      <c r="M385" s="832">
        <v>0</v>
      </c>
    </row>
    <row r="386" spans="1:13" ht="14.45" customHeight="1" x14ac:dyDescent="0.2">
      <c r="A386" s="821" t="s">
        <v>2345</v>
      </c>
      <c r="B386" s="822" t="s">
        <v>2249</v>
      </c>
      <c r="C386" s="822" t="s">
        <v>3813</v>
      </c>
      <c r="D386" s="822" t="s">
        <v>3814</v>
      </c>
      <c r="E386" s="822" t="s">
        <v>3815</v>
      </c>
      <c r="F386" s="831"/>
      <c r="G386" s="831"/>
      <c r="H386" s="827">
        <v>0</v>
      </c>
      <c r="I386" s="831">
        <v>1</v>
      </c>
      <c r="J386" s="831">
        <v>233.96</v>
      </c>
      <c r="K386" s="827">
        <v>1</v>
      </c>
      <c r="L386" s="831">
        <v>1</v>
      </c>
      <c r="M386" s="832">
        <v>233.96</v>
      </c>
    </row>
    <row r="387" spans="1:13" ht="14.45" customHeight="1" x14ac:dyDescent="0.2">
      <c r="A387" s="821" t="s">
        <v>2345</v>
      </c>
      <c r="B387" s="822" t="s">
        <v>2249</v>
      </c>
      <c r="C387" s="822" t="s">
        <v>2856</v>
      </c>
      <c r="D387" s="822" t="s">
        <v>2857</v>
      </c>
      <c r="E387" s="822" t="s">
        <v>1504</v>
      </c>
      <c r="F387" s="831"/>
      <c r="G387" s="831"/>
      <c r="H387" s="827">
        <v>0</v>
      </c>
      <c r="I387" s="831">
        <v>2</v>
      </c>
      <c r="J387" s="831">
        <v>277.20000000000005</v>
      </c>
      <c r="K387" s="827">
        <v>1</v>
      </c>
      <c r="L387" s="831">
        <v>2</v>
      </c>
      <c r="M387" s="832">
        <v>277.20000000000005</v>
      </c>
    </row>
    <row r="388" spans="1:13" ht="14.45" customHeight="1" x14ac:dyDescent="0.2">
      <c r="A388" s="821" t="s">
        <v>2345</v>
      </c>
      <c r="B388" s="822" t="s">
        <v>2249</v>
      </c>
      <c r="C388" s="822" t="s">
        <v>2854</v>
      </c>
      <c r="D388" s="822" t="s">
        <v>2855</v>
      </c>
      <c r="E388" s="822" t="s">
        <v>1504</v>
      </c>
      <c r="F388" s="831"/>
      <c r="G388" s="831"/>
      <c r="H388" s="827">
        <v>0</v>
      </c>
      <c r="I388" s="831">
        <v>2</v>
      </c>
      <c r="J388" s="831">
        <v>277.20000000000005</v>
      </c>
      <c r="K388" s="827">
        <v>1</v>
      </c>
      <c r="L388" s="831">
        <v>2</v>
      </c>
      <c r="M388" s="832">
        <v>277.20000000000005</v>
      </c>
    </row>
    <row r="389" spans="1:13" ht="14.45" customHeight="1" x14ac:dyDescent="0.2">
      <c r="A389" s="821" t="s">
        <v>2345</v>
      </c>
      <c r="B389" s="822" t="s">
        <v>4283</v>
      </c>
      <c r="C389" s="822" t="s">
        <v>3506</v>
      </c>
      <c r="D389" s="822" t="s">
        <v>2631</v>
      </c>
      <c r="E389" s="822" t="s">
        <v>2845</v>
      </c>
      <c r="F389" s="831"/>
      <c r="G389" s="831"/>
      <c r="H389" s="827">
        <v>0</v>
      </c>
      <c r="I389" s="831">
        <v>1</v>
      </c>
      <c r="J389" s="831">
        <v>50.32</v>
      </c>
      <c r="K389" s="827">
        <v>1</v>
      </c>
      <c r="L389" s="831">
        <v>1</v>
      </c>
      <c r="M389" s="832">
        <v>50.32</v>
      </c>
    </row>
    <row r="390" spans="1:13" ht="14.45" customHeight="1" x14ac:dyDescent="0.2">
      <c r="A390" s="821" t="s">
        <v>2345</v>
      </c>
      <c r="B390" s="822" t="s">
        <v>4283</v>
      </c>
      <c r="C390" s="822" t="s">
        <v>2838</v>
      </c>
      <c r="D390" s="822" t="s">
        <v>2631</v>
      </c>
      <c r="E390" s="822" t="s">
        <v>2839</v>
      </c>
      <c r="F390" s="831"/>
      <c r="G390" s="831"/>
      <c r="H390" s="827">
        <v>0</v>
      </c>
      <c r="I390" s="831">
        <v>1</v>
      </c>
      <c r="J390" s="831">
        <v>150.94</v>
      </c>
      <c r="K390" s="827">
        <v>1</v>
      </c>
      <c r="L390" s="831">
        <v>1</v>
      </c>
      <c r="M390" s="832">
        <v>150.94</v>
      </c>
    </row>
    <row r="391" spans="1:13" ht="14.45" customHeight="1" x14ac:dyDescent="0.2">
      <c r="A391" s="821" t="s">
        <v>2345</v>
      </c>
      <c r="B391" s="822" t="s">
        <v>4283</v>
      </c>
      <c r="C391" s="822" t="s">
        <v>2504</v>
      </c>
      <c r="D391" s="822" t="s">
        <v>2639</v>
      </c>
      <c r="E391" s="822"/>
      <c r="F391" s="831">
        <v>9</v>
      </c>
      <c r="G391" s="831">
        <v>452.88</v>
      </c>
      <c r="H391" s="827">
        <v>1</v>
      </c>
      <c r="I391" s="831"/>
      <c r="J391" s="831"/>
      <c r="K391" s="827">
        <v>0</v>
      </c>
      <c r="L391" s="831">
        <v>9</v>
      </c>
      <c r="M391" s="832">
        <v>452.88</v>
      </c>
    </row>
    <row r="392" spans="1:13" ht="14.45" customHeight="1" x14ac:dyDescent="0.2">
      <c r="A392" s="821" t="s">
        <v>2346</v>
      </c>
      <c r="B392" s="822" t="s">
        <v>2012</v>
      </c>
      <c r="C392" s="822" t="s">
        <v>2104</v>
      </c>
      <c r="D392" s="822" t="s">
        <v>2014</v>
      </c>
      <c r="E392" s="822" t="s">
        <v>2105</v>
      </c>
      <c r="F392" s="831"/>
      <c r="G392" s="831"/>
      <c r="H392" s="827">
        <v>0</v>
      </c>
      <c r="I392" s="831">
        <v>1</v>
      </c>
      <c r="J392" s="831">
        <v>48.89</v>
      </c>
      <c r="K392" s="827">
        <v>1</v>
      </c>
      <c r="L392" s="831">
        <v>1</v>
      </c>
      <c r="M392" s="832">
        <v>48.89</v>
      </c>
    </row>
    <row r="393" spans="1:13" ht="14.45" customHeight="1" x14ac:dyDescent="0.2">
      <c r="A393" s="821" t="s">
        <v>2346</v>
      </c>
      <c r="B393" s="822" t="s">
        <v>1829</v>
      </c>
      <c r="C393" s="822" t="s">
        <v>1832</v>
      </c>
      <c r="D393" s="822" t="s">
        <v>788</v>
      </c>
      <c r="E393" s="822" t="s">
        <v>1833</v>
      </c>
      <c r="F393" s="831"/>
      <c r="G393" s="831"/>
      <c r="H393" s="827">
        <v>0</v>
      </c>
      <c r="I393" s="831">
        <v>3</v>
      </c>
      <c r="J393" s="831">
        <v>1104.48</v>
      </c>
      <c r="K393" s="827">
        <v>1</v>
      </c>
      <c r="L393" s="831">
        <v>3</v>
      </c>
      <c r="M393" s="832">
        <v>1104.48</v>
      </c>
    </row>
    <row r="394" spans="1:13" ht="14.45" customHeight="1" x14ac:dyDescent="0.2">
      <c r="A394" s="821" t="s">
        <v>2346</v>
      </c>
      <c r="B394" s="822" t="s">
        <v>1829</v>
      </c>
      <c r="C394" s="822" t="s">
        <v>1834</v>
      </c>
      <c r="D394" s="822" t="s">
        <v>788</v>
      </c>
      <c r="E394" s="822" t="s">
        <v>1835</v>
      </c>
      <c r="F394" s="831"/>
      <c r="G394" s="831"/>
      <c r="H394" s="827">
        <v>0</v>
      </c>
      <c r="I394" s="831">
        <v>3</v>
      </c>
      <c r="J394" s="831">
        <v>2208.9900000000002</v>
      </c>
      <c r="K394" s="827">
        <v>1</v>
      </c>
      <c r="L394" s="831">
        <v>3</v>
      </c>
      <c r="M394" s="832">
        <v>2208.9900000000002</v>
      </c>
    </row>
    <row r="395" spans="1:13" ht="14.45" customHeight="1" x14ac:dyDescent="0.2">
      <c r="A395" s="821" t="s">
        <v>2346</v>
      </c>
      <c r="B395" s="822" t="s">
        <v>1829</v>
      </c>
      <c r="C395" s="822" t="s">
        <v>1836</v>
      </c>
      <c r="D395" s="822" t="s">
        <v>788</v>
      </c>
      <c r="E395" s="822" t="s">
        <v>1837</v>
      </c>
      <c r="F395" s="831"/>
      <c r="G395" s="831"/>
      <c r="H395" s="827">
        <v>0</v>
      </c>
      <c r="I395" s="831">
        <v>3</v>
      </c>
      <c r="J395" s="831">
        <v>1472.67</v>
      </c>
      <c r="K395" s="827">
        <v>1</v>
      </c>
      <c r="L395" s="831">
        <v>3</v>
      </c>
      <c r="M395" s="832">
        <v>1472.67</v>
      </c>
    </row>
    <row r="396" spans="1:13" ht="14.45" customHeight="1" x14ac:dyDescent="0.2">
      <c r="A396" s="821" t="s">
        <v>2346</v>
      </c>
      <c r="B396" s="822" t="s">
        <v>2030</v>
      </c>
      <c r="C396" s="822" t="s">
        <v>2469</v>
      </c>
      <c r="D396" s="822" t="s">
        <v>1157</v>
      </c>
      <c r="E396" s="822" t="s">
        <v>2138</v>
      </c>
      <c r="F396" s="831"/>
      <c r="G396" s="831"/>
      <c r="H396" s="827">
        <v>0</v>
      </c>
      <c r="I396" s="831">
        <v>1</v>
      </c>
      <c r="J396" s="831">
        <v>35.11</v>
      </c>
      <c r="K396" s="827">
        <v>1</v>
      </c>
      <c r="L396" s="831">
        <v>1</v>
      </c>
      <c r="M396" s="832">
        <v>35.11</v>
      </c>
    </row>
    <row r="397" spans="1:13" ht="14.45" customHeight="1" x14ac:dyDescent="0.2">
      <c r="A397" s="821" t="s">
        <v>2346</v>
      </c>
      <c r="B397" s="822" t="s">
        <v>1969</v>
      </c>
      <c r="C397" s="822" t="s">
        <v>1970</v>
      </c>
      <c r="D397" s="822" t="s">
        <v>929</v>
      </c>
      <c r="E397" s="822" t="s">
        <v>930</v>
      </c>
      <c r="F397" s="831"/>
      <c r="G397" s="831"/>
      <c r="H397" s="827"/>
      <c r="I397" s="831">
        <v>1</v>
      </c>
      <c r="J397" s="831">
        <v>0</v>
      </c>
      <c r="K397" s="827"/>
      <c r="L397" s="831">
        <v>1</v>
      </c>
      <c r="M397" s="832">
        <v>0</v>
      </c>
    </row>
    <row r="398" spans="1:13" ht="14.45" customHeight="1" x14ac:dyDescent="0.2">
      <c r="A398" s="821" t="s">
        <v>2347</v>
      </c>
      <c r="B398" s="822" t="s">
        <v>1826</v>
      </c>
      <c r="C398" s="822" t="s">
        <v>2020</v>
      </c>
      <c r="D398" s="822" t="s">
        <v>715</v>
      </c>
      <c r="E398" s="822" t="s">
        <v>2021</v>
      </c>
      <c r="F398" s="831">
        <v>4</v>
      </c>
      <c r="G398" s="831">
        <v>3694.96</v>
      </c>
      <c r="H398" s="827">
        <v>1</v>
      </c>
      <c r="I398" s="831"/>
      <c r="J398" s="831"/>
      <c r="K398" s="827">
        <v>0</v>
      </c>
      <c r="L398" s="831">
        <v>4</v>
      </c>
      <c r="M398" s="832">
        <v>3694.96</v>
      </c>
    </row>
    <row r="399" spans="1:13" ht="14.45" customHeight="1" x14ac:dyDescent="0.2">
      <c r="A399" s="821" t="s">
        <v>2347</v>
      </c>
      <c r="B399" s="822" t="s">
        <v>1829</v>
      </c>
      <c r="C399" s="822" t="s">
        <v>1834</v>
      </c>
      <c r="D399" s="822" t="s">
        <v>788</v>
      </c>
      <c r="E399" s="822" t="s">
        <v>1835</v>
      </c>
      <c r="F399" s="831"/>
      <c r="G399" s="831"/>
      <c r="H399" s="827">
        <v>0</v>
      </c>
      <c r="I399" s="831">
        <v>38</v>
      </c>
      <c r="J399" s="831">
        <v>27980.540000000005</v>
      </c>
      <c r="K399" s="827">
        <v>1</v>
      </c>
      <c r="L399" s="831">
        <v>38</v>
      </c>
      <c r="M399" s="832">
        <v>27980.540000000005</v>
      </c>
    </row>
    <row r="400" spans="1:13" ht="14.45" customHeight="1" x14ac:dyDescent="0.2">
      <c r="A400" s="821" t="s">
        <v>2347</v>
      </c>
      <c r="B400" s="822" t="s">
        <v>1829</v>
      </c>
      <c r="C400" s="822" t="s">
        <v>1836</v>
      </c>
      <c r="D400" s="822" t="s">
        <v>788</v>
      </c>
      <c r="E400" s="822" t="s">
        <v>1837</v>
      </c>
      <c r="F400" s="831"/>
      <c r="G400" s="831"/>
      <c r="H400" s="827">
        <v>0</v>
      </c>
      <c r="I400" s="831">
        <v>14</v>
      </c>
      <c r="J400" s="831">
        <v>6872.46</v>
      </c>
      <c r="K400" s="827">
        <v>1</v>
      </c>
      <c r="L400" s="831">
        <v>14</v>
      </c>
      <c r="M400" s="832">
        <v>6872.46</v>
      </c>
    </row>
    <row r="401" spans="1:13" ht="14.45" customHeight="1" x14ac:dyDescent="0.2">
      <c r="A401" s="821" t="s">
        <v>2347</v>
      </c>
      <c r="B401" s="822" t="s">
        <v>1829</v>
      </c>
      <c r="C401" s="822" t="s">
        <v>2118</v>
      </c>
      <c r="D401" s="822" t="s">
        <v>788</v>
      </c>
      <c r="E401" s="822" t="s">
        <v>2119</v>
      </c>
      <c r="F401" s="831"/>
      <c r="G401" s="831"/>
      <c r="H401" s="827">
        <v>0</v>
      </c>
      <c r="I401" s="831">
        <v>3</v>
      </c>
      <c r="J401" s="831">
        <v>3464.04</v>
      </c>
      <c r="K401" s="827">
        <v>1</v>
      </c>
      <c r="L401" s="831">
        <v>3</v>
      </c>
      <c r="M401" s="832">
        <v>3464.04</v>
      </c>
    </row>
    <row r="402" spans="1:13" ht="14.45" customHeight="1" x14ac:dyDescent="0.2">
      <c r="A402" s="821" t="s">
        <v>2347</v>
      </c>
      <c r="B402" s="822" t="s">
        <v>1829</v>
      </c>
      <c r="C402" s="822" t="s">
        <v>1830</v>
      </c>
      <c r="D402" s="822" t="s">
        <v>788</v>
      </c>
      <c r="E402" s="822" t="s">
        <v>1831</v>
      </c>
      <c r="F402" s="831"/>
      <c r="G402" s="831"/>
      <c r="H402" s="827">
        <v>0</v>
      </c>
      <c r="I402" s="831">
        <v>4</v>
      </c>
      <c r="J402" s="831">
        <v>3694.96</v>
      </c>
      <c r="K402" s="827">
        <v>1</v>
      </c>
      <c r="L402" s="831">
        <v>4</v>
      </c>
      <c r="M402" s="832">
        <v>3694.96</v>
      </c>
    </row>
    <row r="403" spans="1:13" ht="14.45" customHeight="1" x14ac:dyDescent="0.2">
      <c r="A403" s="821" t="s">
        <v>2347</v>
      </c>
      <c r="B403" s="822" t="s">
        <v>1903</v>
      </c>
      <c r="C403" s="822" t="s">
        <v>1907</v>
      </c>
      <c r="D403" s="822" t="s">
        <v>1078</v>
      </c>
      <c r="E403" s="822" t="s">
        <v>1908</v>
      </c>
      <c r="F403" s="831"/>
      <c r="G403" s="831"/>
      <c r="H403" s="827">
        <v>0</v>
      </c>
      <c r="I403" s="831">
        <v>11</v>
      </c>
      <c r="J403" s="831">
        <v>1697.96</v>
      </c>
      <c r="K403" s="827">
        <v>1</v>
      </c>
      <c r="L403" s="831">
        <v>11</v>
      </c>
      <c r="M403" s="832">
        <v>1697.96</v>
      </c>
    </row>
    <row r="404" spans="1:13" ht="14.45" customHeight="1" x14ac:dyDescent="0.2">
      <c r="A404" s="821" t="s">
        <v>2347</v>
      </c>
      <c r="B404" s="822" t="s">
        <v>1963</v>
      </c>
      <c r="C404" s="822" t="s">
        <v>2069</v>
      </c>
      <c r="D404" s="822" t="s">
        <v>1965</v>
      </c>
      <c r="E404" s="822" t="s">
        <v>2070</v>
      </c>
      <c r="F404" s="831"/>
      <c r="G404" s="831"/>
      <c r="H404" s="827">
        <v>0</v>
      </c>
      <c r="I404" s="831">
        <v>2</v>
      </c>
      <c r="J404" s="831">
        <v>140.96</v>
      </c>
      <c r="K404" s="827">
        <v>1</v>
      </c>
      <c r="L404" s="831">
        <v>2</v>
      </c>
      <c r="M404" s="832">
        <v>140.96</v>
      </c>
    </row>
    <row r="405" spans="1:13" ht="14.45" customHeight="1" x14ac:dyDescent="0.2">
      <c r="A405" s="821" t="s">
        <v>2347</v>
      </c>
      <c r="B405" s="822" t="s">
        <v>1969</v>
      </c>
      <c r="C405" s="822" t="s">
        <v>1970</v>
      </c>
      <c r="D405" s="822" t="s">
        <v>929</v>
      </c>
      <c r="E405" s="822" t="s">
        <v>930</v>
      </c>
      <c r="F405" s="831"/>
      <c r="G405" s="831"/>
      <c r="H405" s="827"/>
      <c r="I405" s="831">
        <v>54</v>
      </c>
      <c r="J405" s="831">
        <v>0</v>
      </c>
      <c r="K405" s="827"/>
      <c r="L405" s="831">
        <v>54</v>
      </c>
      <c r="M405" s="832">
        <v>0</v>
      </c>
    </row>
    <row r="406" spans="1:13" ht="14.45" customHeight="1" x14ac:dyDescent="0.2">
      <c r="A406" s="821" t="s">
        <v>2347</v>
      </c>
      <c r="B406" s="822" t="s">
        <v>2182</v>
      </c>
      <c r="C406" s="822" t="s">
        <v>2183</v>
      </c>
      <c r="D406" s="822" t="s">
        <v>2184</v>
      </c>
      <c r="E406" s="822" t="s">
        <v>2185</v>
      </c>
      <c r="F406" s="831"/>
      <c r="G406" s="831"/>
      <c r="H406" s="827">
        <v>0</v>
      </c>
      <c r="I406" s="831">
        <v>2</v>
      </c>
      <c r="J406" s="831">
        <v>282.5</v>
      </c>
      <c r="K406" s="827">
        <v>1</v>
      </c>
      <c r="L406" s="831">
        <v>2</v>
      </c>
      <c r="M406" s="832">
        <v>282.5</v>
      </c>
    </row>
    <row r="407" spans="1:13" ht="14.45" customHeight="1" x14ac:dyDescent="0.2">
      <c r="A407" s="821" t="s">
        <v>2347</v>
      </c>
      <c r="B407" s="822" t="s">
        <v>4294</v>
      </c>
      <c r="C407" s="822" t="s">
        <v>3652</v>
      </c>
      <c r="D407" s="822" t="s">
        <v>3242</v>
      </c>
      <c r="E407" s="822" t="s">
        <v>3653</v>
      </c>
      <c r="F407" s="831">
        <v>2</v>
      </c>
      <c r="G407" s="831">
        <v>195.92</v>
      </c>
      <c r="H407" s="827">
        <v>1</v>
      </c>
      <c r="I407" s="831"/>
      <c r="J407" s="831"/>
      <c r="K407" s="827">
        <v>0</v>
      </c>
      <c r="L407" s="831">
        <v>2</v>
      </c>
      <c r="M407" s="832">
        <v>195.92</v>
      </c>
    </row>
    <row r="408" spans="1:13" ht="14.45" customHeight="1" x14ac:dyDescent="0.2">
      <c r="A408" s="821" t="s">
        <v>2347</v>
      </c>
      <c r="B408" s="822" t="s">
        <v>4294</v>
      </c>
      <c r="C408" s="822" t="s">
        <v>3654</v>
      </c>
      <c r="D408" s="822" t="s">
        <v>3655</v>
      </c>
      <c r="E408" s="822" t="s">
        <v>3656</v>
      </c>
      <c r="F408" s="831"/>
      <c r="G408" s="831"/>
      <c r="H408" s="827">
        <v>0</v>
      </c>
      <c r="I408" s="831">
        <v>1</v>
      </c>
      <c r="J408" s="831">
        <v>58.77</v>
      </c>
      <c r="K408" s="827">
        <v>1</v>
      </c>
      <c r="L408" s="831">
        <v>1</v>
      </c>
      <c r="M408" s="832">
        <v>58.77</v>
      </c>
    </row>
    <row r="409" spans="1:13" ht="14.45" customHeight="1" x14ac:dyDescent="0.2">
      <c r="A409" s="821" t="s">
        <v>2347</v>
      </c>
      <c r="B409" s="822" t="s">
        <v>4283</v>
      </c>
      <c r="C409" s="822" t="s">
        <v>2504</v>
      </c>
      <c r="D409" s="822" t="s">
        <v>2639</v>
      </c>
      <c r="E409" s="822"/>
      <c r="F409" s="831">
        <v>5</v>
      </c>
      <c r="G409" s="831">
        <v>251.6</v>
      </c>
      <c r="H409" s="827">
        <v>1</v>
      </c>
      <c r="I409" s="831"/>
      <c r="J409" s="831"/>
      <c r="K409" s="827">
        <v>0</v>
      </c>
      <c r="L409" s="831">
        <v>5</v>
      </c>
      <c r="M409" s="832">
        <v>251.6</v>
      </c>
    </row>
    <row r="410" spans="1:13" ht="14.45" customHeight="1" x14ac:dyDescent="0.2">
      <c r="A410" s="821" t="s">
        <v>2348</v>
      </c>
      <c r="B410" s="822" t="s">
        <v>1829</v>
      </c>
      <c r="C410" s="822" t="s">
        <v>1834</v>
      </c>
      <c r="D410" s="822" t="s">
        <v>788</v>
      </c>
      <c r="E410" s="822" t="s">
        <v>1835</v>
      </c>
      <c r="F410" s="831"/>
      <c r="G410" s="831"/>
      <c r="H410" s="827">
        <v>0</v>
      </c>
      <c r="I410" s="831">
        <v>20</v>
      </c>
      <c r="J410" s="831">
        <v>14726.6</v>
      </c>
      <c r="K410" s="827">
        <v>1</v>
      </c>
      <c r="L410" s="831">
        <v>20</v>
      </c>
      <c r="M410" s="832">
        <v>14726.6</v>
      </c>
    </row>
    <row r="411" spans="1:13" ht="14.45" customHeight="1" x14ac:dyDescent="0.2">
      <c r="A411" s="821" t="s">
        <v>2348</v>
      </c>
      <c r="B411" s="822" t="s">
        <v>1829</v>
      </c>
      <c r="C411" s="822" t="s">
        <v>1836</v>
      </c>
      <c r="D411" s="822" t="s">
        <v>788</v>
      </c>
      <c r="E411" s="822" t="s">
        <v>1837</v>
      </c>
      <c r="F411" s="831"/>
      <c r="G411" s="831"/>
      <c r="H411" s="827">
        <v>0</v>
      </c>
      <c r="I411" s="831">
        <v>5</v>
      </c>
      <c r="J411" s="831">
        <v>2454.4499999999998</v>
      </c>
      <c r="K411" s="827">
        <v>1</v>
      </c>
      <c r="L411" s="831">
        <v>5</v>
      </c>
      <c r="M411" s="832">
        <v>2454.4499999999998</v>
      </c>
    </row>
    <row r="412" spans="1:13" ht="14.45" customHeight="1" x14ac:dyDescent="0.2">
      <c r="A412" s="821" t="s">
        <v>2348</v>
      </c>
      <c r="B412" s="822" t="s">
        <v>1829</v>
      </c>
      <c r="C412" s="822" t="s">
        <v>1830</v>
      </c>
      <c r="D412" s="822" t="s">
        <v>788</v>
      </c>
      <c r="E412" s="822" t="s">
        <v>1831</v>
      </c>
      <c r="F412" s="831"/>
      <c r="G412" s="831"/>
      <c r="H412" s="827">
        <v>0</v>
      </c>
      <c r="I412" s="831">
        <v>2</v>
      </c>
      <c r="J412" s="831">
        <v>1847.48</v>
      </c>
      <c r="K412" s="827">
        <v>1</v>
      </c>
      <c r="L412" s="831">
        <v>2</v>
      </c>
      <c r="M412" s="832">
        <v>1847.48</v>
      </c>
    </row>
    <row r="413" spans="1:13" ht="14.45" customHeight="1" x14ac:dyDescent="0.2">
      <c r="A413" s="821" t="s">
        <v>2348</v>
      </c>
      <c r="B413" s="822" t="s">
        <v>1903</v>
      </c>
      <c r="C413" s="822" t="s">
        <v>1907</v>
      </c>
      <c r="D413" s="822" t="s">
        <v>1078</v>
      </c>
      <c r="E413" s="822" t="s">
        <v>1908</v>
      </c>
      <c r="F413" s="831"/>
      <c r="G413" s="831"/>
      <c r="H413" s="827">
        <v>0</v>
      </c>
      <c r="I413" s="831">
        <v>2</v>
      </c>
      <c r="J413" s="831">
        <v>308.72000000000003</v>
      </c>
      <c r="K413" s="827">
        <v>1</v>
      </c>
      <c r="L413" s="831">
        <v>2</v>
      </c>
      <c r="M413" s="832">
        <v>308.72000000000003</v>
      </c>
    </row>
    <row r="414" spans="1:13" ht="14.45" customHeight="1" x14ac:dyDescent="0.2">
      <c r="A414" s="821" t="s">
        <v>2348</v>
      </c>
      <c r="B414" s="822" t="s">
        <v>1969</v>
      </c>
      <c r="C414" s="822" t="s">
        <v>1970</v>
      </c>
      <c r="D414" s="822" t="s">
        <v>929</v>
      </c>
      <c r="E414" s="822" t="s">
        <v>930</v>
      </c>
      <c r="F414" s="831"/>
      <c r="G414" s="831"/>
      <c r="H414" s="827"/>
      <c r="I414" s="831">
        <v>19</v>
      </c>
      <c r="J414" s="831">
        <v>0</v>
      </c>
      <c r="K414" s="827"/>
      <c r="L414" s="831">
        <v>19</v>
      </c>
      <c r="M414" s="832">
        <v>0</v>
      </c>
    </row>
    <row r="415" spans="1:13" ht="14.45" customHeight="1" x14ac:dyDescent="0.2">
      <c r="A415" s="821" t="s">
        <v>2349</v>
      </c>
      <c r="B415" s="822" t="s">
        <v>1829</v>
      </c>
      <c r="C415" s="822" t="s">
        <v>2191</v>
      </c>
      <c r="D415" s="822" t="s">
        <v>1203</v>
      </c>
      <c r="E415" s="822" t="s">
        <v>2192</v>
      </c>
      <c r="F415" s="831"/>
      <c r="G415" s="831"/>
      <c r="H415" s="827">
        <v>0</v>
      </c>
      <c r="I415" s="831">
        <v>8</v>
      </c>
      <c r="J415" s="831">
        <v>11084.96</v>
      </c>
      <c r="K415" s="827">
        <v>1</v>
      </c>
      <c r="L415" s="831">
        <v>8</v>
      </c>
      <c r="M415" s="832">
        <v>11084.96</v>
      </c>
    </row>
    <row r="416" spans="1:13" ht="14.45" customHeight="1" x14ac:dyDescent="0.2">
      <c r="A416" s="821" t="s">
        <v>2349</v>
      </c>
      <c r="B416" s="822" t="s">
        <v>1829</v>
      </c>
      <c r="C416" s="822" t="s">
        <v>1832</v>
      </c>
      <c r="D416" s="822" t="s">
        <v>788</v>
      </c>
      <c r="E416" s="822" t="s">
        <v>1833</v>
      </c>
      <c r="F416" s="831"/>
      <c r="G416" s="831"/>
      <c r="H416" s="827">
        <v>0</v>
      </c>
      <c r="I416" s="831">
        <v>1</v>
      </c>
      <c r="J416" s="831">
        <v>368.16</v>
      </c>
      <c r="K416" s="827">
        <v>1</v>
      </c>
      <c r="L416" s="831">
        <v>1</v>
      </c>
      <c r="M416" s="832">
        <v>368.16</v>
      </c>
    </row>
    <row r="417" spans="1:13" ht="14.45" customHeight="1" x14ac:dyDescent="0.2">
      <c r="A417" s="821" t="s">
        <v>2349</v>
      </c>
      <c r="B417" s="822" t="s">
        <v>1829</v>
      </c>
      <c r="C417" s="822" t="s">
        <v>1834</v>
      </c>
      <c r="D417" s="822" t="s">
        <v>788</v>
      </c>
      <c r="E417" s="822" t="s">
        <v>1835</v>
      </c>
      <c r="F417" s="831"/>
      <c r="G417" s="831"/>
      <c r="H417" s="827">
        <v>0</v>
      </c>
      <c r="I417" s="831">
        <v>62</v>
      </c>
      <c r="J417" s="831">
        <v>45652.460000000006</v>
      </c>
      <c r="K417" s="827">
        <v>1</v>
      </c>
      <c r="L417" s="831">
        <v>62</v>
      </c>
      <c r="M417" s="832">
        <v>45652.460000000006</v>
      </c>
    </row>
    <row r="418" spans="1:13" ht="14.45" customHeight="1" x14ac:dyDescent="0.2">
      <c r="A418" s="821" t="s">
        <v>2349</v>
      </c>
      <c r="B418" s="822" t="s">
        <v>1829</v>
      </c>
      <c r="C418" s="822" t="s">
        <v>1836</v>
      </c>
      <c r="D418" s="822" t="s">
        <v>788</v>
      </c>
      <c r="E418" s="822" t="s">
        <v>1837</v>
      </c>
      <c r="F418" s="831"/>
      <c r="G418" s="831"/>
      <c r="H418" s="827">
        <v>0</v>
      </c>
      <c r="I418" s="831">
        <v>2</v>
      </c>
      <c r="J418" s="831">
        <v>981.78</v>
      </c>
      <c r="K418" s="827">
        <v>1</v>
      </c>
      <c r="L418" s="831">
        <v>2</v>
      </c>
      <c r="M418" s="832">
        <v>981.78</v>
      </c>
    </row>
    <row r="419" spans="1:13" ht="14.45" customHeight="1" x14ac:dyDescent="0.2">
      <c r="A419" s="821" t="s">
        <v>2349</v>
      </c>
      <c r="B419" s="822" t="s">
        <v>1829</v>
      </c>
      <c r="C419" s="822" t="s">
        <v>1830</v>
      </c>
      <c r="D419" s="822" t="s">
        <v>788</v>
      </c>
      <c r="E419" s="822" t="s">
        <v>1831</v>
      </c>
      <c r="F419" s="831"/>
      <c r="G419" s="831"/>
      <c r="H419" s="827">
        <v>0</v>
      </c>
      <c r="I419" s="831">
        <v>6</v>
      </c>
      <c r="J419" s="831">
        <v>5542.4400000000005</v>
      </c>
      <c r="K419" s="827">
        <v>1</v>
      </c>
      <c r="L419" s="831">
        <v>6</v>
      </c>
      <c r="M419" s="832">
        <v>5542.4400000000005</v>
      </c>
    </row>
    <row r="420" spans="1:13" ht="14.45" customHeight="1" x14ac:dyDescent="0.2">
      <c r="A420" s="821" t="s">
        <v>2349</v>
      </c>
      <c r="B420" s="822" t="s">
        <v>1903</v>
      </c>
      <c r="C420" s="822" t="s">
        <v>1907</v>
      </c>
      <c r="D420" s="822" t="s">
        <v>1078</v>
      </c>
      <c r="E420" s="822" t="s">
        <v>1908</v>
      </c>
      <c r="F420" s="831"/>
      <c r="G420" s="831"/>
      <c r="H420" s="827">
        <v>0</v>
      </c>
      <c r="I420" s="831">
        <v>1</v>
      </c>
      <c r="J420" s="831">
        <v>154.36000000000001</v>
      </c>
      <c r="K420" s="827">
        <v>1</v>
      </c>
      <c r="L420" s="831">
        <v>1</v>
      </c>
      <c r="M420" s="832">
        <v>154.36000000000001</v>
      </c>
    </row>
    <row r="421" spans="1:13" ht="14.45" customHeight="1" x14ac:dyDescent="0.2">
      <c r="A421" s="821" t="s">
        <v>2349</v>
      </c>
      <c r="B421" s="822" t="s">
        <v>1969</v>
      </c>
      <c r="C421" s="822" t="s">
        <v>1970</v>
      </c>
      <c r="D421" s="822" t="s">
        <v>929</v>
      </c>
      <c r="E421" s="822" t="s">
        <v>930</v>
      </c>
      <c r="F421" s="831"/>
      <c r="G421" s="831"/>
      <c r="H421" s="827"/>
      <c r="I421" s="831">
        <v>16</v>
      </c>
      <c r="J421" s="831">
        <v>0</v>
      </c>
      <c r="K421" s="827"/>
      <c r="L421" s="831">
        <v>16</v>
      </c>
      <c r="M421" s="832">
        <v>0</v>
      </c>
    </row>
    <row r="422" spans="1:13" ht="14.45" customHeight="1" x14ac:dyDescent="0.2">
      <c r="A422" s="821" t="s">
        <v>2349</v>
      </c>
      <c r="B422" s="822" t="s">
        <v>4283</v>
      </c>
      <c r="C422" s="822" t="s">
        <v>2504</v>
      </c>
      <c r="D422" s="822" t="s">
        <v>2639</v>
      </c>
      <c r="E422" s="822"/>
      <c r="F422" s="831">
        <v>2</v>
      </c>
      <c r="G422" s="831">
        <v>100.64</v>
      </c>
      <c r="H422" s="827">
        <v>1</v>
      </c>
      <c r="I422" s="831"/>
      <c r="J422" s="831"/>
      <c r="K422" s="827">
        <v>0</v>
      </c>
      <c r="L422" s="831">
        <v>2</v>
      </c>
      <c r="M422" s="832">
        <v>100.64</v>
      </c>
    </row>
    <row r="423" spans="1:13" ht="14.45" customHeight="1" x14ac:dyDescent="0.2">
      <c r="A423" s="821" t="s">
        <v>2350</v>
      </c>
      <c r="B423" s="822" t="s">
        <v>1829</v>
      </c>
      <c r="C423" s="822" t="s">
        <v>2191</v>
      </c>
      <c r="D423" s="822" t="s">
        <v>1203</v>
      </c>
      <c r="E423" s="822" t="s">
        <v>2192</v>
      </c>
      <c r="F423" s="831"/>
      <c r="G423" s="831"/>
      <c r="H423" s="827">
        <v>0</v>
      </c>
      <c r="I423" s="831">
        <v>1</v>
      </c>
      <c r="J423" s="831">
        <v>1385.62</v>
      </c>
      <c r="K423" s="827">
        <v>1</v>
      </c>
      <c r="L423" s="831">
        <v>1</v>
      </c>
      <c r="M423" s="832">
        <v>1385.62</v>
      </c>
    </row>
    <row r="424" spans="1:13" ht="14.45" customHeight="1" x14ac:dyDescent="0.2">
      <c r="A424" s="821" t="s">
        <v>2350</v>
      </c>
      <c r="B424" s="822" t="s">
        <v>1829</v>
      </c>
      <c r="C424" s="822" t="s">
        <v>1834</v>
      </c>
      <c r="D424" s="822" t="s">
        <v>788</v>
      </c>
      <c r="E424" s="822" t="s">
        <v>1835</v>
      </c>
      <c r="F424" s="831"/>
      <c r="G424" s="831"/>
      <c r="H424" s="827">
        <v>0</v>
      </c>
      <c r="I424" s="831">
        <v>10</v>
      </c>
      <c r="J424" s="831">
        <v>7363.3</v>
      </c>
      <c r="K424" s="827">
        <v>1</v>
      </c>
      <c r="L424" s="831">
        <v>10</v>
      </c>
      <c r="M424" s="832">
        <v>7363.3</v>
      </c>
    </row>
    <row r="425" spans="1:13" ht="14.45" customHeight="1" x14ac:dyDescent="0.2">
      <c r="A425" s="821" t="s">
        <v>2350</v>
      </c>
      <c r="B425" s="822" t="s">
        <v>1829</v>
      </c>
      <c r="C425" s="822" t="s">
        <v>2118</v>
      </c>
      <c r="D425" s="822" t="s">
        <v>788</v>
      </c>
      <c r="E425" s="822" t="s">
        <v>2119</v>
      </c>
      <c r="F425" s="831"/>
      <c r="G425" s="831"/>
      <c r="H425" s="827">
        <v>0</v>
      </c>
      <c r="I425" s="831">
        <v>1</v>
      </c>
      <c r="J425" s="831">
        <v>1154.68</v>
      </c>
      <c r="K425" s="827">
        <v>1</v>
      </c>
      <c r="L425" s="831">
        <v>1</v>
      </c>
      <c r="M425" s="832">
        <v>1154.68</v>
      </c>
    </row>
    <row r="426" spans="1:13" ht="14.45" customHeight="1" x14ac:dyDescent="0.2">
      <c r="A426" s="821" t="s">
        <v>2350</v>
      </c>
      <c r="B426" s="822" t="s">
        <v>1829</v>
      </c>
      <c r="C426" s="822" t="s">
        <v>1830</v>
      </c>
      <c r="D426" s="822" t="s">
        <v>788</v>
      </c>
      <c r="E426" s="822" t="s">
        <v>1831</v>
      </c>
      <c r="F426" s="831"/>
      <c r="G426" s="831"/>
      <c r="H426" s="827">
        <v>0</v>
      </c>
      <c r="I426" s="831">
        <v>1</v>
      </c>
      <c r="J426" s="831">
        <v>923.74</v>
      </c>
      <c r="K426" s="827">
        <v>1</v>
      </c>
      <c r="L426" s="831">
        <v>1</v>
      </c>
      <c r="M426" s="832">
        <v>923.74</v>
      </c>
    </row>
    <row r="427" spans="1:13" ht="14.45" customHeight="1" x14ac:dyDescent="0.2">
      <c r="A427" s="821" t="s">
        <v>2350</v>
      </c>
      <c r="B427" s="822" t="s">
        <v>2032</v>
      </c>
      <c r="C427" s="822" t="s">
        <v>2033</v>
      </c>
      <c r="D427" s="822" t="s">
        <v>2034</v>
      </c>
      <c r="E427" s="822" t="s">
        <v>2035</v>
      </c>
      <c r="F427" s="831"/>
      <c r="G427" s="831"/>
      <c r="H427" s="827">
        <v>0</v>
      </c>
      <c r="I427" s="831">
        <v>2</v>
      </c>
      <c r="J427" s="831">
        <v>186.54</v>
      </c>
      <c r="K427" s="827">
        <v>1</v>
      </c>
      <c r="L427" s="831">
        <v>2</v>
      </c>
      <c r="M427" s="832">
        <v>186.54</v>
      </c>
    </row>
    <row r="428" spans="1:13" ht="14.45" customHeight="1" x14ac:dyDescent="0.2">
      <c r="A428" s="821" t="s">
        <v>2350</v>
      </c>
      <c r="B428" s="822" t="s">
        <v>2032</v>
      </c>
      <c r="C428" s="822" t="s">
        <v>3719</v>
      </c>
      <c r="D428" s="822" t="s">
        <v>2034</v>
      </c>
      <c r="E428" s="822" t="s">
        <v>3720</v>
      </c>
      <c r="F428" s="831"/>
      <c r="G428" s="831"/>
      <c r="H428" s="827">
        <v>0</v>
      </c>
      <c r="I428" s="831">
        <v>1</v>
      </c>
      <c r="J428" s="831">
        <v>186.55</v>
      </c>
      <c r="K428" s="827">
        <v>1</v>
      </c>
      <c r="L428" s="831">
        <v>1</v>
      </c>
      <c r="M428" s="832">
        <v>186.55</v>
      </c>
    </row>
    <row r="429" spans="1:13" ht="14.45" customHeight="1" x14ac:dyDescent="0.2">
      <c r="A429" s="821" t="s">
        <v>2350</v>
      </c>
      <c r="B429" s="822" t="s">
        <v>1858</v>
      </c>
      <c r="C429" s="822" t="s">
        <v>1859</v>
      </c>
      <c r="D429" s="822" t="s">
        <v>959</v>
      </c>
      <c r="E429" s="822" t="s">
        <v>1860</v>
      </c>
      <c r="F429" s="831"/>
      <c r="G429" s="831"/>
      <c r="H429" s="827">
        <v>0</v>
      </c>
      <c r="I429" s="831">
        <v>2</v>
      </c>
      <c r="J429" s="831">
        <v>206.8</v>
      </c>
      <c r="K429" s="827">
        <v>1</v>
      </c>
      <c r="L429" s="831">
        <v>2</v>
      </c>
      <c r="M429" s="832">
        <v>206.8</v>
      </c>
    </row>
    <row r="430" spans="1:13" ht="14.45" customHeight="1" x14ac:dyDescent="0.2">
      <c r="A430" s="821" t="s">
        <v>2350</v>
      </c>
      <c r="B430" s="822" t="s">
        <v>1903</v>
      </c>
      <c r="C430" s="822" t="s">
        <v>1907</v>
      </c>
      <c r="D430" s="822" t="s">
        <v>1078</v>
      </c>
      <c r="E430" s="822" t="s">
        <v>1908</v>
      </c>
      <c r="F430" s="831"/>
      <c r="G430" s="831"/>
      <c r="H430" s="827">
        <v>0</v>
      </c>
      <c r="I430" s="831">
        <v>13</v>
      </c>
      <c r="J430" s="831">
        <v>2006.6800000000005</v>
      </c>
      <c r="K430" s="827">
        <v>1</v>
      </c>
      <c r="L430" s="831">
        <v>13</v>
      </c>
      <c r="M430" s="832">
        <v>2006.6800000000005</v>
      </c>
    </row>
    <row r="431" spans="1:13" ht="14.45" customHeight="1" x14ac:dyDescent="0.2">
      <c r="A431" s="821" t="s">
        <v>2350</v>
      </c>
      <c r="B431" s="822" t="s">
        <v>1903</v>
      </c>
      <c r="C431" s="822" t="s">
        <v>3012</v>
      </c>
      <c r="D431" s="822" t="s">
        <v>3013</v>
      </c>
      <c r="E431" s="822" t="s">
        <v>3014</v>
      </c>
      <c r="F431" s="831">
        <v>1</v>
      </c>
      <c r="G431" s="831">
        <v>154.36000000000001</v>
      </c>
      <c r="H431" s="827">
        <v>1</v>
      </c>
      <c r="I431" s="831"/>
      <c r="J431" s="831"/>
      <c r="K431" s="827">
        <v>0</v>
      </c>
      <c r="L431" s="831">
        <v>1</v>
      </c>
      <c r="M431" s="832">
        <v>154.36000000000001</v>
      </c>
    </row>
    <row r="432" spans="1:13" ht="14.45" customHeight="1" x14ac:dyDescent="0.2">
      <c r="A432" s="821" t="s">
        <v>2350</v>
      </c>
      <c r="B432" s="822" t="s">
        <v>1913</v>
      </c>
      <c r="C432" s="822" t="s">
        <v>1914</v>
      </c>
      <c r="D432" s="822" t="s">
        <v>1055</v>
      </c>
      <c r="E432" s="822" t="s">
        <v>708</v>
      </c>
      <c r="F432" s="831"/>
      <c r="G432" s="831"/>
      <c r="H432" s="827">
        <v>0</v>
      </c>
      <c r="I432" s="831">
        <v>1</v>
      </c>
      <c r="J432" s="831">
        <v>96.04</v>
      </c>
      <c r="K432" s="827">
        <v>1</v>
      </c>
      <c r="L432" s="831">
        <v>1</v>
      </c>
      <c r="M432" s="832">
        <v>96.04</v>
      </c>
    </row>
    <row r="433" spans="1:13" ht="14.45" customHeight="1" x14ac:dyDescent="0.2">
      <c r="A433" s="821" t="s">
        <v>2350</v>
      </c>
      <c r="B433" s="822" t="s">
        <v>1963</v>
      </c>
      <c r="C433" s="822" t="s">
        <v>1964</v>
      </c>
      <c r="D433" s="822" t="s">
        <v>1965</v>
      </c>
      <c r="E433" s="822" t="s">
        <v>1966</v>
      </c>
      <c r="F433" s="831"/>
      <c r="G433" s="831"/>
      <c r="H433" s="827">
        <v>0</v>
      </c>
      <c r="I433" s="831">
        <v>1</v>
      </c>
      <c r="J433" s="831">
        <v>140.96</v>
      </c>
      <c r="K433" s="827">
        <v>1</v>
      </c>
      <c r="L433" s="831">
        <v>1</v>
      </c>
      <c r="M433" s="832">
        <v>140.96</v>
      </c>
    </row>
    <row r="434" spans="1:13" ht="14.45" customHeight="1" x14ac:dyDescent="0.2">
      <c r="A434" s="821" t="s">
        <v>2350</v>
      </c>
      <c r="B434" s="822" t="s">
        <v>1969</v>
      </c>
      <c r="C434" s="822" t="s">
        <v>1970</v>
      </c>
      <c r="D434" s="822" t="s">
        <v>929</v>
      </c>
      <c r="E434" s="822" t="s">
        <v>930</v>
      </c>
      <c r="F434" s="831"/>
      <c r="G434" s="831"/>
      <c r="H434" s="827"/>
      <c r="I434" s="831">
        <v>5</v>
      </c>
      <c r="J434" s="831">
        <v>0</v>
      </c>
      <c r="K434" s="827"/>
      <c r="L434" s="831">
        <v>5</v>
      </c>
      <c r="M434" s="832">
        <v>0</v>
      </c>
    </row>
    <row r="435" spans="1:13" ht="14.45" customHeight="1" x14ac:dyDescent="0.2">
      <c r="A435" s="821" t="s">
        <v>2350</v>
      </c>
      <c r="B435" s="822" t="s">
        <v>1969</v>
      </c>
      <c r="C435" s="822" t="s">
        <v>2232</v>
      </c>
      <c r="D435" s="822" t="s">
        <v>929</v>
      </c>
      <c r="E435" s="822" t="s">
        <v>2233</v>
      </c>
      <c r="F435" s="831"/>
      <c r="G435" s="831"/>
      <c r="H435" s="827">
        <v>0</v>
      </c>
      <c r="I435" s="831">
        <v>1</v>
      </c>
      <c r="J435" s="831">
        <v>61.49</v>
      </c>
      <c r="K435" s="827">
        <v>1</v>
      </c>
      <c r="L435" s="831">
        <v>1</v>
      </c>
      <c r="M435" s="832">
        <v>61.49</v>
      </c>
    </row>
    <row r="436" spans="1:13" ht="14.45" customHeight="1" x14ac:dyDescent="0.2">
      <c r="A436" s="821" t="s">
        <v>2350</v>
      </c>
      <c r="B436" s="822" t="s">
        <v>4283</v>
      </c>
      <c r="C436" s="822" t="s">
        <v>2504</v>
      </c>
      <c r="D436" s="822" t="s">
        <v>2639</v>
      </c>
      <c r="E436" s="822"/>
      <c r="F436" s="831">
        <v>2</v>
      </c>
      <c r="G436" s="831">
        <v>100.64</v>
      </c>
      <c r="H436" s="827">
        <v>1</v>
      </c>
      <c r="I436" s="831"/>
      <c r="J436" s="831"/>
      <c r="K436" s="827">
        <v>0</v>
      </c>
      <c r="L436" s="831">
        <v>2</v>
      </c>
      <c r="M436" s="832">
        <v>100.64</v>
      </c>
    </row>
    <row r="437" spans="1:13" ht="14.45" customHeight="1" x14ac:dyDescent="0.2">
      <c r="A437" s="821" t="s">
        <v>2351</v>
      </c>
      <c r="B437" s="822" t="s">
        <v>1829</v>
      </c>
      <c r="C437" s="822" t="s">
        <v>2191</v>
      </c>
      <c r="D437" s="822" t="s">
        <v>1203</v>
      </c>
      <c r="E437" s="822" t="s">
        <v>2192</v>
      </c>
      <c r="F437" s="831"/>
      <c r="G437" s="831"/>
      <c r="H437" s="827">
        <v>0</v>
      </c>
      <c r="I437" s="831">
        <v>1</v>
      </c>
      <c r="J437" s="831">
        <v>1385.62</v>
      </c>
      <c r="K437" s="827">
        <v>1</v>
      </c>
      <c r="L437" s="831">
        <v>1</v>
      </c>
      <c r="M437" s="832">
        <v>1385.62</v>
      </c>
    </row>
    <row r="438" spans="1:13" ht="14.45" customHeight="1" x14ac:dyDescent="0.2">
      <c r="A438" s="821" t="s">
        <v>2352</v>
      </c>
      <c r="B438" s="822" t="s">
        <v>1829</v>
      </c>
      <c r="C438" s="822" t="s">
        <v>1834</v>
      </c>
      <c r="D438" s="822" t="s">
        <v>788</v>
      </c>
      <c r="E438" s="822" t="s">
        <v>1835</v>
      </c>
      <c r="F438" s="831"/>
      <c r="G438" s="831"/>
      <c r="H438" s="827">
        <v>0</v>
      </c>
      <c r="I438" s="831">
        <v>143</v>
      </c>
      <c r="J438" s="831">
        <v>105295.19000000003</v>
      </c>
      <c r="K438" s="827">
        <v>1</v>
      </c>
      <c r="L438" s="831">
        <v>143</v>
      </c>
      <c r="M438" s="832">
        <v>105295.19000000003</v>
      </c>
    </row>
    <row r="439" spans="1:13" ht="14.45" customHeight="1" x14ac:dyDescent="0.2">
      <c r="A439" s="821" t="s">
        <v>2352</v>
      </c>
      <c r="B439" s="822" t="s">
        <v>1829</v>
      </c>
      <c r="C439" s="822" t="s">
        <v>1836</v>
      </c>
      <c r="D439" s="822" t="s">
        <v>788</v>
      </c>
      <c r="E439" s="822" t="s">
        <v>1837</v>
      </c>
      <c r="F439" s="831"/>
      <c r="G439" s="831"/>
      <c r="H439" s="827">
        <v>0</v>
      </c>
      <c r="I439" s="831">
        <v>37</v>
      </c>
      <c r="J439" s="831">
        <v>18162.929999999997</v>
      </c>
      <c r="K439" s="827">
        <v>1</v>
      </c>
      <c r="L439" s="831">
        <v>37</v>
      </c>
      <c r="M439" s="832">
        <v>18162.929999999997</v>
      </c>
    </row>
    <row r="440" spans="1:13" ht="14.45" customHeight="1" x14ac:dyDescent="0.2">
      <c r="A440" s="821" t="s">
        <v>2352</v>
      </c>
      <c r="B440" s="822" t="s">
        <v>1829</v>
      </c>
      <c r="C440" s="822" t="s">
        <v>2118</v>
      </c>
      <c r="D440" s="822" t="s">
        <v>788</v>
      </c>
      <c r="E440" s="822" t="s">
        <v>2119</v>
      </c>
      <c r="F440" s="831"/>
      <c r="G440" s="831"/>
      <c r="H440" s="827">
        <v>0</v>
      </c>
      <c r="I440" s="831">
        <v>5</v>
      </c>
      <c r="J440" s="831">
        <v>5773.4</v>
      </c>
      <c r="K440" s="827">
        <v>1</v>
      </c>
      <c r="L440" s="831">
        <v>5</v>
      </c>
      <c r="M440" s="832">
        <v>5773.4</v>
      </c>
    </row>
    <row r="441" spans="1:13" ht="14.45" customHeight="1" x14ac:dyDescent="0.2">
      <c r="A441" s="821" t="s">
        <v>2352</v>
      </c>
      <c r="B441" s="822" t="s">
        <v>1829</v>
      </c>
      <c r="C441" s="822" t="s">
        <v>4181</v>
      </c>
      <c r="D441" s="822" t="s">
        <v>1203</v>
      </c>
      <c r="E441" s="822" t="s">
        <v>4182</v>
      </c>
      <c r="F441" s="831"/>
      <c r="G441" s="831"/>
      <c r="H441" s="827">
        <v>0</v>
      </c>
      <c r="I441" s="831">
        <v>2</v>
      </c>
      <c r="J441" s="831">
        <v>739</v>
      </c>
      <c r="K441" s="827">
        <v>1</v>
      </c>
      <c r="L441" s="831">
        <v>2</v>
      </c>
      <c r="M441" s="832">
        <v>739</v>
      </c>
    </row>
    <row r="442" spans="1:13" ht="14.45" customHeight="1" x14ac:dyDescent="0.2">
      <c r="A442" s="821" t="s">
        <v>2352</v>
      </c>
      <c r="B442" s="822" t="s">
        <v>1829</v>
      </c>
      <c r="C442" s="822" t="s">
        <v>1830</v>
      </c>
      <c r="D442" s="822" t="s">
        <v>788</v>
      </c>
      <c r="E442" s="822" t="s">
        <v>1831</v>
      </c>
      <c r="F442" s="831"/>
      <c r="G442" s="831"/>
      <c r="H442" s="827">
        <v>0</v>
      </c>
      <c r="I442" s="831">
        <v>20</v>
      </c>
      <c r="J442" s="831">
        <v>18474.8</v>
      </c>
      <c r="K442" s="827">
        <v>1</v>
      </c>
      <c r="L442" s="831">
        <v>20</v>
      </c>
      <c r="M442" s="832">
        <v>18474.8</v>
      </c>
    </row>
    <row r="443" spans="1:13" ht="14.45" customHeight="1" x14ac:dyDescent="0.2">
      <c r="A443" s="821" t="s">
        <v>2352</v>
      </c>
      <c r="B443" s="822" t="s">
        <v>1903</v>
      </c>
      <c r="C443" s="822" t="s">
        <v>1907</v>
      </c>
      <c r="D443" s="822" t="s">
        <v>1078</v>
      </c>
      <c r="E443" s="822" t="s">
        <v>1908</v>
      </c>
      <c r="F443" s="831"/>
      <c r="G443" s="831"/>
      <c r="H443" s="827">
        <v>0</v>
      </c>
      <c r="I443" s="831">
        <v>18</v>
      </c>
      <c r="J443" s="831">
        <v>2778.4800000000005</v>
      </c>
      <c r="K443" s="827">
        <v>1</v>
      </c>
      <c r="L443" s="831">
        <v>18</v>
      </c>
      <c r="M443" s="832">
        <v>2778.4800000000005</v>
      </c>
    </row>
    <row r="444" spans="1:13" ht="14.45" customHeight="1" x14ac:dyDescent="0.2">
      <c r="A444" s="821" t="s">
        <v>2352</v>
      </c>
      <c r="B444" s="822" t="s">
        <v>1913</v>
      </c>
      <c r="C444" s="822" t="s">
        <v>1914</v>
      </c>
      <c r="D444" s="822" t="s">
        <v>1055</v>
      </c>
      <c r="E444" s="822" t="s">
        <v>708</v>
      </c>
      <c r="F444" s="831"/>
      <c r="G444" s="831"/>
      <c r="H444" s="827">
        <v>0</v>
      </c>
      <c r="I444" s="831">
        <v>1</v>
      </c>
      <c r="J444" s="831">
        <v>96.04</v>
      </c>
      <c r="K444" s="827">
        <v>1</v>
      </c>
      <c r="L444" s="831">
        <v>1</v>
      </c>
      <c r="M444" s="832">
        <v>96.04</v>
      </c>
    </row>
    <row r="445" spans="1:13" ht="14.45" customHeight="1" x14ac:dyDescent="0.2">
      <c r="A445" s="821" t="s">
        <v>2352</v>
      </c>
      <c r="B445" s="822" t="s">
        <v>1969</v>
      </c>
      <c r="C445" s="822" t="s">
        <v>1970</v>
      </c>
      <c r="D445" s="822" t="s">
        <v>929</v>
      </c>
      <c r="E445" s="822" t="s">
        <v>930</v>
      </c>
      <c r="F445" s="831"/>
      <c r="G445" s="831"/>
      <c r="H445" s="827"/>
      <c r="I445" s="831">
        <v>70</v>
      </c>
      <c r="J445" s="831">
        <v>0</v>
      </c>
      <c r="K445" s="827"/>
      <c r="L445" s="831">
        <v>70</v>
      </c>
      <c r="M445" s="832">
        <v>0</v>
      </c>
    </row>
    <row r="446" spans="1:13" ht="14.45" customHeight="1" thickBot="1" x14ac:dyDescent="0.25">
      <c r="A446" s="813" t="s">
        <v>2352</v>
      </c>
      <c r="B446" s="814" t="s">
        <v>4283</v>
      </c>
      <c r="C446" s="814" t="s">
        <v>2504</v>
      </c>
      <c r="D446" s="814" t="s">
        <v>2639</v>
      </c>
      <c r="E446" s="814"/>
      <c r="F446" s="833">
        <v>20</v>
      </c>
      <c r="G446" s="833">
        <v>1006.4000000000001</v>
      </c>
      <c r="H446" s="819">
        <v>1</v>
      </c>
      <c r="I446" s="833"/>
      <c r="J446" s="833"/>
      <c r="K446" s="819">
        <v>0</v>
      </c>
      <c r="L446" s="833">
        <v>20</v>
      </c>
      <c r="M446" s="834">
        <v>1006.4000000000001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BCF2CD5-AA6D-4D55-ADFD-3832F8E6EABF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614</v>
      </c>
      <c r="B5" s="712" t="s">
        <v>615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614</v>
      </c>
      <c r="B6" s="712" t="s">
        <v>4296</v>
      </c>
      <c r="C6" s="713">
        <v>30186.936790000178</v>
      </c>
      <c r="D6" s="713">
        <v>25084.180709999993</v>
      </c>
      <c r="E6" s="713"/>
      <c r="F6" s="713">
        <v>17508.297139999995</v>
      </c>
      <c r="G6" s="713">
        <v>0</v>
      </c>
      <c r="H6" s="713">
        <v>17508.297139999995</v>
      </c>
      <c r="I6" s="714" t="s">
        <v>329</v>
      </c>
      <c r="J6" s="715" t="s">
        <v>1</v>
      </c>
    </row>
    <row r="7" spans="1:10" ht="14.45" customHeight="1" x14ac:dyDescent="0.2">
      <c r="A7" s="711" t="s">
        <v>614</v>
      </c>
      <c r="B7" s="712" t="s">
        <v>4297</v>
      </c>
      <c r="C7" s="713">
        <v>7224.2033199999942</v>
      </c>
      <c r="D7" s="713">
        <v>8884.9124099999808</v>
      </c>
      <c r="E7" s="713"/>
      <c r="F7" s="713">
        <v>6893.2442799999999</v>
      </c>
      <c r="G7" s="713">
        <v>0</v>
      </c>
      <c r="H7" s="713">
        <v>6893.2442799999999</v>
      </c>
      <c r="I7" s="714" t="s">
        <v>329</v>
      </c>
      <c r="J7" s="715" t="s">
        <v>1</v>
      </c>
    </row>
    <row r="8" spans="1:10" ht="14.45" customHeight="1" x14ac:dyDescent="0.2">
      <c r="A8" s="711" t="s">
        <v>614</v>
      </c>
      <c r="B8" s="712" t="s">
        <v>4298</v>
      </c>
      <c r="C8" s="713">
        <v>1914.6965899999998</v>
      </c>
      <c r="D8" s="713">
        <v>2461.9829099999988</v>
      </c>
      <c r="E8" s="713"/>
      <c r="F8" s="713">
        <v>1627.2050899999988</v>
      </c>
      <c r="G8" s="713">
        <v>0</v>
      </c>
      <c r="H8" s="713">
        <v>1627.2050899999988</v>
      </c>
      <c r="I8" s="714" t="s">
        <v>329</v>
      </c>
      <c r="J8" s="715" t="s">
        <v>1</v>
      </c>
    </row>
    <row r="9" spans="1:10" ht="14.45" customHeight="1" x14ac:dyDescent="0.2">
      <c r="A9" s="711" t="s">
        <v>614</v>
      </c>
      <c r="B9" s="712" t="s">
        <v>4299</v>
      </c>
      <c r="C9" s="713">
        <v>12.73949</v>
      </c>
      <c r="D9" s="713">
        <v>34.445339999999995</v>
      </c>
      <c r="E9" s="713"/>
      <c r="F9" s="713">
        <v>49.760830000000013</v>
      </c>
      <c r="G9" s="713">
        <v>0</v>
      </c>
      <c r="H9" s="713">
        <v>49.760830000000013</v>
      </c>
      <c r="I9" s="714" t="s">
        <v>329</v>
      </c>
      <c r="J9" s="715" t="s">
        <v>1</v>
      </c>
    </row>
    <row r="10" spans="1:10" ht="14.45" customHeight="1" x14ac:dyDescent="0.2">
      <c r="A10" s="711" t="s">
        <v>614</v>
      </c>
      <c r="B10" s="712" t="s">
        <v>4300</v>
      </c>
      <c r="C10" s="713">
        <v>0</v>
      </c>
      <c r="D10" s="713">
        <v>1.3037399999999999</v>
      </c>
      <c r="E10" s="713"/>
      <c r="F10" s="713">
        <v>3.3555999999999999</v>
      </c>
      <c r="G10" s="713">
        <v>0</v>
      </c>
      <c r="H10" s="713">
        <v>3.3555999999999999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614</v>
      </c>
      <c r="B11" s="712" t="s">
        <v>4301</v>
      </c>
      <c r="C11" s="713">
        <v>0</v>
      </c>
      <c r="D11" s="713">
        <v>0</v>
      </c>
      <c r="E11" s="713"/>
      <c r="F11" s="713">
        <v>3.8232000000000008</v>
      </c>
      <c r="G11" s="713">
        <v>0</v>
      </c>
      <c r="H11" s="713">
        <v>3.8232000000000008</v>
      </c>
      <c r="I11" s="714" t="s">
        <v>329</v>
      </c>
      <c r="J11" s="715" t="s">
        <v>1</v>
      </c>
    </row>
    <row r="12" spans="1:10" ht="14.45" customHeight="1" x14ac:dyDescent="0.2">
      <c r="A12" s="711" t="s">
        <v>614</v>
      </c>
      <c r="B12" s="712" t="s">
        <v>4302</v>
      </c>
      <c r="C12" s="713">
        <v>0</v>
      </c>
      <c r="D12" s="713">
        <v>0</v>
      </c>
      <c r="E12" s="713"/>
      <c r="F12" s="713">
        <v>5.8806000000000003</v>
      </c>
      <c r="G12" s="713">
        <v>0</v>
      </c>
      <c r="H12" s="713">
        <v>5.8806000000000003</v>
      </c>
      <c r="I12" s="714" t="s">
        <v>329</v>
      </c>
      <c r="J12" s="715" t="s">
        <v>1</v>
      </c>
    </row>
    <row r="13" spans="1:10" ht="14.45" customHeight="1" x14ac:dyDescent="0.2">
      <c r="A13" s="711" t="s">
        <v>614</v>
      </c>
      <c r="B13" s="712" t="s">
        <v>4303</v>
      </c>
      <c r="C13" s="713">
        <v>1393.4851499999995</v>
      </c>
      <c r="D13" s="713">
        <v>1414.9386099999999</v>
      </c>
      <c r="E13" s="713"/>
      <c r="F13" s="713">
        <v>1614.6646599999997</v>
      </c>
      <c r="G13" s="713">
        <v>0</v>
      </c>
      <c r="H13" s="713">
        <v>1614.6646599999997</v>
      </c>
      <c r="I13" s="714" t="s">
        <v>329</v>
      </c>
      <c r="J13" s="715" t="s">
        <v>1</v>
      </c>
    </row>
    <row r="14" spans="1:10" ht="14.45" customHeight="1" x14ac:dyDescent="0.2">
      <c r="A14" s="711" t="s">
        <v>614</v>
      </c>
      <c r="B14" s="712" t="s">
        <v>4304</v>
      </c>
      <c r="C14" s="713">
        <v>6099.093890000001</v>
      </c>
      <c r="D14" s="713">
        <v>6298.9226800000006</v>
      </c>
      <c r="E14" s="713"/>
      <c r="F14" s="713">
        <v>5613.7671399999999</v>
      </c>
      <c r="G14" s="713">
        <v>0</v>
      </c>
      <c r="H14" s="713">
        <v>5613.7671399999999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614</v>
      </c>
      <c r="B15" s="712" t="s">
        <v>4305</v>
      </c>
      <c r="C15" s="713">
        <v>584.69914000000006</v>
      </c>
      <c r="D15" s="713">
        <v>619.15681999999993</v>
      </c>
      <c r="E15" s="713"/>
      <c r="F15" s="713">
        <v>417.65200000000004</v>
      </c>
      <c r="G15" s="713">
        <v>0</v>
      </c>
      <c r="H15" s="713">
        <v>417.65200000000004</v>
      </c>
      <c r="I15" s="714" t="s">
        <v>329</v>
      </c>
      <c r="J15" s="715" t="s">
        <v>1</v>
      </c>
    </row>
    <row r="16" spans="1:10" ht="14.45" customHeight="1" x14ac:dyDescent="0.2">
      <c r="A16" s="711" t="s">
        <v>614</v>
      </c>
      <c r="B16" s="712" t="s">
        <v>4306</v>
      </c>
      <c r="C16" s="713">
        <v>1015.4336599999998</v>
      </c>
      <c r="D16" s="713">
        <v>1026.4080599999998</v>
      </c>
      <c r="E16" s="713"/>
      <c r="F16" s="713">
        <v>1021.3407699999997</v>
      </c>
      <c r="G16" s="713">
        <v>0</v>
      </c>
      <c r="H16" s="713">
        <v>1021.3407699999997</v>
      </c>
      <c r="I16" s="714" t="s">
        <v>329</v>
      </c>
      <c r="J16" s="715" t="s">
        <v>1</v>
      </c>
    </row>
    <row r="17" spans="1:10" ht="14.45" customHeight="1" x14ac:dyDescent="0.2">
      <c r="A17" s="711" t="s">
        <v>614</v>
      </c>
      <c r="B17" s="712" t="s">
        <v>4307</v>
      </c>
      <c r="C17" s="713">
        <v>458.77062000000006</v>
      </c>
      <c r="D17" s="713">
        <v>588.32091000000014</v>
      </c>
      <c r="E17" s="713"/>
      <c r="F17" s="713">
        <v>509.28472000000005</v>
      </c>
      <c r="G17" s="713">
        <v>0</v>
      </c>
      <c r="H17" s="713">
        <v>509.28472000000005</v>
      </c>
      <c r="I17" s="714" t="s">
        <v>329</v>
      </c>
      <c r="J17" s="715" t="s">
        <v>1</v>
      </c>
    </row>
    <row r="18" spans="1:10" ht="14.45" customHeight="1" x14ac:dyDescent="0.2">
      <c r="A18" s="711" t="s">
        <v>614</v>
      </c>
      <c r="B18" s="712" t="s">
        <v>4308</v>
      </c>
      <c r="C18" s="713">
        <v>414.20439999999996</v>
      </c>
      <c r="D18" s="713">
        <v>438.01715999999993</v>
      </c>
      <c r="E18" s="713"/>
      <c r="F18" s="713">
        <v>554.12469999999996</v>
      </c>
      <c r="G18" s="713">
        <v>0</v>
      </c>
      <c r="H18" s="713">
        <v>554.12469999999996</v>
      </c>
      <c r="I18" s="714" t="s">
        <v>329</v>
      </c>
      <c r="J18" s="715" t="s">
        <v>1</v>
      </c>
    </row>
    <row r="19" spans="1:10" ht="14.45" customHeight="1" x14ac:dyDescent="0.2">
      <c r="A19" s="711" t="s">
        <v>614</v>
      </c>
      <c r="B19" s="712" t="s">
        <v>4309</v>
      </c>
      <c r="C19" s="713">
        <v>38.88468000000001</v>
      </c>
      <c r="D19" s="713">
        <v>47.732440000000011</v>
      </c>
      <c r="E19" s="713"/>
      <c r="F19" s="713">
        <v>26.093900000000001</v>
      </c>
      <c r="G19" s="713">
        <v>0</v>
      </c>
      <c r="H19" s="713">
        <v>26.093900000000001</v>
      </c>
      <c r="I19" s="714" t="s">
        <v>329</v>
      </c>
      <c r="J19" s="715" t="s">
        <v>1</v>
      </c>
    </row>
    <row r="20" spans="1:10" ht="14.45" customHeight="1" x14ac:dyDescent="0.2">
      <c r="A20" s="711" t="s">
        <v>614</v>
      </c>
      <c r="B20" s="712" t="s">
        <v>4310</v>
      </c>
      <c r="C20" s="713">
        <v>44.120980000000003</v>
      </c>
      <c r="D20" s="713">
        <v>35.575060000000001</v>
      </c>
      <c r="E20" s="713"/>
      <c r="F20" s="713">
        <v>35.322189999999999</v>
      </c>
      <c r="G20" s="713">
        <v>0</v>
      </c>
      <c r="H20" s="713">
        <v>35.322189999999999</v>
      </c>
      <c r="I20" s="714" t="s">
        <v>329</v>
      </c>
      <c r="J20" s="715" t="s">
        <v>1</v>
      </c>
    </row>
    <row r="21" spans="1:10" ht="14.45" customHeight="1" x14ac:dyDescent="0.2">
      <c r="A21" s="711" t="s">
        <v>614</v>
      </c>
      <c r="B21" s="712" t="s">
        <v>4311</v>
      </c>
      <c r="C21" s="713">
        <v>258.82504999999998</v>
      </c>
      <c r="D21" s="713">
        <v>234.13499999999999</v>
      </c>
      <c r="E21" s="713"/>
      <c r="F21" s="713">
        <v>625.09180000000003</v>
      </c>
      <c r="G21" s="713">
        <v>0</v>
      </c>
      <c r="H21" s="713">
        <v>625.09180000000003</v>
      </c>
      <c r="I21" s="714" t="s">
        <v>329</v>
      </c>
      <c r="J21" s="715" t="s">
        <v>1</v>
      </c>
    </row>
    <row r="22" spans="1:10" ht="14.45" customHeight="1" x14ac:dyDescent="0.2">
      <c r="A22" s="711" t="s">
        <v>614</v>
      </c>
      <c r="B22" s="712" t="s">
        <v>624</v>
      </c>
      <c r="C22" s="713">
        <v>49646.093760000185</v>
      </c>
      <c r="D22" s="713">
        <v>47170.031849999985</v>
      </c>
      <c r="E22" s="713"/>
      <c r="F22" s="713">
        <v>36508.908619999995</v>
      </c>
      <c r="G22" s="713">
        <v>0</v>
      </c>
      <c r="H22" s="713">
        <v>36508.908619999995</v>
      </c>
      <c r="I22" s="714" t="s">
        <v>329</v>
      </c>
      <c r="J22" s="715" t="s">
        <v>625</v>
      </c>
    </row>
    <row r="24" spans="1:10" ht="14.45" customHeight="1" x14ac:dyDescent="0.2">
      <c r="A24" s="711" t="s">
        <v>614</v>
      </c>
      <c r="B24" s="712" t="s">
        <v>615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626</v>
      </c>
      <c r="B25" s="712" t="s">
        <v>627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626</v>
      </c>
      <c r="B26" s="712" t="s">
        <v>4299</v>
      </c>
      <c r="C26" s="713">
        <v>4.6537999999999995</v>
      </c>
      <c r="D26" s="713">
        <v>0</v>
      </c>
      <c r="E26" s="713"/>
      <c r="F26" s="713">
        <v>1.2136300000000002</v>
      </c>
      <c r="G26" s="713">
        <v>0</v>
      </c>
      <c r="H26" s="713">
        <v>1.2136300000000002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626</v>
      </c>
      <c r="B27" s="712" t="s">
        <v>4303</v>
      </c>
      <c r="C27" s="713">
        <v>135.01963000000001</v>
      </c>
      <c r="D27" s="713">
        <v>126.26706999999996</v>
      </c>
      <c r="E27" s="713"/>
      <c r="F27" s="713">
        <v>250.21882999999994</v>
      </c>
      <c r="G27" s="713">
        <v>0</v>
      </c>
      <c r="H27" s="713">
        <v>250.21882999999994</v>
      </c>
      <c r="I27" s="714" t="s">
        <v>329</v>
      </c>
      <c r="J27" s="715" t="s">
        <v>1</v>
      </c>
    </row>
    <row r="28" spans="1:10" ht="14.45" customHeight="1" x14ac:dyDescent="0.2">
      <c r="A28" s="711" t="s">
        <v>626</v>
      </c>
      <c r="B28" s="712" t="s">
        <v>4304</v>
      </c>
      <c r="C28" s="713">
        <v>120.31157000000002</v>
      </c>
      <c r="D28" s="713">
        <v>166.38226999999998</v>
      </c>
      <c r="E28" s="713"/>
      <c r="F28" s="713">
        <v>188.68547999999998</v>
      </c>
      <c r="G28" s="713">
        <v>0</v>
      </c>
      <c r="H28" s="713">
        <v>188.68547999999998</v>
      </c>
      <c r="I28" s="714" t="s">
        <v>329</v>
      </c>
      <c r="J28" s="715" t="s">
        <v>1</v>
      </c>
    </row>
    <row r="29" spans="1:10" ht="14.45" customHeight="1" x14ac:dyDescent="0.2">
      <c r="A29" s="711" t="s">
        <v>626</v>
      </c>
      <c r="B29" s="712" t="s">
        <v>4305</v>
      </c>
      <c r="C29" s="713">
        <v>26.142499999999998</v>
      </c>
      <c r="D29" s="713">
        <v>27.091999999999999</v>
      </c>
      <c r="E29" s="713"/>
      <c r="F29" s="713">
        <v>34.195</v>
      </c>
      <c r="G29" s="713">
        <v>0</v>
      </c>
      <c r="H29" s="713">
        <v>34.195</v>
      </c>
      <c r="I29" s="714" t="s">
        <v>329</v>
      </c>
      <c r="J29" s="715" t="s">
        <v>1</v>
      </c>
    </row>
    <row r="30" spans="1:10" ht="14.45" customHeight="1" x14ac:dyDescent="0.2">
      <c r="A30" s="711" t="s">
        <v>626</v>
      </c>
      <c r="B30" s="712" t="s">
        <v>4307</v>
      </c>
      <c r="C30" s="713">
        <v>4.3230000000000004</v>
      </c>
      <c r="D30" s="713">
        <v>5.6710000000000003</v>
      </c>
      <c r="E30" s="713"/>
      <c r="F30" s="713">
        <v>7.1029999999999998</v>
      </c>
      <c r="G30" s="713">
        <v>0</v>
      </c>
      <c r="H30" s="713">
        <v>7.1029999999999998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626</v>
      </c>
      <c r="B31" s="712" t="s">
        <v>4308</v>
      </c>
      <c r="C31" s="713">
        <v>22.161480000000001</v>
      </c>
      <c r="D31" s="713">
        <v>28.729600000000001</v>
      </c>
      <c r="E31" s="713"/>
      <c r="F31" s="713">
        <v>80.6477</v>
      </c>
      <c r="G31" s="713">
        <v>0</v>
      </c>
      <c r="H31" s="713">
        <v>80.6477</v>
      </c>
      <c r="I31" s="714" t="s">
        <v>329</v>
      </c>
      <c r="J31" s="715" t="s">
        <v>1</v>
      </c>
    </row>
    <row r="32" spans="1:10" ht="14.45" customHeight="1" x14ac:dyDescent="0.2">
      <c r="A32" s="711" t="s">
        <v>626</v>
      </c>
      <c r="B32" s="712" t="s">
        <v>4310</v>
      </c>
      <c r="C32" s="713">
        <v>0</v>
      </c>
      <c r="D32" s="713">
        <v>0</v>
      </c>
      <c r="E32" s="713"/>
      <c r="F32" s="713">
        <v>10.37364</v>
      </c>
      <c r="G32" s="713">
        <v>0</v>
      </c>
      <c r="H32" s="713">
        <v>10.37364</v>
      </c>
      <c r="I32" s="714" t="s">
        <v>329</v>
      </c>
      <c r="J32" s="715" t="s">
        <v>1</v>
      </c>
    </row>
    <row r="33" spans="1:10" ht="14.45" customHeight="1" x14ac:dyDescent="0.2">
      <c r="A33" s="711" t="s">
        <v>626</v>
      </c>
      <c r="B33" s="712" t="s">
        <v>628</v>
      </c>
      <c r="C33" s="713">
        <v>312.61197999999996</v>
      </c>
      <c r="D33" s="713">
        <v>354.14193999999992</v>
      </c>
      <c r="E33" s="713"/>
      <c r="F33" s="713">
        <v>572.43727999999999</v>
      </c>
      <c r="G33" s="713">
        <v>0</v>
      </c>
      <c r="H33" s="713">
        <v>572.43727999999999</v>
      </c>
      <c r="I33" s="714" t="s">
        <v>329</v>
      </c>
      <c r="J33" s="715" t="s">
        <v>629</v>
      </c>
    </row>
    <row r="34" spans="1:10" ht="14.45" customHeight="1" x14ac:dyDescent="0.2">
      <c r="A34" s="711" t="s">
        <v>329</v>
      </c>
      <c r="B34" s="712" t="s">
        <v>329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630</v>
      </c>
    </row>
    <row r="35" spans="1:10" ht="14.45" customHeight="1" x14ac:dyDescent="0.2">
      <c r="A35" s="711" t="s">
        <v>631</v>
      </c>
      <c r="B35" s="712" t="s">
        <v>632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0</v>
      </c>
    </row>
    <row r="36" spans="1:10" ht="14.45" customHeight="1" x14ac:dyDescent="0.2">
      <c r="A36" s="711" t="s">
        <v>631</v>
      </c>
      <c r="B36" s="712" t="s">
        <v>4299</v>
      </c>
      <c r="C36" s="713">
        <v>2.9436400000000003</v>
      </c>
      <c r="D36" s="713">
        <v>1.0246600000000001</v>
      </c>
      <c r="E36" s="713"/>
      <c r="F36" s="713">
        <v>15.310660000000002</v>
      </c>
      <c r="G36" s="713">
        <v>0</v>
      </c>
      <c r="H36" s="713">
        <v>15.310660000000002</v>
      </c>
      <c r="I36" s="714" t="s">
        <v>329</v>
      </c>
      <c r="J36" s="715" t="s">
        <v>1</v>
      </c>
    </row>
    <row r="37" spans="1:10" ht="14.45" customHeight="1" x14ac:dyDescent="0.2">
      <c r="A37" s="711" t="s">
        <v>631</v>
      </c>
      <c r="B37" s="712" t="s">
        <v>4301</v>
      </c>
      <c r="C37" s="713">
        <v>0</v>
      </c>
      <c r="D37" s="713">
        <v>0</v>
      </c>
      <c r="E37" s="713"/>
      <c r="F37" s="713">
        <v>1.2744000000000002</v>
      </c>
      <c r="G37" s="713">
        <v>0</v>
      </c>
      <c r="H37" s="713">
        <v>1.2744000000000002</v>
      </c>
      <c r="I37" s="714" t="s">
        <v>329</v>
      </c>
      <c r="J37" s="715" t="s">
        <v>1</v>
      </c>
    </row>
    <row r="38" spans="1:10" ht="14.45" customHeight="1" x14ac:dyDescent="0.2">
      <c r="A38" s="711" t="s">
        <v>631</v>
      </c>
      <c r="B38" s="712" t="s">
        <v>4302</v>
      </c>
      <c r="C38" s="713">
        <v>0</v>
      </c>
      <c r="D38" s="713">
        <v>0</v>
      </c>
      <c r="E38" s="713"/>
      <c r="F38" s="713">
        <v>5.8806000000000003</v>
      </c>
      <c r="G38" s="713">
        <v>0</v>
      </c>
      <c r="H38" s="713">
        <v>5.8806000000000003</v>
      </c>
      <c r="I38" s="714" t="s">
        <v>329</v>
      </c>
      <c r="J38" s="715" t="s">
        <v>1</v>
      </c>
    </row>
    <row r="39" spans="1:10" ht="14.45" customHeight="1" x14ac:dyDescent="0.2">
      <c r="A39" s="711" t="s">
        <v>631</v>
      </c>
      <c r="B39" s="712" t="s">
        <v>4303</v>
      </c>
      <c r="C39" s="713">
        <v>229.59912999999995</v>
      </c>
      <c r="D39" s="713">
        <v>219.06922999999995</v>
      </c>
      <c r="E39" s="713"/>
      <c r="F39" s="713">
        <v>140.35853999999998</v>
      </c>
      <c r="G39" s="713">
        <v>0</v>
      </c>
      <c r="H39" s="713">
        <v>140.35853999999998</v>
      </c>
      <c r="I39" s="714" t="s">
        <v>329</v>
      </c>
      <c r="J39" s="715" t="s">
        <v>1</v>
      </c>
    </row>
    <row r="40" spans="1:10" ht="14.45" customHeight="1" x14ac:dyDescent="0.2">
      <c r="A40" s="711" t="s">
        <v>631</v>
      </c>
      <c r="B40" s="712" t="s">
        <v>4304</v>
      </c>
      <c r="C40" s="713">
        <v>180.99103000000005</v>
      </c>
      <c r="D40" s="713">
        <v>220.95323999999999</v>
      </c>
      <c r="E40" s="713"/>
      <c r="F40" s="713">
        <v>160.44488000000004</v>
      </c>
      <c r="G40" s="713">
        <v>0</v>
      </c>
      <c r="H40" s="713">
        <v>160.44488000000004</v>
      </c>
      <c r="I40" s="714" t="s">
        <v>329</v>
      </c>
      <c r="J40" s="715" t="s">
        <v>1</v>
      </c>
    </row>
    <row r="41" spans="1:10" ht="14.45" customHeight="1" x14ac:dyDescent="0.2">
      <c r="A41" s="711" t="s">
        <v>631</v>
      </c>
      <c r="B41" s="712" t="s">
        <v>4305</v>
      </c>
      <c r="C41" s="713">
        <v>103.66560000000001</v>
      </c>
      <c r="D41" s="713">
        <v>98.461250000000007</v>
      </c>
      <c r="E41" s="713"/>
      <c r="F41" s="713">
        <v>67.097999999999999</v>
      </c>
      <c r="G41" s="713">
        <v>0</v>
      </c>
      <c r="H41" s="713">
        <v>67.097999999999999</v>
      </c>
      <c r="I41" s="714" t="s">
        <v>329</v>
      </c>
      <c r="J41" s="715" t="s">
        <v>1</v>
      </c>
    </row>
    <row r="42" spans="1:10" ht="14.45" customHeight="1" x14ac:dyDescent="0.2">
      <c r="A42" s="711" t="s">
        <v>631</v>
      </c>
      <c r="B42" s="712" t="s">
        <v>4307</v>
      </c>
      <c r="C42" s="713">
        <v>6.1520000000000001</v>
      </c>
      <c r="D42" s="713">
        <v>6.165</v>
      </c>
      <c r="E42" s="713"/>
      <c r="F42" s="713">
        <v>4.4041499999999996</v>
      </c>
      <c r="G42" s="713">
        <v>0</v>
      </c>
      <c r="H42" s="713">
        <v>4.4041499999999996</v>
      </c>
      <c r="I42" s="714" t="s">
        <v>329</v>
      </c>
      <c r="J42" s="715" t="s">
        <v>1</v>
      </c>
    </row>
    <row r="43" spans="1:10" ht="14.45" customHeight="1" x14ac:dyDescent="0.2">
      <c r="A43" s="711" t="s">
        <v>631</v>
      </c>
      <c r="B43" s="712" t="s">
        <v>4308</v>
      </c>
      <c r="C43" s="713">
        <v>19.957810000000002</v>
      </c>
      <c r="D43" s="713">
        <v>22.754000000000001</v>
      </c>
      <c r="E43" s="713"/>
      <c r="F43" s="713">
        <v>45.309800000000003</v>
      </c>
      <c r="G43" s="713">
        <v>0</v>
      </c>
      <c r="H43" s="713">
        <v>45.309800000000003</v>
      </c>
      <c r="I43" s="714" t="s">
        <v>329</v>
      </c>
      <c r="J43" s="715" t="s">
        <v>1</v>
      </c>
    </row>
    <row r="44" spans="1:10" ht="14.45" customHeight="1" x14ac:dyDescent="0.2">
      <c r="A44" s="711" t="s">
        <v>631</v>
      </c>
      <c r="B44" s="712" t="s">
        <v>4310</v>
      </c>
      <c r="C44" s="713">
        <v>0.41789999999999999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631</v>
      </c>
      <c r="B45" s="712" t="s">
        <v>633</v>
      </c>
      <c r="C45" s="713">
        <v>543.72711000000004</v>
      </c>
      <c r="D45" s="713">
        <v>568.42737999999997</v>
      </c>
      <c r="E45" s="713"/>
      <c r="F45" s="713">
        <v>440.08103000000006</v>
      </c>
      <c r="G45" s="713">
        <v>0</v>
      </c>
      <c r="H45" s="713">
        <v>440.08103000000006</v>
      </c>
      <c r="I45" s="714" t="s">
        <v>329</v>
      </c>
      <c r="J45" s="715" t="s">
        <v>629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630</v>
      </c>
    </row>
    <row r="47" spans="1:10" ht="14.45" customHeight="1" x14ac:dyDescent="0.2">
      <c r="A47" s="711" t="s">
        <v>634</v>
      </c>
      <c r="B47" s="712" t="s">
        <v>635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634</v>
      </c>
      <c r="B48" s="712" t="s">
        <v>4299</v>
      </c>
      <c r="C48" s="713">
        <v>3.08846</v>
      </c>
      <c r="D48" s="713">
        <v>3.9571099999999997</v>
      </c>
      <c r="E48" s="713"/>
      <c r="F48" s="713">
        <v>2.5542399999999996</v>
      </c>
      <c r="G48" s="713">
        <v>0</v>
      </c>
      <c r="H48" s="713">
        <v>2.5542399999999996</v>
      </c>
      <c r="I48" s="714" t="s">
        <v>329</v>
      </c>
      <c r="J48" s="715" t="s">
        <v>1</v>
      </c>
    </row>
    <row r="49" spans="1:10" ht="14.45" customHeight="1" x14ac:dyDescent="0.2">
      <c r="A49" s="711" t="s">
        <v>634</v>
      </c>
      <c r="B49" s="712" t="s">
        <v>4301</v>
      </c>
      <c r="C49" s="713">
        <v>0</v>
      </c>
      <c r="D49" s="713">
        <v>0</v>
      </c>
      <c r="E49" s="713"/>
      <c r="F49" s="713">
        <v>0.6372000000000001</v>
      </c>
      <c r="G49" s="713">
        <v>0</v>
      </c>
      <c r="H49" s="713">
        <v>0.6372000000000001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634</v>
      </c>
      <c r="B50" s="712" t="s">
        <v>4303</v>
      </c>
      <c r="C50" s="713">
        <v>105.26442</v>
      </c>
      <c r="D50" s="713">
        <v>71.270759999999996</v>
      </c>
      <c r="E50" s="713"/>
      <c r="F50" s="713">
        <v>221.59114</v>
      </c>
      <c r="G50" s="713">
        <v>0</v>
      </c>
      <c r="H50" s="713">
        <v>221.59114</v>
      </c>
      <c r="I50" s="714" t="s">
        <v>329</v>
      </c>
      <c r="J50" s="715" t="s">
        <v>1</v>
      </c>
    </row>
    <row r="51" spans="1:10" ht="14.45" customHeight="1" x14ac:dyDescent="0.2">
      <c r="A51" s="711" t="s">
        <v>634</v>
      </c>
      <c r="B51" s="712" t="s">
        <v>4304</v>
      </c>
      <c r="C51" s="713">
        <v>105.22499999999997</v>
      </c>
      <c r="D51" s="713">
        <v>156.99180999999996</v>
      </c>
      <c r="E51" s="713"/>
      <c r="F51" s="713">
        <v>119.65144000000001</v>
      </c>
      <c r="G51" s="713">
        <v>0</v>
      </c>
      <c r="H51" s="713">
        <v>119.65144000000001</v>
      </c>
      <c r="I51" s="714" t="s">
        <v>329</v>
      </c>
      <c r="J51" s="715" t="s">
        <v>1</v>
      </c>
    </row>
    <row r="52" spans="1:10" ht="14.45" customHeight="1" x14ac:dyDescent="0.2">
      <c r="A52" s="711" t="s">
        <v>634</v>
      </c>
      <c r="B52" s="712" t="s">
        <v>4305</v>
      </c>
      <c r="C52" s="713">
        <v>66.874399999999994</v>
      </c>
      <c r="D52" s="713">
        <v>72.943359999999998</v>
      </c>
      <c r="E52" s="713"/>
      <c r="F52" s="713">
        <v>48.088999999999999</v>
      </c>
      <c r="G52" s="713">
        <v>0</v>
      </c>
      <c r="H52" s="713">
        <v>48.088999999999999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634</v>
      </c>
      <c r="B53" s="712" t="s">
        <v>4307</v>
      </c>
      <c r="C53" s="713">
        <v>4.133</v>
      </c>
      <c r="D53" s="713">
        <v>3.72</v>
      </c>
      <c r="E53" s="713"/>
      <c r="F53" s="713">
        <v>2.7810000000000001</v>
      </c>
      <c r="G53" s="713">
        <v>0</v>
      </c>
      <c r="H53" s="713">
        <v>2.7810000000000001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634</v>
      </c>
      <c r="B54" s="712" t="s">
        <v>4308</v>
      </c>
      <c r="C54" s="713">
        <v>11.574</v>
      </c>
      <c r="D54" s="713">
        <v>12.96</v>
      </c>
      <c r="E54" s="713"/>
      <c r="F54" s="713">
        <v>20.53</v>
      </c>
      <c r="G54" s="713">
        <v>0</v>
      </c>
      <c r="H54" s="713">
        <v>20.53</v>
      </c>
      <c r="I54" s="714" t="s">
        <v>329</v>
      </c>
      <c r="J54" s="715" t="s">
        <v>1</v>
      </c>
    </row>
    <row r="55" spans="1:10" ht="14.45" customHeight="1" x14ac:dyDescent="0.2">
      <c r="A55" s="711" t="s">
        <v>634</v>
      </c>
      <c r="B55" s="712" t="s">
        <v>4309</v>
      </c>
      <c r="C55" s="713">
        <v>0</v>
      </c>
      <c r="D55" s="713">
        <v>0</v>
      </c>
      <c r="E55" s="713"/>
      <c r="F55" s="713">
        <v>0</v>
      </c>
      <c r="G55" s="713">
        <v>0</v>
      </c>
      <c r="H55" s="713">
        <v>0</v>
      </c>
      <c r="I55" s="714" t="s">
        <v>329</v>
      </c>
      <c r="J55" s="715" t="s">
        <v>1</v>
      </c>
    </row>
    <row r="56" spans="1:10" ht="14.45" customHeight="1" x14ac:dyDescent="0.2">
      <c r="A56" s="711" t="s">
        <v>634</v>
      </c>
      <c r="B56" s="712" t="s">
        <v>636</v>
      </c>
      <c r="C56" s="713">
        <v>296.15927999999997</v>
      </c>
      <c r="D56" s="713">
        <v>321.84303999999997</v>
      </c>
      <c r="E56" s="713"/>
      <c r="F56" s="713">
        <v>415.83402000000001</v>
      </c>
      <c r="G56" s="713">
        <v>0</v>
      </c>
      <c r="H56" s="713">
        <v>415.83402000000001</v>
      </c>
      <c r="I56" s="714" t="s">
        <v>329</v>
      </c>
      <c r="J56" s="715" t="s">
        <v>629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630</v>
      </c>
    </row>
    <row r="58" spans="1:10" ht="14.45" customHeight="1" x14ac:dyDescent="0.2">
      <c r="A58" s="711" t="s">
        <v>637</v>
      </c>
      <c r="B58" s="712" t="s">
        <v>638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637</v>
      </c>
      <c r="B59" s="712" t="s">
        <v>4301</v>
      </c>
      <c r="C59" s="713">
        <v>0</v>
      </c>
      <c r="D59" s="713">
        <v>0</v>
      </c>
      <c r="E59" s="713"/>
      <c r="F59" s="713">
        <v>1.2744000000000002</v>
      </c>
      <c r="G59" s="713">
        <v>0</v>
      </c>
      <c r="H59" s="713">
        <v>1.2744000000000002</v>
      </c>
      <c r="I59" s="714" t="s">
        <v>329</v>
      </c>
      <c r="J59" s="715" t="s">
        <v>1</v>
      </c>
    </row>
    <row r="60" spans="1:10" ht="14.45" customHeight="1" x14ac:dyDescent="0.2">
      <c r="A60" s="711" t="s">
        <v>637</v>
      </c>
      <c r="B60" s="712" t="s">
        <v>4303</v>
      </c>
      <c r="C60" s="713">
        <v>152.76004999999998</v>
      </c>
      <c r="D60" s="713">
        <v>146.37139999999994</v>
      </c>
      <c r="E60" s="713"/>
      <c r="F60" s="713">
        <v>170.3388699999999</v>
      </c>
      <c r="G60" s="713">
        <v>0</v>
      </c>
      <c r="H60" s="713">
        <v>170.3388699999999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637</v>
      </c>
      <c r="B61" s="712" t="s">
        <v>4304</v>
      </c>
      <c r="C61" s="713">
        <v>61.928919999999998</v>
      </c>
      <c r="D61" s="713">
        <v>58.376959999999983</v>
      </c>
      <c r="E61" s="713"/>
      <c r="F61" s="713">
        <v>58.673409999999997</v>
      </c>
      <c r="G61" s="713">
        <v>0</v>
      </c>
      <c r="H61" s="713">
        <v>58.673409999999997</v>
      </c>
      <c r="I61" s="714" t="s">
        <v>329</v>
      </c>
      <c r="J61" s="715" t="s">
        <v>1</v>
      </c>
    </row>
    <row r="62" spans="1:10" ht="14.45" customHeight="1" x14ac:dyDescent="0.2">
      <c r="A62" s="711" t="s">
        <v>637</v>
      </c>
      <c r="B62" s="712" t="s">
        <v>4305</v>
      </c>
      <c r="C62" s="713">
        <v>0</v>
      </c>
      <c r="D62" s="713">
        <v>4.1351499999999994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637</v>
      </c>
      <c r="B63" s="712" t="s">
        <v>4307</v>
      </c>
      <c r="C63" s="713">
        <v>9.183110000000001</v>
      </c>
      <c r="D63" s="713">
        <v>10.992660000000003</v>
      </c>
      <c r="E63" s="713"/>
      <c r="F63" s="713">
        <v>12.809229999999999</v>
      </c>
      <c r="G63" s="713">
        <v>0</v>
      </c>
      <c r="H63" s="713">
        <v>12.809229999999999</v>
      </c>
      <c r="I63" s="714" t="s">
        <v>329</v>
      </c>
      <c r="J63" s="715" t="s">
        <v>1</v>
      </c>
    </row>
    <row r="64" spans="1:10" ht="14.45" customHeight="1" x14ac:dyDescent="0.2">
      <c r="A64" s="711" t="s">
        <v>637</v>
      </c>
      <c r="B64" s="712" t="s">
        <v>4308</v>
      </c>
      <c r="C64" s="713">
        <v>49.316000000000003</v>
      </c>
      <c r="D64" s="713">
        <v>35.366</v>
      </c>
      <c r="E64" s="713"/>
      <c r="F64" s="713">
        <v>87.861000000000004</v>
      </c>
      <c r="G64" s="713">
        <v>0</v>
      </c>
      <c r="H64" s="713">
        <v>87.861000000000004</v>
      </c>
      <c r="I64" s="714" t="s">
        <v>329</v>
      </c>
      <c r="J64" s="715" t="s">
        <v>1</v>
      </c>
    </row>
    <row r="65" spans="1:10" ht="14.45" customHeight="1" x14ac:dyDescent="0.2">
      <c r="A65" s="711" t="s">
        <v>637</v>
      </c>
      <c r="B65" s="712" t="s">
        <v>4309</v>
      </c>
      <c r="C65" s="713">
        <v>0</v>
      </c>
      <c r="D65" s="713">
        <v>13.039100000000001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1</v>
      </c>
    </row>
    <row r="66" spans="1:10" ht="14.45" customHeight="1" x14ac:dyDescent="0.2">
      <c r="A66" s="711" t="s">
        <v>637</v>
      </c>
      <c r="B66" s="712" t="s">
        <v>639</v>
      </c>
      <c r="C66" s="713">
        <v>273.18808000000001</v>
      </c>
      <c r="D66" s="713">
        <v>268.28126999999995</v>
      </c>
      <c r="E66" s="713"/>
      <c r="F66" s="713">
        <v>330.95690999999988</v>
      </c>
      <c r="G66" s="713">
        <v>0</v>
      </c>
      <c r="H66" s="713">
        <v>330.95690999999988</v>
      </c>
      <c r="I66" s="714" t="s">
        <v>329</v>
      </c>
      <c r="J66" s="715" t="s">
        <v>629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630</v>
      </c>
    </row>
    <row r="68" spans="1:10" ht="14.45" customHeight="1" x14ac:dyDescent="0.2">
      <c r="A68" s="711" t="s">
        <v>640</v>
      </c>
      <c r="B68" s="712" t="s">
        <v>641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640</v>
      </c>
      <c r="B69" s="712" t="s">
        <v>4299</v>
      </c>
      <c r="C69" s="713">
        <v>1.9821199999999999</v>
      </c>
      <c r="D69" s="713">
        <v>2.2385699999999997</v>
      </c>
      <c r="E69" s="713"/>
      <c r="F69" s="713">
        <v>3.4573</v>
      </c>
      <c r="G69" s="713">
        <v>0</v>
      </c>
      <c r="H69" s="713">
        <v>3.4573</v>
      </c>
      <c r="I69" s="714" t="s">
        <v>329</v>
      </c>
      <c r="J69" s="715" t="s">
        <v>1</v>
      </c>
    </row>
    <row r="70" spans="1:10" ht="14.45" customHeight="1" x14ac:dyDescent="0.2">
      <c r="A70" s="711" t="s">
        <v>640</v>
      </c>
      <c r="B70" s="712" t="s">
        <v>4300</v>
      </c>
      <c r="C70" s="713">
        <v>0</v>
      </c>
      <c r="D70" s="713">
        <v>1.3037399999999999</v>
      </c>
      <c r="E70" s="713"/>
      <c r="F70" s="713">
        <v>3.3555999999999999</v>
      </c>
      <c r="G70" s="713">
        <v>0</v>
      </c>
      <c r="H70" s="713">
        <v>3.3555999999999999</v>
      </c>
      <c r="I70" s="714" t="s">
        <v>329</v>
      </c>
      <c r="J70" s="715" t="s">
        <v>1</v>
      </c>
    </row>
    <row r="71" spans="1:10" ht="14.45" customHeight="1" x14ac:dyDescent="0.2">
      <c r="A71" s="711" t="s">
        <v>640</v>
      </c>
      <c r="B71" s="712" t="s">
        <v>4301</v>
      </c>
      <c r="C71" s="713">
        <v>0</v>
      </c>
      <c r="D71" s="713">
        <v>0</v>
      </c>
      <c r="E71" s="713"/>
      <c r="F71" s="713">
        <v>0.6372000000000001</v>
      </c>
      <c r="G71" s="713">
        <v>0</v>
      </c>
      <c r="H71" s="713">
        <v>0.6372000000000001</v>
      </c>
      <c r="I71" s="714" t="s">
        <v>329</v>
      </c>
      <c r="J71" s="715" t="s">
        <v>1</v>
      </c>
    </row>
    <row r="72" spans="1:10" ht="14.45" customHeight="1" x14ac:dyDescent="0.2">
      <c r="A72" s="711" t="s">
        <v>640</v>
      </c>
      <c r="B72" s="712" t="s">
        <v>4303</v>
      </c>
      <c r="C72" s="713">
        <v>167.62322999999998</v>
      </c>
      <c r="D72" s="713">
        <v>194.50727000000001</v>
      </c>
      <c r="E72" s="713"/>
      <c r="F72" s="713">
        <v>283.93556000000001</v>
      </c>
      <c r="G72" s="713">
        <v>0</v>
      </c>
      <c r="H72" s="713">
        <v>283.93556000000001</v>
      </c>
      <c r="I72" s="714" t="s">
        <v>329</v>
      </c>
      <c r="J72" s="715" t="s">
        <v>1</v>
      </c>
    </row>
    <row r="73" spans="1:10" ht="14.45" customHeight="1" x14ac:dyDescent="0.2">
      <c r="A73" s="711" t="s">
        <v>640</v>
      </c>
      <c r="B73" s="712" t="s">
        <v>4304</v>
      </c>
      <c r="C73" s="713">
        <v>274.73704000000004</v>
      </c>
      <c r="D73" s="713">
        <v>302.68090000000001</v>
      </c>
      <c r="E73" s="713"/>
      <c r="F73" s="713">
        <v>298.55239</v>
      </c>
      <c r="G73" s="713">
        <v>0</v>
      </c>
      <c r="H73" s="713">
        <v>298.55239</v>
      </c>
      <c r="I73" s="714" t="s">
        <v>329</v>
      </c>
      <c r="J73" s="715" t="s">
        <v>1</v>
      </c>
    </row>
    <row r="74" spans="1:10" ht="14.45" customHeight="1" x14ac:dyDescent="0.2">
      <c r="A74" s="711" t="s">
        <v>640</v>
      </c>
      <c r="B74" s="712" t="s">
        <v>4305</v>
      </c>
      <c r="C74" s="713">
        <v>57.366</v>
      </c>
      <c r="D74" s="713">
        <v>66.476900000000001</v>
      </c>
      <c r="E74" s="713"/>
      <c r="F74" s="713">
        <v>53.954800000000006</v>
      </c>
      <c r="G74" s="713">
        <v>0</v>
      </c>
      <c r="H74" s="713">
        <v>53.954800000000006</v>
      </c>
      <c r="I74" s="714" t="s">
        <v>329</v>
      </c>
      <c r="J74" s="715" t="s">
        <v>1</v>
      </c>
    </row>
    <row r="75" spans="1:10" ht="14.45" customHeight="1" x14ac:dyDescent="0.2">
      <c r="A75" s="711" t="s">
        <v>640</v>
      </c>
      <c r="B75" s="712" t="s">
        <v>4307</v>
      </c>
      <c r="C75" s="713">
        <v>10.411</v>
      </c>
      <c r="D75" s="713">
        <v>10.254</v>
      </c>
      <c r="E75" s="713"/>
      <c r="F75" s="713">
        <v>8.3160000000000007</v>
      </c>
      <c r="G75" s="713">
        <v>0</v>
      </c>
      <c r="H75" s="713">
        <v>8.3160000000000007</v>
      </c>
      <c r="I75" s="714" t="s">
        <v>329</v>
      </c>
      <c r="J75" s="715" t="s">
        <v>1</v>
      </c>
    </row>
    <row r="76" spans="1:10" ht="14.45" customHeight="1" x14ac:dyDescent="0.2">
      <c r="A76" s="711" t="s">
        <v>640</v>
      </c>
      <c r="B76" s="712" t="s">
        <v>4308</v>
      </c>
      <c r="C76" s="713">
        <v>42.25</v>
      </c>
      <c r="D76" s="713">
        <v>39.524000000000001</v>
      </c>
      <c r="E76" s="713"/>
      <c r="F76" s="713">
        <v>52.887999999999998</v>
      </c>
      <c r="G76" s="713">
        <v>0</v>
      </c>
      <c r="H76" s="713">
        <v>52.887999999999998</v>
      </c>
      <c r="I76" s="714" t="s">
        <v>329</v>
      </c>
      <c r="J76" s="715" t="s">
        <v>1</v>
      </c>
    </row>
    <row r="77" spans="1:10" ht="14.45" customHeight="1" x14ac:dyDescent="0.2">
      <c r="A77" s="711" t="s">
        <v>640</v>
      </c>
      <c r="B77" s="712" t="s">
        <v>4309</v>
      </c>
      <c r="C77" s="713">
        <v>38.88468000000001</v>
      </c>
      <c r="D77" s="713">
        <v>34.693340000000006</v>
      </c>
      <c r="E77" s="713"/>
      <c r="F77" s="713">
        <v>26.093900000000001</v>
      </c>
      <c r="G77" s="713">
        <v>0</v>
      </c>
      <c r="H77" s="713">
        <v>26.093900000000001</v>
      </c>
      <c r="I77" s="714" t="s">
        <v>329</v>
      </c>
      <c r="J77" s="715" t="s">
        <v>1</v>
      </c>
    </row>
    <row r="78" spans="1:10" ht="14.45" customHeight="1" x14ac:dyDescent="0.2">
      <c r="A78" s="711" t="s">
        <v>640</v>
      </c>
      <c r="B78" s="712" t="s">
        <v>4310</v>
      </c>
      <c r="C78" s="713">
        <v>25.39358</v>
      </c>
      <c r="D78" s="713">
        <v>23.119969999999999</v>
      </c>
      <c r="E78" s="713"/>
      <c r="F78" s="713">
        <v>14.265400000000001</v>
      </c>
      <c r="G78" s="713">
        <v>0</v>
      </c>
      <c r="H78" s="713">
        <v>14.265400000000001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640</v>
      </c>
      <c r="B79" s="712" t="s">
        <v>642</v>
      </c>
      <c r="C79" s="713">
        <v>618.64765</v>
      </c>
      <c r="D79" s="713">
        <v>674.79869000000008</v>
      </c>
      <c r="E79" s="713"/>
      <c r="F79" s="713">
        <v>745.45614999999998</v>
      </c>
      <c r="G79" s="713">
        <v>0</v>
      </c>
      <c r="H79" s="713">
        <v>745.45614999999998</v>
      </c>
      <c r="I79" s="714" t="s">
        <v>329</v>
      </c>
      <c r="J79" s="715" t="s">
        <v>629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630</v>
      </c>
    </row>
    <row r="81" spans="1:10" ht="14.45" customHeight="1" x14ac:dyDescent="0.2">
      <c r="A81" s="711" t="s">
        <v>643</v>
      </c>
      <c r="B81" s="712" t="s">
        <v>644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643</v>
      </c>
      <c r="B82" s="712" t="s">
        <v>4296</v>
      </c>
      <c r="C82" s="713">
        <v>30186.936790000178</v>
      </c>
      <c r="D82" s="713">
        <v>25084.180709999993</v>
      </c>
      <c r="E82" s="713"/>
      <c r="F82" s="713">
        <v>17508.297139999995</v>
      </c>
      <c r="G82" s="713">
        <v>0</v>
      </c>
      <c r="H82" s="713">
        <v>17508.297139999995</v>
      </c>
      <c r="I82" s="714" t="s">
        <v>329</v>
      </c>
      <c r="J82" s="715" t="s">
        <v>1</v>
      </c>
    </row>
    <row r="83" spans="1:10" ht="14.45" customHeight="1" x14ac:dyDescent="0.2">
      <c r="A83" s="711" t="s">
        <v>643</v>
      </c>
      <c r="B83" s="712" t="s">
        <v>4297</v>
      </c>
      <c r="C83" s="713">
        <v>7224.2033199999942</v>
      </c>
      <c r="D83" s="713">
        <v>8884.9124099999808</v>
      </c>
      <c r="E83" s="713"/>
      <c r="F83" s="713">
        <v>6893.2442799999999</v>
      </c>
      <c r="G83" s="713">
        <v>0</v>
      </c>
      <c r="H83" s="713">
        <v>6893.2442799999999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643</v>
      </c>
      <c r="B84" s="712" t="s">
        <v>4298</v>
      </c>
      <c r="C84" s="713">
        <v>1914.6965899999998</v>
      </c>
      <c r="D84" s="713">
        <v>2461.9829099999988</v>
      </c>
      <c r="E84" s="713"/>
      <c r="F84" s="713">
        <v>1627.2050899999988</v>
      </c>
      <c r="G84" s="713">
        <v>0</v>
      </c>
      <c r="H84" s="713">
        <v>1627.2050899999988</v>
      </c>
      <c r="I84" s="714" t="s">
        <v>329</v>
      </c>
      <c r="J84" s="715" t="s">
        <v>1</v>
      </c>
    </row>
    <row r="85" spans="1:10" ht="14.45" customHeight="1" x14ac:dyDescent="0.2">
      <c r="A85" s="711" t="s">
        <v>643</v>
      </c>
      <c r="B85" s="712" t="s">
        <v>4299</v>
      </c>
      <c r="C85" s="713">
        <v>7.1470000000000006E-2</v>
      </c>
      <c r="D85" s="713">
        <v>27.225000000000001</v>
      </c>
      <c r="E85" s="713"/>
      <c r="F85" s="713">
        <v>27.225000000000001</v>
      </c>
      <c r="G85" s="713">
        <v>0</v>
      </c>
      <c r="H85" s="713">
        <v>27.225000000000001</v>
      </c>
      <c r="I85" s="714" t="s">
        <v>329</v>
      </c>
      <c r="J85" s="715" t="s">
        <v>1</v>
      </c>
    </row>
    <row r="86" spans="1:10" ht="14.45" customHeight="1" x14ac:dyDescent="0.2">
      <c r="A86" s="711" t="s">
        <v>643</v>
      </c>
      <c r="B86" s="712" t="s">
        <v>4303</v>
      </c>
      <c r="C86" s="713">
        <v>603.2186899999997</v>
      </c>
      <c r="D86" s="713">
        <v>657.45287999999994</v>
      </c>
      <c r="E86" s="713"/>
      <c r="F86" s="713">
        <v>548.22171999999989</v>
      </c>
      <c r="G86" s="713">
        <v>0</v>
      </c>
      <c r="H86" s="713">
        <v>548.22171999999989</v>
      </c>
      <c r="I86" s="714" t="s">
        <v>329</v>
      </c>
      <c r="J86" s="715" t="s">
        <v>1</v>
      </c>
    </row>
    <row r="87" spans="1:10" ht="14.45" customHeight="1" x14ac:dyDescent="0.2">
      <c r="A87" s="711" t="s">
        <v>643</v>
      </c>
      <c r="B87" s="712" t="s">
        <v>4304</v>
      </c>
      <c r="C87" s="713">
        <v>5355.9003300000013</v>
      </c>
      <c r="D87" s="713">
        <v>5393.5375000000013</v>
      </c>
      <c r="E87" s="713"/>
      <c r="F87" s="713">
        <v>4787.75954</v>
      </c>
      <c r="G87" s="713">
        <v>0</v>
      </c>
      <c r="H87" s="713">
        <v>4787.75954</v>
      </c>
      <c r="I87" s="714" t="s">
        <v>329</v>
      </c>
      <c r="J87" s="715" t="s">
        <v>1</v>
      </c>
    </row>
    <row r="88" spans="1:10" ht="14.45" customHeight="1" x14ac:dyDescent="0.2">
      <c r="A88" s="711" t="s">
        <v>643</v>
      </c>
      <c r="B88" s="712" t="s">
        <v>4305</v>
      </c>
      <c r="C88" s="713">
        <v>330.65063999999995</v>
      </c>
      <c r="D88" s="713">
        <v>350.04816</v>
      </c>
      <c r="E88" s="713"/>
      <c r="F88" s="713">
        <v>214.31519999999998</v>
      </c>
      <c r="G88" s="713">
        <v>0</v>
      </c>
      <c r="H88" s="713">
        <v>214.31519999999998</v>
      </c>
      <c r="I88" s="714" t="s">
        <v>329</v>
      </c>
      <c r="J88" s="715" t="s">
        <v>1</v>
      </c>
    </row>
    <row r="89" spans="1:10" ht="14.45" customHeight="1" x14ac:dyDescent="0.2">
      <c r="A89" s="711" t="s">
        <v>643</v>
      </c>
      <c r="B89" s="712" t="s">
        <v>4306</v>
      </c>
      <c r="C89" s="713">
        <v>1015.4336599999998</v>
      </c>
      <c r="D89" s="713">
        <v>1026.4080599999998</v>
      </c>
      <c r="E89" s="713"/>
      <c r="F89" s="713">
        <v>1021.3407699999997</v>
      </c>
      <c r="G89" s="713">
        <v>0</v>
      </c>
      <c r="H89" s="713">
        <v>1021.3407699999997</v>
      </c>
      <c r="I89" s="714" t="s">
        <v>329</v>
      </c>
      <c r="J89" s="715" t="s">
        <v>1</v>
      </c>
    </row>
    <row r="90" spans="1:10" ht="14.45" customHeight="1" x14ac:dyDescent="0.2">
      <c r="A90" s="711" t="s">
        <v>643</v>
      </c>
      <c r="B90" s="712" t="s">
        <v>4307</v>
      </c>
      <c r="C90" s="713">
        <v>424.56851000000012</v>
      </c>
      <c r="D90" s="713">
        <v>551.51825000000008</v>
      </c>
      <c r="E90" s="713"/>
      <c r="F90" s="713">
        <v>473.87134000000003</v>
      </c>
      <c r="G90" s="713">
        <v>0</v>
      </c>
      <c r="H90" s="713">
        <v>473.87134000000003</v>
      </c>
      <c r="I90" s="714" t="s">
        <v>329</v>
      </c>
      <c r="J90" s="715" t="s">
        <v>1</v>
      </c>
    </row>
    <row r="91" spans="1:10" ht="14.45" customHeight="1" x14ac:dyDescent="0.2">
      <c r="A91" s="711" t="s">
        <v>643</v>
      </c>
      <c r="B91" s="712" t="s">
        <v>4308</v>
      </c>
      <c r="C91" s="713">
        <v>268.94511</v>
      </c>
      <c r="D91" s="713">
        <v>298.68355999999994</v>
      </c>
      <c r="E91" s="713"/>
      <c r="F91" s="713">
        <v>266.88819999999993</v>
      </c>
      <c r="G91" s="713">
        <v>0</v>
      </c>
      <c r="H91" s="713">
        <v>266.88819999999993</v>
      </c>
      <c r="I91" s="714" t="s">
        <v>329</v>
      </c>
      <c r="J91" s="715" t="s">
        <v>1</v>
      </c>
    </row>
    <row r="92" spans="1:10" ht="14.45" customHeight="1" x14ac:dyDescent="0.2">
      <c r="A92" s="711" t="s">
        <v>643</v>
      </c>
      <c r="B92" s="712" t="s">
        <v>4310</v>
      </c>
      <c r="C92" s="713">
        <v>18.309500000000003</v>
      </c>
      <c r="D92" s="713">
        <v>12.45509</v>
      </c>
      <c r="E92" s="713"/>
      <c r="F92" s="713">
        <v>10.683149999999998</v>
      </c>
      <c r="G92" s="713">
        <v>0</v>
      </c>
      <c r="H92" s="713">
        <v>10.683149999999998</v>
      </c>
      <c r="I92" s="714" t="s">
        <v>329</v>
      </c>
      <c r="J92" s="715" t="s">
        <v>1</v>
      </c>
    </row>
    <row r="93" spans="1:10" ht="14.45" customHeight="1" x14ac:dyDescent="0.2">
      <c r="A93" s="711" t="s">
        <v>643</v>
      </c>
      <c r="B93" s="712" t="s">
        <v>4311</v>
      </c>
      <c r="C93" s="713">
        <v>258.82504999999998</v>
      </c>
      <c r="D93" s="713">
        <v>234.13499999999999</v>
      </c>
      <c r="E93" s="713"/>
      <c r="F93" s="713">
        <v>625.09180000000003</v>
      </c>
      <c r="G93" s="713">
        <v>0</v>
      </c>
      <c r="H93" s="713">
        <v>625.09180000000003</v>
      </c>
      <c r="I93" s="714" t="s">
        <v>329</v>
      </c>
      <c r="J93" s="715" t="s">
        <v>1</v>
      </c>
    </row>
    <row r="94" spans="1:10" ht="14.45" customHeight="1" x14ac:dyDescent="0.2">
      <c r="A94" s="711" t="s">
        <v>643</v>
      </c>
      <c r="B94" s="712" t="s">
        <v>645</v>
      </c>
      <c r="C94" s="713">
        <v>47601.759660000185</v>
      </c>
      <c r="D94" s="713">
        <v>44982.539529999973</v>
      </c>
      <c r="E94" s="713"/>
      <c r="F94" s="713">
        <v>34004.143229999994</v>
      </c>
      <c r="G94" s="713">
        <v>0</v>
      </c>
      <c r="H94" s="713">
        <v>34004.143229999994</v>
      </c>
      <c r="I94" s="714" t="s">
        <v>329</v>
      </c>
      <c r="J94" s="715" t="s">
        <v>629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630</v>
      </c>
    </row>
    <row r="96" spans="1:10" ht="14.45" customHeight="1" x14ac:dyDescent="0.2">
      <c r="A96" s="711" t="s">
        <v>614</v>
      </c>
      <c r="B96" s="712" t="s">
        <v>624</v>
      </c>
      <c r="C96" s="713">
        <v>49646.093760000185</v>
      </c>
      <c r="D96" s="713">
        <v>47170.03184999997</v>
      </c>
      <c r="E96" s="713"/>
      <c r="F96" s="713">
        <v>36508.908619999995</v>
      </c>
      <c r="G96" s="713">
        <v>0</v>
      </c>
      <c r="H96" s="713">
        <v>36508.908619999995</v>
      </c>
      <c r="I96" s="714" t="s">
        <v>329</v>
      </c>
      <c r="J96" s="715" t="s">
        <v>625</v>
      </c>
    </row>
  </sheetData>
  <mergeCells count="3">
    <mergeCell ref="A1:I1"/>
    <mergeCell ref="F3:I3"/>
    <mergeCell ref="C4:D4"/>
  </mergeCells>
  <conditionalFormatting sqref="F23 F97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96">
    <cfRule type="expression" dxfId="32" priority="6">
      <formula>$H24&gt;0</formula>
    </cfRule>
  </conditionalFormatting>
  <conditionalFormatting sqref="A24:A96">
    <cfRule type="expression" dxfId="31" priority="5">
      <formula>AND($J24&lt;&gt;"mezeraKL",$J24&lt;&gt;"")</formula>
    </cfRule>
  </conditionalFormatting>
  <conditionalFormatting sqref="I24:I96">
    <cfRule type="expression" dxfId="30" priority="7">
      <formula>$I24&gt;1</formula>
    </cfRule>
  </conditionalFormatting>
  <conditionalFormatting sqref="B24:B96">
    <cfRule type="expression" dxfId="29" priority="4">
      <formula>OR($J24="NS",$J24="SumaNS",$J24="Účet")</formula>
    </cfRule>
  </conditionalFormatting>
  <conditionalFormatting sqref="A24:D96 F24:I96">
    <cfRule type="expression" dxfId="28" priority="8">
      <formula>AND($J24&lt;&gt;"",$J24&lt;&gt;"mezeraKL")</formula>
    </cfRule>
  </conditionalFormatting>
  <conditionalFormatting sqref="B24:D96 F24:I96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96 F24:I96">
    <cfRule type="expression" dxfId="26" priority="2">
      <formula>OR($J24="SumaNS",$J24="NS")</formula>
    </cfRule>
  </conditionalFormatting>
  <hyperlinks>
    <hyperlink ref="A2" location="Obsah!A1" display="Zpět na Obsah  KL 01  1.-4.měsíc" xr:uid="{D42EF2E0-BE5D-468F-8D11-882803D10ACC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81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7188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55.961052570036124</v>
      </c>
      <c r="J3" s="203">
        <f>SUBTOTAL(9,J5:J1048576)</f>
        <v>649517</v>
      </c>
      <c r="K3" s="204">
        <f>SUBTOTAL(9,K5:K1048576)</f>
        <v>36347654.982132152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614</v>
      </c>
      <c r="B5" s="807" t="s">
        <v>615</v>
      </c>
      <c r="C5" s="810" t="s">
        <v>626</v>
      </c>
      <c r="D5" s="838" t="s">
        <v>627</v>
      </c>
      <c r="E5" s="810" t="s">
        <v>4312</v>
      </c>
      <c r="F5" s="838" t="s">
        <v>4313</v>
      </c>
      <c r="G5" s="810" t="s">
        <v>4314</v>
      </c>
      <c r="H5" s="810" t="s">
        <v>4315</v>
      </c>
      <c r="I5" s="225">
        <v>164.55999755859375</v>
      </c>
      <c r="J5" s="225">
        <v>6</v>
      </c>
      <c r="K5" s="830">
        <v>987.3599853515625</v>
      </c>
    </row>
    <row r="6" spans="1:11" ht="14.45" customHeight="1" x14ac:dyDescent="0.2">
      <c r="A6" s="821" t="s">
        <v>614</v>
      </c>
      <c r="B6" s="822" t="s">
        <v>615</v>
      </c>
      <c r="C6" s="825" t="s">
        <v>626</v>
      </c>
      <c r="D6" s="839" t="s">
        <v>627</v>
      </c>
      <c r="E6" s="825" t="s">
        <v>4312</v>
      </c>
      <c r="F6" s="839" t="s">
        <v>4313</v>
      </c>
      <c r="G6" s="825" t="s">
        <v>4316</v>
      </c>
      <c r="H6" s="825" t="s">
        <v>4317</v>
      </c>
      <c r="I6" s="831">
        <v>226.27000427246094</v>
      </c>
      <c r="J6" s="831">
        <v>1</v>
      </c>
      <c r="K6" s="832">
        <v>226.27000427246094</v>
      </c>
    </row>
    <row r="7" spans="1:11" ht="14.45" customHeight="1" x14ac:dyDescent="0.2">
      <c r="A7" s="821" t="s">
        <v>614</v>
      </c>
      <c r="B7" s="822" t="s">
        <v>615</v>
      </c>
      <c r="C7" s="825" t="s">
        <v>626</v>
      </c>
      <c r="D7" s="839" t="s">
        <v>627</v>
      </c>
      <c r="E7" s="825" t="s">
        <v>4318</v>
      </c>
      <c r="F7" s="839" t="s">
        <v>4319</v>
      </c>
      <c r="G7" s="825" t="s">
        <v>4320</v>
      </c>
      <c r="H7" s="825" t="s">
        <v>4321</v>
      </c>
      <c r="I7" s="831">
        <v>4.2300000190734863</v>
      </c>
      <c r="J7" s="831">
        <v>300</v>
      </c>
      <c r="K7" s="832">
        <v>1269</v>
      </c>
    </row>
    <row r="8" spans="1:11" ht="14.45" customHeight="1" x14ac:dyDescent="0.2">
      <c r="A8" s="821" t="s">
        <v>614</v>
      </c>
      <c r="B8" s="822" t="s">
        <v>615</v>
      </c>
      <c r="C8" s="825" t="s">
        <v>626</v>
      </c>
      <c r="D8" s="839" t="s">
        <v>627</v>
      </c>
      <c r="E8" s="825" t="s">
        <v>4318</v>
      </c>
      <c r="F8" s="839" t="s">
        <v>4319</v>
      </c>
      <c r="G8" s="825" t="s">
        <v>4322</v>
      </c>
      <c r="H8" s="825" t="s">
        <v>4323</v>
      </c>
      <c r="I8" s="831">
        <v>6.429999828338623</v>
      </c>
      <c r="J8" s="831">
        <v>100</v>
      </c>
      <c r="K8" s="832">
        <v>643</v>
      </c>
    </row>
    <row r="9" spans="1:11" ht="14.45" customHeight="1" x14ac:dyDescent="0.2">
      <c r="A9" s="821" t="s">
        <v>614</v>
      </c>
      <c r="B9" s="822" t="s">
        <v>615</v>
      </c>
      <c r="C9" s="825" t="s">
        <v>626</v>
      </c>
      <c r="D9" s="839" t="s">
        <v>627</v>
      </c>
      <c r="E9" s="825" t="s">
        <v>4318</v>
      </c>
      <c r="F9" s="839" t="s">
        <v>4319</v>
      </c>
      <c r="G9" s="825" t="s">
        <v>4322</v>
      </c>
      <c r="H9" s="825" t="s">
        <v>4324</v>
      </c>
      <c r="I9" s="831">
        <v>6.429999828338623</v>
      </c>
      <c r="J9" s="831">
        <v>200</v>
      </c>
      <c r="K9" s="832">
        <v>1286</v>
      </c>
    </row>
    <row r="10" spans="1:11" ht="14.45" customHeight="1" x14ac:dyDescent="0.2">
      <c r="A10" s="821" t="s">
        <v>614</v>
      </c>
      <c r="B10" s="822" t="s">
        <v>615</v>
      </c>
      <c r="C10" s="825" t="s">
        <v>626</v>
      </c>
      <c r="D10" s="839" t="s">
        <v>627</v>
      </c>
      <c r="E10" s="825" t="s">
        <v>4318</v>
      </c>
      <c r="F10" s="839" t="s">
        <v>4319</v>
      </c>
      <c r="G10" s="825" t="s">
        <v>4325</v>
      </c>
      <c r="H10" s="825" t="s">
        <v>4326</v>
      </c>
      <c r="I10" s="831">
        <v>0.99000000953674316</v>
      </c>
      <c r="J10" s="831">
        <v>1000</v>
      </c>
      <c r="K10" s="832">
        <v>990</v>
      </c>
    </row>
    <row r="11" spans="1:11" ht="14.45" customHeight="1" x14ac:dyDescent="0.2">
      <c r="A11" s="821" t="s">
        <v>614</v>
      </c>
      <c r="B11" s="822" t="s">
        <v>615</v>
      </c>
      <c r="C11" s="825" t="s">
        <v>626</v>
      </c>
      <c r="D11" s="839" t="s">
        <v>627</v>
      </c>
      <c r="E11" s="825" t="s">
        <v>4318</v>
      </c>
      <c r="F11" s="839" t="s">
        <v>4319</v>
      </c>
      <c r="G11" s="825" t="s">
        <v>4327</v>
      </c>
      <c r="H11" s="825" t="s">
        <v>4328</v>
      </c>
      <c r="I11" s="831">
        <v>3.4300000667572021</v>
      </c>
      <c r="J11" s="831">
        <v>1000</v>
      </c>
      <c r="K11" s="832">
        <v>3430</v>
      </c>
    </row>
    <row r="12" spans="1:11" ht="14.45" customHeight="1" x14ac:dyDescent="0.2">
      <c r="A12" s="821" t="s">
        <v>614</v>
      </c>
      <c r="B12" s="822" t="s">
        <v>615</v>
      </c>
      <c r="C12" s="825" t="s">
        <v>626</v>
      </c>
      <c r="D12" s="839" t="s">
        <v>627</v>
      </c>
      <c r="E12" s="825" t="s">
        <v>4318</v>
      </c>
      <c r="F12" s="839" t="s">
        <v>4319</v>
      </c>
      <c r="G12" s="825" t="s">
        <v>4329</v>
      </c>
      <c r="H12" s="825" t="s">
        <v>4330</v>
      </c>
      <c r="I12" s="831">
        <v>11.364999771118164</v>
      </c>
      <c r="J12" s="831">
        <v>70</v>
      </c>
      <c r="K12" s="832">
        <v>795.58000946044922</v>
      </c>
    </row>
    <row r="13" spans="1:11" ht="14.45" customHeight="1" x14ac:dyDescent="0.2">
      <c r="A13" s="821" t="s">
        <v>614</v>
      </c>
      <c r="B13" s="822" t="s">
        <v>615</v>
      </c>
      <c r="C13" s="825" t="s">
        <v>626</v>
      </c>
      <c r="D13" s="839" t="s">
        <v>627</v>
      </c>
      <c r="E13" s="825" t="s">
        <v>4318</v>
      </c>
      <c r="F13" s="839" t="s">
        <v>4319</v>
      </c>
      <c r="G13" s="825" t="s">
        <v>4331</v>
      </c>
      <c r="H13" s="825" t="s">
        <v>4332</v>
      </c>
      <c r="I13" s="831">
        <v>6.440000057220459</v>
      </c>
      <c r="J13" s="831">
        <v>800</v>
      </c>
      <c r="K13" s="832">
        <v>5152</v>
      </c>
    </row>
    <row r="14" spans="1:11" ht="14.45" customHeight="1" x14ac:dyDescent="0.2">
      <c r="A14" s="821" t="s">
        <v>614</v>
      </c>
      <c r="B14" s="822" t="s">
        <v>615</v>
      </c>
      <c r="C14" s="825" t="s">
        <v>626</v>
      </c>
      <c r="D14" s="839" t="s">
        <v>627</v>
      </c>
      <c r="E14" s="825" t="s">
        <v>4318</v>
      </c>
      <c r="F14" s="839" t="s">
        <v>4319</v>
      </c>
      <c r="G14" s="825" t="s">
        <v>4333</v>
      </c>
      <c r="H14" s="825" t="s">
        <v>4334</v>
      </c>
      <c r="I14" s="831">
        <v>109.61000061035156</v>
      </c>
      <c r="J14" s="831">
        <v>1</v>
      </c>
      <c r="K14" s="832">
        <v>109.61000061035156</v>
      </c>
    </row>
    <row r="15" spans="1:11" ht="14.45" customHeight="1" x14ac:dyDescent="0.2">
      <c r="A15" s="821" t="s">
        <v>614</v>
      </c>
      <c r="B15" s="822" t="s">
        <v>615</v>
      </c>
      <c r="C15" s="825" t="s">
        <v>626</v>
      </c>
      <c r="D15" s="839" t="s">
        <v>627</v>
      </c>
      <c r="E15" s="825" t="s">
        <v>4318</v>
      </c>
      <c r="F15" s="839" t="s">
        <v>4319</v>
      </c>
      <c r="G15" s="825" t="s">
        <v>4335</v>
      </c>
      <c r="H15" s="825" t="s">
        <v>4336</v>
      </c>
      <c r="I15" s="831">
        <v>355.35000610351563</v>
      </c>
      <c r="J15" s="831">
        <v>4</v>
      </c>
      <c r="K15" s="832">
        <v>1421.4000244140625</v>
      </c>
    </row>
    <row r="16" spans="1:11" ht="14.45" customHeight="1" x14ac:dyDescent="0.2">
      <c r="A16" s="821" t="s">
        <v>614</v>
      </c>
      <c r="B16" s="822" t="s">
        <v>615</v>
      </c>
      <c r="C16" s="825" t="s">
        <v>626</v>
      </c>
      <c r="D16" s="839" t="s">
        <v>627</v>
      </c>
      <c r="E16" s="825" t="s">
        <v>4318</v>
      </c>
      <c r="F16" s="839" t="s">
        <v>4319</v>
      </c>
      <c r="G16" s="825" t="s">
        <v>4337</v>
      </c>
      <c r="H16" s="825" t="s">
        <v>4338</v>
      </c>
      <c r="I16" s="831">
        <v>22.149999618530273</v>
      </c>
      <c r="J16" s="831">
        <v>110</v>
      </c>
      <c r="K16" s="832">
        <v>2436.5</v>
      </c>
    </row>
    <row r="17" spans="1:11" ht="14.45" customHeight="1" x14ac:dyDescent="0.2">
      <c r="A17" s="821" t="s">
        <v>614</v>
      </c>
      <c r="B17" s="822" t="s">
        <v>615</v>
      </c>
      <c r="C17" s="825" t="s">
        <v>626</v>
      </c>
      <c r="D17" s="839" t="s">
        <v>627</v>
      </c>
      <c r="E17" s="825" t="s">
        <v>4318</v>
      </c>
      <c r="F17" s="839" t="s">
        <v>4319</v>
      </c>
      <c r="G17" s="825" t="s">
        <v>4339</v>
      </c>
      <c r="H17" s="825" t="s">
        <v>4340</v>
      </c>
      <c r="I17" s="831">
        <v>30.172500133514404</v>
      </c>
      <c r="J17" s="831">
        <v>125</v>
      </c>
      <c r="K17" s="832">
        <v>3771.5</v>
      </c>
    </row>
    <row r="18" spans="1:11" ht="14.45" customHeight="1" x14ac:dyDescent="0.2">
      <c r="A18" s="821" t="s">
        <v>614</v>
      </c>
      <c r="B18" s="822" t="s">
        <v>615</v>
      </c>
      <c r="C18" s="825" t="s">
        <v>626</v>
      </c>
      <c r="D18" s="839" t="s">
        <v>627</v>
      </c>
      <c r="E18" s="825" t="s">
        <v>4318</v>
      </c>
      <c r="F18" s="839" t="s">
        <v>4319</v>
      </c>
      <c r="G18" s="825" t="s">
        <v>4341</v>
      </c>
      <c r="H18" s="825" t="s">
        <v>4342</v>
      </c>
      <c r="I18" s="831">
        <v>33.799999237060547</v>
      </c>
      <c r="J18" s="831">
        <v>300</v>
      </c>
      <c r="K18" s="832">
        <v>10139.639770507813</v>
      </c>
    </row>
    <row r="19" spans="1:11" ht="14.45" customHeight="1" x14ac:dyDescent="0.2">
      <c r="A19" s="821" t="s">
        <v>614</v>
      </c>
      <c r="B19" s="822" t="s">
        <v>615</v>
      </c>
      <c r="C19" s="825" t="s">
        <v>626</v>
      </c>
      <c r="D19" s="839" t="s">
        <v>627</v>
      </c>
      <c r="E19" s="825" t="s">
        <v>4318</v>
      </c>
      <c r="F19" s="839" t="s">
        <v>4319</v>
      </c>
      <c r="G19" s="825" t="s">
        <v>4343</v>
      </c>
      <c r="H19" s="825" t="s">
        <v>4344</v>
      </c>
      <c r="I19" s="831">
        <v>38.090000152587891</v>
      </c>
      <c r="J19" s="831">
        <v>620</v>
      </c>
      <c r="K19" s="832">
        <v>23617.07958984375</v>
      </c>
    </row>
    <row r="20" spans="1:11" ht="14.45" customHeight="1" x14ac:dyDescent="0.2">
      <c r="A20" s="821" t="s">
        <v>614</v>
      </c>
      <c r="B20" s="822" t="s">
        <v>615</v>
      </c>
      <c r="C20" s="825" t="s">
        <v>626</v>
      </c>
      <c r="D20" s="839" t="s">
        <v>627</v>
      </c>
      <c r="E20" s="825" t="s">
        <v>4318</v>
      </c>
      <c r="F20" s="839" t="s">
        <v>4319</v>
      </c>
      <c r="G20" s="825" t="s">
        <v>4345</v>
      </c>
      <c r="H20" s="825" t="s">
        <v>4346</v>
      </c>
      <c r="I20" s="831">
        <v>214.57667032877603</v>
      </c>
      <c r="J20" s="831">
        <v>3</v>
      </c>
      <c r="K20" s="832">
        <v>643.73001098632813</v>
      </c>
    </row>
    <row r="21" spans="1:11" ht="14.45" customHeight="1" x14ac:dyDescent="0.2">
      <c r="A21" s="821" t="s">
        <v>614</v>
      </c>
      <c r="B21" s="822" t="s">
        <v>615</v>
      </c>
      <c r="C21" s="825" t="s">
        <v>626</v>
      </c>
      <c r="D21" s="839" t="s">
        <v>627</v>
      </c>
      <c r="E21" s="825" t="s">
        <v>4318</v>
      </c>
      <c r="F21" s="839" t="s">
        <v>4319</v>
      </c>
      <c r="G21" s="825" t="s">
        <v>4347</v>
      </c>
      <c r="H21" s="825" t="s">
        <v>4348</v>
      </c>
      <c r="I21" s="831">
        <v>92</v>
      </c>
      <c r="J21" s="831">
        <v>20</v>
      </c>
      <c r="K21" s="832">
        <v>1840</v>
      </c>
    </row>
    <row r="22" spans="1:11" ht="14.45" customHeight="1" x14ac:dyDescent="0.2">
      <c r="A22" s="821" t="s">
        <v>614</v>
      </c>
      <c r="B22" s="822" t="s">
        <v>615</v>
      </c>
      <c r="C22" s="825" t="s">
        <v>626</v>
      </c>
      <c r="D22" s="839" t="s">
        <v>627</v>
      </c>
      <c r="E22" s="825" t="s">
        <v>4318</v>
      </c>
      <c r="F22" s="839" t="s">
        <v>4319</v>
      </c>
      <c r="G22" s="825" t="s">
        <v>4349</v>
      </c>
      <c r="H22" s="825" t="s">
        <v>4350</v>
      </c>
      <c r="I22" s="831">
        <v>334.64999389648438</v>
      </c>
      <c r="J22" s="831">
        <v>30</v>
      </c>
      <c r="K22" s="832">
        <v>10039.5</v>
      </c>
    </row>
    <row r="23" spans="1:11" ht="14.45" customHeight="1" x14ac:dyDescent="0.2">
      <c r="A23" s="821" t="s">
        <v>614</v>
      </c>
      <c r="B23" s="822" t="s">
        <v>615</v>
      </c>
      <c r="C23" s="825" t="s">
        <v>626</v>
      </c>
      <c r="D23" s="839" t="s">
        <v>627</v>
      </c>
      <c r="E23" s="825" t="s">
        <v>4318</v>
      </c>
      <c r="F23" s="839" t="s">
        <v>4319</v>
      </c>
      <c r="G23" s="825" t="s">
        <v>4351</v>
      </c>
      <c r="H23" s="825" t="s">
        <v>4352</v>
      </c>
      <c r="I23" s="831">
        <v>268.83000183105469</v>
      </c>
      <c r="J23" s="831">
        <v>35</v>
      </c>
      <c r="K23" s="832">
        <v>9164.89990234375</v>
      </c>
    </row>
    <row r="24" spans="1:11" ht="14.45" customHeight="1" x14ac:dyDescent="0.2">
      <c r="A24" s="821" t="s">
        <v>614</v>
      </c>
      <c r="B24" s="822" t="s">
        <v>615</v>
      </c>
      <c r="C24" s="825" t="s">
        <v>626</v>
      </c>
      <c r="D24" s="839" t="s">
        <v>627</v>
      </c>
      <c r="E24" s="825" t="s">
        <v>4318</v>
      </c>
      <c r="F24" s="839" t="s">
        <v>4319</v>
      </c>
      <c r="G24" s="825" t="s">
        <v>4353</v>
      </c>
      <c r="H24" s="825" t="s">
        <v>4354</v>
      </c>
      <c r="I24" s="831">
        <v>289.82399902343752</v>
      </c>
      <c r="J24" s="831">
        <v>90</v>
      </c>
      <c r="K24" s="832">
        <v>25118.81982421875</v>
      </c>
    </row>
    <row r="25" spans="1:11" ht="14.45" customHeight="1" x14ac:dyDescent="0.2">
      <c r="A25" s="821" t="s">
        <v>614</v>
      </c>
      <c r="B25" s="822" t="s">
        <v>615</v>
      </c>
      <c r="C25" s="825" t="s">
        <v>626</v>
      </c>
      <c r="D25" s="839" t="s">
        <v>627</v>
      </c>
      <c r="E25" s="825" t="s">
        <v>4318</v>
      </c>
      <c r="F25" s="839" t="s">
        <v>4319</v>
      </c>
      <c r="G25" s="825" t="s">
        <v>4355</v>
      </c>
      <c r="H25" s="825" t="s">
        <v>4356</v>
      </c>
      <c r="I25" s="831">
        <v>47.649999618530273</v>
      </c>
      <c r="J25" s="831">
        <v>20</v>
      </c>
      <c r="K25" s="832">
        <v>953.00997924804688</v>
      </c>
    </row>
    <row r="26" spans="1:11" ht="14.45" customHeight="1" x14ac:dyDescent="0.2">
      <c r="A26" s="821" t="s">
        <v>614</v>
      </c>
      <c r="B26" s="822" t="s">
        <v>615</v>
      </c>
      <c r="C26" s="825" t="s">
        <v>626</v>
      </c>
      <c r="D26" s="839" t="s">
        <v>627</v>
      </c>
      <c r="E26" s="825" t="s">
        <v>4318</v>
      </c>
      <c r="F26" s="839" t="s">
        <v>4319</v>
      </c>
      <c r="G26" s="825" t="s">
        <v>4357</v>
      </c>
      <c r="H26" s="825" t="s">
        <v>4358</v>
      </c>
      <c r="I26" s="831">
        <v>279.47499847412109</v>
      </c>
      <c r="J26" s="831">
        <v>40</v>
      </c>
      <c r="K26" s="832">
        <v>10868.64990234375</v>
      </c>
    </row>
    <row r="27" spans="1:11" ht="14.45" customHeight="1" x14ac:dyDescent="0.2">
      <c r="A27" s="821" t="s">
        <v>614</v>
      </c>
      <c r="B27" s="822" t="s">
        <v>615</v>
      </c>
      <c r="C27" s="825" t="s">
        <v>626</v>
      </c>
      <c r="D27" s="839" t="s">
        <v>627</v>
      </c>
      <c r="E27" s="825" t="s">
        <v>4318</v>
      </c>
      <c r="F27" s="839" t="s">
        <v>4319</v>
      </c>
      <c r="G27" s="825" t="s">
        <v>4359</v>
      </c>
      <c r="H27" s="825" t="s">
        <v>4360</v>
      </c>
      <c r="I27" s="831">
        <v>219.39000701904297</v>
      </c>
      <c r="J27" s="831">
        <v>45</v>
      </c>
      <c r="K27" s="832">
        <v>9907.85009765625</v>
      </c>
    </row>
    <row r="28" spans="1:11" ht="14.45" customHeight="1" x14ac:dyDescent="0.2">
      <c r="A28" s="821" t="s">
        <v>614</v>
      </c>
      <c r="B28" s="822" t="s">
        <v>615</v>
      </c>
      <c r="C28" s="825" t="s">
        <v>626</v>
      </c>
      <c r="D28" s="839" t="s">
        <v>627</v>
      </c>
      <c r="E28" s="825" t="s">
        <v>4318</v>
      </c>
      <c r="F28" s="839" t="s">
        <v>4319</v>
      </c>
      <c r="G28" s="825" t="s">
        <v>4361</v>
      </c>
      <c r="H28" s="825" t="s">
        <v>4362</v>
      </c>
      <c r="I28" s="831">
        <v>419.75</v>
      </c>
      <c r="J28" s="831">
        <v>15</v>
      </c>
      <c r="K28" s="832">
        <v>6296.25</v>
      </c>
    </row>
    <row r="29" spans="1:11" ht="14.45" customHeight="1" x14ac:dyDescent="0.2">
      <c r="A29" s="821" t="s">
        <v>614</v>
      </c>
      <c r="B29" s="822" t="s">
        <v>615</v>
      </c>
      <c r="C29" s="825" t="s">
        <v>626</v>
      </c>
      <c r="D29" s="839" t="s">
        <v>627</v>
      </c>
      <c r="E29" s="825" t="s">
        <v>4318</v>
      </c>
      <c r="F29" s="839" t="s">
        <v>4319</v>
      </c>
      <c r="G29" s="825" t="s">
        <v>4363</v>
      </c>
      <c r="H29" s="825" t="s">
        <v>4364</v>
      </c>
      <c r="I29" s="831">
        <v>317.44000244140625</v>
      </c>
      <c r="J29" s="831">
        <v>30</v>
      </c>
      <c r="K29" s="832">
        <v>9523.150390625</v>
      </c>
    </row>
    <row r="30" spans="1:11" ht="14.45" customHeight="1" x14ac:dyDescent="0.2">
      <c r="A30" s="821" t="s">
        <v>614</v>
      </c>
      <c r="B30" s="822" t="s">
        <v>615</v>
      </c>
      <c r="C30" s="825" t="s">
        <v>626</v>
      </c>
      <c r="D30" s="839" t="s">
        <v>627</v>
      </c>
      <c r="E30" s="825" t="s">
        <v>4318</v>
      </c>
      <c r="F30" s="839" t="s">
        <v>4319</v>
      </c>
      <c r="G30" s="825" t="s">
        <v>4365</v>
      </c>
      <c r="H30" s="825" t="s">
        <v>4366</v>
      </c>
      <c r="I30" s="831">
        <v>13.010000228881836</v>
      </c>
      <c r="J30" s="831">
        <v>1</v>
      </c>
      <c r="K30" s="832">
        <v>13.010000228881836</v>
      </c>
    </row>
    <row r="31" spans="1:11" ht="14.45" customHeight="1" x14ac:dyDescent="0.2">
      <c r="A31" s="821" t="s">
        <v>614</v>
      </c>
      <c r="B31" s="822" t="s">
        <v>615</v>
      </c>
      <c r="C31" s="825" t="s">
        <v>626</v>
      </c>
      <c r="D31" s="839" t="s">
        <v>627</v>
      </c>
      <c r="E31" s="825" t="s">
        <v>4318</v>
      </c>
      <c r="F31" s="839" t="s">
        <v>4319</v>
      </c>
      <c r="G31" s="825" t="s">
        <v>4367</v>
      </c>
      <c r="H31" s="825" t="s">
        <v>4368</v>
      </c>
      <c r="I31" s="831">
        <v>0.8571428741727557</v>
      </c>
      <c r="J31" s="831">
        <v>2000</v>
      </c>
      <c r="K31" s="832">
        <v>1716</v>
      </c>
    </row>
    <row r="32" spans="1:11" ht="14.45" customHeight="1" x14ac:dyDescent="0.2">
      <c r="A32" s="821" t="s">
        <v>614</v>
      </c>
      <c r="B32" s="822" t="s">
        <v>615</v>
      </c>
      <c r="C32" s="825" t="s">
        <v>626</v>
      </c>
      <c r="D32" s="839" t="s">
        <v>627</v>
      </c>
      <c r="E32" s="825" t="s">
        <v>4318</v>
      </c>
      <c r="F32" s="839" t="s">
        <v>4319</v>
      </c>
      <c r="G32" s="825" t="s">
        <v>4369</v>
      </c>
      <c r="H32" s="825" t="s">
        <v>4370</v>
      </c>
      <c r="I32" s="831">
        <v>1.5119999885559081</v>
      </c>
      <c r="J32" s="831">
        <v>1000</v>
      </c>
      <c r="K32" s="832">
        <v>1512</v>
      </c>
    </row>
    <row r="33" spans="1:11" ht="14.45" customHeight="1" x14ac:dyDescent="0.2">
      <c r="A33" s="821" t="s">
        <v>614</v>
      </c>
      <c r="B33" s="822" t="s">
        <v>615</v>
      </c>
      <c r="C33" s="825" t="s">
        <v>626</v>
      </c>
      <c r="D33" s="839" t="s">
        <v>627</v>
      </c>
      <c r="E33" s="825" t="s">
        <v>4318</v>
      </c>
      <c r="F33" s="839" t="s">
        <v>4319</v>
      </c>
      <c r="G33" s="825" t="s">
        <v>4371</v>
      </c>
      <c r="H33" s="825" t="s">
        <v>4372</v>
      </c>
      <c r="I33" s="831">
        <v>46.315000534057617</v>
      </c>
      <c r="J33" s="831">
        <v>22</v>
      </c>
      <c r="K33" s="832">
        <v>1018.9400329589844</v>
      </c>
    </row>
    <row r="34" spans="1:11" ht="14.45" customHeight="1" x14ac:dyDescent="0.2">
      <c r="A34" s="821" t="s">
        <v>614</v>
      </c>
      <c r="B34" s="822" t="s">
        <v>615</v>
      </c>
      <c r="C34" s="825" t="s">
        <v>626</v>
      </c>
      <c r="D34" s="839" t="s">
        <v>627</v>
      </c>
      <c r="E34" s="825" t="s">
        <v>4318</v>
      </c>
      <c r="F34" s="839" t="s">
        <v>4319</v>
      </c>
      <c r="G34" s="825" t="s">
        <v>4373</v>
      </c>
      <c r="H34" s="825" t="s">
        <v>4374</v>
      </c>
      <c r="I34" s="831">
        <v>111.42000325520833</v>
      </c>
      <c r="J34" s="831">
        <v>36</v>
      </c>
      <c r="K34" s="832">
        <v>4011.10986328125</v>
      </c>
    </row>
    <row r="35" spans="1:11" ht="14.45" customHeight="1" x14ac:dyDescent="0.2">
      <c r="A35" s="821" t="s">
        <v>614</v>
      </c>
      <c r="B35" s="822" t="s">
        <v>615</v>
      </c>
      <c r="C35" s="825" t="s">
        <v>626</v>
      </c>
      <c r="D35" s="839" t="s">
        <v>627</v>
      </c>
      <c r="E35" s="825" t="s">
        <v>4318</v>
      </c>
      <c r="F35" s="839" t="s">
        <v>4319</v>
      </c>
      <c r="G35" s="825" t="s">
        <v>4375</v>
      </c>
      <c r="H35" s="825" t="s">
        <v>4376</v>
      </c>
      <c r="I35" s="831">
        <v>13.082222196790907</v>
      </c>
      <c r="J35" s="831">
        <v>312</v>
      </c>
      <c r="K35" s="832">
        <v>4081.6801452636719</v>
      </c>
    </row>
    <row r="36" spans="1:11" ht="14.45" customHeight="1" x14ac:dyDescent="0.2">
      <c r="A36" s="821" t="s">
        <v>614</v>
      </c>
      <c r="B36" s="822" t="s">
        <v>615</v>
      </c>
      <c r="C36" s="825" t="s">
        <v>626</v>
      </c>
      <c r="D36" s="839" t="s">
        <v>627</v>
      </c>
      <c r="E36" s="825" t="s">
        <v>4318</v>
      </c>
      <c r="F36" s="839" t="s">
        <v>4319</v>
      </c>
      <c r="G36" s="825" t="s">
        <v>4377</v>
      </c>
      <c r="H36" s="825" t="s">
        <v>4378</v>
      </c>
      <c r="I36" s="831">
        <v>10.773333549499512</v>
      </c>
      <c r="J36" s="831">
        <v>940</v>
      </c>
      <c r="K36" s="832">
        <v>10074.999877929688</v>
      </c>
    </row>
    <row r="37" spans="1:11" ht="14.45" customHeight="1" x14ac:dyDescent="0.2">
      <c r="A37" s="821" t="s">
        <v>614</v>
      </c>
      <c r="B37" s="822" t="s">
        <v>615</v>
      </c>
      <c r="C37" s="825" t="s">
        <v>626</v>
      </c>
      <c r="D37" s="839" t="s">
        <v>627</v>
      </c>
      <c r="E37" s="825" t="s">
        <v>4318</v>
      </c>
      <c r="F37" s="839" t="s">
        <v>4319</v>
      </c>
      <c r="G37" s="825" t="s">
        <v>4379</v>
      </c>
      <c r="H37" s="825" t="s">
        <v>4380</v>
      </c>
      <c r="I37" s="831">
        <v>2.5899999141693115</v>
      </c>
      <c r="J37" s="831">
        <v>40</v>
      </c>
      <c r="K37" s="832">
        <v>103.59999847412109</v>
      </c>
    </row>
    <row r="38" spans="1:11" ht="14.45" customHeight="1" x14ac:dyDescent="0.2">
      <c r="A38" s="821" t="s">
        <v>614</v>
      </c>
      <c r="B38" s="822" t="s">
        <v>615</v>
      </c>
      <c r="C38" s="825" t="s">
        <v>626</v>
      </c>
      <c r="D38" s="839" t="s">
        <v>627</v>
      </c>
      <c r="E38" s="825" t="s">
        <v>4318</v>
      </c>
      <c r="F38" s="839" t="s">
        <v>4319</v>
      </c>
      <c r="G38" s="825" t="s">
        <v>4381</v>
      </c>
      <c r="H38" s="825" t="s">
        <v>4382</v>
      </c>
      <c r="I38" s="831">
        <v>3.3599998950958252</v>
      </c>
      <c r="J38" s="831">
        <v>40</v>
      </c>
      <c r="K38" s="832">
        <v>134.39999389648438</v>
      </c>
    </row>
    <row r="39" spans="1:11" ht="14.45" customHeight="1" x14ac:dyDescent="0.2">
      <c r="A39" s="821" t="s">
        <v>614</v>
      </c>
      <c r="B39" s="822" t="s">
        <v>615</v>
      </c>
      <c r="C39" s="825" t="s">
        <v>626</v>
      </c>
      <c r="D39" s="839" t="s">
        <v>627</v>
      </c>
      <c r="E39" s="825" t="s">
        <v>4318</v>
      </c>
      <c r="F39" s="839" t="s">
        <v>4319</v>
      </c>
      <c r="G39" s="825" t="s">
        <v>4383</v>
      </c>
      <c r="H39" s="825" t="s">
        <v>4384</v>
      </c>
      <c r="I39" s="831">
        <v>4.0799999237060547</v>
      </c>
      <c r="J39" s="831">
        <v>40</v>
      </c>
      <c r="K39" s="832">
        <v>163.19999694824219</v>
      </c>
    </row>
    <row r="40" spans="1:11" ht="14.45" customHeight="1" x14ac:dyDescent="0.2">
      <c r="A40" s="821" t="s">
        <v>614</v>
      </c>
      <c r="B40" s="822" t="s">
        <v>615</v>
      </c>
      <c r="C40" s="825" t="s">
        <v>626</v>
      </c>
      <c r="D40" s="839" t="s">
        <v>627</v>
      </c>
      <c r="E40" s="825" t="s">
        <v>4318</v>
      </c>
      <c r="F40" s="839" t="s">
        <v>4319</v>
      </c>
      <c r="G40" s="825" t="s">
        <v>4385</v>
      </c>
      <c r="H40" s="825" t="s">
        <v>4386</v>
      </c>
      <c r="I40" s="831">
        <v>3.2949999570846558</v>
      </c>
      <c r="J40" s="831">
        <v>30</v>
      </c>
      <c r="K40" s="832">
        <v>98.900001525878906</v>
      </c>
    </row>
    <row r="41" spans="1:11" ht="14.45" customHeight="1" x14ac:dyDescent="0.2">
      <c r="A41" s="821" t="s">
        <v>614</v>
      </c>
      <c r="B41" s="822" t="s">
        <v>615</v>
      </c>
      <c r="C41" s="825" t="s">
        <v>626</v>
      </c>
      <c r="D41" s="839" t="s">
        <v>627</v>
      </c>
      <c r="E41" s="825" t="s">
        <v>4318</v>
      </c>
      <c r="F41" s="839" t="s">
        <v>4319</v>
      </c>
      <c r="G41" s="825" t="s">
        <v>4387</v>
      </c>
      <c r="H41" s="825" t="s">
        <v>4388</v>
      </c>
      <c r="I41" s="831">
        <v>8.3400001525878906</v>
      </c>
      <c r="J41" s="831">
        <v>2</v>
      </c>
      <c r="K41" s="832">
        <v>16.680000305175781</v>
      </c>
    </row>
    <row r="42" spans="1:11" ht="14.45" customHeight="1" x14ac:dyDescent="0.2">
      <c r="A42" s="821" t="s">
        <v>614</v>
      </c>
      <c r="B42" s="822" t="s">
        <v>615</v>
      </c>
      <c r="C42" s="825" t="s">
        <v>626</v>
      </c>
      <c r="D42" s="839" t="s">
        <v>627</v>
      </c>
      <c r="E42" s="825" t="s">
        <v>4318</v>
      </c>
      <c r="F42" s="839" t="s">
        <v>4319</v>
      </c>
      <c r="G42" s="825" t="s">
        <v>4389</v>
      </c>
      <c r="H42" s="825" t="s">
        <v>4390</v>
      </c>
      <c r="I42" s="831">
        <v>16.100000381469727</v>
      </c>
      <c r="J42" s="831">
        <v>15</v>
      </c>
      <c r="K42" s="832">
        <v>241.5</v>
      </c>
    </row>
    <row r="43" spans="1:11" ht="14.45" customHeight="1" x14ac:dyDescent="0.2">
      <c r="A43" s="821" t="s">
        <v>614</v>
      </c>
      <c r="B43" s="822" t="s">
        <v>615</v>
      </c>
      <c r="C43" s="825" t="s">
        <v>626</v>
      </c>
      <c r="D43" s="839" t="s">
        <v>627</v>
      </c>
      <c r="E43" s="825" t="s">
        <v>4318</v>
      </c>
      <c r="F43" s="839" t="s">
        <v>4319</v>
      </c>
      <c r="G43" s="825" t="s">
        <v>4391</v>
      </c>
      <c r="H43" s="825" t="s">
        <v>4392</v>
      </c>
      <c r="I43" s="831">
        <v>12.649999618530273</v>
      </c>
      <c r="J43" s="831">
        <v>60</v>
      </c>
      <c r="K43" s="832">
        <v>759</v>
      </c>
    </row>
    <row r="44" spans="1:11" ht="14.45" customHeight="1" x14ac:dyDescent="0.2">
      <c r="A44" s="821" t="s">
        <v>614</v>
      </c>
      <c r="B44" s="822" t="s">
        <v>615</v>
      </c>
      <c r="C44" s="825" t="s">
        <v>626</v>
      </c>
      <c r="D44" s="839" t="s">
        <v>627</v>
      </c>
      <c r="E44" s="825" t="s">
        <v>4318</v>
      </c>
      <c r="F44" s="839" t="s">
        <v>4319</v>
      </c>
      <c r="G44" s="825" t="s">
        <v>4393</v>
      </c>
      <c r="H44" s="825" t="s">
        <v>4394</v>
      </c>
      <c r="I44" s="831">
        <v>32.791667302449547</v>
      </c>
      <c r="J44" s="831">
        <v>344</v>
      </c>
      <c r="K44" s="832">
        <v>11280.560180664063</v>
      </c>
    </row>
    <row r="45" spans="1:11" ht="14.45" customHeight="1" x14ac:dyDescent="0.2">
      <c r="A45" s="821" t="s">
        <v>614</v>
      </c>
      <c r="B45" s="822" t="s">
        <v>615</v>
      </c>
      <c r="C45" s="825" t="s">
        <v>626</v>
      </c>
      <c r="D45" s="839" t="s">
        <v>627</v>
      </c>
      <c r="E45" s="825" t="s">
        <v>4318</v>
      </c>
      <c r="F45" s="839" t="s">
        <v>4319</v>
      </c>
      <c r="G45" s="825" t="s">
        <v>4395</v>
      </c>
      <c r="H45" s="825" t="s">
        <v>4396</v>
      </c>
      <c r="I45" s="831">
        <v>0.71428572280066349</v>
      </c>
      <c r="J45" s="831">
        <v>9000</v>
      </c>
      <c r="K45" s="832">
        <v>6480</v>
      </c>
    </row>
    <row r="46" spans="1:11" ht="14.45" customHeight="1" x14ac:dyDescent="0.2">
      <c r="A46" s="821" t="s">
        <v>614</v>
      </c>
      <c r="B46" s="822" t="s">
        <v>615</v>
      </c>
      <c r="C46" s="825" t="s">
        <v>626</v>
      </c>
      <c r="D46" s="839" t="s">
        <v>627</v>
      </c>
      <c r="E46" s="825" t="s">
        <v>4318</v>
      </c>
      <c r="F46" s="839" t="s">
        <v>4319</v>
      </c>
      <c r="G46" s="825" t="s">
        <v>4397</v>
      </c>
      <c r="H46" s="825" t="s">
        <v>4398</v>
      </c>
      <c r="I46" s="831">
        <v>1.3050000071525574</v>
      </c>
      <c r="J46" s="831">
        <v>6500</v>
      </c>
      <c r="K46" s="832">
        <v>8509.9500732421875</v>
      </c>
    </row>
    <row r="47" spans="1:11" ht="14.45" customHeight="1" x14ac:dyDescent="0.2">
      <c r="A47" s="821" t="s">
        <v>614</v>
      </c>
      <c r="B47" s="822" t="s">
        <v>615</v>
      </c>
      <c r="C47" s="825" t="s">
        <v>626</v>
      </c>
      <c r="D47" s="839" t="s">
        <v>627</v>
      </c>
      <c r="E47" s="825" t="s">
        <v>4318</v>
      </c>
      <c r="F47" s="839" t="s">
        <v>4319</v>
      </c>
      <c r="G47" s="825" t="s">
        <v>4399</v>
      </c>
      <c r="H47" s="825" t="s">
        <v>4400</v>
      </c>
      <c r="I47" s="831">
        <v>260.29499816894531</v>
      </c>
      <c r="J47" s="831">
        <v>7</v>
      </c>
      <c r="K47" s="832">
        <v>1822.0699462890625</v>
      </c>
    </row>
    <row r="48" spans="1:11" ht="14.45" customHeight="1" x14ac:dyDescent="0.2">
      <c r="A48" s="821" t="s">
        <v>614</v>
      </c>
      <c r="B48" s="822" t="s">
        <v>615</v>
      </c>
      <c r="C48" s="825" t="s">
        <v>626</v>
      </c>
      <c r="D48" s="839" t="s">
        <v>627</v>
      </c>
      <c r="E48" s="825" t="s">
        <v>4318</v>
      </c>
      <c r="F48" s="839" t="s">
        <v>4319</v>
      </c>
      <c r="G48" s="825" t="s">
        <v>4399</v>
      </c>
      <c r="H48" s="825" t="s">
        <v>4401</v>
      </c>
      <c r="I48" s="831">
        <v>260.29998779296875</v>
      </c>
      <c r="J48" s="831">
        <v>5</v>
      </c>
      <c r="K48" s="832">
        <v>1301.5</v>
      </c>
    </row>
    <row r="49" spans="1:11" ht="14.45" customHeight="1" x14ac:dyDescent="0.2">
      <c r="A49" s="821" t="s">
        <v>614</v>
      </c>
      <c r="B49" s="822" t="s">
        <v>615</v>
      </c>
      <c r="C49" s="825" t="s">
        <v>626</v>
      </c>
      <c r="D49" s="839" t="s">
        <v>627</v>
      </c>
      <c r="E49" s="825" t="s">
        <v>4402</v>
      </c>
      <c r="F49" s="839" t="s">
        <v>4403</v>
      </c>
      <c r="G49" s="825" t="s">
        <v>4404</v>
      </c>
      <c r="H49" s="825" t="s">
        <v>4405</v>
      </c>
      <c r="I49" s="831">
        <v>4.820000171661377</v>
      </c>
      <c r="J49" s="831">
        <v>60</v>
      </c>
      <c r="K49" s="832">
        <v>289.20001220703125</v>
      </c>
    </row>
    <row r="50" spans="1:11" ht="14.45" customHeight="1" x14ac:dyDescent="0.2">
      <c r="A50" s="821" t="s">
        <v>614</v>
      </c>
      <c r="B50" s="822" t="s">
        <v>615</v>
      </c>
      <c r="C50" s="825" t="s">
        <v>626</v>
      </c>
      <c r="D50" s="839" t="s">
        <v>627</v>
      </c>
      <c r="E50" s="825" t="s">
        <v>4402</v>
      </c>
      <c r="F50" s="839" t="s">
        <v>4403</v>
      </c>
      <c r="G50" s="825" t="s">
        <v>4406</v>
      </c>
      <c r="H50" s="825" t="s">
        <v>4407</v>
      </c>
      <c r="I50" s="831">
        <v>1.374999969266355E-2</v>
      </c>
      <c r="J50" s="831">
        <v>1050</v>
      </c>
      <c r="K50" s="832">
        <v>15.5</v>
      </c>
    </row>
    <row r="51" spans="1:11" ht="14.45" customHeight="1" x14ac:dyDescent="0.2">
      <c r="A51" s="821" t="s">
        <v>614</v>
      </c>
      <c r="B51" s="822" t="s">
        <v>615</v>
      </c>
      <c r="C51" s="825" t="s">
        <v>626</v>
      </c>
      <c r="D51" s="839" t="s">
        <v>627</v>
      </c>
      <c r="E51" s="825" t="s">
        <v>4402</v>
      </c>
      <c r="F51" s="839" t="s">
        <v>4403</v>
      </c>
      <c r="G51" s="825" t="s">
        <v>4408</v>
      </c>
      <c r="H51" s="825" t="s">
        <v>4409</v>
      </c>
      <c r="I51" s="831">
        <v>6.0500001907348633</v>
      </c>
      <c r="J51" s="831">
        <v>400</v>
      </c>
      <c r="K51" s="832">
        <v>2420.2000122070313</v>
      </c>
    </row>
    <row r="52" spans="1:11" ht="14.45" customHeight="1" x14ac:dyDescent="0.2">
      <c r="A52" s="821" t="s">
        <v>614</v>
      </c>
      <c r="B52" s="822" t="s">
        <v>615</v>
      </c>
      <c r="C52" s="825" t="s">
        <v>626</v>
      </c>
      <c r="D52" s="839" t="s">
        <v>627</v>
      </c>
      <c r="E52" s="825" t="s">
        <v>4402</v>
      </c>
      <c r="F52" s="839" t="s">
        <v>4403</v>
      </c>
      <c r="G52" s="825" t="s">
        <v>4410</v>
      </c>
      <c r="H52" s="825" t="s">
        <v>4411</v>
      </c>
      <c r="I52" s="831">
        <v>11.142500162124634</v>
      </c>
      <c r="J52" s="831">
        <v>350</v>
      </c>
      <c r="K52" s="832">
        <v>3899.5</v>
      </c>
    </row>
    <row r="53" spans="1:11" ht="14.45" customHeight="1" x14ac:dyDescent="0.2">
      <c r="A53" s="821" t="s">
        <v>614</v>
      </c>
      <c r="B53" s="822" t="s">
        <v>615</v>
      </c>
      <c r="C53" s="825" t="s">
        <v>626</v>
      </c>
      <c r="D53" s="839" t="s">
        <v>627</v>
      </c>
      <c r="E53" s="825" t="s">
        <v>4402</v>
      </c>
      <c r="F53" s="839" t="s">
        <v>4403</v>
      </c>
      <c r="G53" s="825" t="s">
        <v>4412</v>
      </c>
      <c r="H53" s="825" t="s">
        <v>4413</v>
      </c>
      <c r="I53" s="831">
        <v>3.4850000143051147</v>
      </c>
      <c r="J53" s="831">
        <v>800</v>
      </c>
      <c r="K53" s="832">
        <v>2788</v>
      </c>
    </row>
    <row r="54" spans="1:11" ht="14.45" customHeight="1" x14ac:dyDescent="0.2">
      <c r="A54" s="821" t="s">
        <v>614</v>
      </c>
      <c r="B54" s="822" t="s">
        <v>615</v>
      </c>
      <c r="C54" s="825" t="s">
        <v>626</v>
      </c>
      <c r="D54" s="839" t="s">
        <v>627</v>
      </c>
      <c r="E54" s="825" t="s">
        <v>4402</v>
      </c>
      <c r="F54" s="839" t="s">
        <v>4403</v>
      </c>
      <c r="G54" s="825" t="s">
        <v>4414</v>
      </c>
      <c r="H54" s="825" t="s">
        <v>4415</v>
      </c>
      <c r="I54" s="831">
        <v>17.979999542236328</v>
      </c>
      <c r="J54" s="831">
        <v>750</v>
      </c>
      <c r="K54" s="832">
        <v>13485</v>
      </c>
    </row>
    <row r="55" spans="1:11" ht="14.45" customHeight="1" x14ac:dyDescent="0.2">
      <c r="A55" s="821" t="s">
        <v>614</v>
      </c>
      <c r="B55" s="822" t="s">
        <v>615</v>
      </c>
      <c r="C55" s="825" t="s">
        <v>626</v>
      </c>
      <c r="D55" s="839" t="s">
        <v>627</v>
      </c>
      <c r="E55" s="825" t="s">
        <v>4402</v>
      </c>
      <c r="F55" s="839" t="s">
        <v>4403</v>
      </c>
      <c r="G55" s="825" t="s">
        <v>4416</v>
      </c>
      <c r="H55" s="825" t="s">
        <v>4417</v>
      </c>
      <c r="I55" s="831">
        <v>17.979999542236328</v>
      </c>
      <c r="J55" s="831">
        <v>50</v>
      </c>
      <c r="K55" s="832">
        <v>899</v>
      </c>
    </row>
    <row r="56" spans="1:11" ht="14.45" customHeight="1" x14ac:dyDescent="0.2">
      <c r="A56" s="821" t="s">
        <v>614</v>
      </c>
      <c r="B56" s="822" t="s">
        <v>615</v>
      </c>
      <c r="C56" s="825" t="s">
        <v>626</v>
      </c>
      <c r="D56" s="839" t="s">
        <v>627</v>
      </c>
      <c r="E56" s="825" t="s">
        <v>4402</v>
      </c>
      <c r="F56" s="839" t="s">
        <v>4403</v>
      </c>
      <c r="G56" s="825" t="s">
        <v>4418</v>
      </c>
      <c r="H56" s="825" t="s">
        <v>4419</v>
      </c>
      <c r="I56" s="831">
        <v>1.7999999523162842</v>
      </c>
      <c r="J56" s="831">
        <v>50</v>
      </c>
      <c r="K56" s="832">
        <v>90</v>
      </c>
    </row>
    <row r="57" spans="1:11" ht="14.45" customHeight="1" x14ac:dyDescent="0.2">
      <c r="A57" s="821" t="s">
        <v>614</v>
      </c>
      <c r="B57" s="822" t="s">
        <v>615</v>
      </c>
      <c r="C57" s="825" t="s">
        <v>626</v>
      </c>
      <c r="D57" s="839" t="s">
        <v>627</v>
      </c>
      <c r="E57" s="825" t="s">
        <v>4402</v>
      </c>
      <c r="F57" s="839" t="s">
        <v>4403</v>
      </c>
      <c r="G57" s="825" t="s">
        <v>4420</v>
      </c>
      <c r="H57" s="825" t="s">
        <v>4421</v>
      </c>
      <c r="I57" s="831">
        <v>13.199999809265137</v>
      </c>
      <c r="J57" s="831">
        <v>60</v>
      </c>
      <c r="K57" s="832">
        <v>792</v>
      </c>
    </row>
    <row r="58" spans="1:11" ht="14.45" customHeight="1" x14ac:dyDescent="0.2">
      <c r="A58" s="821" t="s">
        <v>614</v>
      </c>
      <c r="B58" s="822" t="s">
        <v>615</v>
      </c>
      <c r="C58" s="825" t="s">
        <v>626</v>
      </c>
      <c r="D58" s="839" t="s">
        <v>627</v>
      </c>
      <c r="E58" s="825" t="s">
        <v>4402</v>
      </c>
      <c r="F58" s="839" t="s">
        <v>4403</v>
      </c>
      <c r="G58" s="825" t="s">
        <v>4422</v>
      </c>
      <c r="H58" s="825" t="s">
        <v>4423</v>
      </c>
      <c r="I58" s="831">
        <v>13.199999809265137</v>
      </c>
      <c r="J58" s="831">
        <v>210</v>
      </c>
      <c r="K58" s="832">
        <v>2772</v>
      </c>
    </row>
    <row r="59" spans="1:11" ht="14.45" customHeight="1" x14ac:dyDescent="0.2">
      <c r="A59" s="821" t="s">
        <v>614</v>
      </c>
      <c r="B59" s="822" t="s">
        <v>615</v>
      </c>
      <c r="C59" s="825" t="s">
        <v>626</v>
      </c>
      <c r="D59" s="839" t="s">
        <v>627</v>
      </c>
      <c r="E59" s="825" t="s">
        <v>4402</v>
      </c>
      <c r="F59" s="839" t="s">
        <v>4403</v>
      </c>
      <c r="G59" s="825" t="s">
        <v>4424</v>
      </c>
      <c r="H59" s="825" t="s">
        <v>4425</v>
      </c>
      <c r="I59" s="831">
        <v>13.204999923706055</v>
      </c>
      <c r="J59" s="831">
        <v>80</v>
      </c>
      <c r="K59" s="832">
        <v>1056.4000244140625</v>
      </c>
    </row>
    <row r="60" spans="1:11" ht="14.45" customHeight="1" x14ac:dyDescent="0.2">
      <c r="A60" s="821" t="s">
        <v>614</v>
      </c>
      <c r="B60" s="822" t="s">
        <v>615</v>
      </c>
      <c r="C60" s="825" t="s">
        <v>626</v>
      </c>
      <c r="D60" s="839" t="s">
        <v>627</v>
      </c>
      <c r="E60" s="825" t="s">
        <v>4402</v>
      </c>
      <c r="F60" s="839" t="s">
        <v>4403</v>
      </c>
      <c r="G60" s="825" t="s">
        <v>4426</v>
      </c>
      <c r="H60" s="825" t="s">
        <v>4427</v>
      </c>
      <c r="I60" s="831">
        <v>13.199999809265137</v>
      </c>
      <c r="J60" s="831">
        <v>30</v>
      </c>
      <c r="K60" s="832">
        <v>396</v>
      </c>
    </row>
    <row r="61" spans="1:11" ht="14.45" customHeight="1" x14ac:dyDescent="0.2">
      <c r="A61" s="821" t="s">
        <v>614</v>
      </c>
      <c r="B61" s="822" t="s">
        <v>615</v>
      </c>
      <c r="C61" s="825" t="s">
        <v>626</v>
      </c>
      <c r="D61" s="839" t="s">
        <v>627</v>
      </c>
      <c r="E61" s="825" t="s">
        <v>4402</v>
      </c>
      <c r="F61" s="839" t="s">
        <v>4403</v>
      </c>
      <c r="G61" s="825" t="s">
        <v>4428</v>
      </c>
      <c r="H61" s="825" t="s">
        <v>4429</v>
      </c>
      <c r="I61" s="831">
        <v>22.855000495910645</v>
      </c>
      <c r="J61" s="831">
        <v>36</v>
      </c>
      <c r="K61" s="832">
        <v>822.91000366210938</v>
      </c>
    </row>
    <row r="62" spans="1:11" ht="14.45" customHeight="1" x14ac:dyDescent="0.2">
      <c r="A62" s="821" t="s">
        <v>614</v>
      </c>
      <c r="B62" s="822" t="s">
        <v>615</v>
      </c>
      <c r="C62" s="825" t="s">
        <v>626</v>
      </c>
      <c r="D62" s="839" t="s">
        <v>627</v>
      </c>
      <c r="E62" s="825" t="s">
        <v>4402</v>
      </c>
      <c r="F62" s="839" t="s">
        <v>4403</v>
      </c>
      <c r="G62" s="825" t="s">
        <v>4430</v>
      </c>
      <c r="H62" s="825" t="s">
        <v>4431</v>
      </c>
      <c r="I62" s="831">
        <v>7.8679999351501468</v>
      </c>
      <c r="J62" s="831">
        <v>700</v>
      </c>
      <c r="K62" s="832">
        <v>5508</v>
      </c>
    </row>
    <row r="63" spans="1:11" ht="14.45" customHeight="1" x14ac:dyDescent="0.2">
      <c r="A63" s="821" t="s">
        <v>614</v>
      </c>
      <c r="B63" s="822" t="s">
        <v>615</v>
      </c>
      <c r="C63" s="825" t="s">
        <v>626</v>
      </c>
      <c r="D63" s="839" t="s">
        <v>627</v>
      </c>
      <c r="E63" s="825" t="s">
        <v>4402</v>
      </c>
      <c r="F63" s="839" t="s">
        <v>4403</v>
      </c>
      <c r="G63" s="825" t="s">
        <v>4432</v>
      </c>
      <c r="H63" s="825" t="s">
        <v>4433</v>
      </c>
      <c r="I63" s="831">
        <v>3.1400001049041748</v>
      </c>
      <c r="J63" s="831">
        <v>30</v>
      </c>
      <c r="K63" s="832">
        <v>94.199996948242188</v>
      </c>
    </row>
    <row r="64" spans="1:11" ht="14.45" customHeight="1" x14ac:dyDescent="0.2">
      <c r="A64" s="821" t="s">
        <v>614</v>
      </c>
      <c r="B64" s="822" t="s">
        <v>615</v>
      </c>
      <c r="C64" s="825" t="s">
        <v>626</v>
      </c>
      <c r="D64" s="839" t="s">
        <v>627</v>
      </c>
      <c r="E64" s="825" t="s">
        <v>4402</v>
      </c>
      <c r="F64" s="839" t="s">
        <v>4403</v>
      </c>
      <c r="G64" s="825" t="s">
        <v>4434</v>
      </c>
      <c r="H64" s="825" t="s">
        <v>4435</v>
      </c>
      <c r="I64" s="831">
        <v>8.2299995422363281</v>
      </c>
      <c r="J64" s="831">
        <v>200</v>
      </c>
      <c r="K64" s="832">
        <v>1646</v>
      </c>
    </row>
    <row r="65" spans="1:11" ht="14.45" customHeight="1" x14ac:dyDescent="0.2">
      <c r="A65" s="821" t="s">
        <v>614</v>
      </c>
      <c r="B65" s="822" t="s">
        <v>615</v>
      </c>
      <c r="C65" s="825" t="s">
        <v>626</v>
      </c>
      <c r="D65" s="839" t="s">
        <v>627</v>
      </c>
      <c r="E65" s="825" t="s">
        <v>4402</v>
      </c>
      <c r="F65" s="839" t="s">
        <v>4403</v>
      </c>
      <c r="G65" s="825" t="s">
        <v>4436</v>
      </c>
      <c r="H65" s="825" t="s">
        <v>4437</v>
      </c>
      <c r="I65" s="831">
        <v>37.900001525878906</v>
      </c>
      <c r="J65" s="831">
        <v>2</v>
      </c>
      <c r="K65" s="832">
        <v>75.800003051757813</v>
      </c>
    </row>
    <row r="66" spans="1:11" ht="14.45" customHeight="1" x14ac:dyDescent="0.2">
      <c r="A66" s="821" t="s">
        <v>614</v>
      </c>
      <c r="B66" s="822" t="s">
        <v>615</v>
      </c>
      <c r="C66" s="825" t="s">
        <v>626</v>
      </c>
      <c r="D66" s="839" t="s">
        <v>627</v>
      </c>
      <c r="E66" s="825" t="s">
        <v>4402</v>
      </c>
      <c r="F66" s="839" t="s">
        <v>4403</v>
      </c>
      <c r="G66" s="825" t="s">
        <v>4438</v>
      </c>
      <c r="H66" s="825" t="s">
        <v>4439</v>
      </c>
      <c r="I66" s="831">
        <v>1.8160000085830688</v>
      </c>
      <c r="J66" s="831">
        <v>1200</v>
      </c>
      <c r="K66" s="832">
        <v>2178</v>
      </c>
    </row>
    <row r="67" spans="1:11" ht="14.45" customHeight="1" x14ac:dyDescent="0.2">
      <c r="A67" s="821" t="s">
        <v>614</v>
      </c>
      <c r="B67" s="822" t="s">
        <v>615</v>
      </c>
      <c r="C67" s="825" t="s">
        <v>626</v>
      </c>
      <c r="D67" s="839" t="s">
        <v>627</v>
      </c>
      <c r="E67" s="825" t="s">
        <v>4402</v>
      </c>
      <c r="F67" s="839" t="s">
        <v>4403</v>
      </c>
      <c r="G67" s="825" t="s">
        <v>4440</v>
      </c>
      <c r="H67" s="825" t="s">
        <v>4441</v>
      </c>
      <c r="I67" s="831">
        <v>1.8200000524520874</v>
      </c>
      <c r="J67" s="831">
        <v>400</v>
      </c>
      <c r="K67" s="832">
        <v>728</v>
      </c>
    </row>
    <row r="68" spans="1:11" ht="14.45" customHeight="1" x14ac:dyDescent="0.2">
      <c r="A68" s="821" t="s">
        <v>614</v>
      </c>
      <c r="B68" s="822" t="s">
        <v>615</v>
      </c>
      <c r="C68" s="825" t="s">
        <v>626</v>
      </c>
      <c r="D68" s="839" t="s">
        <v>627</v>
      </c>
      <c r="E68" s="825" t="s">
        <v>4402</v>
      </c>
      <c r="F68" s="839" t="s">
        <v>4403</v>
      </c>
      <c r="G68" s="825" t="s">
        <v>4442</v>
      </c>
      <c r="H68" s="825" t="s">
        <v>4443</v>
      </c>
      <c r="I68" s="831">
        <v>11.737999725341798</v>
      </c>
      <c r="J68" s="831">
        <v>200</v>
      </c>
      <c r="K68" s="832">
        <v>2347.9000778198242</v>
      </c>
    </row>
    <row r="69" spans="1:11" ht="14.45" customHeight="1" x14ac:dyDescent="0.2">
      <c r="A69" s="821" t="s">
        <v>614</v>
      </c>
      <c r="B69" s="822" t="s">
        <v>615</v>
      </c>
      <c r="C69" s="825" t="s">
        <v>626</v>
      </c>
      <c r="D69" s="839" t="s">
        <v>627</v>
      </c>
      <c r="E69" s="825" t="s">
        <v>4402</v>
      </c>
      <c r="F69" s="839" t="s">
        <v>4403</v>
      </c>
      <c r="G69" s="825" t="s">
        <v>4442</v>
      </c>
      <c r="H69" s="825" t="s">
        <v>4444</v>
      </c>
      <c r="I69" s="831">
        <v>11.739999771118164</v>
      </c>
      <c r="J69" s="831">
        <v>90</v>
      </c>
      <c r="K69" s="832">
        <v>1056.6000366210938</v>
      </c>
    </row>
    <row r="70" spans="1:11" ht="14.45" customHeight="1" x14ac:dyDescent="0.2">
      <c r="A70" s="821" t="s">
        <v>614</v>
      </c>
      <c r="B70" s="822" t="s">
        <v>615</v>
      </c>
      <c r="C70" s="825" t="s">
        <v>626</v>
      </c>
      <c r="D70" s="839" t="s">
        <v>627</v>
      </c>
      <c r="E70" s="825" t="s">
        <v>4402</v>
      </c>
      <c r="F70" s="839" t="s">
        <v>4403</v>
      </c>
      <c r="G70" s="825" t="s">
        <v>4445</v>
      </c>
      <c r="H70" s="825" t="s">
        <v>4446</v>
      </c>
      <c r="I70" s="831">
        <v>25.530000686645508</v>
      </c>
      <c r="J70" s="831">
        <v>90</v>
      </c>
      <c r="K70" s="832">
        <v>2297.7000427246094</v>
      </c>
    </row>
    <row r="71" spans="1:11" ht="14.45" customHeight="1" x14ac:dyDescent="0.2">
      <c r="A71" s="821" t="s">
        <v>614</v>
      </c>
      <c r="B71" s="822" t="s">
        <v>615</v>
      </c>
      <c r="C71" s="825" t="s">
        <v>626</v>
      </c>
      <c r="D71" s="839" t="s">
        <v>627</v>
      </c>
      <c r="E71" s="825" t="s">
        <v>4402</v>
      </c>
      <c r="F71" s="839" t="s">
        <v>4403</v>
      </c>
      <c r="G71" s="825" t="s">
        <v>4447</v>
      </c>
      <c r="H71" s="825" t="s">
        <v>4448</v>
      </c>
      <c r="I71" s="831">
        <v>5.3220001220703121</v>
      </c>
      <c r="J71" s="831">
        <v>600</v>
      </c>
      <c r="K71" s="832">
        <v>3193.4000244140625</v>
      </c>
    </row>
    <row r="72" spans="1:11" ht="14.45" customHeight="1" x14ac:dyDescent="0.2">
      <c r="A72" s="821" t="s">
        <v>614</v>
      </c>
      <c r="B72" s="822" t="s">
        <v>615</v>
      </c>
      <c r="C72" s="825" t="s">
        <v>626</v>
      </c>
      <c r="D72" s="839" t="s">
        <v>627</v>
      </c>
      <c r="E72" s="825" t="s">
        <v>4402</v>
      </c>
      <c r="F72" s="839" t="s">
        <v>4403</v>
      </c>
      <c r="G72" s="825" t="s">
        <v>4449</v>
      </c>
      <c r="H72" s="825" t="s">
        <v>4450</v>
      </c>
      <c r="I72" s="831">
        <v>4.8000001907348633</v>
      </c>
      <c r="J72" s="831">
        <v>1000</v>
      </c>
      <c r="K72" s="832">
        <v>4800</v>
      </c>
    </row>
    <row r="73" spans="1:11" ht="14.45" customHeight="1" x14ac:dyDescent="0.2">
      <c r="A73" s="821" t="s">
        <v>614</v>
      </c>
      <c r="B73" s="822" t="s">
        <v>615</v>
      </c>
      <c r="C73" s="825" t="s">
        <v>626</v>
      </c>
      <c r="D73" s="839" t="s">
        <v>627</v>
      </c>
      <c r="E73" s="825" t="s">
        <v>4402</v>
      </c>
      <c r="F73" s="839" t="s">
        <v>4403</v>
      </c>
      <c r="G73" s="825" t="s">
        <v>4451</v>
      </c>
      <c r="H73" s="825" t="s">
        <v>4452</v>
      </c>
      <c r="I73" s="831">
        <v>1.5033333301544189</v>
      </c>
      <c r="J73" s="831">
        <v>300</v>
      </c>
      <c r="K73" s="832">
        <v>451</v>
      </c>
    </row>
    <row r="74" spans="1:11" ht="14.45" customHeight="1" x14ac:dyDescent="0.2">
      <c r="A74" s="821" t="s">
        <v>614</v>
      </c>
      <c r="B74" s="822" t="s">
        <v>615</v>
      </c>
      <c r="C74" s="825" t="s">
        <v>626</v>
      </c>
      <c r="D74" s="839" t="s">
        <v>627</v>
      </c>
      <c r="E74" s="825" t="s">
        <v>4402</v>
      </c>
      <c r="F74" s="839" t="s">
        <v>4403</v>
      </c>
      <c r="G74" s="825" t="s">
        <v>4453</v>
      </c>
      <c r="H74" s="825" t="s">
        <v>4454</v>
      </c>
      <c r="I74" s="831">
        <v>28.340000152587891</v>
      </c>
      <c r="J74" s="831">
        <v>4</v>
      </c>
      <c r="K74" s="832">
        <v>113.36000061035156</v>
      </c>
    </row>
    <row r="75" spans="1:11" ht="14.45" customHeight="1" x14ac:dyDescent="0.2">
      <c r="A75" s="821" t="s">
        <v>614</v>
      </c>
      <c r="B75" s="822" t="s">
        <v>615</v>
      </c>
      <c r="C75" s="825" t="s">
        <v>626</v>
      </c>
      <c r="D75" s="839" t="s">
        <v>627</v>
      </c>
      <c r="E75" s="825" t="s">
        <v>4402</v>
      </c>
      <c r="F75" s="839" t="s">
        <v>4403</v>
      </c>
      <c r="G75" s="825" t="s">
        <v>4455</v>
      </c>
      <c r="H75" s="825" t="s">
        <v>4456</v>
      </c>
      <c r="I75" s="831">
        <v>9.1999998092651367</v>
      </c>
      <c r="J75" s="831">
        <v>1300</v>
      </c>
      <c r="K75" s="832">
        <v>11960</v>
      </c>
    </row>
    <row r="76" spans="1:11" ht="14.45" customHeight="1" x14ac:dyDescent="0.2">
      <c r="A76" s="821" t="s">
        <v>614</v>
      </c>
      <c r="B76" s="822" t="s">
        <v>615</v>
      </c>
      <c r="C76" s="825" t="s">
        <v>626</v>
      </c>
      <c r="D76" s="839" t="s">
        <v>627</v>
      </c>
      <c r="E76" s="825" t="s">
        <v>4402</v>
      </c>
      <c r="F76" s="839" t="s">
        <v>4403</v>
      </c>
      <c r="G76" s="825" t="s">
        <v>4457</v>
      </c>
      <c r="H76" s="825" t="s">
        <v>4458</v>
      </c>
      <c r="I76" s="831">
        <v>35.090000152587891</v>
      </c>
      <c r="J76" s="831">
        <v>40</v>
      </c>
      <c r="K76" s="832">
        <v>1403.5999755859375</v>
      </c>
    </row>
    <row r="77" spans="1:11" ht="14.45" customHeight="1" x14ac:dyDescent="0.2">
      <c r="A77" s="821" t="s">
        <v>614</v>
      </c>
      <c r="B77" s="822" t="s">
        <v>615</v>
      </c>
      <c r="C77" s="825" t="s">
        <v>626</v>
      </c>
      <c r="D77" s="839" t="s">
        <v>627</v>
      </c>
      <c r="E77" s="825" t="s">
        <v>4402</v>
      </c>
      <c r="F77" s="839" t="s">
        <v>4403</v>
      </c>
      <c r="G77" s="825" t="s">
        <v>4459</v>
      </c>
      <c r="H77" s="825" t="s">
        <v>4460</v>
      </c>
      <c r="I77" s="831">
        <v>172.5</v>
      </c>
      <c r="J77" s="831">
        <v>1</v>
      </c>
      <c r="K77" s="832">
        <v>172.5</v>
      </c>
    </row>
    <row r="78" spans="1:11" ht="14.45" customHeight="1" x14ac:dyDescent="0.2">
      <c r="A78" s="821" t="s">
        <v>614</v>
      </c>
      <c r="B78" s="822" t="s">
        <v>615</v>
      </c>
      <c r="C78" s="825" t="s">
        <v>626</v>
      </c>
      <c r="D78" s="839" t="s">
        <v>627</v>
      </c>
      <c r="E78" s="825" t="s">
        <v>4402</v>
      </c>
      <c r="F78" s="839" t="s">
        <v>4403</v>
      </c>
      <c r="G78" s="825" t="s">
        <v>4461</v>
      </c>
      <c r="H78" s="825" t="s">
        <v>4462</v>
      </c>
      <c r="I78" s="831">
        <v>6.6550000905990601</v>
      </c>
      <c r="J78" s="831">
        <v>850</v>
      </c>
      <c r="K78" s="832">
        <v>5612.5</v>
      </c>
    </row>
    <row r="79" spans="1:11" ht="14.45" customHeight="1" x14ac:dyDescent="0.2">
      <c r="A79" s="821" t="s">
        <v>614</v>
      </c>
      <c r="B79" s="822" t="s">
        <v>615</v>
      </c>
      <c r="C79" s="825" t="s">
        <v>626</v>
      </c>
      <c r="D79" s="839" t="s">
        <v>627</v>
      </c>
      <c r="E79" s="825" t="s">
        <v>4402</v>
      </c>
      <c r="F79" s="839" t="s">
        <v>4403</v>
      </c>
      <c r="G79" s="825" t="s">
        <v>4463</v>
      </c>
      <c r="H79" s="825" t="s">
        <v>4464</v>
      </c>
      <c r="I79" s="831">
        <v>198.68499755859375</v>
      </c>
      <c r="J79" s="831">
        <v>13</v>
      </c>
      <c r="K79" s="832">
        <v>2582.9400024414063</v>
      </c>
    </row>
    <row r="80" spans="1:11" ht="14.45" customHeight="1" x14ac:dyDescent="0.2">
      <c r="A80" s="821" t="s">
        <v>614</v>
      </c>
      <c r="B80" s="822" t="s">
        <v>615</v>
      </c>
      <c r="C80" s="825" t="s">
        <v>626</v>
      </c>
      <c r="D80" s="839" t="s">
        <v>627</v>
      </c>
      <c r="E80" s="825" t="s">
        <v>4402</v>
      </c>
      <c r="F80" s="839" t="s">
        <v>4403</v>
      </c>
      <c r="G80" s="825" t="s">
        <v>4465</v>
      </c>
      <c r="H80" s="825" t="s">
        <v>4466</v>
      </c>
      <c r="I80" s="831">
        <v>0.82199999094009402</v>
      </c>
      <c r="J80" s="831">
        <v>1500</v>
      </c>
      <c r="K80" s="832">
        <v>1233</v>
      </c>
    </row>
    <row r="81" spans="1:11" ht="14.45" customHeight="1" x14ac:dyDescent="0.2">
      <c r="A81" s="821" t="s">
        <v>614</v>
      </c>
      <c r="B81" s="822" t="s">
        <v>615</v>
      </c>
      <c r="C81" s="825" t="s">
        <v>626</v>
      </c>
      <c r="D81" s="839" t="s">
        <v>627</v>
      </c>
      <c r="E81" s="825" t="s">
        <v>4402</v>
      </c>
      <c r="F81" s="839" t="s">
        <v>4403</v>
      </c>
      <c r="G81" s="825" t="s">
        <v>4467</v>
      </c>
      <c r="H81" s="825" t="s">
        <v>4468</v>
      </c>
      <c r="I81" s="831">
        <v>1.1399999856948853</v>
      </c>
      <c r="J81" s="831">
        <v>320</v>
      </c>
      <c r="K81" s="832">
        <v>364.79998779296875</v>
      </c>
    </row>
    <row r="82" spans="1:11" ht="14.45" customHeight="1" x14ac:dyDescent="0.2">
      <c r="A82" s="821" t="s">
        <v>614</v>
      </c>
      <c r="B82" s="822" t="s">
        <v>615</v>
      </c>
      <c r="C82" s="825" t="s">
        <v>626</v>
      </c>
      <c r="D82" s="839" t="s">
        <v>627</v>
      </c>
      <c r="E82" s="825" t="s">
        <v>4402</v>
      </c>
      <c r="F82" s="839" t="s">
        <v>4403</v>
      </c>
      <c r="G82" s="825" t="s">
        <v>4469</v>
      </c>
      <c r="H82" s="825" t="s">
        <v>4470</v>
      </c>
      <c r="I82" s="831">
        <v>0.58124998211860657</v>
      </c>
      <c r="J82" s="831">
        <v>1500</v>
      </c>
      <c r="K82" s="832">
        <v>870.99999618530273</v>
      </c>
    </row>
    <row r="83" spans="1:11" ht="14.45" customHeight="1" x14ac:dyDescent="0.2">
      <c r="A83" s="821" t="s">
        <v>614</v>
      </c>
      <c r="B83" s="822" t="s">
        <v>615</v>
      </c>
      <c r="C83" s="825" t="s">
        <v>626</v>
      </c>
      <c r="D83" s="839" t="s">
        <v>627</v>
      </c>
      <c r="E83" s="825" t="s">
        <v>4402</v>
      </c>
      <c r="F83" s="839" t="s">
        <v>4403</v>
      </c>
      <c r="G83" s="825" t="s">
        <v>4471</v>
      </c>
      <c r="H83" s="825" t="s">
        <v>4472</v>
      </c>
      <c r="I83" s="831">
        <v>8.2528573444911419</v>
      </c>
      <c r="J83" s="831">
        <v>2820</v>
      </c>
      <c r="K83" s="832">
        <v>23566.200439453125</v>
      </c>
    </row>
    <row r="84" spans="1:11" ht="14.45" customHeight="1" x14ac:dyDescent="0.2">
      <c r="A84" s="821" t="s">
        <v>614</v>
      </c>
      <c r="B84" s="822" t="s">
        <v>615</v>
      </c>
      <c r="C84" s="825" t="s">
        <v>626</v>
      </c>
      <c r="D84" s="839" t="s">
        <v>627</v>
      </c>
      <c r="E84" s="825" t="s">
        <v>4402</v>
      </c>
      <c r="F84" s="839" t="s">
        <v>4403</v>
      </c>
      <c r="G84" s="825" t="s">
        <v>4473</v>
      </c>
      <c r="H84" s="825" t="s">
        <v>4474</v>
      </c>
      <c r="I84" s="831">
        <v>1.5549999475479126</v>
      </c>
      <c r="J84" s="831">
        <v>300</v>
      </c>
      <c r="K84" s="832">
        <v>466</v>
      </c>
    </row>
    <row r="85" spans="1:11" ht="14.45" customHeight="1" x14ac:dyDescent="0.2">
      <c r="A85" s="821" t="s">
        <v>614</v>
      </c>
      <c r="B85" s="822" t="s">
        <v>615</v>
      </c>
      <c r="C85" s="825" t="s">
        <v>626</v>
      </c>
      <c r="D85" s="839" t="s">
        <v>627</v>
      </c>
      <c r="E85" s="825" t="s">
        <v>4402</v>
      </c>
      <c r="F85" s="839" t="s">
        <v>4403</v>
      </c>
      <c r="G85" s="825" t="s">
        <v>4475</v>
      </c>
      <c r="H85" s="825" t="s">
        <v>4476</v>
      </c>
      <c r="I85" s="831">
        <v>6.1700000762939453</v>
      </c>
      <c r="J85" s="831">
        <v>50</v>
      </c>
      <c r="K85" s="832">
        <v>308.5</v>
      </c>
    </row>
    <row r="86" spans="1:11" ht="14.45" customHeight="1" x14ac:dyDescent="0.2">
      <c r="A86" s="821" t="s">
        <v>614</v>
      </c>
      <c r="B86" s="822" t="s">
        <v>615</v>
      </c>
      <c r="C86" s="825" t="s">
        <v>626</v>
      </c>
      <c r="D86" s="839" t="s">
        <v>627</v>
      </c>
      <c r="E86" s="825" t="s">
        <v>4402</v>
      </c>
      <c r="F86" s="839" t="s">
        <v>4403</v>
      </c>
      <c r="G86" s="825" t="s">
        <v>4477</v>
      </c>
      <c r="H86" s="825" t="s">
        <v>4478</v>
      </c>
      <c r="I86" s="831">
        <v>1.9842857292720251</v>
      </c>
      <c r="J86" s="831">
        <v>500</v>
      </c>
      <c r="K86" s="832">
        <v>992</v>
      </c>
    </row>
    <row r="87" spans="1:11" ht="14.45" customHeight="1" x14ac:dyDescent="0.2">
      <c r="A87" s="821" t="s">
        <v>614</v>
      </c>
      <c r="B87" s="822" t="s">
        <v>615</v>
      </c>
      <c r="C87" s="825" t="s">
        <v>626</v>
      </c>
      <c r="D87" s="839" t="s">
        <v>627</v>
      </c>
      <c r="E87" s="825" t="s">
        <v>4402</v>
      </c>
      <c r="F87" s="839" t="s">
        <v>4403</v>
      </c>
      <c r="G87" s="825" t="s">
        <v>4479</v>
      </c>
      <c r="H87" s="825" t="s">
        <v>4480</v>
      </c>
      <c r="I87" s="831">
        <v>2.0433332920074463</v>
      </c>
      <c r="J87" s="831">
        <v>750</v>
      </c>
      <c r="K87" s="832">
        <v>1532</v>
      </c>
    </row>
    <row r="88" spans="1:11" ht="14.45" customHeight="1" x14ac:dyDescent="0.2">
      <c r="A88" s="821" t="s">
        <v>614</v>
      </c>
      <c r="B88" s="822" t="s">
        <v>615</v>
      </c>
      <c r="C88" s="825" t="s">
        <v>626</v>
      </c>
      <c r="D88" s="839" t="s">
        <v>627</v>
      </c>
      <c r="E88" s="825" t="s">
        <v>4402</v>
      </c>
      <c r="F88" s="839" t="s">
        <v>4403</v>
      </c>
      <c r="G88" s="825" t="s">
        <v>4481</v>
      </c>
      <c r="H88" s="825" t="s">
        <v>4482</v>
      </c>
      <c r="I88" s="831">
        <v>1.8999999761581421</v>
      </c>
      <c r="J88" s="831">
        <v>50</v>
      </c>
      <c r="K88" s="832">
        <v>95</v>
      </c>
    </row>
    <row r="89" spans="1:11" ht="14.45" customHeight="1" x14ac:dyDescent="0.2">
      <c r="A89" s="821" t="s">
        <v>614</v>
      </c>
      <c r="B89" s="822" t="s">
        <v>615</v>
      </c>
      <c r="C89" s="825" t="s">
        <v>626</v>
      </c>
      <c r="D89" s="839" t="s">
        <v>627</v>
      </c>
      <c r="E89" s="825" t="s">
        <v>4402</v>
      </c>
      <c r="F89" s="839" t="s">
        <v>4403</v>
      </c>
      <c r="G89" s="825" t="s">
        <v>4483</v>
      </c>
      <c r="H89" s="825" t="s">
        <v>4484</v>
      </c>
      <c r="I89" s="831">
        <v>2.6966667175292969</v>
      </c>
      <c r="J89" s="831">
        <v>550</v>
      </c>
      <c r="K89" s="832">
        <v>1483</v>
      </c>
    </row>
    <row r="90" spans="1:11" ht="14.45" customHeight="1" x14ac:dyDescent="0.2">
      <c r="A90" s="821" t="s">
        <v>614</v>
      </c>
      <c r="B90" s="822" t="s">
        <v>615</v>
      </c>
      <c r="C90" s="825" t="s">
        <v>626</v>
      </c>
      <c r="D90" s="839" t="s">
        <v>627</v>
      </c>
      <c r="E90" s="825" t="s">
        <v>4402</v>
      </c>
      <c r="F90" s="839" t="s">
        <v>4403</v>
      </c>
      <c r="G90" s="825" t="s">
        <v>4485</v>
      </c>
      <c r="H90" s="825" t="s">
        <v>4486</v>
      </c>
      <c r="I90" s="831">
        <v>2.1616667509078979</v>
      </c>
      <c r="J90" s="831">
        <v>350</v>
      </c>
      <c r="K90" s="832">
        <v>756.5</v>
      </c>
    </row>
    <row r="91" spans="1:11" ht="14.45" customHeight="1" x14ac:dyDescent="0.2">
      <c r="A91" s="821" t="s">
        <v>614</v>
      </c>
      <c r="B91" s="822" t="s">
        <v>615</v>
      </c>
      <c r="C91" s="825" t="s">
        <v>626</v>
      </c>
      <c r="D91" s="839" t="s">
        <v>627</v>
      </c>
      <c r="E91" s="825" t="s">
        <v>4402</v>
      </c>
      <c r="F91" s="839" t="s">
        <v>4403</v>
      </c>
      <c r="G91" s="825" t="s">
        <v>4487</v>
      </c>
      <c r="H91" s="825" t="s">
        <v>4488</v>
      </c>
      <c r="I91" s="831">
        <v>23.719999313354492</v>
      </c>
      <c r="J91" s="831">
        <v>20</v>
      </c>
      <c r="K91" s="832">
        <v>474.39999389648438</v>
      </c>
    </row>
    <row r="92" spans="1:11" ht="14.45" customHeight="1" x14ac:dyDescent="0.2">
      <c r="A92" s="821" t="s">
        <v>614</v>
      </c>
      <c r="B92" s="822" t="s">
        <v>615</v>
      </c>
      <c r="C92" s="825" t="s">
        <v>626</v>
      </c>
      <c r="D92" s="839" t="s">
        <v>627</v>
      </c>
      <c r="E92" s="825" t="s">
        <v>4402</v>
      </c>
      <c r="F92" s="839" t="s">
        <v>4403</v>
      </c>
      <c r="G92" s="825" t="s">
        <v>4483</v>
      </c>
      <c r="H92" s="825" t="s">
        <v>4489</v>
      </c>
      <c r="I92" s="831">
        <v>2.7000000476837158</v>
      </c>
      <c r="J92" s="831">
        <v>50</v>
      </c>
      <c r="K92" s="832">
        <v>135</v>
      </c>
    </row>
    <row r="93" spans="1:11" ht="14.45" customHeight="1" x14ac:dyDescent="0.2">
      <c r="A93" s="821" t="s">
        <v>614</v>
      </c>
      <c r="B93" s="822" t="s">
        <v>615</v>
      </c>
      <c r="C93" s="825" t="s">
        <v>626</v>
      </c>
      <c r="D93" s="839" t="s">
        <v>627</v>
      </c>
      <c r="E93" s="825" t="s">
        <v>4402</v>
      </c>
      <c r="F93" s="839" t="s">
        <v>4403</v>
      </c>
      <c r="G93" s="825" t="s">
        <v>4477</v>
      </c>
      <c r="H93" s="825" t="s">
        <v>4490</v>
      </c>
      <c r="I93" s="831">
        <v>1.9900000095367432</v>
      </c>
      <c r="J93" s="831">
        <v>50</v>
      </c>
      <c r="K93" s="832">
        <v>99.5</v>
      </c>
    </row>
    <row r="94" spans="1:11" ht="14.45" customHeight="1" x14ac:dyDescent="0.2">
      <c r="A94" s="821" t="s">
        <v>614</v>
      </c>
      <c r="B94" s="822" t="s">
        <v>615</v>
      </c>
      <c r="C94" s="825" t="s">
        <v>626</v>
      </c>
      <c r="D94" s="839" t="s">
        <v>627</v>
      </c>
      <c r="E94" s="825" t="s">
        <v>4402</v>
      </c>
      <c r="F94" s="839" t="s">
        <v>4403</v>
      </c>
      <c r="G94" s="825" t="s">
        <v>4479</v>
      </c>
      <c r="H94" s="825" t="s">
        <v>4491</v>
      </c>
      <c r="I94" s="831">
        <v>2.0499999523162842</v>
      </c>
      <c r="J94" s="831">
        <v>100</v>
      </c>
      <c r="K94" s="832">
        <v>205</v>
      </c>
    </row>
    <row r="95" spans="1:11" ht="14.45" customHeight="1" x14ac:dyDescent="0.2">
      <c r="A95" s="821" t="s">
        <v>614</v>
      </c>
      <c r="B95" s="822" t="s">
        <v>615</v>
      </c>
      <c r="C95" s="825" t="s">
        <v>626</v>
      </c>
      <c r="D95" s="839" t="s">
        <v>627</v>
      </c>
      <c r="E95" s="825" t="s">
        <v>4402</v>
      </c>
      <c r="F95" s="839" t="s">
        <v>4403</v>
      </c>
      <c r="G95" s="825" t="s">
        <v>4485</v>
      </c>
      <c r="H95" s="825" t="s">
        <v>4492</v>
      </c>
      <c r="I95" s="831">
        <v>2.1700000762939453</v>
      </c>
      <c r="J95" s="831">
        <v>50</v>
      </c>
      <c r="K95" s="832">
        <v>108.5</v>
      </c>
    </row>
    <row r="96" spans="1:11" ht="14.45" customHeight="1" x14ac:dyDescent="0.2">
      <c r="A96" s="821" t="s">
        <v>614</v>
      </c>
      <c r="B96" s="822" t="s">
        <v>615</v>
      </c>
      <c r="C96" s="825" t="s">
        <v>626</v>
      </c>
      <c r="D96" s="839" t="s">
        <v>627</v>
      </c>
      <c r="E96" s="825" t="s">
        <v>4402</v>
      </c>
      <c r="F96" s="839" t="s">
        <v>4403</v>
      </c>
      <c r="G96" s="825" t="s">
        <v>4493</v>
      </c>
      <c r="H96" s="825" t="s">
        <v>4494</v>
      </c>
      <c r="I96" s="831">
        <v>23.714999198913574</v>
      </c>
      <c r="J96" s="831">
        <v>130</v>
      </c>
      <c r="K96" s="832">
        <v>3083.2999877929688</v>
      </c>
    </row>
    <row r="97" spans="1:11" ht="14.45" customHeight="1" x14ac:dyDescent="0.2">
      <c r="A97" s="821" t="s">
        <v>614</v>
      </c>
      <c r="B97" s="822" t="s">
        <v>615</v>
      </c>
      <c r="C97" s="825" t="s">
        <v>626</v>
      </c>
      <c r="D97" s="839" t="s">
        <v>627</v>
      </c>
      <c r="E97" s="825" t="s">
        <v>4402</v>
      </c>
      <c r="F97" s="839" t="s">
        <v>4403</v>
      </c>
      <c r="G97" s="825" t="s">
        <v>4493</v>
      </c>
      <c r="H97" s="825" t="s">
        <v>4495</v>
      </c>
      <c r="I97" s="831">
        <v>22.06333287556966</v>
      </c>
      <c r="J97" s="831">
        <v>10</v>
      </c>
      <c r="K97" s="832">
        <v>237.10000610351563</v>
      </c>
    </row>
    <row r="98" spans="1:11" ht="14.45" customHeight="1" x14ac:dyDescent="0.2">
      <c r="A98" s="821" t="s">
        <v>614</v>
      </c>
      <c r="B98" s="822" t="s">
        <v>615</v>
      </c>
      <c r="C98" s="825" t="s">
        <v>626</v>
      </c>
      <c r="D98" s="839" t="s">
        <v>627</v>
      </c>
      <c r="E98" s="825" t="s">
        <v>4496</v>
      </c>
      <c r="F98" s="839" t="s">
        <v>4497</v>
      </c>
      <c r="G98" s="825" t="s">
        <v>4498</v>
      </c>
      <c r="H98" s="825" t="s">
        <v>4499</v>
      </c>
      <c r="I98" s="831">
        <v>10.161110983954536</v>
      </c>
      <c r="J98" s="831">
        <v>2200</v>
      </c>
      <c r="K98" s="832">
        <v>22355</v>
      </c>
    </row>
    <row r="99" spans="1:11" ht="14.45" customHeight="1" x14ac:dyDescent="0.2">
      <c r="A99" s="821" t="s">
        <v>614</v>
      </c>
      <c r="B99" s="822" t="s">
        <v>615</v>
      </c>
      <c r="C99" s="825" t="s">
        <v>626</v>
      </c>
      <c r="D99" s="839" t="s">
        <v>627</v>
      </c>
      <c r="E99" s="825" t="s">
        <v>4496</v>
      </c>
      <c r="F99" s="839" t="s">
        <v>4497</v>
      </c>
      <c r="G99" s="825" t="s">
        <v>4500</v>
      </c>
      <c r="H99" s="825" t="s">
        <v>4501</v>
      </c>
      <c r="I99" s="831">
        <v>16.700000762939453</v>
      </c>
      <c r="J99" s="831">
        <v>100</v>
      </c>
      <c r="K99" s="832">
        <v>1670</v>
      </c>
    </row>
    <row r="100" spans="1:11" ht="14.45" customHeight="1" x14ac:dyDescent="0.2">
      <c r="A100" s="821" t="s">
        <v>614</v>
      </c>
      <c r="B100" s="822" t="s">
        <v>615</v>
      </c>
      <c r="C100" s="825" t="s">
        <v>626</v>
      </c>
      <c r="D100" s="839" t="s">
        <v>627</v>
      </c>
      <c r="E100" s="825" t="s">
        <v>4502</v>
      </c>
      <c r="F100" s="839" t="s">
        <v>4503</v>
      </c>
      <c r="G100" s="825" t="s">
        <v>4504</v>
      </c>
      <c r="H100" s="825" t="s">
        <v>4505</v>
      </c>
      <c r="I100" s="831">
        <v>0.30250000953674316</v>
      </c>
      <c r="J100" s="831">
        <v>600</v>
      </c>
      <c r="K100" s="832">
        <v>181</v>
      </c>
    </row>
    <row r="101" spans="1:11" ht="14.45" customHeight="1" x14ac:dyDescent="0.2">
      <c r="A101" s="821" t="s">
        <v>614</v>
      </c>
      <c r="B101" s="822" t="s">
        <v>615</v>
      </c>
      <c r="C101" s="825" t="s">
        <v>626</v>
      </c>
      <c r="D101" s="839" t="s">
        <v>627</v>
      </c>
      <c r="E101" s="825" t="s">
        <v>4502</v>
      </c>
      <c r="F101" s="839" t="s">
        <v>4503</v>
      </c>
      <c r="G101" s="825" t="s">
        <v>4506</v>
      </c>
      <c r="H101" s="825" t="s">
        <v>4507</v>
      </c>
      <c r="I101" s="831">
        <v>0.30500000715255737</v>
      </c>
      <c r="J101" s="831">
        <v>600</v>
      </c>
      <c r="K101" s="832">
        <v>182</v>
      </c>
    </row>
    <row r="102" spans="1:11" ht="14.45" customHeight="1" x14ac:dyDescent="0.2">
      <c r="A102" s="821" t="s">
        <v>614</v>
      </c>
      <c r="B102" s="822" t="s">
        <v>615</v>
      </c>
      <c r="C102" s="825" t="s">
        <v>626</v>
      </c>
      <c r="D102" s="839" t="s">
        <v>627</v>
      </c>
      <c r="E102" s="825" t="s">
        <v>4502</v>
      </c>
      <c r="F102" s="839" t="s">
        <v>4503</v>
      </c>
      <c r="G102" s="825" t="s">
        <v>4508</v>
      </c>
      <c r="H102" s="825" t="s">
        <v>4509</v>
      </c>
      <c r="I102" s="831">
        <v>0.68000000715255737</v>
      </c>
      <c r="J102" s="831">
        <v>100</v>
      </c>
      <c r="K102" s="832">
        <v>68</v>
      </c>
    </row>
    <row r="103" spans="1:11" ht="14.45" customHeight="1" x14ac:dyDescent="0.2">
      <c r="A103" s="821" t="s">
        <v>614</v>
      </c>
      <c r="B103" s="822" t="s">
        <v>615</v>
      </c>
      <c r="C103" s="825" t="s">
        <v>626</v>
      </c>
      <c r="D103" s="839" t="s">
        <v>627</v>
      </c>
      <c r="E103" s="825" t="s">
        <v>4502</v>
      </c>
      <c r="F103" s="839" t="s">
        <v>4503</v>
      </c>
      <c r="G103" s="825" t="s">
        <v>4510</v>
      </c>
      <c r="H103" s="825" t="s">
        <v>4511</v>
      </c>
      <c r="I103" s="831">
        <v>0.54285716159003117</v>
      </c>
      <c r="J103" s="831">
        <v>2200</v>
      </c>
      <c r="K103" s="832">
        <v>1191</v>
      </c>
    </row>
    <row r="104" spans="1:11" ht="14.45" customHeight="1" x14ac:dyDescent="0.2">
      <c r="A104" s="821" t="s">
        <v>614</v>
      </c>
      <c r="B104" s="822" t="s">
        <v>615</v>
      </c>
      <c r="C104" s="825" t="s">
        <v>626</v>
      </c>
      <c r="D104" s="839" t="s">
        <v>627</v>
      </c>
      <c r="E104" s="825" t="s">
        <v>4502</v>
      </c>
      <c r="F104" s="839" t="s">
        <v>4503</v>
      </c>
      <c r="G104" s="825" t="s">
        <v>4512</v>
      </c>
      <c r="H104" s="825" t="s">
        <v>4513</v>
      </c>
      <c r="I104" s="831">
        <v>1.8350000381469727</v>
      </c>
      <c r="J104" s="831">
        <v>300</v>
      </c>
      <c r="K104" s="832">
        <v>550</v>
      </c>
    </row>
    <row r="105" spans="1:11" ht="14.45" customHeight="1" x14ac:dyDescent="0.2">
      <c r="A105" s="821" t="s">
        <v>614</v>
      </c>
      <c r="B105" s="822" t="s">
        <v>615</v>
      </c>
      <c r="C105" s="825" t="s">
        <v>626</v>
      </c>
      <c r="D105" s="839" t="s">
        <v>627</v>
      </c>
      <c r="E105" s="825" t="s">
        <v>4502</v>
      </c>
      <c r="F105" s="839" t="s">
        <v>4503</v>
      </c>
      <c r="G105" s="825" t="s">
        <v>4514</v>
      </c>
      <c r="H105" s="825" t="s">
        <v>4515</v>
      </c>
      <c r="I105" s="831">
        <v>1.8049999475479126</v>
      </c>
      <c r="J105" s="831">
        <v>1300</v>
      </c>
      <c r="K105" s="832">
        <v>2347</v>
      </c>
    </row>
    <row r="106" spans="1:11" ht="14.45" customHeight="1" x14ac:dyDescent="0.2">
      <c r="A106" s="821" t="s">
        <v>614</v>
      </c>
      <c r="B106" s="822" t="s">
        <v>615</v>
      </c>
      <c r="C106" s="825" t="s">
        <v>626</v>
      </c>
      <c r="D106" s="839" t="s">
        <v>627</v>
      </c>
      <c r="E106" s="825" t="s">
        <v>4502</v>
      </c>
      <c r="F106" s="839" t="s">
        <v>4503</v>
      </c>
      <c r="G106" s="825" t="s">
        <v>4514</v>
      </c>
      <c r="H106" s="825" t="s">
        <v>4516</v>
      </c>
      <c r="I106" s="831">
        <v>1.7999999523162842</v>
      </c>
      <c r="J106" s="831">
        <v>100</v>
      </c>
      <c r="K106" s="832">
        <v>180</v>
      </c>
    </row>
    <row r="107" spans="1:11" ht="14.45" customHeight="1" x14ac:dyDescent="0.2">
      <c r="A107" s="821" t="s">
        <v>614</v>
      </c>
      <c r="B107" s="822" t="s">
        <v>615</v>
      </c>
      <c r="C107" s="825" t="s">
        <v>626</v>
      </c>
      <c r="D107" s="839" t="s">
        <v>627</v>
      </c>
      <c r="E107" s="825" t="s">
        <v>4517</v>
      </c>
      <c r="F107" s="839" t="s">
        <v>4518</v>
      </c>
      <c r="G107" s="825" t="s">
        <v>4519</v>
      </c>
      <c r="H107" s="825" t="s">
        <v>4520</v>
      </c>
      <c r="I107" s="831">
        <v>0.7142857142857143</v>
      </c>
      <c r="J107" s="831">
        <v>7000</v>
      </c>
      <c r="K107" s="832">
        <v>4970</v>
      </c>
    </row>
    <row r="108" spans="1:11" ht="14.45" customHeight="1" x14ac:dyDescent="0.2">
      <c r="A108" s="821" t="s">
        <v>614</v>
      </c>
      <c r="B108" s="822" t="s">
        <v>615</v>
      </c>
      <c r="C108" s="825" t="s">
        <v>626</v>
      </c>
      <c r="D108" s="839" t="s">
        <v>627</v>
      </c>
      <c r="E108" s="825" t="s">
        <v>4517</v>
      </c>
      <c r="F108" s="839" t="s">
        <v>4518</v>
      </c>
      <c r="G108" s="825" t="s">
        <v>4521</v>
      </c>
      <c r="H108" s="825" t="s">
        <v>4522</v>
      </c>
      <c r="I108" s="831">
        <v>0.73142857210976742</v>
      </c>
      <c r="J108" s="831">
        <v>14600</v>
      </c>
      <c r="K108" s="832">
        <v>11046</v>
      </c>
    </row>
    <row r="109" spans="1:11" ht="14.45" customHeight="1" x14ac:dyDescent="0.2">
      <c r="A109" s="821" t="s">
        <v>614</v>
      </c>
      <c r="B109" s="822" t="s">
        <v>615</v>
      </c>
      <c r="C109" s="825" t="s">
        <v>626</v>
      </c>
      <c r="D109" s="839" t="s">
        <v>627</v>
      </c>
      <c r="E109" s="825" t="s">
        <v>4517</v>
      </c>
      <c r="F109" s="839" t="s">
        <v>4518</v>
      </c>
      <c r="G109" s="825" t="s">
        <v>4523</v>
      </c>
      <c r="H109" s="825" t="s">
        <v>4524</v>
      </c>
      <c r="I109" s="831">
        <v>0.66666666666666663</v>
      </c>
      <c r="J109" s="831">
        <v>3060</v>
      </c>
      <c r="K109" s="832">
        <v>2041.7000312805176</v>
      </c>
    </row>
    <row r="110" spans="1:11" ht="14.45" customHeight="1" x14ac:dyDescent="0.2">
      <c r="A110" s="821" t="s">
        <v>614</v>
      </c>
      <c r="B110" s="822" t="s">
        <v>615</v>
      </c>
      <c r="C110" s="825" t="s">
        <v>626</v>
      </c>
      <c r="D110" s="839" t="s">
        <v>627</v>
      </c>
      <c r="E110" s="825" t="s">
        <v>4517</v>
      </c>
      <c r="F110" s="839" t="s">
        <v>4518</v>
      </c>
      <c r="G110" s="825" t="s">
        <v>4525</v>
      </c>
      <c r="H110" s="825" t="s">
        <v>4526</v>
      </c>
      <c r="I110" s="831">
        <v>3.5</v>
      </c>
      <c r="J110" s="831">
        <v>1000</v>
      </c>
      <c r="K110" s="832">
        <v>3500</v>
      </c>
    </row>
    <row r="111" spans="1:11" ht="14.45" customHeight="1" x14ac:dyDescent="0.2">
      <c r="A111" s="821" t="s">
        <v>614</v>
      </c>
      <c r="B111" s="822" t="s">
        <v>615</v>
      </c>
      <c r="C111" s="825" t="s">
        <v>626</v>
      </c>
      <c r="D111" s="839" t="s">
        <v>627</v>
      </c>
      <c r="E111" s="825" t="s">
        <v>4517</v>
      </c>
      <c r="F111" s="839" t="s">
        <v>4518</v>
      </c>
      <c r="G111" s="825" t="s">
        <v>4519</v>
      </c>
      <c r="H111" s="825" t="s">
        <v>4527</v>
      </c>
      <c r="I111" s="831">
        <v>1.120000034570694</v>
      </c>
      <c r="J111" s="831">
        <v>2200</v>
      </c>
      <c r="K111" s="832">
        <v>2470</v>
      </c>
    </row>
    <row r="112" spans="1:11" ht="14.45" customHeight="1" x14ac:dyDescent="0.2">
      <c r="A112" s="821" t="s">
        <v>614</v>
      </c>
      <c r="B112" s="822" t="s">
        <v>615</v>
      </c>
      <c r="C112" s="825" t="s">
        <v>626</v>
      </c>
      <c r="D112" s="839" t="s">
        <v>627</v>
      </c>
      <c r="E112" s="825" t="s">
        <v>4517</v>
      </c>
      <c r="F112" s="839" t="s">
        <v>4518</v>
      </c>
      <c r="G112" s="825" t="s">
        <v>4521</v>
      </c>
      <c r="H112" s="825" t="s">
        <v>4528</v>
      </c>
      <c r="I112" s="831">
        <v>1.1333333253860474</v>
      </c>
      <c r="J112" s="831">
        <v>4000</v>
      </c>
      <c r="K112" s="832">
        <v>4556</v>
      </c>
    </row>
    <row r="113" spans="1:11" ht="14.45" customHeight="1" x14ac:dyDescent="0.2">
      <c r="A113" s="821" t="s">
        <v>614</v>
      </c>
      <c r="B113" s="822" t="s">
        <v>615</v>
      </c>
      <c r="C113" s="825" t="s">
        <v>626</v>
      </c>
      <c r="D113" s="839" t="s">
        <v>627</v>
      </c>
      <c r="E113" s="825" t="s">
        <v>4517</v>
      </c>
      <c r="F113" s="839" t="s">
        <v>4518</v>
      </c>
      <c r="G113" s="825" t="s">
        <v>4529</v>
      </c>
      <c r="H113" s="825" t="s">
        <v>4530</v>
      </c>
      <c r="I113" s="831">
        <v>3.619999885559082</v>
      </c>
      <c r="J113" s="831">
        <v>600</v>
      </c>
      <c r="K113" s="832">
        <v>2172</v>
      </c>
    </row>
    <row r="114" spans="1:11" ht="14.45" customHeight="1" x14ac:dyDescent="0.2">
      <c r="A114" s="821" t="s">
        <v>614</v>
      </c>
      <c r="B114" s="822" t="s">
        <v>615</v>
      </c>
      <c r="C114" s="825" t="s">
        <v>626</v>
      </c>
      <c r="D114" s="839" t="s">
        <v>627</v>
      </c>
      <c r="E114" s="825" t="s">
        <v>4517</v>
      </c>
      <c r="F114" s="839" t="s">
        <v>4518</v>
      </c>
      <c r="G114" s="825" t="s">
        <v>4531</v>
      </c>
      <c r="H114" s="825" t="s">
        <v>4532</v>
      </c>
      <c r="I114" s="831">
        <v>4.679999828338623</v>
      </c>
      <c r="J114" s="831">
        <v>600</v>
      </c>
      <c r="K114" s="832">
        <v>2808</v>
      </c>
    </row>
    <row r="115" spans="1:11" ht="14.45" customHeight="1" x14ac:dyDescent="0.2">
      <c r="A115" s="821" t="s">
        <v>614</v>
      </c>
      <c r="B115" s="822" t="s">
        <v>615</v>
      </c>
      <c r="C115" s="825" t="s">
        <v>626</v>
      </c>
      <c r="D115" s="839" t="s">
        <v>627</v>
      </c>
      <c r="E115" s="825" t="s">
        <v>4517</v>
      </c>
      <c r="F115" s="839" t="s">
        <v>4518</v>
      </c>
      <c r="G115" s="825" t="s">
        <v>4533</v>
      </c>
      <c r="H115" s="825" t="s">
        <v>4534</v>
      </c>
      <c r="I115" s="831">
        <v>4.5900001525878906</v>
      </c>
      <c r="J115" s="831">
        <v>3000</v>
      </c>
      <c r="K115" s="832">
        <v>13784</v>
      </c>
    </row>
    <row r="116" spans="1:11" ht="14.45" customHeight="1" x14ac:dyDescent="0.2">
      <c r="A116" s="821" t="s">
        <v>614</v>
      </c>
      <c r="B116" s="822" t="s">
        <v>615</v>
      </c>
      <c r="C116" s="825" t="s">
        <v>626</v>
      </c>
      <c r="D116" s="839" t="s">
        <v>627</v>
      </c>
      <c r="E116" s="825" t="s">
        <v>4535</v>
      </c>
      <c r="F116" s="839" t="s">
        <v>4536</v>
      </c>
      <c r="G116" s="825" t="s">
        <v>4537</v>
      </c>
      <c r="H116" s="825" t="s">
        <v>4538</v>
      </c>
      <c r="I116" s="831">
        <v>91.959999084472656</v>
      </c>
      <c r="J116" s="831">
        <v>30</v>
      </c>
      <c r="K116" s="832">
        <v>2758.800048828125</v>
      </c>
    </row>
    <row r="117" spans="1:11" ht="14.45" customHeight="1" x14ac:dyDescent="0.2">
      <c r="A117" s="821" t="s">
        <v>614</v>
      </c>
      <c r="B117" s="822" t="s">
        <v>615</v>
      </c>
      <c r="C117" s="825" t="s">
        <v>626</v>
      </c>
      <c r="D117" s="839" t="s">
        <v>627</v>
      </c>
      <c r="E117" s="825" t="s">
        <v>4535</v>
      </c>
      <c r="F117" s="839" t="s">
        <v>4536</v>
      </c>
      <c r="G117" s="825" t="s">
        <v>4539</v>
      </c>
      <c r="H117" s="825" t="s">
        <v>4540</v>
      </c>
      <c r="I117" s="831">
        <v>3.9300000667572021</v>
      </c>
      <c r="J117" s="831">
        <v>50</v>
      </c>
      <c r="K117" s="832">
        <v>196.63999938964844</v>
      </c>
    </row>
    <row r="118" spans="1:11" ht="14.45" customHeight="1" x14ac:dyDescent="0.2">
      <c r="A118" s="821" t="s">
        <v>614</v>
      </c>
      <c r="B118" s="822" t="s">
        <v>615</v>
      </c>
      <c r="C118" s="825" t="s">
        <v>631</v>
      </c>
      <c r="D118" s="839" t="s">
        <v>632</v>
      </c>
      <c r="E118" s="825" t="s">
        <v>4312</v>
      </c>
      <c r="F118" s="839" t="s">
        <v>4313</v>
      </c>
      <c r="G118" s="825" t="s">
        <v>4541</v>
      </c>
      <c r="H118" s="825" t="s">
        <v>4542</v>
      </c>
      <c r="I118" s="831">
        <v>147.17999267578125</v>
      </c>
      <c r="J118" s="831">
        <v>16</v>
      </c>
      <c r="K118" s="832">
        <v>2354.909912109375</v>
      </c>
    </row>
    <row r="119" spans="1:11" ht="14.45" customHeight="1" x14ac:dyDescent="0.2">
      <c r="A119" s="821" t="s">
        <v>614</v>
      </c>
      <c r="B119" s="822" t="s">
        <v>615</v>
      </c>
      <c r="C119" s="825" t="s">
        <v>631</v>
      </c>
      <c r="D119" s="839" t="s">
        <v>632</v>
      </c>
      <c r="E119" s="825" t="s">
        <v>4312</v>
      </c>
      <c r="F119" s="839" t="s">
        <v>4313</v>
      </c>
      <c r="G119" s="825" t="s">
        <v>4543</v>
      </c>
      <c r="H119" s="825" t="s">
        <v>4544</v>
      </c>
      <c r="I119" s="831">
        <v>147.17999267578125</v>
      </c>
      <c r="J119" s="831">
        <v>16</v>
      </c>
      <c r="K119" s="832">
        <v>2354.909912109375</v>
      </c>
    </row>
    <row r="120" spans="1:11" ht="14.45" customHeight="1" x14ac:dyDescent="0.2">
      <c r="A120" s="821" t="s">
        <v>614</v>
      </c>
      <c r="B120" s="822" t="s">
        <v>615</v>
      </c>
      <c r="C120" s="825" t="s">
        <v>631</v>
      </c>
      <c r="D120" s="839" t="s">
        <v>632</v>
      </c>
      <c r="E120" s="825" t="s">
        <v>4312</v>
      </c>
      <c r="F120" s="839" t="s">
        <v>4313</v>
      </c>
      <c r="G120" s="825" t="s">
        <v>4314</v>
      </c>
      <c r="H120" s="825" t="s">
        <v>4315</v>
      </c>
      <c r="I120" s="831">
        <v>164.55999755859375</v>
      </c>
      <c r="J120" s="831">
        <v>1</v>
      </c>
      <c r="K120" s="832">
        <v>164.55999755859375</v>
      </c>
    </row>
    <row r="121" spans="1:11" ht="14.45" customHeight="1" x14ac:dyDescent="0.2">
      <c r="A121" s="821" t="s">
        <v>614</v>
      </c>
      <c r="B121" s="822" t="s">
        <v>615</v>
      </c>
      <c r="C121" s="825" t="s">
        <v>631</v>
      </c>
      <c r="D121" s="839" t="s">
        <v>632</v>
      </c>
      <c r="E121" s="825" t="s">
        <v>4312</v>
      </c>
      <c r="F121" s="839" t="s">
        <v>4313</v>
      </c>
      <c r="G121" s="825" t="s">
        <v>4545</v>
      </c>
      <c r="H121" s="825" t="s">
        <v>4546</v>
      </c>
      <c r="I121" s="831">
        <v>3478.760009765625</v>
      </c>
      <c r="J121" s="831">
        <v>3</v>
      </c>
      <c r="K121" s="832">
        <v>10436.280029296875</v>
      </c>
    </row>
    <row r="122" spans="1:11" ht="14.45" customHeight="1" x14ac:dyDescent="0.2">
      <c r="A122" s="821" t="s">
        <v>614</v>
      </c>
      <c r="B122" s="822" t="s">
        <v>615</v>
      </c>
      <c r="C122" s="825" t="s">
        <v>631</v>
      </c>
      <c r="D122" s="839" t="s">
        <v>632</v>
      </c>
      <c r="E122" s="825" t="s">
        <v>4547</v>
      </c>
      <c r="F122" s="839" t="s">
        <v>4548</v>
      </c>
      <c r="G122" s="825" t="s">
        <v>4549</v>
      </c>
      <c r="H122" s="825" t="s">
        <v>4550</v>
      </c>
      <c r="I122" s="831">
        <v>21.239999771118164</v>
      </c>
      <c r="J122" s="831">
        <v>60</v>
      </c>
      <c r="K122" s="832">
        <v>1274.3999938964844</v>
      </c>
    </row>
    <row r="123" spans="1:11" ht="14.45" customHeight="1" x14ac:dyDescent="0.2">
      <c r="A123" s="821" t="s">
        <v>614</v>
      </c>
      <c r="B123" s="822" t="s">
        <v>615</v>
      </c>
      <c r="C123" s="825" t="s">
        <v>631</v>
      </c>
      <c r="D123" s="839" t="s">
        <v>632</v>
      </c>
      <c r="E123" s="825" t="s">
        <v>4551</v>
      </c>
      <c r="F123" s="839" t="s">
        <v>4552</v>
      </c>
      <c r="G123" s="825" t="s">
        <v>4553</v>
      </c>
      <c r="H123" s="825" t="s">
        <v>4554</v>
      </c>
      <c r="I123" s="831">
        <v>54.450000762939453</v>
      </c>
      <c r="J123" s="831">
        <v>108</v>
      </c>
      <c r="K123" s="832">
        <v>5880.60009765625</v>
      </c>
    </row>
    <row r="124" spans="1:11" ht="14.45" customHeight="1" x14ac:dyDescent="0.2">
      <c r="A124" s="821" t="s">
        <v>614</v>
      </c>
      <c r="B124" s="822" t="s">
        <v>615</v>
      </c>
      <c r="C124" s="825" t="s">
        <v>631</v>
      </c>
      <c r="D124" s="839" t="s">
        <v>632</v>
      </c>
      <c r="E124" s="825" t="s">
        <v>4318</v>
      </c>
      <c r="F124" s="839" t="s">
        <v>4319</v>
      </c>
      <c r="G124" s="825" t="s">
        <v>4555</v>
      </c>
      <c r="H124" s="825" t="s">
        <v>4556</v>
      </c>
      <c r="I124" s="831">
        <v>231.5</v>
      </c>
      <c r="J124" s="831">
        <v>1</v>
      </c>
      <c r="K124" s="832">
        <v>231.5</v>
      </c>
    </row>
    <row r="125" spans="1:11" ht="14.45" customHeight="1" x14ac:dyDescent="0.2">
      <c r="A125" s="821" t="s">
        <v>614</v>
      </c>
      <c r="B125" s="822" t="s">
        <v>615</v>
      </c>
      <c r="C125" s="825" t="s">
        <v>631</v>
      </c>
      <c r="D125" s="839" t="s">
        <v>632</v>
      </c>
      <c r="E125" s="825" t="s">
        <v>4318</v>
      </c>
      <c r="F125" s="839" t="s">
        <v>4319</v>
      </c>
      <c r="G125" s="825" t="s">
        <v>4555</v>
      </c>
      <c r="H125" s="825" t="s">
        <v>4557</v>
      </c>
      <c r="I125" s="831">
        <v>231.33000183105469</v>
      </c>
      <c r="J125" s="831">
        <v>2</v>
      </c>
      <c r="K125" s="832">
        <v>462.66000366210938</v>
      </c>
    </row>
    <row r="126" spans="1:11" ht="14.45" customHeight="1" x14ac:dyDescent="0.2">
      <c r="A126" s="821" t="s">
        <v>614</v>
      </c>
      <c r="B126" s="822" t="s">
        <v>615</v>
      </c>
      <c r="C126" s="825" t="s">
        <v>631</v>
      </c>
      <c r="D126" s="839" t="s">
        <v>632</v>
      </c>
      <c r="E126" s="825" t="s">
        <v>4318</v>
      </c>
      <c r="F126" s="839" t="s">
        <v>4319</v>
      </c>
      <c r="G126" s="825" t="s">
        <v>4558</v>
      </c>
      <c r="H126" s="825" t="s">
        <v>4559</v>
      </c>
      <c r="I126" s="831">
        <v>78.650001525878906</v>
      </c>
      <c r="J126" s="831">
        <v>100</v>
      </c>
      <c r="K126" s="832">
        <v>7865</v>
      </c>
    </row>
    <row r="127" spans="1:11" ht="14.45" customHeight="1" x14ac:dyDescent="0.2">
      <c r="A127" s="821" t="s">
        <v>614</v>
      </c>
      <c r="B127" s="822" t="s">
        <v>615</v>
      </c>
      <c r="C127" s="825" t="s">
        <v>631</v>
      </c>
      <c r="D127" s="839" t="s">
        <v>632</v>
      </c>
      <c r="E127" s="825" t="s">
        <v>4318</v>
      </c>
      <c r="F127" s="839" t="s">
        <v>4319</v>
      </c>
      <c r="G127" s="825" t="s">
        <v>4322</v>
      </c>
      <c r="H127" s="825" t="s">
        <v>4323</v>
      </c>
      <c r="I127" s="831">
        <v>6.3466665744781494</v>
      </c>
      <c r="J127" s="831">
        <v>340</v>
      </c>
      <c r="K127" s="832">
        <v>2163.1000061035156</v>
      </c>
    </row>
    <row r="128" spans="1:11" ht="14.45" customHeight="1" x14ac:dyDescent="0.2">
      <c r="A128" s="821" t="s">
        <v>614</v>
      </c>
      <c r="B128" s="822" t="s">
        <v>615</v>
      </c>
      <c r="C128" s="825" t="s">
        <v>631</v>
      </c>
      <c r="D128" s="839" t="s">
        <v>632</v>
      </c>
      <c r="E128" s="825" t="s">
        <v>4318</v>
      </c>
      <c r="F128" s="839" t="s">
        <v>4319</v>
      </c>
      <c r="G128" s="825" t="s">
        <v>4322</v>
      </c>
      <c r="H128" s="825" t="s">
        <v>4324</v>
      </c>
      <c r="I128" s="831">
        <v>6.429999828338623</v>
      </c>
      <c r="J128" s="831">
        <v>40</v>
      </c>
      <c r="K128" s="832">
        <v>257.20001220703125</v>
      </c>
    </row>
    <row r="129" spans="1:11" ht="14.45" customHeight="1" x14ac:dyDescent="0.2">
      <c r="A129" s="821" t="s">
        <v>614</v>
      </c>
      <c r="B129" s="822" t="s">
        <v>615</v>
      </c>
      <c r="C129" s="825" t="s">
        <v>631</v>
      </c>
      <c r="D129" s="839" t="s">
        <v>632</v>
      </c>
      <c r="E129" s="825" t="s">
        <v>4318</v>
      </c>
      <c r="F129" s="839" t="s">
        <v>4319</v>
      </c>
      <c r="G129" s="825" t="s">
        <v>4560</v>
      </c>
      <c r="H129" s="825" t="s">
        <v>4561</v>
      </c>
      <c r="I129" s="831">
        <v>9.176666895548502</v>
      </c>
      <c r="J129" s="831">
        <v>210</v>
      </c>
      <c r="K129" s="832">
        <v>1925.2999877929688</v>
      </c>
    </row>
    <row r="130" spans="1:11" ht="14.45" customHeight="1" x14ac:dyDescent="0.2">
      <c r="A130" s="821" t="s">
        <v>614</v>
      </c>
      <c r="B130" s="822" t="s">
        <v>615</v>
      </c>
      <c r="C130" s="825" t="s">
        <v>631</v>
      </c>
      <c r="D130" s="839" t="s">
        <v>632</v>
      </c>
      <c r="E130" s="825" t="s">
        <v>4318</v>
      </c>
      <c r="F130" s="839" t="s">
        <v>4319</v>
      </c>
      <c r="G130" s="825" t="s">
        <v>4327</v>
      </c>
      <c r="H130" s="825" t="s">
        <v>4328</v>
      </c>
      <c r="I130" s="831">
        <v>3.1980000019073485</v>
      </c>
      <c r="J130" s="831">
        <v>4200</v>
      </c>
      <c r="K130" s="832">
        <v>13396</v>
      </c>
    </row>
    <row r="131" spans="1:11" ht="14.45" customHeight="1" x14ac:dyDescent="0.2">
      <c r="A131" s="821" t="s">
        <v>614</v>
      </c>
      <c r="B131" s="822" t="s">
        <v>615</v>
      </c>
      <c r="C131" s="825" t="s">
        <v>631</v>
      </c>
      <c r="D131" s="839" t="s">
        <v>632</v>
      </c>
      <c r="E131" s="825" t="s">
        <v>4318</v>
      </c>
      <c r="F131" s="839" t="s">
        <v>4319</v>
      </c>
      <c r="G131" s="825" t="s">
        <v>4329</v>
      </c>
      <c r="H131" s="825" t="s">
        <v>4330</v>
      </c>
      <c r="I131" s="831">
        <v>11.359999656677246</v>
      </c>
      <c r="J131" s="831">
        <v>320</v>
      </c>
      <c r="K131" s="832">
        <v>3635.5799560546875</v>
      </c>
    </row>
    <row r="132" spans="1:11" ht="14.45" customHeight="1" x14ac:dyDescent="0.2">
      <c r="A132" s="821" t="s">
        <v>614</v>
      </c>
      <c r="B132" s="822" t="s">
        <v>615</v>
      </c>
      <c r="C132" s="825" t="s">
        <v>631</v>
      </c>
      <c r="D132" s="839" t="s">
        <v>632</v>
      </c>
      <c r="E132" s="825" t="s">
        <v>4318</v>
      </c>
      <c r="F132" s="839" t="s">
        <v>4319</v>
      </c>
      <c r="G132" s="825" t="s">
        <v>4331</v>
      </c>
      <c r="H132" s="825" t="s">
        <v>4332</v>
      </c>
      <c r="I132" s="831">
        <v>6.440000057220459</v>
      </c>
      <c r="J132" s="831">
        <v>700</v>
      </c>
      <c r="K132" s="832">
        <v>4508</v>
      </c>
    </row>
    <row r="133" spans="1:11" ht="14.45" customHeight="1" x14ac:dyDescent="0.2">
      <c r="A133" s="821" t="s">
        <v>614</v>
      </c>
      <c r="B133" s="822" t="s">
        <v>615</v>
      </c>
      <c r="C133" s="825" t="s">
        <v>631</v>
      </c>
      <c r="D133" s="839" t="s">
        <v>632</v>
      </c>
      <c r="E133" s="825" t="s">
        <v>4318</v>
      </c>
      <c r="F133" s="839" t="s">
        <v>4319</v>
      </c>
      <c r="G133" s="825" t="s">
        <v>4562</v>
      </c>
      <c r="H133" s="825" t="s">
        <v>4563</v>
      </c>
      <c r="I133" s="831">
        <v>2.5399999618530273</v>
      </c>
      <c r="J133" s="831">
        <v>70</v>
      </c>
      <c r="K133" s="832">
        <v>177.80000305175781</v>
      </c>
    </row>
    <row r="134" spans="1:11" ht="14.45" customHeight="1" x14ac:dyDescent="0.2">
      <c r="A134" s="821" t="s">
        <v>614</v>
      </c>
      <c r="B134" s="822" t="s">
        <v>615</v>
      </c>
      <c r="C134" s="825" t="s">
        <v>631</v>
      </c>
      <c r="D134" s="839" t="s">
        <v>632</v>
      </c>
      <c r="E134" s="825" t="s">
        <v>4318</v>
      </c>
      <c r="F134" s="839" t="s">
        <v>4319</v>
      </c>
      <c r="G134" s="825" t="s">
        <v>4564</v>
      </c>
      <c r="H134" s="825" t="s">
        <v>4565</v>
      </c>
      <c r="I134" s="831">
        <v>20.110000610351563</v>
      </c>
      <c r="J134" s="831">
        <v>25</v>
      </c>
      <c r="K134" s="832">
        <v>502.80999755859375</v>
      </c>
    </row>
    <row r="135" spans="1:11" ht="14.45" customHeight="1" x14ac:dyDescent="0.2">
      <c r="A135" s="821" t="s">
        <v>614</v>
      </c>
      <c r="B135" s="822" t="s">
        <v>615</v>
      </c>
      <c r="C135" s="825" t="s">
        <v>631</v>
      </c>
      <c r="D135" s="839" t="s">
        <v>632</v>
      </c>
      <c r="E135" s="825" t="s">
        <v>4318</v>
      </c>
      <c r="F135" s="839" t="s">
        <v>4319</v>
      </c>
      <c r="G135" s="825" t="s">
        <v>4339</v>
      </c>
      <c r="H135" s="825" t="s">
        <v>4340</v>
      </c>
      <c r="I135" s="831">
        <v>30.178000259399415</v>
      </c>
      <c r="J135" s="831">
        <v>340</v>
      </c>
      <c r="K135" s="832">
        <v>10260.39990234375</v>
      </c>
    </row>
    <row r="136" spans="1:11" ht="14.45" customHeight="1" x14ac:dyDescent="0.2">
      <c r="A136" s="821" t="s">
        <v>614</v>
      </c>
      <c r="B136" s="822" t="s">
        <v>615</v>
      </c>
      <c r="C136" s="825" t="s">
        <v>631</v>
      </c>
      <c r="D136" s="839" t="s">
        <v>632</v>
      </c>
      <c r="E136" s="825" t="s">
        <v>4318</v>
      </c>
      <c r="F136" s="839" t="s">
        <v>4319</v>
      </c>
      <c r="G136" s="825" t="s">
        <v>4341</v>
      </c>
      <c r="H136" s="825" t="s">
        <v>4342</v>
      </c>
      <c r="I136" s="831">
        <v>33.799999237060547</v>
      </c>
      <c r="J136" s="831">
        <v>40</v>
      </c>
      <c r="K136" s="832">
        <v>1351.969970703125</v>
      </c>
    </row>
    <row r="137" spans="1:11" ht="14.45" customHeight="1" x14ac:dyDescent="0.2">
      <c r="A137" s="821" t="s">
        <v>614</v>
      </c>
      <c r="B137" s="822" t="s">
        <v>615</v>
      </c>
      <c r="C137" s="825" t="s">
        <v>631</v>
      </c>
      <c r="D137" s="839" t="s">
        <v>632</v>
      </c>
      <c r="E137" s="825" t="s">
        <v>4318</v>
      </c>
      <c r="F137" s="839" t="s">
        <v>4319</v>
      </c>
      <c r="G137" s="825" t="s">
        <v>4343</v>
      </c>
      <c r="H137" s="825" t="s">
        <v>4344</v>
      </c>
      <c r="I137" s="831">
        <v>38.100000381469727</v>
      </c>
      <c r="J137" s="831">
        <v>40</v>
      </c>
      <c r="K137" s="832">
        <v>1523.97998046875</v>
      </c>
    </row>
    <row r="138" spans="1:11" ht="14.45" customHeight="1" x14ac:dyDescent="0.2">
      <c r="A138" s="821" t="s">
        <v>614</v>
      </c>
      <c r="B138" s="822" t="s">
        <v>615</v>
      </c>
      <c r="C138" s="825" t="s">
        <v>631</v>
      </c>
      <c r="D138" s="839" t="s">
        <v>632</v>
      </c>
      <c r="E138" s="825" t="s">
        <v>4318</v>
      </c>
      <c r="F138" s="839" t="s">
        <v>4319</v>
      </c>
      <c r="G138" s="825" t="s">
        <v>4345</v>
      </c>
      <c r="H138" s="825" t="s">
        <v>4346</v>
      </c>
      <c r="I138" s="831">
        <v>213.89285932268416</v>
      </c>
      <c r="J138" s="831">
        <v>17</v>
      </c>
      <c r="K138" s="832">
        <v>3633.9900360107422</v>
      </c>
    </row>
    <row r="139" spans="1:11" ht="14.45" customHeight="1" x14ac:dyDescent="0.2">
      <c r="A139" s="821" t="s">
        <v>614</v>
      </c>
      <c r="B139" s="822" t="s">
        <v>615</v>
      </c>
      <c r="C139" s="825" t="s">
        <v>631</v>
      </c>
      <c r="D139" s="839" t="s">
        <v>632</v>
      </c>
      <c r="E139" s="825" t="s">
        <v>4318</v>
      </c>
      <c r="F139" s="839" t="s">
        <v>4319</v>
      </c>
      <c r="G139" s="825" t="s">
        <v>4353</v>
      </c>
      <c r="H139" s="825" t="s">
        <v>4354</v>
      </c>
      <c r="I139" s="831">
        <v>281.77999877929688</v>
      </c>
      <c r="J139" s="831">
        <v>30</v>
      </c>
      <c r="K139" s="832">
        <v>7729.31982421875</v>
      </c>
    </row>
    <row r="140" spans="1:11" ht="14.45" customHeight="1" x14ac:dyDescent="0.2">
      <c r="A140" s="821" t="s">
        <v>614</v>
      </c>
      <c r="B140" s="822" t="s">
        <v>615</v>
      </c>
      <c r="C140" s="825" t="s">
        <v>631</v>
      </c>
      <c r="D140" s="839" t="s">
        <v>632</v>
      </c>
      <c r="E140" s="825" t="s">
        <v>4318</v>
      </c>
      <c r="F140" s="839" t="s">
        <v>4319</v>
      </c>
      <c r="G140" s="825" t="s">
        <v>4357</v>
      </c>
      <c r="H140" s="825" t="s">
        <v>4358</v>
      </c>
      <c r="I140" s="831">
        <v>310.5</v>
      </c>
      <c r="J140" s="831">
        <v>10</v>
      </c>
      <c r="K140" s="832">
        <v>3105</v>
      </c>
    </row>
    <row r="141" spans="1:11" ht="14.45" customHeight="1" x14ac:dyDescent="0.2">
      <c r="A141" s="821" t="s">
        <v>614</v>
      </c>
      <c r="B141" s="822" t="s">
        <v>615</v>
      </c>
      <c r="C141" s="825" t="s">
        <v>631</v>
      </c>
      <c r="D141" s="839" t="s">
        <v>632</v>
      </c>
      <c r="E141" s="825" t="s">
        <v>4318</v>
      </c>
      <c r="F141" s="839" t="s">
        <v>4319</v>
      </c>
      <c r="G141" s="825" t="s">
        <v>4566</v>
      </c>
      <c r="H141" s="825" t="s">
        <v>4567</v>
      </c>
      <c r="I141" s="831">
        <v>8.4500001668930054</v>
      </c>
      <c r="J141" s="831">
        <v>400</v>
      </c>
      <c r="K141" s="832">
        <v>3380.3400268554688</v>
      </c>
    </row>
    <row r="142" spans="1:11" ht="14.45" customHeight="1" x14ac:dyDescent="0.2">
      <c r="A142" s="821" t="s">
        <v>614</v>
      </c>
      <c r="B142" s="822" t="s">
        <v>615</v>
      </c>
      <c r="C142" s="825" t="s">
        <v>631</v>
      </c>
      <c r="D142" s="839" t="s">
        <v>632</v>
      </c>
      <c r="E142" s="825" t="s">
        <v>4318</v>
      </c>
      <c r="F142" s="839" t="s">
        <v>4319</v>
      </c>
      <c r="G142" s="825" t="s">
        <v>4568</v>
      </c>
      <c r="H142" s="825" t="s">
        <v>4569</v>
      </c>
      <c r="I142" s="831">
        <v>13.800000190734863</v>
      </c>
      <c r="J142" s="831">
        <v>50</v>
      </c>
      <c r="K142" s="832">
        <v>690</v>
      </c>
    </row>
    <row r="143" spans="1:11" ht="14.45" customHeight="1" x14ac:dyDescent="0.2">
      <c r="A143" s="821" t="s">
        <v>614</v>
      </c>
      <c r="B143" s="822" t="s">
        <v>615</v>
      </c>
      <c r="C143" s="825" t="s">
        <v>631</v>
      </c>
      <c r="D143" s="839" t="s">
        <v>632</v>
      </c>
      <c r="E143" s="825" t="s">
        <v>4318</v>
      </c>
      <c r="F143" s="839" t="s">
        <v>4319</v>
      </c>
      <c r="G143" s="825" t="s">
        <v>4570</v>
      </c>
      <c r="H143" s="825" t="s">
        <v>4571</v>
      </c>
      <c r="I143" s="831">
        <v>11.135000228881836</v>
      </c>
      <c r="J143" s="831">
        <v>96</v>
      </c>
      <c r="K143" s="832">
        <v>1062.8399658203125</v>
      </c>
    </row>
    <row r="144" spans="1:11" ht="14.45" customHeight="1" x14ac:dyDescent="0.2">
      <c r="A144" s="821" t="s">
        <v>614</v>
      </c>
      <c r="B144" s="822" t="s">
        <v>615</v>
      </c>
      <c r="C144" s="825" t="s">
        <v>631</v>
      </c>
      <c r="D144" s="839" t="s">
        <v>632</v>
      </c>
      <c r="E144" s="825" t="s">
        <v>4318</v>
      </c>
      <c r="F144" s="839" t="s">
        <v>4319</v>
      </c>
      <c r="G144" s="825" t="s">
        <v>4365</v>
      </c>
      <c r="H144" s="825" t="s">
        <v>4366</v>
      </c>
      <c r="I144" s="831">
        <v>13.010000228881836</v>
      </c>
      <c r="J144" s="831">
        <v>1</v>
      </c>
      <c r="K144" s="832">
        <v>13.010000228881836</v>
      </c>
    </row>
    <row r="145" spans="1:11" ht="14.45" customHeight="1" x14ac:dyDescent="0.2">
      <c r="A145" s="821" t="s">
        <v>614</v>
      </c>
      <c r="B145" s="822" t="s">
        <v>615</v>
      </c>
      <c r="C145" s="825" t="s">
        <v>631</v>
      </c>
      <c r="D145" s="839" t="s">
        <v>632</v>
      </c>
      <c r="E145" s="825" t="s">
        <v>4318</v>
      </c>
      <c r="F145" s="839" t="s">
        <v>4319</v>
      </c>
      <c r="G145" s="825" t="s">
        <v>4367</v>
      </c>
      <c r="H145" s="825" t="s">
        <v>4368</v>
      </c>
      <c r="I145" s="831">
        <v>0.8566666841506958</v>
      </c>
      <c r="J145" s="831">
        <v>3200</v>
      </c>
      <c r="K145" s="832">
        <v>2742</v>
      </c>
    </row>
    <row r="146" spans="1:11" ht="14.45" customHeight="1" x14ac:dyDescent="0.2">
      <c r="A146" s="821" t="s">
        <v>614</v>
      </c>
      <c r="B146" s="822" t="s">
        <v>615</v>
      </c>
      <c r="C146" s="825" t="s">
        <v>631</v>
      </c>
      <c r="D146" s="839" t="s">
        <v>632</v>
      </c>
      <c r="E146" s="825" t="s">
        <v>4318</v>
      </c>
      <c r="F146" s="839" t="s">
        <v>4319</v>
      </c>
      <c r="G146" s="825" t="s">
        <v>4369</v>
      </c>
      <c r="H146" s="825" t="s">
        <v>4370</v>
      </c>
      <c r="I146" s="831">
        <v>1.5185714108603341</v>
      </c>
      <c r="J146" s="831">
        <v>550</v>
      </c>
      <c r="K146" s="832">
        <v>834.5</v>
      </c>
    </row>
    <row r="147" spans="1:11" ht="14.45" customHeight="1" x14ac:dyDescent="0.2">
      <c r="A147" s="821" t="s">
        <v>614</v>
      </c>
      <c r="B147" s="822" t="s">
        <v>615</v>
      </c>
      <c r="C147" s="825" t="s">
        <v>631</v>
      </c>
      <c r="D147" s="839" t="s">
        <v>632</v>
      </c>
      <c r="E147" s="825" t="s">
        <v>4318</v>
      </c>
      <c r="F147" s="839" t="s">
        <v>4319</v>
      </c>
      <c r="G147" s="825" t="s">
        <v>4572</v>
      </c>
      <c r="H147" s="825" t="s">
        <v>4573</v>
      </c>
      <c r="I147" s="831">
        <v>2.059999942779541</v>
      </c>
      <c r="J147" s="831">
        <v>200</v>
      </c>
      <c r="K147" s="832">
        <v>412</v>
      </c>
    </row>
    <row r="148" spans="1:11" ht="14.45" customHeight="1" x14ac:dyDescent="0.2">
      <c r="A148" s="821" t="s">
        <v>614</v>
      </c>
      <c r="B148" s="822" t="s">
        <v>615</v>
      </c>
      <c r="C148" s="825" t="s">
        <v>631</v>
      </c>
      <c r="D148" s="839" t="s">
        <v>632</v>
      </c>
      <c r="E148" s="825" t="s">
        <v>4318</v>
      </c>
      <c r="F148" s="839" t="s">
        <v>4319</v>
      </c>
      <c r="G148" s="825" t="s">
        <v>4574</v>
      </c>
      <c r="H148" s="825" t="s">
        <v>4575</v>
      </c>
      <c r="I148" s="831">
        <v>3.3599998950958252</v>
      </c>
      <c r="J148" s="831">
        <v>50</v>
      </c>
      <c r="K148" s="832">
        <v>168</v>
      </c>
    </row>
    <row r="149" spans="1:11" ht="14.45" customHeight="1" x14ac:dyDescent="0.2">
      <c r="A149" s="821" t="s">
        <v>614</v>
      </c>
      <c r="B149" s="822" t="s">
        <v>615</v>
      </c>
      <c r="C149" s="825" t="s">
        <v>631</v>
      </c>
      <c r="D149" s="839" t="s">
        <v>632</v>
      </c>
      <c r="E149" s="825" t="s">
        <v>4318</v>
      </c>
      <c r="F149" s="839" t="s">
        <v>4319</v>
      </c>
      <c r="G149" s="825" t="s">
        <v>4576</v>
      </c>
      <c r="H149" s="825" t="s">
        <v>4577</v>
      </c>
      <c r="I149" s="831">
        <v>24.840000152587891</v>
      </c>
      <c r="J149" s="831">
        <v>36</v>
      </c>
      <c r="K149" s="832">
        <v>894.239990234375</v>
      </c>
    </row>
    <row r="150" spans="1:11" ht="14.45" customHeight="1" x14ac:dyDescent="0.2">
      <c r="A150" s="821" t="s">
        <v>614</v>
      </c>
      <c r="B150" s="822" t="s">
        <v>615</v>
      </c>
      <c r="C150" s="825" t="s">
        <v>631</v>
      </c>
      <c r="D150" s="839" t="s">
        <v>632</v>
      </c>
      <c r="E150" s="825" t="s">
        <v>4318</v>
      </c>
      <c r="F150" s="839" t="s">
        <v>4319</v>
      </c>
      <c r="G150" s="825" t="s">
        <v>4371</v>
      </c>
      <c r="H150" s="825" t="s">
        <v>4372</v>
      </c>
      <c r="I150" s="831">
        <v>46.317000198364255</v>
      </c>
      <c r="J150" s="831">
        <v>75</v>
      </c>
      <c r="K150" s="832">
        <v>3473.7000122070313</v>
      </c>
    </row>
    <row r="151" spans="1:11" ht="14.45" customHeight="1" x14ac:dyDescent="0.2">
      <c r="A151" s="821" t="s">
        <v>614</v>
      </c>
      <c r="B151" s="822" t="s">
        <v>615</v>
      </c>
      <c r="C151" s="825" t="s">
        <v>631</v>
      </c>
      <c r="D151" s="839" t="s">
        <v>632</v>
      </c>
      <c r="E151" s="825" t="s">
        <v>4318</v>
      </c>
      <c r="F151" s="839" t="s">
        <v>4319</v>
      </c>
      <c r="G151" s="825" t="s">
        <v>4578</v>
      </c>
      <c r="H151" s="825" t="s">
        <v>4579</v>
      </c>
      <c r="I151" s="831">
        <v>8.3900003433227539</v>
      </c>
      <c r="J151" s="831">
        <v>12</v>
      </c>
      <c r="K151" s="832">
        <v>100.68000030517578</v>
      </c>
    </row>
    <row r="152" spans="1:11" ht="14.45" customHeight="1" x14ac:dyDescent="0.2">
      <c r="A152" s="821" t="s">
        <v>614</v>
      </c>
      <c r="B152" s="822" t="s">
        <v>615</v>
      </c>
      <c r="C152" s="825" t="s">
        <v>631</v>
      </c>
      <c r="D152" s="839" t="s">
        <v>632</v>
      </c>
      <c r="E152" s="825" t="s">
        <v>4318</v>
      </c>
      <c r="F152" s="839" t="s">
        <v>4319</v>
      </c>
      <c r="G152" s="825" t="s">
        <v>4580</v>
      </c>
      <c r="H152" s="825" t="s">
        <v>4581</v>
      </c>
      <c r="I152" s="831">
        <v>19.199999491373699</v>
      </c>
      <c r="J152" s="831">
        <v>36</v>
      </c>
      <c r="K152" s="832">
        <v>691.25</v>
      </c>
    </row>
    <row r="153" spans="1:11" ht="14.45" customHeight="1" x14ac:dyDescent="0.2">
      <c r="A153" s="821" t="s">
        <v>614</v>
      </c>
      <c r="B153" s="822" t="s">
        <v>615</v>
      </c>
      <c r="C153" s="825" t="s">
        <v>631</v>
      </c>
      <c r="D153" s="839" t="s">
        <v>632</v>
      </c>
      <c r="E153" s="825" t="s">
        <v>4318</v>
      </c>
      <c r="F153" s="839" t="s">
        <v>4319</v>
      </c>
      <c r="G153" s="825" t="s">
        <v>4582</v>
      </c>
      <c r="H153" s="825" t="s">
        <v>4583</v>
      </c>
      <c r="I153" s="831">
        <v>13.229999542236328</v>
      </c>
      <c r="J153" s="831">
        <v>890</v>
      </c>
      <c r="K153" s="832">
        <v>11770.25</v>
      </c>
    </row>
    <row r="154" spans="1:11" ht="14.45" customHeight="1" x14ac:dyDescent="0.2">
      <c r="A154" s="821" t="s">
        <v>614</v>
      </c>
      <c r="B154" s="822" t="s">
        <v>615</v>
      </c>
      <c r="C154" s="825" t="s">
        <v>631</v>
      </c>
      <c r="D154" s="839" t="s">
        <v>632</v>
      </c>
      <c r="E154" s="825" t="s">
        <v>4318</v>
      </c>
      <c r="F154" s="839" t="s">
        <v>4319</v>
      </c>
      <c r="G154" s="825" t="s">
        <v>4584</v>
      </c>
      <c r="H154" s="825" t="s">
        <v>4585</v>
      </c>
      <c r="I154" s="831">
        <v>15.760000228881836</v>
      </c>
      <c r="J154" s="831">
        <v>1590</v>
      </c>
      <c r="K154" s="832">
        <v>25050.700012207031</v>
      </c>
    </row>
    <row r="155" spans="1:11" ht="14.45" customHeight="1" x14ac:dyDescent="0.2">
      <c r="A155" s="821" t="s">
        <v>614</v>
      </c>
      <c r="B155" s="822" t="s">
        <v>615</v>
      </c>
      <c r="C155" s="825" t="s">
        <v>631</v>
      </c>
      <c r="D155" s="839" t="s">
        <v>632</v>
      </c>
      <c r="E155" s="825" t="s">
        <v>4318</v>
      </c>
      <c r="F155" s="839" t="s">
        <v>4319</v>
      </c>
      <c r="G155" s="825" t="s">
        <v>4586</v>
      </c>
      <c r="H155" s="825" t="s">
        <v>4587</v>
      </c>
      <c r="I155" s="831">
        <v>7.5900001525878906</v>
      </c>
      <c r="J155" s="831">
        <v>1</v>
      </c>
      <c r="K155" s="832">
        <v>7.5900001525878906</v>
      </c>
    </row>
    <row r="156" spans="1:11" ht="14.45" customHeight="1" x14ac:dyDescent="0.2">
      <c r="A156" s="821" t="s">
        <v>614</v>
      </c>
      <c r="B156" s="822" t="s">
        <v>615</v>
      </c>
      <c r="C156" s="825" t="s">
        <v>631</v>
      </c>
      <c r="D156" s="839" t="s">
        <v>632</v>
      </c>
      <c r="E156" s="825" t="s">
        <v>4318</v>
      </c>
      <c r="F156" s="839" t="s">
        <v>4319</v>
      </c>
      <c r="G156" s="825" t="s">
        <v>4377</v>
      </c>
      <c r="H156" s="825" t="s">
        <v>4378</v>
      </c>
      <c r="I156" s="831">
        <v>10.829999923706055</v>
      </c>
      <c r="J156" s="831">
        <v>50</v>
      </c>
      <c r="K156" s="832">
        <v>541.5</v>
      </c>
    </row>
    <row r="157" spans="1:11" ht="14.45" customHeight="1" x14ac:dyDescent="0.2">
      <c r="A157" s="821" t="s">
        <v>614</v>
      </c>
      <c r="B157" s="822" t="s">
        <v>615</v>
      </c>
      <c r="C157" s="825" t="s">
        <v>631</v>
      </c>
      <c r="D157" s="839" t="s">
        <v>632</v>
      </c>
      <c r="E157" s="825" t="s">
        <v>4318</v>
      </c>
      <c r="F157" s="839" t="s">
        <v>4319</v>
      </c>
      <c r="G157" s="825" t="s">
        <v>4379</v>
      </c>
      <c r="H157" s="825" t="s">
        <v>4380</v>
      </c>
      <c r="I157" s="831">
        <v>2.5799999237060547</v>
      </c>
      <c r="J157" s="831">
        <v>20</v>
      </c>
      <c r="K157" s="832">
        <v>51.599998474121094</v>
      </c>
    </row>
    <row r="158" spans="1:11" ht="14.45" customHeight="1" x14ac:dyDescent="0.2">
      <c r="A158" s="821" t="s">
        <v>614</v>
      </c>
      <c r="B158" s="822" t="s">
        <v>615</v>
      </c>
      <c r="C158" s="825" t="s">
        <v>631</v>
      </c>
      <c r="D158" s="839" t="s">
        <v>632</v>
      </c>
      <c r="E158" s="825" t="s">
        <v>4318</v>
      </c>
      <c r="F158" s="839" t="s">
        <v>4319</v>
      </c>
      <c r="G158" s="825" t="s">
        <v>4383</v>
      </c>
      <c r="H158" s="825" t="s">
        <v>4384</v>
      </c>
      <c r="I158" s="831">
        <v>4.070000171661377</v>
      </c>
      <c r="J158" s="831">
        <v>20</v>
      </c>
      <c r="K158" s="832">
        <v>81.400001525878906</v>
      </c>
    </row>
    <row r="159" spans="1:11" ht="14.45" customHeight="1" x14ac:dyDescent="0.2">
      <c r="A159" s="821" t="s">
        <v>614</v>
      </c>
      <c r="B159" s="822" t="s">
        <v>615</v>
      </c>
      <c r="C159" s="825" t="s">
        <v>631</v>
      </c>
      <c r="D159" s="839" t="s">
        <v>632</v>
      </c>
      <c r="E159" s="825" t="s">
        <v>4318</v>
      </c>
      <c r="F159" s="839" t="s">
        <v>4319</v>
      </c>
      <c r="G159" s="825" t="s">
        <v>4588</v>
      </c>
      <c r="H159" s="825" t="s">
        <v>4589</v>
      </c>
      <c r="I159" s="831">
        <v>2.1800000667572021</v>
      </c>
      <c r="J159" s="831">
        <v>50</v>
      </c>
      <c r="K159" s="832">
        <v>109</v>
      </c>
    </row>
    <row r="160" spans="1:11" ht="14.45" customHeight="1" x14ac:dyDescent="0.2">
      <c r="A160" s="821" t="s">
        <v>614</v>
      </c>
      <c r="B160" s="822" t="s">
        <v>615</v>
      </c>
      <c r="C160" s="825" t="s">
        <v>631</v>
      </c>
      <c r="D160" s="839" t="s">
        <v>632</v>
      </c>
      <c r="E160" s="825" t="s">
        <v>4318</v>
      </c>
      <c r="F160" s="839" t="s">
        <v>4319</v>
      </c>
      <c r="G160" s="825" t="s">
        <v>4385</v>
      </c>
      <c r="H160" s="825" t="s">
        <v>4386</v>
      </c>
      <c r="I160" s="831">
        <v>3.0816666285196939</v>
      </c>
      <c r="J160" s="831">
        <v>200</v>
      </c>
      <c r="K160" s="832">
        <v>612.29998779296875</v>
      </c>
    </row>
    <row r="161" spans="1:11" ht="14.45" customHeight="1" x14ac:dyDescent="0.2">
      <c r="A161" s="821" t="s">
        <v>614</v>
      </c>
      <c r="B161" s="822" t="s">
        <v>615</v>
      </c>
      <c r="C161" s="825" t="s">
        <v>631</v>
      </c>
      <c r="D161" s="839" t="s">
        <v>632</v>
      </c>
      <c r="E161" s="825" t="s">
        <v>4318</v>
      </c>
      <c r="F161" s="839" t="s">
        <v>4319</v>
      </c>
      <c r="G161" s="825" t="s">
        <v>4590</v>
      </c>
      <c r="H161" s="825" t="s">
        <v>4591</v>
      </c>
      <c r="I161" s="831">
        <v>3.8937499821186066</v>
      </c>
      <c r="J161" s="831">
        <v>270</v>
      </c>
      <c r="K161" s="832">
        <v>1036.2999954223633</v>
      </c>
    </row>
    <row r="162" spans="1:11" ht="14.45" customHeight="1" x14ac:dyDescent="0.2">
      <c r="A162" s="821" t="s">
        <v>614</v>
      </c>
      <c r="B162" s="822" t="s">
        <v>615</v>
      </c>
      <c r="C162" s="825" t="s">
        <v>631</v>
      </c>
      <c r="D162" s="839" t="s">
        <v>632</v>
      </c>
      <c r="E162" s="825" t="s">
        <v>4318</v>
      </c>
      <c r="F162" s="839" t="s">
        <v>4319</v>
      </c>
      <c r="G162" s="825" t="s">
        <v>4592</v>
      </c>
      <c r="H162" s="825" t="s">
        <v>4593</v>
      </c>
      <c r="I162" s="831">
        <v>4.309999942779541</v>
      </c>
      <c r="J162" s="831">
        <v>100</v>
      </c>
      <c r="K162" s="832">
        <v>431</v>
      </c>
    </row>
    <row r="163" spans="1:11" ht="14.45" customHeight="1" x14ac:dyDescent="0.2">
      <c r="A163" s="821" t="s">
        <v>614</v>
      </c>
      <c r="B163" s="822" t="s">
        <v>615</v>
      </c>
      <c r="C163" s="825" t="s">
        <v>631</v>
      </c>
      <c r="D163" s="839" t="s">
        <v>632</v>
      </c>
      <c r="E163" s="825" t="s">
        <v>4318</v>
      </c>
      <c r="F163" s="839" t="s">
        <v>4319</v>
      </c>
      <c r="G163" s="825" t="s">
        <v>4594</v>
      </c>
      <c r="H163" s="825" t="s">
        <v>4595</v>
      </c>
      <c r="I163" s="831">
        <v>7.0799999237060547</v>
      </c>
      <c r="J163" s="831">
        <v>1</v>
      </c>
      <c r="K163" s="832">
        <v>7.0799999237060547</v>
      </c>
    </row>
    <row r="164" spans="1:11" ht="14.45" customHeight="1" x14ac:dyDescent="0.2">
      <c r="A164" s="821" t="s">
        <v>614</v>
      </c>
      <c r="B164" s="822" t="s">
        <v>615</v>
      </c>
      <c r="C164" s="825" t="s">
        <v>631</v>
      </c>
      <c r="D164" s="839" t="s">
        <v>632</v>
      </c>
      <c r="E164" s="825" t="s">
        <v>4318</v>
      </c>
      <c r="F164" s="839" t="s">
        <v>4319</v>
      </c>
      <c r="G164" s="825" t="s">
        <v>4387</v>
      </c>
      <c r="H164" s="825" t="s">
        <v>4388</v>
      </c>
      <c r="I164" s="831">
        <v>8.3400001525878906</v>
      </c>
      <c r="J164" s="831">
        <v>1</v>
      </c>
      <c r="K164" s="832">
        <v>8.3400001525878906</v>
      </c>
    </row>
    <row r="165" spans="1:11" ht="14.45" customHeight="1" x14ac:dyDescent="0.2">
      <c r="A165" s="821" t="s">
        <v>614</v>
      </c>
      <c r="B165" s="822" t="s">
        <v>615</v>
      </c>
      <c r="C165" s="825" t="s">
        <v>631</v>
      </c>
      <c r="D165" s="839" t="s">
        <v>632</v>
      </c>
      <c r="E165" s="825" t="s">
        <v>4318</v>
      </c>
      <c r="F165" s="839" t="s">
        <v>4319</v>
      </c>
      <c r="G165" s="825" t="s">
        <v>4389</v>
      </c>
      <c r="H165" s="825" t="s">
        <v>4390</v>
      </c>
      <c r="I165" s="831">
        <v>16.100000381469727</v>
      </c>
      <c r="J165" s="831">
        <v>155</v>
      </c>
      <c r="K165" s="832">
        <v>2495.5</v>
      </c>
    </row>
    <row r="166" spans="1:11" ht="14.45" customHeight="1" x14ac:dyDescent="0.2">
      <c r="A166" s="821" t="s">
        <v>614</v>
      </c>
      <c r="B166" s="822" t="s">
        <v>615</v>
      </c>
      <c r="C166" s="825" t="s">
        <v>631</v>
      </c>
      <c r="D166" s="839" t="s">
        <v>632</v>
      </c>
      <c r="E166" s="825" t="s">
        <v>4318</v>
      </c>
      <c r="F166" s="839" t="s">
        <v>4319</v>
      </c>
      <c r="G166" s="825" t="s">
        <v>4391</v>
      </c>
      <c r="H166" s="825" t="s">
        <v>4392</v>
      </c>
      <c r="I166" s="831">
        <v>12.649999618530273</v>
      </c>
      <c r="J166" s="831">
        <v>180</v>
      </c>
      <c r="K166" s="832">
        <v>2277</v>
      </c>
    </row>
    <row r="167" spans="1:11" ht="14.45" customHeight="1" x14ac:dyDescent="0.2">
      <c r="A167" s="821" t="s">
        <v>614</v>
      </c>
      <c r="B167" s="822" t="s">
        <v>615</v>
      </c>
      <c r="C167" s="825" t="s">
        <v>631</v>
      </c>
      <c r="D167" s="839" t="s">
        <v>632</v>
      </c>
      <c r="E167" s="825" t="s">
        <v>4318</v>
      </c>
      <c r="F167" s="839" t="s">
        <v>4319</v>
      </c>
      <c r="G167" s="825" t="s">
        <v>4596</v>
      </c>
      <c r="H167" s="825" t="s">
        <v>4597</v>
      </c>
      <c r="I167" s="831">
        <v>15.489999771118164</v>
      </c>
      <c r="J167" s="831">
        <v>60</v>
      </c>
      <c r="K167" s="832">
        <v>929.4000244140625</v>
      </c>
    </row>
    <row r="168" spans="1:11" ht="14.45" customHeight="1" x14ac:dyDescent="0.2">
      <c r="A168" s="821" t="s">
        <v>614</v>
      </c>
      <c r="B168" s="822" t="s">
        <v>615</v>
      </c>
      <c r="C168" s="825" t="s">
        <v>631</v>
      </c>
      <c r="D168" s="839" t="s">
        <v>632</v>
      </c>
      <c r="E168" s="825" t="s">
        <v>4318</v>
      </c>
      <c r="F168" s="839" t="s">
        <v>4319</v>
      </c>
      <c r="G168" s="825" t="s">
        <v>4598</v>
      </c>
      <c r="H168" s="825" t="s">
        <v>4599</v>
      </c>
      <c r="I168" s="831">
        <v>1088.81005859375</v>
      </c>
      <c r="J168" s="831">
        <v>5</v>
      </c>
      <c r="K168" s="832">
        <v>5444.0498046875</v>
      </c>
    </row>
    <row r="169" spans="1:11" ht="14.45" customHeight="1" x14ac:dyDescent="0.2">
      <c r="A169" s="821" t="s">
        <v>614</v>
      </c>
      <c r="B169" s="822" t="s">
        <v>615</v>
      </c>
      <c r="C169" s="825" t="s">
        <v>631</v>
      </c>
      <c r="D169" s="839" t="s">
        <v>632</v>
      </c>
      <c r="E169" s="825" t="s">
        <v>4318</v>
      </c>
      <c r="F169" s="839" t="s">
        <v>4319</v>
      </c>
      <c r="G169" s="825" t="s">
        <v>4393</v>
      </c>
      <c r="H169" s="825" t="s">
        <v>4394</v>
      </c>
      <c r="I169" s="831">
        <v>32.795000076293945</v>
      </c>
      <c r="J169" s="831">
        <v>60</v>
      </c>
      <c r="K169" s="832">
        <v>1967.6999816894531</v>
      </c>
    </row>
    <row r="170" spans="1:11" ht="14.45" customHeight="1" x14ac:dyDescent="0.2">
      <c r="A170" s="821" t="s">
        <v>614</v>
      </c>
      <c r="B170" s="822" t="s">
        <v>615</v>
      </c>
      <c r="C170" s="825" t="s">
        <v>631</v>
      </c>
      <c r="D170" s="839" t="s">
        <v>632</v>
      </c>
      <c r="E170" s="825" t="s">
        <v>4318</v>
      </c>
      <c r="F170" s="839" t="s">
        <v>4319</v>
      </c>
      <c r="G170" s="825" t="s">
        <v>4600</v>
      </c>
      <c r="H170" s="825" t="s">
        <v>4601</v>
      </c>
      <c r="I170" s="831">
        <v>13.800000190734863</v>
      </c>
      <c r="J170" s="831">
        <v>50</v>
      </c>
      <c r="K170" s="832">
        <v>690</v>
      </c>
    </row>
    <row r="171" spans="1:11" ht="14.45" customHeight="1" x14ac:dyDescent="0.2">
      <c r="A171" s="821" t="s">
        <v>614</v>
      </c>
      <c r="B171" s="822" t="s">
        <v>615</v>
      </c>
      <c r="C171" s="825" t="s">
        <v>631</v>
      </c>
      <c r="D171" s="839" t="s">
        <v>632</v>
      </c>
      <c r="E171" s="825" t="s">
        <v>4318</v>
      </c>
      <c r="F171" s="839" t="s">
        <v>4319</v>
      </c>
      <c r="G171" s="825" t="s">
        <v>4395</v>
      </c>
      <c r="H171" s="825" t="s">
        <v>4396</v>
      </c>
      <c r="I171" s="831">
        <v>0.72500000596046443</v>
      </c>
      <c r="J171" s="831">
        <v>11000</v>
      </c>
      <c r="K171" s="832">
        <v>7970</v>
      </c>
    </row>
    <row r="172" spans="1:11" ht="14.45" customHeight="1" x14ac:dyDescent="0.2">
      <c r="A172" s="821" t="s">
        <v>614</v>
      </c>
      <c r="B172" s="822" t="s">
        <v>615</v>
      </c>
      <c r="C172" s="825" t="s">
        <v>631</v>
      </c>
      <c r="D172" s="839" t="s">
        <v>632</v>
      </c>
      <c r="E172" s="825" t="s">
        <v>4318</v>
      </c>
      <c r="F172" s="839" t="s">
        <v>4319</v>
      </c>
      <c r="G172" s="825" t="s">
        <v>4602</v>
      </c>
      <c r="H172" s="825" t="s">
        <v>4603</v>
      </c>
      <c r="I172" s="831">
        <v>30.965000152587891</v>
      </c>
      <c r="J172" s="831">
        <v>4</v>
      </c>
      <c r="K172" s="832">
        <v>123.86000061035156</v>
      </c>
    </row>
    <row r="173" spans="1:11" ht="14.45" customHeight="1" x14ac:dyDescent="0.2">
      <c r="A173" s="821" t="s">
        <v>614</v>
      </c>
      <c r="B173" s="822" t="s">
        <v>615</v>
      </c>
      <c r="C173" s="825" t="s">
        <v>631</v>
      </c>
      <c r="D173" s="839" t="s">
        <v>632</v>
      </c>
      <c r="E173" s="825" t="s">
        <v>4318</v>
      </c>
      <c r="F173" s="839" t="s">
        <v>4319</v>
      </c>
      <c r="G173" s="825" t="s">
        <v>4399</v>
      </c>
      <c r="H173" s="825" t="s">
        <v>4400</v>
      </c>
      <c r="I173" s="831">
        <v>260.29998779296875</v>
      </c>
      <c r="J173" s="831">
        <v>6</v>
      </c>
      <c r="K173" s="832">
        <v>1561.7999267578125</v>
      </c>
    </row>
    <row r="174" spans="1:11" ht="14.45" customHeight="1" x14ac:dyDescent="0.2">
      <c r="A174" s="821" t="s">
        <v>614</v>
      </c>
      <c r="B174" s="822" t="s">
        <v>615</v>
      </c>
      <c r="C174" s="825" t="s">
        <v>631</v>
      </c>
      <c r="D174" s="839" t="s">
        <v>632</v>
      </c>
      <c r="E174" s="825" t="s">
        <v>4402</v>
      </c>
      <c r="F174" s="839" t="s">
        <v>4403</v>
      </c>
      <c r="G174" s="825" t="s">
        <v>4406</v>
      </c>
      <c r="H174" s="825" t="s">
        <v>4407</v>
      </c>
      <c r="I174" s="831">
        <v>1.2499999720603228E-2</v>
      </c>
      <c r="J174" s="831">
        <v>270</v>
      </c>
      <c r="K174" s="832">
        <v>4.700000025331974</v>
      </c>
    </row>
    <row r="175" spans="1:11" ht="14.45" customHeight="1" x14ac:dyDescent="0.2">
      <c r="A175" s="821" t="s">
        <v>614</v>
      </c>
      <c r="B175" s="822" t="s">
        <v>615</v>
      </c>
      <c r="C175" s="825" t="s">
        <v>631</v>
      </c>
      <c r="D175" s="839" t="s">
        <v>632</v>
      </c>
      <c r="E175" s="825" t="s">
        <v>4402</v>
      </c>
      <c r="F175" s="839" t="s">
        <v>4403</v>
      </c>
      <c r="G175" s="825" t="s">
        <v>4408</v>
      </c>
      <c r="H175" s="825" t="s">
        <v>4409</v>
      </c>
      <c r="I175" s="831">
        <v>6.0500001907348633</v>
      </c>
      <c r="J175" s="831">
        <v>10</v>
      </c>
      <c r="K175" s="832">
        <v>60.5</v>
      </c>
    </row>
    <row r="176" spans="1:11" ht="14.45" customHeight="1" x14ac:dyDescent="0.2">
      <c r="A176" s="821" t="s">
        <v>614</v>
      </c>
      <c r="B176" s="822" t="s">
        <v>615</v>
      </c>
      <c r="C176" s="825" t="s">
        <v>631</v>
      </c>
      <c r="D176" s="839" t="s">
        <v>632</v>
      </c>
      <c r="E176" s="825" t="s">
        <v>4402</v>
      </c>
      <c r="F176" s="839" t="s">
        <v>4403</v>
      </c>
      <c r="G176" s="825" t="s">
        <v>4604</v>
      </c>
      <c r="H176" s="825" t="s">
        <v>4605</v>
      </c>
      <c r="I176" s="831">
        <v>710.27001953125</v>
      </c>
      <c r="J176" s="831">
        <v>1</v>
      </c>
      <c r="K176" s="832">
        <v>710.27001953125</v>
      </c>
    </row>
    <row r="177" spans="1:11" ht="14.45" customHeight="1" x14ac:dyDescent="0.2">
      <c r="A177" s="821" t="s">
        <v>614</v>
      </c>
      <c r="B177" s="822" t="s">
        <v>615</v>
      </c>
      <c r="C177" s="825" t="s">
        <v>631</v>
      </c>
      <c r="D177" s="839" t="s">
        <v>632</v>
      </c>
      <c r="E177" s="825" t="s">
        <v>4402</v>
      </c>
      <c r="F177" s="839" t="s">
        <v>4403</v>
      </c>
      <c r="G177" s="825" t="s">
        <v>4606</v>
      </c>
      <c r="H177" s="825" t="s">
        <v>4607</v>
      </c>
      <c r="I177" s="831">
        <v>363</v>
      </c>
      <c r="J177" s="831">
        <v>2</v>
      </c>
      <c r="K177" s="832">
        <v>726</v>
      </c>
    </row>
    <row r="178" spans="1:11" ht="14.45" customHeight="1" x14ac:dyDescent="0.2">
      <c r="A178" s="821" t="s">
        <v>614</v>
      </c>
      <c r="B178" s="822" t="s">
        <v>615</v>
      </c>
      <c r="C178" s="825" t="s">
        <v>631</v>
      </c>
      <c r="D178" s="839" t="s">
        <v>632</v>
      </c>
      <c r="E178" s="825" t="s">
        <v>4402</v>
      </c>
      <c r="F178" s="839" t="s">
        <v>4403</v>
      </c>
      <c r="G178" s="825" t="s">
        <v>4410</v>
      </c>
      <c r="H178" s="825" t="s">
        <v>4411</v>
      </c>
      <c r="I178" s="831">
        <v>11.140000343322754</v>
      </c>
      <c r="J178" s="831">
        <v>20</v>
      </c>
      <c r="K178" s="832">
        <v>222.80000305175781</v>
      </c>
    </row>
    <row r="179" spans="1:11" ht="14.45" customHeight="1" x14ac:dyDescent="0.2">
      <c r="A179" s="821" t="s">
        <v>614</v>
      </c>
      <c r="B179" s="822" t="s">
        <v>615</v>
      </c>
      <c r="C179" s="825" t="s">
        <v>631</v>
      </c>
      <c r="D179" s="839" t="s">
        <v>632</v>
      </c>
      <c r="E179" s="825" t="s">
        <v>4402</v>
      </c>
      <c r="F179" s="839" t="s">
        <v>4403</v>
      </c>
      <c r="G179" s="825" t="s">
        <v>4412</v>
      </c>
      <c r="H179" s="825" t="s">
        <v>4413</v>
      </c>
      <c r="I179" s="831">
        <v>3.4830000162124635</v>
      </c>
      <c r="J179" s="831">
        <v>1050</v>
      </c>
      <c r="K179" s="832">
        <v>3656.5</v>
      </c>
    </row>
    <row r="180" spans="1:11" ht="14.45" customHeight="1" x14ac:dyDescent="0.2">
      <c r="A180" s="821" t="s">
        <v>614</v>
      </c>
      <c r="B180" s="822" t="s">
        <v>615</v>
      </c>
      <c r="C180" s="825" t="s">
        <v>631</v>
      </c>
      <c r="D180" s="839" t="s">
        <v>632</v>
      </c>
      <c r="E180" s="825" t="s">
        <v>4402</v>
      </c>
      <c r="F180" s="839" t="s">
        <v>4403</v>
      </c>
      <c r="G180" s="825" t="s">
        <v>4608</v>
      </c>
      <c r="H180" s="825" t="s">
        <v>4609</v>
      </c>
      <c r="I180" s="831">
        <v>136.33999633789063</v>
      </c>
      <c r="J180" s="831">
        <v>2</v>
      </c>
      <c r="K180" s="832">
        <v>272.67001342773438</v>
      </c>
    </row>
    <row r="181" spans="1:11" ht="14.45" customHeight="1" x14ac:dyDescent="0.2">
      <c r="A181" s="821" t="s">
        <v>614</v>
      </c>
      <c r="B181" s="822" t="s">
        <v>615</v>
      </c>
      <c r="C181" s="825" t="s">
        <v>631</v>
      </c>
      <c r="D181" s="839" t="s">
        <v>632</v>
      </c>
      <c r="E181" s="825" t="s">
        <v>4402</v>
      </c>
      <c r="F181" s="839" t="s">
        <v>4403</v>
      </c>
      <c r="G181" s="825" t="s">
        <v>4414</v>
      </c>
      <c r="H181" s="825" t="s">
        <v>4415</v>
      </c>
      <c r="I181" s="831">
        <v>17.979999542236328</v>
      </c>
      <c r="J181" s="831">
        <v>1050</v>
      </c>
      <c r="K181" s="832">
        <v>18879</v>
      </c>
    </row>
    <row r="182" spans="1:11" ht="14.45" customHeight="1" x14ac:dyDescent="0.2">
      <c r="A182" s="821" t="s">
        <v>614</v>
      </c>
      <c r="B182" s="822" t="s">
        <v>615</v>
      </c>
      <c r="C182" s="825" t="s">
        <v>631</v>
      </c>
      <c r="D182" s="839" t="s">
        <v>632</v>
      </c>
      <c r="E182" s="825" t="s">
        <v>4402</v>
      </c>
      <c r="F182" s="839" t="s">
        <v>4403</v>
      </c>
      <c r="G182" s="825" t="s">
        <v>4416</v>
      </c>
      <c r="H182" s="825" t="s">
        <v>4417</v>
      </c>
      <c r="I182" s="831">
        <v>17.979999542236328</v>
      </c>
      <c r="J182" s="831">
        <v>150</v>
      </c>
      <c r="K182" s="832">
        <v>2697</v>
      </c>
    </row>
    <row r="183" spans="1:11" ht="14.45" customHeight="1" x14ac:dyDescent="0.2">
      <c r="A183" s="821" t="s">
        <v>614</v>
      </c>
      <c r="B183" s="822" t="s">
        <v>615</v>
      </c>
      <c r="C183" s="825" t="s">
        <v>631</v>
      </c>
      <c r="D183" s="839" t="s">
        <v>632</v>
      </c>
      <c r="E183" s="825" t="s">
        <v>4402</v>
      </c>
      <c r="F183" s="839" t="s">
        <v>4403</v>
      </c>
      <c r="G183" s="825" t="s">
        <v>4418</v>
      </c>
      <c r="H183" s="825" t="s">
        <v>4419</v>
      </c>
      <c r="I183" s="831">
        <v>1.8049999475479126</v>
      </c>
      <c r="J183" s="831">
        <v>20</v>
      </c>
      <c r="K183" s="832">
        <v>36.100000381469727</v>
      </c>
    </row>
    <row r="184" spans="1:11" ht="14.45" customHeight="1" x14ac:dyDescent="0.2">
      <c r="A184" s="821" t="s">
        <v>614</v>
      </c>
      <c r="B184" s="822" t="s">
        <v>615</v>
      </c>
      <c r="C184" s="825" t="s">
        <v>631</v>
      </c>
      <c r="D184" s="839" t="s">
        <v>632</v>
      </c>
      <c r="E184" s="825" t="s">
        <v>4402</v>
      </c>
      <c r="F184" s="839" t="s">
        <v>4403</v>
      </c>
      <c r="G184" s="825" t="s">
        <v>4420</v>
      </c>
      <c r="H184" s="825" t="s">
        <v>4421</v>
      </c>
      <c r="I184" s="831">
        <v>13.199999809265137</v>
      </c>
      <c r="J184" s="831">
        <v>10</v>
      </c>
      <c r="K184" s="832">
        <v>132</v>
      </c>
    </row>
    <row r="185" spans="1:11" ht="14.45" customHeight="1" x14ac:dyDescent="0.2">
      <c r="A185" s="821" t="s">
        <v>614</v>
      </c>
      <c r="B185" s="822" t="s">
        <v>615</v>
      </c>
      <c r="C185" s="825" t="s">
        <v>631</v>
      </c>
      <c r="D185" s="839" t="s">
        <v>632</v>
      </c>
      <c r="E185" s="825" t="s">
        <v>4402</v>
      </c>
      <c r="F185" s="839" t="s">
        <v>4403</v>
      </c>
      <c r="G185" s="825" t="s">
        <v>4422</v>
      </c>
      <c r="H185" s="825" t="s">
        <v>4423</v>
      </c>
      <c r="I185" s="831">
        <v>13.199999809265137</v>
      </c>
      <c r="J185" s="831">
        <v>10</v>
      </c>
      <c r="K185" s="832">
        <v>132</v>
      </c>
    </row>
    <row r="186" spans="1:11" ht="14.45" customHeight="1" x14ac:dyDescent="0.2">
      <c r="A186" s="821" t="s">
        <v>614</v>
      </c>
      <c r="B186" s="822" t="s">
        <v>615</v>
      </c>
      <c r="C186" s="825" t="s">
        <v>631</v>
      </c>
      <c r="D186" s="839" t="s">
        <v>632</v>
      </c>
      <c r="E186" s="825" t="s">
        <v>4402</v>
      </c>
      <c r="F186" s="839" t="s">
        <v>4403</v>
      </c>
      <c r="G186" s="825" t="s">
        <v>4428</v>
      </c>
      <c r="H186" s="825" t="s">
        <v>4429</v>
      </c>
      <c r="I186" s="831">
        <v>22.870000839233398</v>
      </c>
      <c r="J186" s="831">
        <v>12</v>
      </c>
      <c r="K186" s="832">
        <v>274.44000244140625</v>
      </c>
    </row>
    <row r="187" spans="1:11" ht="14.45" customHeight="1" x14ac:dyDescent="0.2">
      <c r="A187" s="821" t="s">
        <v>614</v>
      </c>
      <c r="B187" s="822" t="s">
        <v>615</v>
      </c>
      <c r="C187" s="825" t="s">
        <v>631</v>
      </c>
      <c r="D187" s="839" t="s">
        <v>632</v>
      </c>
      <c r="E187" s="825" t="s">
        <v>4402</v>
      </c>
      <c r="F187" s="839" t="s">
        <v>4403</v>
      </c>
      <c r="G187" s="825" t="s">
        <v>4430</v>
      </c>
      <c r="H187" s="825" t="s">
        <v>4431</v>
      </c>
      <c r="I187" s="831">
        <v>7.8650000095367432</v>
      </c>
      <c r="J187" s="831">
        <v>1500</v>
      </c>
      <c r="K187" s="832">
        <v>11798</v>
      </c>
    </row>
    <row r="188" spans="1:11" ht="14.45" customHeight="1" x14ac:dyDescent="0.2">
      <c r="A188" s="821" t="s">
        <v>614</v>
      </c>
      <c r="B188" s="822" t="s">
        <v>615</v>
      </c>
      <c r="C188" s="825" t="s">
        <v>631</v>
      </c>
      <c r="D188" s="839" t="s">
        <v>632</v>
      </c>
      <c r="E188" s="825" t="s">
        <v>4402</v>
      </c>
      <c r="F188" s="839" t="s">
        <v>4403</v>
      </c>
      <c r="G188" s="825" t="s">
        <v>4432</v>
      </c>
      <c r="H188" s="825" t="s">
        <v>4433</v>
      </c>
      <c r="I188" s="831">
        <v>3.1400001049041748</v>
      </c>
      <c r="J188" s="831">
        <v>50</v>
      </c>
      <c r="K188" s="832">
        <v>157</v>
      </c>
    </row>
    <row r="189" spans="1:11" ht="14.45" customHeight="1" x14ac:dyDescent="0.2">
      <c r="A189" s="821" t="s">
        <v>614</v>
      </c>
      <c r="B189" s="822" t="s">
        <v>615</v>
      </c>
      <c r="C189" s="825" t="s">
        <v>631</v>
      </c>
      <c r="D189" s="839" t="s">
        <v>632</v>
      </c>
      <c r="E189" s="825" t="s">
        <v>4402</v>
      </c>
      <c r="F189" s="839" t="s">
        <v>4403</v>
      </c>
      <c r="G189" s="825" t="s">
        <v>4436</v>
      </c>
      <c r="H189" s="825" t="s">
        <v>4437</v>
      </c>
      <c r="I189" s="831">
        <v>37.900001525878906</v>
      </c>
      <c r="J189" s="831">
        <v>2</v>
      </c>
      <c r="K189" s="832">
        <v>75.800003051757813</v>
      </c>
    </row>
    <row r="190" spans="1:11" ht="14.45" customHeight="1" x14ac:dyDescent="0.2">
      <c r="A190" s="821" t="s">
        <v>614</v>
      </c>
      <c r="B190" s="822" t="s">
        <v>615</v>
      </c>
      <c r="C190" s="825" t="s">
        <v>631</v>
      </c>
      <c r="D190" s="839" t="s">
        <v>632</v>
      </c>
      <c r="E190" s="825" t="s">
        <v>4402</v>
      </c>
      <c r="F190" s="839" t="s">
        <v>4403</v>
      </c>
      <c r="G190" s="825" t="s">
        <v>4610</v>
      </c>
      <c r="H190" s="825" t="s">
        <v>4611</v>
      </c>
      <c r="I190" s="831">
        <v>32.299999237060547</v>
      </c>
      <c r="J190" s="831">
        <v>100</v>
      </c>
      <c r="K190" s="832">
        <v>3230</v>
      </c>
    </row>
    <row r="191" spans="1:11" ht="14.45" customHeight="1" x14ac:dyDescent="0.2">
      <c r="A191" s="821" t="s">
        <v>614</v>
      </c>
      <c r="B191" s="822" t="s">
        <v>615</v>
      </c>
      <c r="C191" s="825" t="s">
        <v>631</v>
      </c>
      <c r="D191" s="839" t="s">
        <v>632</v>
      </c>
      <c r="E191" s="825" t="s">
        <v>4402</v>
      </c>
      <c r="F191" s="839" t="s">
        <v>4403</v>
      </c>
      <c r="G191" s="825" t="s">
        <v>4438</v>
      </c>
      <c r="H191" s="825" t="s">
        <v>4439</v>
      </c>
      <c r="I191" s="831">
        <v>1.8124999701976776</v>
      </c>
      <c r="J191" s="831">
        <v>800</v>
      </c>
      <c r="K191" s="832">
        <v>1450</v>
      </c>
    </row>
    <row r="192" spans="1:11" ht="14.45" customHeight="1" x14ac:dyDescent="0.2">
      <c r="A192" s="821" t="s">
        <v>614</v>
      </c>
      <c r="B192" s="822" t="s">
        <v>615</v>
      </c>
      <c r="C192" s="825" t="s">
        <v>631</v>
      </c>
      <c r="D192" s="839" t="s">
        <v>632</v>
      </c>
      <c r="E192" s="825" t="s">
        <v>4402</v>
      </c>
      <c r="F192" s="839" t="s">
        <v>4403</v>
      </c>
      <c r="G192" s="825" t="s">
        <v>4442</v>
      </c>
      <c r="H192" s="825" t="s">
        <v>4443</v>
      </c>
      <c r="I192" s="831">
        <v>11.739999771118164</v>
      </c>
      <c r="J192" s="831">
        <v>70</v>
      </c>
      <c r="K192" s="832">
        <v>821.80001068115234</v>
      </c>
    </row>
    <row r="193" spans="1:11" ht="14.45" customHeight="1" x14ac:dyDescent="0.2">
      <c r="A193" s="821" t="s">
        <v>614</v>
      </c>
      <c r="B193" s="822" t="s">
        <v>615</v>
      </c>
      <c r="C193" s="825" t="s">
        <v>631</v>
      </c>
      <c r="D193" s="839" t="s">
        <v>632</v>
      </c>
      <c r="E193" s="825" t="s">
        <v>4402</v>
      </c>
      <c r="F193" s="839" t="s">
        <v>4403</v>
      </c>
      <c r="G193" s="825" t="s">
        <v>4445</v>
      </c>
      <c r="H193" s="825" t="s">
        <v>4446</v>
      </c>
      <c r="I193" s="831">
        <v>25.530000686645508</v>
      </c>
      <c r="J193" s="831">
        <v>100</v>
      </c>
      <c r="K193" s="832">
        <v>2553.0000457763672</v>
      </c>
    </row>
    <row r="194" spans="1:11" ht="14.45" customHeight="1" x14ac:dyDescent="0.2">
      <c r="A194" s="821" t="s">
        <v>614</v>
      </c>
      <c r="B194" s="822" t="s">
        <v>615</v>
      </c>
      <c r="C194" s="825" t="s">
        <v>631</v>
      </c>
      <c r="D194" s="839" t="s">
        <v>632</v>
      </c>
      <c r="E194" s="825" t="s">
        <v>4402</v>
      </c>
      <c r="F194" s="839" t="s">
        <v>4403</v>
      </c>
      <c r="G194" s="825" t="s">
        <v>4447</v>
      </c>
      <c r="H194" s="825" t="s">
        <v>4448</v>
      </c>
      <c r="I194" s="831">
        <v>5.3266666730244951</v>
      </c>
      <c r="J194" s="831">
        <v>1100</v>
      </c>
      <c r="K194" s="832">
        <v>5859.2000122070313</v>
      </c>
    </row>
    <row r="195" spans="1:11" ht="14.45" customHeight="1" x14ac:dyDescent="0.2">
      <c r="A195" s="821" t="s">
        <v>614</v>
      </c>
      <c r="B195" s="822" t="s">
        <v>615</v>
      </c>
      <c r="C195" s="825" t="s">
        <v>631</v>
      </c>
      <c r="D195" s="839" t="s">
        <v>632</v>
      </c>
      <c r="E195" s="825" t="s">
        <v>4402</v>
      </c>
      <c r="F195" s="839" t="s">
        <v>4403</v>
      </c>
      <c r="G195" s="825" t="s">
        <v>4612</v>
      </c>
      <c r="H195" s="825" t="s">
        <v>4613</v>
      </c>
      <c r="I195" s="831">
        <v>459.79998779296875</v>
      </c>
      <c r="J195" s="831">
        <v>2</v>
      </c>
      <c r="K195" s="832">
        <v>919.5999755859375</v>
      </c>
    </row>
    <row r="196" spans="1:11" ht="14.45" customHeight="1" x14ac:dyDescent="0.2">
      <c r="A196" s="821" t="s">
        <v>614</v>
      </c>
      <c r="B196" s="822" t="s">
        <v>615</v>
      </c>
      <c r="C196" s="825" t="s">
        <v>631</v>
      </c>
      <c r="D196" s="839" t="s">
        <v>632</v>
      </c>
      <c r="E196" s="825" t="s">
        <v>4402</v>
      </c>
      <c r="F196" s="839" t="s">
        <v>4403</v>
      </c>
      <c r="G196" s="825" t="s">
        <v>4449</v>
      </c>
      <c r="H196" s="825" t="s">
        <v>4450</v>
      </c>
      <c r="I196" s="831">
        <v>4.8000001907348633</v>
      </c>
      <c r="J196" s="831">
        <v>100</v>
      </c>
      <c r="K196" s="832">
        <v>480</v>
      </c>
    </row>
    <row r="197" spans="1:11" ht="14.45" customHeight="1" x14ac:dyDescent="0.2">
      <c r="A197" s="821" t="s">
        <v>614</v>
      </c>
      <c r="B197" s="822" t="s">
        <v>615</v>
      </c>
      <c r="C197" s="825" t="s">
        <v>631</v>
      </c>
      <c r="D197" s="839" t="s">
        <v>632</v>
      </c>
      <c r="E197" s="825" t="s">
        <v>4402</v>
      </c>
      <c r="F197" s="839" t="s">
        <v>4403</v>
      </c>
      <c r="G197" s="825" t="s">
        <v>4451</v>
      </c>
      <c r="H197" s="825" t="s">
        <v>4452</v>
      </c>
      <c r="I197" s="831">
        <v>1.5011111100514729</v>
      </c>
      <c r="J197" s="831">
        <v>900</v>
      </c>
      <c r="K197" s="832">
        <v>1351</v>
      </c>
    </row>
    <row r="198" spans="1:11" ht="14.45" customHeight="1" x14ac:dyDescent="0.2">
      <c r="A198" s="821" t="s">
        <v>614</v>
      </c>
      <c r="B198" s="822" t="s">
        <v>615</v>
      </c>
      <c r="C198" s="825" t="s">
        <v>631</v>
      </c>
      <c r="D198" s="839" t="s">
        <v>632</v>
      </c>
      <c r="E198" s="825" t="s">
        <v>4402</v>
      </c>
      <c r="F198" s="839" t="s">
        <v>4403</v>
      </c>
      <c r="G198" s="825" t="s">
        <v>4455</v>
      </c>
      <c r="H198" s="825" t="s">
        <v>4456</v>
      </c>
      <c r="I198" s="831">
        <v>9.1999998092651367</v>
      </c>
      <c r="J198" s="831">
        <v>400</v>
      </c>
      <c r="K198" s="832">
        <v>3680</v>
      </c>
    </row>
    <row r="199" spans="1:11" ht="14.45" customHeight="1" x14ac:dyDescent="0.2">
      <c r="A199" s="821" t="s">
        <v>614</v>
      </c>
      <c r="B199" s="822" t="s">
        <v>615</v>
      </c>
      <c r="C199" s="825" t="s">
        <v>631</v>
      </c>
      <c r="D199" s="839" t="s">
        <v>632</v>
      </c>
      <c r="E199" s="825" t="s">
        <v>4402</v>
      </c>
      <c r="F199" s="839" t="s">
        <v>4403</v>
      </c>
      <c r="G199" s="825" t="s">
        <v>4457</v>
      </c>
      <c r="H199" s="825" t="s">
        <v>4458</v>
      </c>
      <c r="I199" s="831">
        <v>35.090000152587891</v>
      </c>
      <c r="J199" s="831">
        <v>40</v>
      </c>
      <c r="K199" s="832">
        <v>1403.5999755859375</v>
      </c>
    </row>
    <row r="200" spans="1:11" ht="14.45" customHeight="1" x14ac:dyDescent="0.2">
      <c r="A200" s="821" t="s">
        <v>614</v>
      </c>
      <c r="B200" s="822" t="s">
        <v>615</v>
      </c>
      <c r="C200" s="825" t="s">
        <v>631</v>
      </c>
      <c r="D200" s="839" t="s">
        <v>632</v>
      </c>
      <c r="E200" s="825" t="s">
        <v>4402</v>
      </c>
      <c r="F200" s="839" t="s">
        <v>4403</v>
      </c>
      <c r="G200" s="825" t="s">
        <v>4459</v>
      </c>
      <c r="H200" s="825" t="s">
        <v>4460</v>
      </c>
      <c r="I200" s="831">
        <v>172.5</v>
      </c>
      <c r="J200" s="831">
        <v>3</v>
      </c>
      <c r="K200" s="832">
        <v>517.5</v>
      </c>
    </row>
    <row r="201" spans="1:11" ht="14.45" customHeight="1" x14ac:dyDescent="0.2">
      <c r="A201" s="821" t="s">
        <v>614</v>
      </c>
      <c r="B201" s="822" t="s">
        <v>615</v>
      </c>
      <c r="C201" s="825" t="s">
        <v>631</v>
      </c>
      <c r="D201" s="839" t="s">
        <v>632</v>
      </c>
      <c r="E201" s="825" t="s">
        <v>4402</v>
      </c>
      <c r="F201" s="839" t="s">
        <v>4403</v>
      </c>
      <c r="G201" s="825" t="s">
        <v>4461</v>
      </c>
      <c r="H201" s="825" t="s">
        <v>4462</v>
      </c>
      <c r="I201" s="831">
        <v>6.6540000915527342</v>
      </c>
      <c r="J201" s="831">
        <v>180</v>
      </c>
      <c r="K201" s="832">
        <v>1207.0000076293945</v>
      </c>
    </row>
    <row r="202" spans="1:11" ht="14.45" customHeight="1" x14ac:dyDescent="0.2">
      <c r="A202" s="821" t="s">
        <v>614</v>
      </c>
      <c r="B202" s="822" t="s">
        <v>615</v>
      </c>
      <c r="C202" s="825" t="s">
        <v>631</v>
      </c>
      <c r="D202" s="839" t="s">
        <v>632</v>
      </c>
      <c r="E202" s="825" t="s">
        <v>4402</v>
      </c>
      <c r="F202" s="839" t="s">
        <v>4403</v>
      </c>
      <c r="G202" s="825" t="s">
        <v>4465</v>
      </c>
      <c r="H202" s="825" t="s">
        <v>4466</v>
      </c>
      <c r="I202" s="831">
        <v>0.82599998712539668</v>
      </c>
      <c r="J202" s="831">
        <v>1700</v>
      </c>
      <c r="K202" s="832">
        <v>1404</v>
      </c>
    </row>
    <row r="203" spans="1:11" ht="14.45" customHeight="1" x14ac:dyDescent="0.2">
      <c r="A203" s="821" t="s">
        <v>614</v>
      </c>
      <c r="B203" s="822" t="s">
        <v>615</v>
      </c>
      <c r="C203" s="825" t="s">
        <v>631</v>
      </c>
      <c r="D203" s="839" t="s">
        <v>632</v>
      </c>
      <c r="E203" s="825" t="s">
        <v>4402</v>
      </c>
      <c r="F203" s="839" t="s">
        <v>4403</v>
      </c>
      <c r="G203" s="825" t="s">
        <v>4614</v>
      </c>
      <c r="H203" s="825" t="s">
        <v>4615</v>
      </c>
      <c r="I203" s="831">
        <v>0.43666666746139526</v>
      </c>
      <c r="J203" s="831">
        <v>900</v>
      </c>
      <c r="K203" s="832">
        <v>393</v>
      </c>
    </row>
    <row r="204" spans="1:11" ht="14.45" customHeight="1" x14ac:dyDescent="0.2">
      <c r="A204" s="821" t="s">
        <v>614</v>
      </c>
      <c r="B204" s="822" t="s">
        <v>615</v>
      </c>
      <c r="C204" s="825" t="s">
        <v>631</v>
      </c>
      <c r="D204" s="839" t="s">
        <v>632</v>
      </c>
      <c r="E204" s="825" t="s">
        <v>4402</v>
      </c>
      <c r="F204" s="839" t="s">
        <v>4403</v>
      </c>
      <c r="G204" s="825" t="s">
        <v>4469</v>
      </c>
      <c r="H204" s="825" t="s">
        <v>4470</v>
      </c>
      <c r="I204" s="831">
        <v>0.57999998331069946</v>
      </c>
      <c r="J204" s="831">
        <v>3500</v>
      </c>
      <c r="K204" s="832">
        <v>2029.9999961853027</v>
      </c>
    </row>
    <row r="205" spans="1:11" ht="14.45" customHeight="1" x14ac:dyDescent="0.2">
      <c r="A205" s="821" t="s">
        <v>614</v>
      </c>
      <c r="B205" s="822" t="s">
        <v>615</v>
      </c>
      <c r="C205" s="825" t="s">
        <v>631</v>
      </c>
      <c r="D205" s="839" t="s">
        <v>632</v>
      </c>
      <c r="E205" s="825" t="s">
        <v>4402</v>
      </c>
      <c r="F205" s="839" t="s">
        <v>4403</v>
      </c>
      <c r="G205" s="825" t="s">
        <v>4471</v>
      </c>
      <c r="H205" s="825" t="s">
        <v>4472</v>
      </c>
      <c r="I205" s="831">
        <v>8.4700002670288086</v>
      </c>
      <c r="J205" s="831">
        <v>9930</v>
      </c>
      <c r="K205" s="832">
        <v>84107.099609375</v>
      </c>
    </row>
    <row r="206" spans="1:11" ht="14.45" customHeight="1" x14ac:dyDescent="0.2">
      <c r="A206" s="821" t="s">
        <v>614</v>
      </c>
      <c r="B206" s="822" t="s">
        <v>615</v>
      </c>
      <c r="C206" s="825" t="s">
        <v>631</v>
      </c>
      <c r="D206" s="839" t="s">
        <v>632</v>
      </c>
      <c r="E206" s="825" t="s">
        <v>4402</v>
      </c>
      <c r="F206" s="839" t="s">
        <v>4403</v>
      </c>
      <c r="G206" s="825" t="s">
        <v>4473</v>
      </c>
      <c r="H206" s="825" t="s">
        <v>4474</v>
      </c>
      <c r="I206" s="831">
        <v>1.5524999499320984</v>
      </c>
      <c r="J206" s="831">
        <v>500</v>
      </c>
      <c r="K206" s="832">
        <v>776</v>
      </c>
    </row>
    <row r="207" spans="1:11" ht="14.45" customHeight="1" x14ac:dyDescent="0.2">
      <c r="A207" s="821" t="s">
        <v>614</v>
      </c>
      <c r="B207" s="822" t="s">
        <v>615</v>
      </c>
      <c r="C207" s="825" t="s">
        <v>631</v>
      </c>
      <c r="D207" s="839" t="s">
        <v>632</v>
      </c>
      <c r="E207" s="825" t="s">
        <v>4402</v>
      </c>
      <c r="F207" s="839" t="s">
        <v>4403</v>
      </c>
      <c r="G207" s="825" t="s">
        <v>4475</v>
      </c>
      <c r="H207" s="825" t="s">
        <v>4476</v>
      </c>
      <c r="I207" s="831">
        <v>6.1700000762939453</v>
      </c>
      <c r="J207" s="831">
        <v>85</v>
      </c>
      <c r="K207" s="832">
        <v>524.45000648498535</v>
      </c>
    </row>
    <row r="208" spans="1:11" ht="14.45" customHeight="1" x14ac:dyDescent="0.2">
      <c r="A208" s="821" t="s">
        <v>614</v>
      </c>
      <c r="B208" s="822" t="s">
        <v>615</v>
      </c>
      <c r="C208" s="825" t="s">
        <v>631</v>
      </c>
      <c r="D208" s="839" t="s">
        <v>632</v>
      </c>
      <c r="E208" s="825" t="s">
        <v>4402</v>
      </c>
      <c r="F208" s="839" t="s">
        <v>4403</v>
      </c>
      <c r="G208" s="825" t="s">
        <v>4616</v>
      </c>
      <c r="H208" s="825" t="s">
        <v>4617</v>
      </c>
      <c r="I208" s="831">
        <v>1.2100000381469727</v>
      </c>
      <c r="J208" s="831">
        <v>150</v>
      </c>
      <c r="K208" s="832">
        <v>181.5</v>
      </c>
    </row>
    <row r="209" spans="1:11" ht="14.45" customHeight="1" x14ac:dyDescent="0.2">
      <c r="A209" s="821" t="s">
        <v>614</v>
      </c>
      <c r="B209" s="822" t="s">
        <v>615</v>
      </c>
      <c r="C209" s="825" t="s">
        <v>631</v>
      </c>
      <c r="D209" s="839" t="s">
        <v>632</v>
      </c>
      <c r="E209" s="825" t="s">
        <v>4402</v>
      </c>
      <c r="F209" s="839" t="s">
        <v>4403</v>
      </c>
      <c r="G209" s="825" t="s">
        <v>4477</v>
      </c>
      <c r="H209" s="825" t="s">
        <v>4478</v>
      </c>
      <c r="I209" s="831">
        <v>1.9850000143051147</v>
      </c>
      <c r="J209" s="831">
        <v>150</v>
      </c>
      <c r="K209" s="832">
        <v>298</v>
      </c>
    </row>
    <row r="210" spans="1:11" ht="14.45" customHeight="1" x14ac:dyDescent="0.2">
      <c r="A210" s="821" t="s">
        <v>614</v>
      </c>
      <c r="B210" s="822" t="s">
        <v>615</v>
      </c>
      <c r="C210" s="825" t="s">
        <v>631</v>
      </c>
      <c r="D210" s="839" t="s">
        <v>632</v>
      </c>
      <c r="E210" s="825" t="s">
        <v>4402</v>
      </c>
      <c r="F210" s="839" t="s">
        <v>4403</v>
      </c>
      <c r="G210" s="825" t="s">
        <v>4481</v>
      </c>
      <c r="H210" s="825" t="s">
        <v>4482</v>
      </c>
      <c r="I210" s="831">
        <v>1.8999999761581421</v>
      </c>
      <c r="J210" s="831">
        <v>60</v>
      </c>
      <c r="K210" s="832">
        <v>114</v>
      </c>
    </row>
    <row r="211" spans="1:11" ht="14.45" customHeight="1" x14ac:dyDescent="0.2">
      <c r="A211" s="821" t="s">
        <v>614</v>
      </c>
      <c r="B211" s="822" t="s">
        <v>615</v>
      </c>
      <c r="C211" s="825" t="s">
        <v>631</v>
      </c>
      <c r="D211" s="839" t="s">
        <v>632</v>
      </c>
      <c r="E211" s="825" t="s">
        <v>4402</v>
      </c>
      <c r="F211" s="839" t="s">
        <v>4403</v>
      </c>
      <c r="G211" s="825" t="s">
        <v>4483</v>
      </c>
      <c r="H211" s="825" t="s">
        <v>4484</v>
      </c>
      <c r="I211" s="831">
        <v>2.7000000476837158</v>
      </c>
      <c r="J211" s="831">
        <v>100</v>
      </c>
      <c r="K211" s="832">
        <v>270</v>
      </c>
    </row>
    <row r="212" spans="1:11" ht="14.45" customHeight="1" x14ac:dyDescent="0.2">
      <c r="A212" s="821" t="s">
        <v>614</v>
      </c>
      <c r="B212" s="822" t="s">
        <v>615</v>
      </c>
      <c r="C212" s="825" t="s">
        <v>631</v>
      </c>
      <c r="D212" s="839" t="s">
        <v>632</v>
      </c>
      <c r="E212" s="825" t="s">
        <v>4402</v>
      </c>
      <c r="F212" s="839" t="s">
        <v>4403</v>
      </c>
      <c r="G212" s="825" t="s">
        <v>4618</v>
      </c>
      <c r="H212" s="825" t="s">
        <v>4619</v>
      </c>
      <c r="I212" s="831">
        <v>1.9299999475479126</v>
      </c>
      <c r="J212" s="831">
        <v>20</v>
      </c>
      <c r="K212" s="832">
        <v>38.599998474121094</v>
      </c>
    </row>
    <row r="213" spans="1:11" ht="14.45" customHeight="1" x14ac:dyDescent="0.2">
      <c r="A213" s="821" t="s">
        <v>614</v>
      </c>
      <c r="B213" s="822" t="s">
        <v>615</v>
      </c>
      <c r="C213" s="825" t="s">
        <v>631</v>
      </c>
      <c r="D213" s="839" t="s">
        <v>632</v>
      </c>
      <c r="E213" s="825" t="s">
        <v>4402</v>
      </c>
      <c r="F213" s="839" t="s">
        <v>4403</v>
      </c>
      <c r="G213" s="825" t="s">
        <v>4485</v>
      </c>
      <c r="H213" s="825" t="s">
        <v>4486</v>
      </c>
      <c r="I213" s="831">
        <v>2.1625000834465027</v>
      </c>
      <c r="J213" s="831">
        <v>260</v>
      </c>
      <c r="K213" s="832">
        <v>562.80001163482666</v>
      </c>
    </row>
    <row r="214" spans="1:11" ht="14.45" customHeight="1" x14ac:dyDescent="0.2">
      <c r="A214" s="821" t="s">
        <v>614</v>
      </c>
      <c r="B214" s="822" t="s">
        <v>615</v>
      </c>
      <c r="C214" s="825" t="s">
        <v>631</v>
      </c>
      <c r="D214" s="839" t="s">
        <v>632</v>
      </c>
      <c r="E214" s="825" t="s">
        <v>4402</v>
      </c>
      <c r="F214" s="839" t="s">
        <v>4403</v>
      </c>
      <c r="G214" s="825" t="s">
        <v>4487</v>
      </c>
      <c r="H214" s="825" t="s">
        <v>4488</v>
      </c>
      <c r="I214" s="831">
        <v>23.719999313354492</v>
      </c>
      <c r="J214" s="831">
        <v>10</v>
      </c>
      <c r="K214" s="832">
        <v>237.19999694824219</v>
      </c>
    </row>
    <row r="215" spans="1:11" ht="14.45" customHeight="1" x14ac:dyDescent="0.2">
      <c r="A215" s="821" t="s">
        <v>614</v>
      </c>
      <c r="B215" s="822" t="s">
        <v>615</v>
      </c>
      <c r="C215" s="825" t="s">
        <v>631</v>
      </c>
      <c r="D215" s="839" t="s">
        <v>632</v>
      </c>
      <c r="E215" s="825" t="s">
        <v>4402</v>
      </c>
      <c r="F215" s="839" t="s">
        <v>4403</v>
      </c>
      <c r="G215" s="825" t="s">
        <v>4481</v>
      </c>
      <c r="H215" s="825" t="s">
        <v>4620</v>
      </c>
      <c r="I215" s="831">
        <v>1.8899999856948853</v>
      </c>
      <c r="J215" s="831">
        <v>20</v>
      </c>
      <c r="K215" s="832">
        <v>37.799999237060547</v>
      </c>
    </row>
    <row r="216" spans="1:11" ht="14.45" customHeight="1" x14ac:dyDescent="0.2">
      <c r="A216" s="821" t="s">
        <v>614</v>
      </c>
      <c r="B216" s="822" t="s">
        <v>615</v>
      </c>
      <c r="C216" s="825" t="s">
        <v>631</v>
      </c>
      <c r="D216" s="839" t="s">
        <v>632</v>
      </c>
      <c r="E216" s="825" t="s">
        <v>4402</v>
      </c>
      <c r="F216" s="839" t="s">
        <v>4403</v>
      </c>
      <c r="G216" s="825" t="s">
        <v>4493</v>
      </c>
      <c r="H216" s="825" t="s">
        <v>4494</v>
      </c>
      <c r="I216" s="831">
        <v>23.713332494099934</v>
      </c>
      <c r="J216" s="831">
        <v>135</v>
      </c>
      <c r="K216" s="832">
        <v>3201.8500061035156</v>
      </c>
    </row>
    <row r="217" spans="1:11" ht="14.45" customHeight="1" x14ac:dyDescent="0.2">
      <c r="A217" s="821" t="s">
        <v>614</v>
      </c>
      <c r="B217" s="822" t="s">
        <v>615</v>
      </c>
      <c r="C217" s="825" t="s">
        <v>631</v>
      </c>
      <c r="D217" s="839" t="s">
        <v>632</v>
      </c>
      <c r="E217" s="825" t="s">
        <v>4402</v>
      </c>
      <c r="F217" s="839" t="s">
        <v>4403</v>
      </c>
      <c r="G217" s="825" t="s">
        <v>4621</v>
      </c>
      <c r="H217" s="825" t="s">
        <v>4622</v>
      </c>
      <c r="I217" s="831">
        <v>44.080001831054688</v>
      </c>
      <c r="J217" s="831">
        <v>50</v>
      </c>
      <c r="K217" s="832">
        <v>2204</v>
      </c>
    </row>
    <row r="218" spans="1:11" ht="14.45" customHeight="1" x14ac:dyDescent="0.2">
      <c r="A218" s="821" t="s">
        <v>614</v>
      </c>
      <c r="B218" s="822" t="s">
        <v>615</v>
      </c>
      <c r="C218" s="825" t="s">
        <v>631</v>
      </c>
      <c r="D218" s="839" t="s">
        <v>632</v>
      </c>
      <c r="E218" s="825" t="s">
        <v>4402</v>
      </c>
      <c r="F218" s="839" t="s">
        <v>4403</v>
      </c>
      <c r="G218" s="825" t="s">
        <v>4493</v>
      </c>
      <c r="H218" s="825" t="s">
        <v>4495</v>
      </c>
      <c r="I218" s="831">
        <v>21.857499599456787</v>
      </c>
      <c r="J218" s="831">
        <v>30</v>
      </c>
      <c r="K218" s="832">
        <v>686.60000610351563</v>
      </c>
    </row>
    <row r="219" spans="1:11" ht="14.45" customHeight="1" x14ac:dyDescent="0.2">
      <c r="A219" s="821" t="s">
        <v>614</v>
      </c>
      <c r="B219" s="822" t="s">
        <v>615</v>
      </c>
      <c r="C219" s="825" t="s">
        <v>631</v>
      </c>
      <c r="D219" s="839" t="s">
        <v>632</v>
      </c>
      <c r="E219" s="825" t="s">
        <v>4402</v>
      </c>
      <c r="F219" s="839" t="s">
        <v>4403</v>
      </c>
      <c r="G219" s="825" t="s">
        <v>4623</v>
      </c>
      <c r="H219" s="825" t="s">
        <v>4624</v>
      </c>
      <c r="I219" s="831">
        <v>2.8199999332427979</v>
      </c>
      <c r="J219" s="831">
        <v>25</v>
      </c>
      <c r="K219" s="832">
        <v>70.5</v>
      </c>
    </row>
    <row r="220" spans="1:11" ht="14.45" customHeight="1" x14ac:dyDescent="0.2">
      <c r="A220" s="821" t="s">
        <v>614</v>
      </c>
      <c r="B220" s="822" t="s">
        <v>615</v>
      </c>
      <c r="C220" s="825" t="s">
        <v>631</v>
      </c>
      <c r="D220" s="839" t="s">
        <v>632</v>
      </c>
      <c r="E220" s="825" t="s">
        <v>4496</v>
      </c>
      <c r="F220" s="839" t="s">
        <v>4497</v>
      </c>
      <c r="G220" s="825" t="s">
        <v>4498</v>
      </c>
      <c r="H220" s="825" t="s">
        <v>4499</v>
      </c>
      <c r="I220" s="831">
        <v>10.165999984741211</v>
      </c>
      <c r="J220" s="831">
        <v>6600</v>
      </c>
      <c r="K220" s="832">
        <v>67098</v>
      </c>
    </row>
    <row r="221" spans="1:11" ht="14.45" customHeight="1" x14ac:dyDescent="0.2">
      <c r="A221" s="821" t="s">
        <v>614</v>
      </c>
      <c r="B221" s="822" t="s">
        <v>615</v>
      </c>
      <c r="C221" s="825" t="s">
        <v>631</v>
      </c>
      <c r="D221" s="839" t="s">
        <v>632</v>
      </c>
      <c r="E221" s="825" t="s">
        <v>4502</v>
      </c>
      <c r="F221" s="839" t="s">
        <v>4503</v>
      </c>
      <c r="G221" s="825" t="s">
        <v>4504</v>
      </c>
      <c r="H221" s="825" t="s">
        <v>4505</v>
      </c>
      <c r="I221" s="831">
        <v>0.30000001192092896</v>
      </c>
      <c r="J221" s="831">
        <v>100</v>
      </c>
      <c r="K221" s="832">
        <v>30</v>
      </c>
    </row>
    <row r="222" spans="1:11" ht="14.45" customHeight="1" x14ac:dyDescent="0.2">
      <c r="A222" s="821" t="s">
        <v>614</v>
      </c>
      <c r="B222" s="822" t="s">
        <v>615</v>
      </c>
      <c r="C222" s="825" t="s">
        <v>631</v>
      </c>
      <c r="D222" s="839" t="s">
        <v>632</v>
      </c>
      <c r="E222" s="825" t="s">
        <v>4502</v>
      </c>
      <c r="F222" s="839" t="s">
        <v>4503</v>
      </c>
      <c r="G222" s="825" t="s">
        <v>4506</v>
      </c>
      <c r="H222" s="825" t="s">
        <v>4507</v>
      </c>
      <c r="I222" s="831">
        <v>0.30500000715255737</v>
      </c>
      <c r="J222" s="831">
        <v>300</v>
      </c>
      <c r="K222" s="832">
        <v>92</v>
      </c>
    </row>
    <row r="223" spans="1:11" ht="14.45" customHeight="1" x14ac:dyDescent="0.2">
      <c r="A223" s="821" t="s">
        <v>614</v>
      </c>
      <c r="B223" s="822" t="s">
        <v>615</v>
      </c>
      <c r="C223" s="825" t="s">
        <v>631</v>
      </c>
      <c r="D223" s="839" t="s">
        <v>632</v>
      </c>
      <c r="E223" s="825" t="s">
        <v>4502</v>
      </c>
      <c r="F223" s="839" t="s">
        <v>4503</v>
      </c>
      <c r="G223" s="825" t="s">
        <v>4508</v>
      </c>
      <c r="H223" s="825" t="s">
        <v>4509</v>
      </c>
      <c r="I223" s="831">
        <v>0.67000001668930054</v>
      </c>
      <c r="J223" s="831">
        <v>100</v>
      </c>
      <c r="K223" s="832">
        <v>67</v>
      </c>
    </row>
    <row r="224" spans="1:11" ht="14.45" customHeight="1" x14ac:dyDescent="0.2">
      <c r="A224" s="821" t="s">
        <v>614</v>
      </c>
      <c r="B224" s="822" t="s">
        <v>615</v>
      </c>
      <c r="C224" s="825" t="s">
        <v>631</v>
      </c>
      <c r="D224" s="839" t="s">
        <v>632</v>
      </c>
      <c r="E224" s="825" t="s">
        <v>4502</v>
      </c>
      <c r="F224" s="839" t="s">
        <v>4503</v>
      </c>
      <c r="G224" s="825" t="s">
        <v>4510</v>
      </c>
      <c r="H224" s="825" t="s">
        <v>4511</v>
      </c>
      <c r="I224" s="831">
        <v>0.54727274179458618</v>
      </c>
      <c r="J224" s="831">
        <v>6400</v>
      </c>
      <c r="K224" s="832">
        <v>3495.1499938964844</v>
      </c>
    </row>
    <row r="225" spans="1:11" ht="14.45" customHeight="1" x14ac:dyDescent="0.2">
      <c r="A225" s="821" t="s">
        <v>614</v>
      </c>
      <c r="B225" s="822" t="s">
        <v>615</v>
      </c>
      <c r="C225" s="825" t="s">
        <v>631</v>
      </c>
      <c r="D225" s="839" t="s">
        <v>632</v>
      </c>
      <c r="E225" s="825" t="s">
        <v>4502</v>
      </c>
      <c r="F225" s="839" t="s">
        <v>4503</v>
      </c>
      <c r="G225" s="825" t="s">
        <v>4514</v>
      </c>
      <c r="H225" s="825" t="s">
        <v>4515</v>
      </c>
      <c r="I225" s="831">
        <v>1.7999999523162842</v>
      </c>
      <c r="J225" s="831">
        <v>400</v>
      </c>
      <c r="K225" s="832">
        <v>720</v>
      </c>
    </row>
    <row r="226" spans="1:11" ht="14.45" customHeight="1" x14ac:dyDescent="0.2">
      <c r="A226" s="821" t="s">
        <v>614</v>
      </c>
      <c r="B226" s="822" t="s">
        <v>615</v>
      </c>
      <c r="C226" s="825" t="s">
        <v>631</v>
      </c>
      <c r="D226" s="839" t="s">
        <v>632</v>
      </c>
      <c r="E226" s="825" t="s">
        <v>4517</v>
      </c>
      <c r="F226" s="839" t="s">
        <v>4518</v>
      </c>
      <c r="G226" s="825" t="s">
        <v>4519</v>
      </c>
      <c r="H226" s="825" t="s">
        <v>4520</v>
      </c>
      <c r="I226" s="831">
        <v>0.71166666348775232</v>
      </c>
      <c r="J226" s="831">
        <v>4800</v>
      </c>
      <c r="K226" s="832">
        <v>3344</v>
      </c>
    </row>
    <row r="227" spans="1:11" ht="14.45" customHeight="1" x14ac:dyDescent="0.2">
      <c r="A227" s="821" t="s">
        <v>614</v>
      </c>
      <c r="B227" s="822" t="s">
        <v>615</v>
      </c>
      <c r="C227" s="825" t="s">
        <v>631</v>
      </c>
      <c r="D227" s="839" t="s">
        <v>632</v>
      </c>
      <c r="E227" s="825" t="s">
        <v>4517</v>
      </c>
      <c r="F227" s="839" t="s">
        <v>4518</v>
      </c>
      <c r="G227" s="825" t="s">
        <v>4521</v>
      </c>
      <c r="H227" s="825" t="s">
        <v>4522</v>
      </c>
      <c r="I227" s="831">
        <v>0.73166666428248084</v>
      </c>
      <c r="J227" s="831">
        <v>9800</v>
      </c>
      <c r="K227" s="832">
        <v>6908</v>
      </c>
    </row>
    <row r="228" spans="1:11" ht="14.45" customHeight="1" x14ac:dyDescent="0.2">
      <c r="A228" s="821" t="s">
        <v>614</v>
      </c>
      <c r="B228" s="822" t="s">
        <v>615</v>
      </c>
      <c r="C228" s="825" t="s">
        <v>631</v>
      </c>
      <c r="D228" s="839" t="s">
        <v>632</v>
      </c>
      <c r="E228" s="825" t="s">
        <v>4517</v>
      </c>
      <c r="F228" s="839" t="s">
        <v>4518</v>
      </c>
      <c r="G228" s="825" t="s">
        <v>4625</v>
      </c>
      <c r="H228" s="825" t="s">
        <v>4626</v>
      </c>
      <c r="I228" s="831">
        <v>0.7120000004768372</v>
      </c>
      <c r="J228" s="831">
        <v>1600</v>
      </c>
      <c r="K228" s="832">
        <v>1172</v>
      </c>
    </row>
    <row r="229" spans="1:11" ht="14.45" customHeight="1" x14ac:dyDescent="0.2">
      <c r="A229" s="821" t="s">
        <v>614</v>
      </c>
      <c r="B229" s="822" t="s">
        <v>615</v>
      </c>
      <c r="C229" s="825" t="s">
        <v>631</v>
      </c>
      <c r="D229" s="839" t="s">
        <v>632</v>
      </c>
      <c r="E229" s="825" t="s">
        <v>4517</v>
      </c>
      <c r="F229" s="839" t="s">
        <v>4518</v>
      </c>
      <c r="G229" s="825" t="s">
        <v>4523</v>
      </c>
      <c r="H229" s="825" t="s">
        <v>4524</v>
      </c>
      <c r="I229" s="831">
        <v>0.7199999988079071</v>
      </c>
      <c r="J229" s="831">
        <v>340</v>
      </c>
      <c r="K229" s="832">
        <v>244.79999542236328</v>
      </c>
    </row>
    <row r="230" spans="1:11" ht="14.45" customHeight="1" x14ac:dyDescent="0.2">
      <c r="A230" s="821" t="s">
        <v>614</v>
      </c>
      <c r="B230" s="822" t="s">
        <v>615</v>
      </c>
      <c r="C230" s="825" t="s">
        <v>631</v>
      </c>
      <c r="D230" s="839" t="s">
        <v>632</v>
      </c>
      <c r="E230" s="825" t="s">
        <v>4517</v>
      </c>
      <c r="F230" s="839" t="s">
        <v>4518</v>
      </c>
      <c r="G230" s="825" t="s">
        <v>4627</v>
      </c>
      <c r="H230" s="825" t="s">
        <v>4628</v>
      </c>
      <c r="I230" s="831">
        <v>1.2000000476837158</v>
      </c>
      <c r="J230" s="831">
        <v>1800</v>
      </c>
      <c r="K230" s="832">
        <v>2153</v>
      </c>
    </row>
    <row r="231" spans="1:11" ht="14.45" customHeight="1" x14ac:dyDescent="0.2">
      <c r="A231" s="821" t="s">
        <v>614</v>
      </c>
      <c r="B231" s="822" t="s">
        <v>615</v>
      </c>
      <c r="C231" s="825" t="s">
        <v>631</v>
      </c>
      <c r="D231" s="839" t="s">
        <v>632</v>
      </c>
      <c r="E231" s="825" t="s">
        <v>4517</v>
      </c>
      <c r="F231" s="839" t="s">
        <v>4518</v>
      </c>
      <c r="G231" s="825" t="s">
        <v>4525</v>
      </c>
      <c r="H231" s="825" t="s">
        <v>4526</v>
      </c>
      <c r="I231" s="831">
        <v>3.5</v>
      </c>
      <c r="J231" s="831">
        <v>200</v>
      </c>
      <c r="K231" s="832">
        <v>700</v>
      </c>
    </row>
    <row r="232" spans="1:11" ht="14.45" customHeight="1" x14ac:dyDescent="0.2">
      <c r="A232" s="821" t="s">
        <v>614</v>
      </c>
      <c r="B232" s="822" t="s">
        <v>615</v>
      </c>
      <c r="C232" s="825" t="s">
        <v>631</v>
      </c>
      <c r="D232" s="839" t="s">
        <v>632</v>
      </c>
      <c r="E232" s="825" t="s">
        <v>4517</v>
      </c>
      <c r="F232" s="839" t="s">
        <v>4518</v>
      </c>
      <c r="G232" s="825" t="s">
        <v>4519</v>
      </c>
      <c r="H232" s="825" t="s">
        <v>4527</v>
      </c>
      <c r="I232" s="831">
        <v>0.85000002384185791</v>
      </c>
      <c r="J232" s="831">
        <v>400</v>
      </c>
      <c r="K232" s="832">
        <v>340</v>
      </c>
    </row>
    <row r="233" spans="1:11" ht="14.45" customHeight="1" x14ac:dyDescent="0.2">
      <c r="A233" s="821" t="s">
        <v>614</v>
      </c>
      <c r="B233" s="822" t="s">
        <v>615</v>
      </c>
      <c r="C233" s="825" t="s">
        <v>631</v>
      </c>
      <c r="D233" s="839" t="s">
        <v>632</v>
      </c>
      <c r="E233" s="825" t="s">
        <v>4517</v>
      </c>
      <c r="F233" s="839" t="s">
        <v>4518</v>
      </c>
      <c r="G233" s="825" t="s">
        <v>4521</v>
      </c>
      <c r="H233" s="825" t="s">
        <v>4528</v>
      </c>
      <c r="I233" s="831">
        <v>1.1333333253860474</v>
      </c>
      <c r="J233" s="831">
        <v>2400</v>
      </c>
      <c r="K233" s="832">
        <v>2810</v>
      </c>
    </row>
    <row r="234" spans="1:11" ht="14.45" customHeight="1" x14ac:dyDescent="0.2">
      <c r="A234" s="821" t="s">
        <v>614</v>
      </c>
      <c r="B234" s="822" t="s">
        <v>615</v>
      </c>
      <c r="C234" s="825" t="s">
        <v>631</v>
      </c>
      <c r="D234" s="839" t="s">
        <v>632</v>
      </c>
      <c r="E234" s="825" t="s">
        <v>4517</v>
      </c>
      <c r="F234" s="839" t="s">
        <v>4518</v>
      </c>
      <c r="G234" s="825" t="s">
        <v>4625</v>
      </c>
      <c r="H234" s="825" t="s">
        <v>4629</v>
      </c>
      <c r="I234" s="831">
        <v>1.0300000111262004</v>
      </c>
      <c r="J234" s="831">
        <v>800</v>
      </c>
      <c r="K234" s="832">
        <v>858</v>
      </c>
    </row>
    <row r="235" spans="1:11" ht="14.45" customHeight="1" x14ac:dyDescent="0.2">
      <c r="A235" s="821" t="s">
        <v>614</v>
      </c>
      <c r="B235" s="822" t="s">
        <v>615</v>
      </c>
      <c r="C235" s="825" t="s">
        <v>631</v>
      </c>
      <c r="D235" s="839" t="s">
        <v>632</v>
      </c>
      <c r="E235" s="825" t="s">
        <v>4517</v>
      </c>
      <c r="F235" s="839" t="s">
        <v>4518</v>
      </c>
      <c r="G235" s="825" t="s">
        <v>4529</v>
      </c>
      <c r="H235" s="825" t="s">
        <v>4530</v>
      </c>
      <c r="I235" s="831">
        <v>3.619999885559082</v>
      </c>
      <c r="J235" s="831">
        <v>1000</v>
      </c>
      <c r="K235" s="832">
        <v>3620</v>
      </c>
    </row>
    <row r="236" spans="1:11" ht="14.45" customHeight="1" x14ac:dyDescent="0.2">
      <c r="A236" s="821" t="s">
        <v>614</v>
      </c>
      <c r="B236" s="822" t="s">
        <v>615</v>
      </c>
      <c r="C236" s="825" t="s">
        <v>631</v>
      </c>
      <c r="D236" s="839" t="s">
        <v>632</v>
      </c>
      <c r="E236" s="825" t="s">
        <v>4517</v>
      </c>
      <c r="F236" s="839" t="s">
        <v>4518</v>
      </c>
      <c r="G236" s="825" t="s">
        <v>4531</v>
      </c>
      <c r="H236" s="825" t="s">
        <v>4532</v>
      </c>
      <c r="I236" s="831">
        <v>4.679999828338623</v>
      </c>
      <c r="J236" s="831">
        <v>2000</v>
      </c>
      <c r="K236" s="832">
        <v>9360</v>
      </c>
    </row>
    <row r="237" spans="1:11" ht="14.45" customHeight="1" x14ac:dyDescent="0.2">
      <c r="A237" s="821" t="s">
        <v>614</v>
      </c>
      <c r="B237" s="822" t="s">
        <v>615</v>
      </c>
      <c r="C237" s="825" t="s">
        <v>631</v>
      </c>
      <c r="D237" s="839" t="s">
        <v>632</v>
      </c>
      <c r="E237" s="825" t="s">
        <v>4517</v>
      </c>
      <c r="F237" s="839" t="s">
        <v>4518</v>
      </c>
      <c r="G237" s="825" t="s">
        <v>4533</v>
      </c>
      <c r="H237" s="825" t="s">
        <v>4534</v>
      </c>
      <c r="I237" s="831">
        <v>4.5999999046325684</v>
      </c>
      <c r="J237" s="831">
        <v>3000</v>
      </c>
      <c r="K237" s="832">
        <v>13800</v>
      </c>
    </row>
    <row r="238" spans="1:11" ht="14.45" customHeight="1" x14ac:dyDescent="0.2">
      <c r="A238" s="821" t="s">
        <v>614</v>
      </c>
      <c r="B238" s="822" t="s">
        <v>615</v>
      </c>
      <c r="C238" s="825" t="s">
        <v>634</v>
      </c>
      <c r="D238" s="839" t="s">
        <v>635</v>
      </c>
      <c r="E238" s="825" t="s">
        <v>4312</v>
      </c>
      <c r="F238" s="839" t="s">
        <v>4313</v>
      </c>
      <c r="G238" s="825" t="s">
        <v>4541</v>
      </c>
      <c r="H238" s="825" t="s">
        <v>4542</v>
      </c>
      <c r="I238" s="831">
        <v>147.17999267578125</v>
      </c>
      <c r="J238" s="831">
        <v>7</v>
      </c>
      <c r="K238" s="832">
        <v>1030.2799682617188</v>
      </c>
    </row>
    <row r="239" spans="1:11" ht="14.45" customHeight="1" x14ac:dyDescent="0.2">
      <c r="A239" s="821" t="s">
        <v>614</v>
      </c>
      <c r="B239" s="822" t="s">
        <v>615</v>
      </c>
      <c r="C239" s="825" t="s">
        <v>634</v>
      </c>
      <c r="D239" s="839" t="s">
        <v>635</v>
      </c>
      <c r="E239" s="825" t="s">
        <v>4312</v>
      </c>
      <c r="F239" s="839" t="s">
        <v>4313</v>
      </c>
      <c r="G239" s="825" t="s">
        <v>4543</v>
      </c>
      <c r="H239" s="825" t="s">
        <v>4544</v>
      </c>
      <c r="I239" s="831">
        <v>147.17999267578125</v>
      </c>
      <c r="J239" s="831">
        <v>7</v>
      </c>
      <c r="K239" s="832">
        <v>1030.2799682617188</v>
      </c>
    </row>
    <row r="240" spans="1:11" ht="14.45" customHeight="1" x14ac:dyDescent="0.2">
      <c r="A240" s="821" t="s">
        <v>614</v>
      </c>
      <c r="B240" s="822" t="s">
        <v>615</v>
      </c>
      <c r="C240" s="825" t="s">
        <v>634</v>
      </c>
      <c r="D240" s="839" t="s">
        <v>635</v>
      </c>
      <c r="E240" s="825" t="s">
        <v>4312</v>
      </c>
      <c r="F240" s="839" t="s">
        <v>4313</v>
      </c>
      <c r="G240" s="825" t="s">
        <v>4314</v>
      </c>
      <c r="H240" s="825" t="s">
        <v>4315</v>
      </c>
      <c r="I240" s="831">
        <v>164.55999755859375</v>
      </c>
      <c r="J240" s="831">
        <v>3</v>
      </c>
      <c r="K240" s="832">
        <v>493.67999267578125</v>
      </c>
    </row>
    <row r="241" spans="1:11" ht="14.45" customHeight="1" x14ac:dyDescent="0.2">
      <c r="A241" s="821" t="s">
        <v>614</v>
      </c>
      <c r="B241" s="822" t="s">
        <v>615</v>
      </c>
      <c r="C241" s="825" t="s">
        <v>634</v>
      </c>
      <c r="D241" s="839" t="s">
        <v>635</v>
      </c>
      <c r="E241" s="825" t="s">
        <v>4547</v>
      </c>
      <c r="F241" s="839" t="s">
        <v>4548</v>
      </c>
      <c r="G241" s="825" t="s">
        <v>4549</v>
      </c>
      <c r="H241" s="825" t="s">
        <v>4550</v>
      </c>
      <c r="I241" s="831">
        <v>21.239999771118164</v>
      </c>
      <c r="J241" s="831">
        <v>30</v>
      </c>
      <c r="K241" s="832">
        <v>637.19998168945313</v>
      </c>
    </row>
    <row r="242" spans="1:11" ht="14.45" customHeight="1" x14ac:dyDescent="0.2">
      <c r="A242" s="821" t="s">
        <v>614</v>
      </c>
      <c r="B242" s="822" t="s">
        <v>615</v>
      </c>
      <c r="C242" s="825" t="s">
        <v>634</v>
      </c>
      <c r="D242" s="839" t="s">
        <v>635</v>
      </c>
      <c r="E242" s="825" t="s">
        <v>4318</v>
      </c>
      <c r="F242" s="839" t="s">
        <v>4319</v>
      </c>
      <c r="G242" s="825" t="s">
        <v>4630</v>
      </c>
      <c r="H242" s="825" t="s">
        <v>4631</v>
      </c>
      <c r="I242" s="831">
        <v>65.199996948242188</v>
      </c>
      <c r="J242" s="831">
        <v>20</v>
      </c>
      <c r="K242" s="832">
        <v>1304</v>
      </c>
    </row>
    <row r="243" spans="1:11" ht="14.45" customHeight="1" x14ac:dyDescent="0.2">
      <c r="A243" s="821" t="s">
        <v>614</v>
      </c>
      <c r="B243" s="822" t="s">
        <v>615</v>
      </c>
      <c r="C243" s="825" t="s">
        <v>634</v>
      </c>
      <c r="D243" s="839" t="s">
        <v>635</v>
      </c>
      <c r="E243" s="825" t="s">
        <v>4318</v>
      </c>
      <c r="F243" s="839" t="s">
        <v>4319</v>
      </c>
      <c r="G243" s="825" t="s">
        <v>4632</v>
      </c>
      <c r="H243" s="825" t="s">
        <v>4633</v>
      </c>
      <c r="I243" s="831">
        <v>78.650001525878906</v>
      </c>
      <c r="J243" s="831">
        <v>30</v>
      </c>
      <c r="K243" s="832">
        <v>2359.5</v>
      </c>
    </row>
    <row r="244" spans="1:11" ht="14.45" customHeight="1" x14ac:dyDescent="0.2">
      <c r="A244" s="821" t="s">
        <v>614</v>
      </c>
      <c r="B244" s="822" t="s">
        <v>615</v>
      </c>
      <c r="C244" s="825" t="s">
        <v>634</v>
      </c>
      <c r="D244" s="839" t="s">
        <v>635</v>
      </c>
      <c r="E244" s="825" t="s">
        <v>4318</v>
      </c>
      <c r="F244" s="839" t="s">
        <v>4319</v>
      </c>
      <c r="G244" s="825" t="s">
        <v>4634</v>
      </c>
      <c r="H244" s="825" t="s">
        <v>4635</v>
      </c>
      <c r="I244" s="831">
        <v>74.75</v>
      </c>
      <c r="J244" s="831">
        <v>90</v>
      </c>
      <c r="K244" s="832">
        <v>6727.5</v>
      </c>
    </row>
    <row r="245" spans="1:11" ht="14.45" customHeight="1" x14ac:dyDescent="0.2">
      <c r="A245" s="821" t="s">
        <v>614</v>
      </c>
      <c r="B245" s="822" t="s">
        <v>615</v>
      </c>
      <c r="C245" s="825" t="s">
        <v>634</v>
      </c>
      <c r="D245" s="839" t="s">
        <v>635</v>
      </c>
      <c r="E245" s="825" t="s">
        <v>4318</v>
      </c>
      <c r="F245" s="839" t="s">
        <v>4319</v>
      </c>
      <c r="G245" s="825" t="s">
        <v>4636</v>
      </c>
      <c r="H245" s="825" t="s">
        <v>4637</v>
      </c>
      <c r="I245" s="831">
        <v>2528.2833658854165</v>
      </c>
      <c r="J245" s="831">
        <v>12</v>
      </c>
      <c r="K245" s="832">
        <v>30751.7001953125</v>
      </c>
    </row>
    <row r="246" spans="1:11" ht="14.45" customHeight="1" x14ac:dyDescent="0.2">
      <c r="A246" s="821" t="s">
        <v>614</v>
      </c>
      <c r="B246" s="822" t="s">
        <v>615</v>
      </c>
      <c r="C246" s="825" t="s">
        <v>634</v>
      </c>
      <c r="D246" s="839" t="s">
        <v>635</v>
      </c>
      <c r="E246" s="825" t="s">
        <v>4318</v>
      </c>
      <c r="F246" s="839" t="s">
        <v>4319</v>
      </c>
      <c r="G246" s="825" t="s">
        <v>4638</v>
      </c>
      <c r="H246" s="825" t="s">
        <v>4639</v>
      </c>
      <c r="I246" s="831">
        <v>713.55999755859375</v>
      </c>
      <c r="J246" s="831">
        <v>6</v>
      </c>
      <c r="K246" s="832">
        <v>4281.35986328125</v>
      </c>
    </row>
    <row r="247" spans="1:11" ht="14.45" customHeight="1" x14ac:dyDescent="0.2">
      <c r="A247" s="821" t="s">
        <v>614</v>
      </c>
      <c r="B247" s="822" t="s">
        <v>615</v>
      </c>
      <c r="C247" s="825" t="s">
        <v>634</v>
      </c>
      <c r="D247" s="839" t="s">
        <v>635</v>
      </c>
      <c r="E247" s="825" t="s">
        <v>4318</v>
      </c>
      <c r="F247" s="839" t="s">
        <v>4319</v>
      </c>
      <c r="G247" s="825" t="s">
        <v>4640</v>
      </c>
      <c r="H247" s="825" t="s">
        <v>4641</v>
      </c>
      <c r="I247" s="831">
        <v>749.27001953125</v>
      </c>
      <c r="J247" s="831">
        <v>22</v>
      </c>
      <c r="K247" s="832">
        <v>16483.9404296875</v>
      </c>
    </row>
    <row r="248" spans="1:11" ht="14.45" customHeight="1" x14ac:dyDescent="0.2">
      <c r="A248" s="821" t="s">
        <v>614</v>
      </c>
      <c r="B248" s="822" t="s">
        <v>615</v>
      </c>
      <c r="C248" s="825" t="s">
        <v>634</v>
      </c>
      <c r="D248" s="839" t="s">
        <v>635</v>
      </c>
      <c r="E248" s="825" t="s">
        <v>4318</v>
      </c>
      <c r="F248" s="839" t="s">
        <v>4319</v>
      </c>
      <c r="G248" s="825" t="s">
        <v>4642</v>
      </c>
      <c r="H248" s="825" t="s">
        <v>4643</v>
      </c>
      <c r="I248" s="831">
        <v>1448.31005859375</v>
      </c>
      <c r="J248" s="831">
        <v>25</v>
      </c>
      <c r="K248" s="832">
        <v>36207.7490234375</v>
      </c>
    </row>
    <row r="249" spans="1:11" ht="14.45" customHeight="1" x14ac:dyDescent="0.2">
      <c r="A249" s="821" t="s">
        <v>614</v>
      </c>
      <c r="B249" s="822" t="s">
        <v>615</v>
      </c>
      <c r="C249" s="825" t="s">
        <v>634</v>
      </c>
      <c r="D249" s="839" t="s">
        <v>635</v>
      </c>
      <c r="E249" s="825" t="s">
        <v>4318</v>
      </c>
      <c r="F249" s="839" t="s">
        <v>4319</v>
      </c>
      <c r="G249" s="825" t="s">
        <v>4644</v>
      </c>
      <c r="H249" s="825" t="s">
        <v>4645</v>
      </c>
      <c r="I249" s="831">
        <v>1766.4000244140625</v>
      </c>
      <c r="J249" s="831">
        <v>5</v>
      </c>
      <c r="K249" s="832">
        <v>8832.0001220703125</v>
      </c>
    </row>
    <row r="250" spans="1:11" ht="14.45" customHeight="1" x14ac:dyDescent="0.2">
      <c r="A250" s="821" t="s">
        <v>614</v>
      </c>
      <c r="B250" s="822" t="s">
        <v>615</v>
      </c>
      <c r="C250" s="825" t="s">
        <v>634</v>
      </c>
      <c r="D250" s="839" t="s">
        <v>635</v>
      </c>
      <c r="E250" s="825" t="s">
        <v>4318</v>
      </c>
      <c r="F250" s="839" t="s">
        <v>4319</v>
      </c>
      <c r="G250" s="825" t="s">
        <v>4644</v>
      </c>
      <c r="H250" s="825" t="s">
        <v>4646</v>
      </c>
      <c r="I250" s="831">
        <v>1943.5</v>
      </c>
      <c r="J250" s="831">
        <v>1</v>
      </c>
      <c r="K250" s="832">
        <v>1943.5</v>
      </c>
    </row>
    <row r="251" spans="1:11" ht="14.45" customHeight="1" x14ac:dyDescent="0.2">
      <c r="A251" s="821" t="s">
        <v>614</v>
      </c>
      <c r="B251" s="822" t="s">
        <v>615</v>
      </c>
      <c r="C251" s="825" t="s">
        <v>634</v>
      </c>
      <c r="D251" s="839" t="s">
        <v>635</v>
      </c>
      <c r="E251" s="825" t="s">
        <v>4318</v>
      </c>
      <c r="F251" s="839" t="s">
        <v>4319</v>
      </c>
      <c r="G251" s="825" t="s">
        <v>4320</v>
      </c>
      <c r="H251" s="825" t="s">
        <v>4321</v>
      </c>
      <c r="I251" s="831">
        <v>4.1649999618530273</v>
      </c>
      <c r="J251" s="831">
        <v>200</v>
      </c>
      <c r="K251" s="832">
        <v>833</v>
      </c>
    </row>
    <row r="252" spans="1:11" ht="14.45" customHeight="1" x14ac:dyDescent="0.2">
      <c r="A252" s="821" t="s">
        <v>614</v>
      </c>
      <c r="B252" s="822" t="s">
        <v>615</v>
      </c>
      <c r="C252" s="825" t="s">
        <v>634</v>
      </c>
      <c r="D252" s="839" t="s">
        <v>635</v>
      </c>
      <c r="E252" s="825" t="s">
        <v>4318</v>
      </c>
      <c r="F252" s="839" t="s">
        <v>4319</v>
      </c>
      <c r="G252" s="825" t="s">
        <v>4322</v>
      </c>
      <c r="H252" s="825" t="s">
        <v>4323</v>
      </c>
      <c r="I252" s="831">
        <v>6.429999828338623</v>
      </c>
      <c r="J252" s="831">
        <v>100</v>
      </c>
      <c r="K252" s="832">
        <v>643</v>
      </c>
    </row>
    <row r="253" spans="1:11" ht="14.45" customHeight="1" x14ac:dyDescent="0.2">
      <c r="A253" s="821" t="s">
        <v>614</v>
      </c>
      <c r="B253" s="822" t="s">
        <v>615</v>
      </c>
      <c r="C253" s="825" t="s">
        <v>634</v>
      </c>
      <c r="D253" s="839" t="s">
        <v>635</v>
      </c>
      <c r="E253" s="825" t="s">
        <v>4318</v>
      </c>
      <c r="F253" s="839" t="s">
        <v>4319</v>
      </c>
      <c r="G253" s="825" t="s">
        <v>4322</v>
      </c>
      <c r="H253" s="825" t="s">
        <v>4324</v>
      </c>
      <c r="I253" s="831">
        <v>6.429999828338623</v>
      </c>
      <c r="J253" s="831">
        <v>100</v>
      </c>
      <c r="K253" s="832">
        <v>643</v>
      </c>
    </row>
    <row r="254" spans="1:11" ht="14.45" customHeight="1" x14ac:dyDescent="0.2">
      <c r="A254" s="821" t="s">
        <v>614</v>
      </c>
      <c r="B254" s="822" t="s">
        <v>615</v>
      </c>
      <c r="C254" s="825" t="s">
        <v>634</v>
      </c>
      <c r="D254" s="839" t="s">
        <v>635</v>
      </c>
      <c r="E254" s="825" t="s">
        <v>4318</v>
      </c>
      <c r="F254" s="839" t="s">
        <v>4319</v>
      </c>
      <c r="G254" s="825" t="s">
        <v>4560</v>
      </c>
      <c r="H254" s="825" t="s">
        <v>4561</v>
      </c>
      <c r="I254" s="831">
        <v>9.2100000381469727</v>
      </c>
      <c r="J254" s="831">
        <v>100</v>
      </c>
      <c r="K254" s="832">
        <v>921</v>
      </c>
    </row>
    <row r="255" spans="1:11" ht="14.45" customHeight="1" x14ac:dyDescent="0.2">
      <c r="A255" s="821" t="s">
        <v>614</v>
      </c>
      <c r="B255" s="822" t="s">
        <v>615</v>
      </c>
      <c r="C255" s="825" t="s">
        <v>634</v>
      </c>
      <c r="D255" s="839" t="s">
        <v>635</v>
      </c>
      <c r="E255" s="825" t="s">
        <v>4318</v>
      </c>
      <c r="F255" s="839" t="s">
        <v>4319</v>
      </c>
      <c r="G255" s="825" t="s">
        <v>4647</v>
      </c>
      <c r="H255" s="825" t="s">
        <v>4648</v>
      </c>
      <c r="I255" s="831">
        <v>13.430000305175781</v>
      </c>
      <c r="J255" s="831">
        <v>20</v>
      </c>
      <c r="K255" s="832">
        <v>268.60000610351563</v>
      </c>
    </row>
    <row r="256" spans="1:11" ht="14.45" customHeight="1" x14ac:dyDescent="0.2">
      <c r="A256" s="821" t="s">
        <v>614</v>
      </c>
      <c r="B256" s="822" t="s">
        <v>615</v>
      </c>
      <c r="C256" s="825" t="s">
        <v>634</v>
      </c>
      <c r="D256" s="839" t="s">
        <v>635</v>
      </c>
      <c r="E256" s="825" t="s">
        <v>4318</v>
      </c>
      <c r="F256" s="839" t="s">
        <v>4319</v>
      </c>
      <c r="G256" s="825" t="s">
        <v>4325</v>
      </c>
      <c r="H256" s="825" t="s">
        <v>4326</v>
      </c>
      <c r="I256" s="831">
        <v>0.97999998927116394</v>
      </c>
      <c r="J256" s="831">
        <v>1600</v>
      </c>
      <c r="K256" s="832">
        <v>1568</v>
      </c>
    </row>
    <row r="257" spans="1:11" ht="14.45" customHeight="1" x14ac:dyDescent="0.2">
      <c r="A257" s="821" t="s">
        <v>614</v>
      </c>
      <c r="B257" s="822" t="s">
        <v>615</v>
      </c>
      <c r="C257" s="825" t="s">
        <v>634</v>
      </c>
      <c r="D257" s="839" t="s">
        <v>635</v>
      </c>
      <c r="E257" s="825" t="s">
        <v>4318</v>
      </c>
      <c r="F257" s="839" t="s">
        <v>4319</v>
      </c>
      <c r="G257" s="825" t="s">
        <v>4327</v>
      </c>
      <c r="H257" s="825" t="s">
        <v>4328</v>
      </c>
      <c r="I257" s="831">
        <v>3.4566667079925537</v>
      </c>
      <c r="J257" s="831">
        <v>600</v>
      </c>
      <c r="K257" s="832">
        <v>2074</v>
      </c>
    </row>
    <row r="258" spans="1:11" ht="14.45" customHeight="1" x14ac:dyDescent="0.2">
      <c r="A258" s="821" t="s">
        <v>614</v>
      </c>
      <c r="B258" s="822" t="s">
        <v>615</v>
      </c>
      <c r="C258" s="825" t="s">
        <v>634</v>
      </c>
      <c r="D258" s="839" t="s">
        <v>635</v>
      </c>
      <c r="E258" s="825" t="s">
        <v>4318</v>
      </c>
      <c r="F258" s="839" t="s">
        <v>4319</v>
      </c>
      <c r="G258" s="825" t="s">
        <v>4649</v>
      </c>
      <c r="H258" s="825" t="s">
        <v>4650</v>
      </c>
      <c r="I258" s="831">
        <v>86.379997253417969</v>
      </c>
      <c r="J258" s="831">
        <v>10</v>
      </c>
      <c r="K258" s="832">
        <v>863.77001953125</v>
      </c>
    </row>
    <row r="259" spans="1:11" ht="14.45" customHeight="1" x14ac:dyDescent="0.2">
      <c r="A259" s="821" t="s">
        <v>614</v>
      </c>
      <c r="B259" s="822" t="s">
        <v>615</v>
      </c>
      <c r="C259" s="825" t="s">
        <v>634</v>
      </c>
      <c r="D259" s="839" t="s">
        <v>635</v>
      </c>
      <c r="E259" s="825" t="s">
        <v>4318</v>
      </c>
      <c r="F259" s="839" t="s">
        <v>4319</v>
      </c>
      <c r="G259" s="825" t="s">
        <v>4651</v>
      </c>
      <c r="H259" s="825" t="s">
        <v>4652</v>
      </c>
      <c r="I259" s="831">
        <v>14.489999771118164</v>
      </c>
      <c r="J259" s="831">
        <v>10</v>
      </c>
      <c r="K259" s="832">
        <v>144.89999389648438</v>
      </c>
    </row>
    <row r="260" spans="1:11" ht="14.45" customHeight="1" x14ac:dyDescent="0.2">
      <c r="A260" s="821" t="s">
        <v>614</v>
      </c>
      <c r="B260" s="822" t="s">
        <v>615</v>
      </c>
      <c r="C260" s="825" t="s">
        <v>634</v>
      </c>
      <c r="D260" s="839" t="s">
        <v>635</v>
      </c>
      <c r="E260" s="825" t="s">
        <v>4318</v>
      </c>
      <c r="F260" s="839" t="s">
        <v>4319</v>
      </c>
      <c r="G260" s="825" t="s">
        <v>4329</v>
      </c>
      <c r="H260" s="825" t="s">
        <v>4330</v>
      </c>
      <c r="I260" s="831">
        <v>11.359999656677246</v>
      </c>
      <c r="J260" s="831">
        <v>20</v>
      </c>
      <c r="K260" s="832">
        <v>227.19999694824219</v>
      </c>
    </row>
    <row r="261" spans="1:11" ht="14.45" customHeight="1" x14ac:dyDescent="0.2">
      <c r="A261" s="821" t="s">
        <v>614</v>
      </c>
      <c r="B261" s="822" t="s">
        <v>615</v>
      </c>
      <c r="C261" s="825" t="s">
        <v>634</v>
      </c>
      <c r="D261" s="839" t="s">
        <v>635</v>
      </c>
      <c r="E261" s="825" t="s">
        <v>4318</v>
      </c>
      <c r="F261" s="839" t="s">
        <v>4319</v>
      </c>
      <c r="G261" s="825" t="s">
        <v>4331</v>
      </c>
      <c r="H261" s="825" t="s">
        <v>4332</v>
      </c>
      <c r="I261" s="831">
        <v>6.440000057220459</v>
      </c>
      <c r="J261" s="831">
        <v>100</v>
      </c>
      <c r="K261" s="832">
        <v>644</v>
      </c>
    </row>
    <row r="262" spans="1:11" ht="14.45" customHeight="1" x14ac:dyDescent="0.2">
      <c r="A262" s="821" t="s">
        <v>614</v>
      </c>
      <c r="B262" s="822" t="s">
        <v>615</v>
      </c>
      <c r="C262" s="825" t="s">
        <v>634</v>
      </c>
      <c r="D262" s="839" t="s">
        <v>635</v>
      </c>
      <c r="E262" s="825" t="s">
        <v>4318</v>
      </c>
      <c r="F262" s="839" t="s">
        <v>4319</v>
      </c>
      <c r="G262" s="825" t="s">
        <v>4562</v>
      </c>
      <c r="H262" s="825" t="s">
        <v>4563</v>
      </c>
      <c r="I262" s="831">
        <v>2.5419999599456786</v>
      </c>
      <c r="J262" s="831">
        <v>350</v>
      </c>
      <c r="K262" s="832">
        <v>889.70001220703125</v>
      </c>
    </row>
    <row r="263" spans="1:11" ht="14.45" customHeight="1" x14ac:dyDescent="0.2">
      <c r="A263" s="821" t="s">
        <v>614</v>
      </c>
      <c r="B263" s="822" t="s">
        <v>615</v>
      </c>
      <c r="C263" s="825" t="s">
        <v>634</v>
      </c>
      <c r="D263" s="839" t="s">
        <v>635</v>
      </c>
      <c r="E263" s="825" t="s">
        <v>4318</v>
      </c>
      <c r="F263" s="839" t="s">
        <v>4319</v>
      </c>
      <c r="G263" s="825" t="s">
        <v>4653</v>
      </c>
      <c r="H263" s="825" t="s">
        <v>4654</v>
      </c>
      <c r="I263" s="831">
        <v>135.69999694824219</v>
      </c>
      <c r="J263" s="831">
        <v>60</v>
      </c>
      <c r="K263" s="832">
        <v>8142</v>
      </c>
    </row>
    <row r="264" spans="1:11" ht="14.45" customHeight="1" x14ac:dyDescent="0.2">
      <c r="A264" s="821" t="s">
        <v>614</v>
      </c>
      <c r="B264" s="822" t="s">
        <v>615</v>
      </c>
      <c r="C264" s="825" t="s">
        <v>634</v>
      </c>
      <c r="D264" s="839" t="s">
        <v>635</v>
      </c>
      <c r="E264" s="825" t="s">
        <v>4318</v>
      </c>
      <c r="F264" s="839" t="s">
        <v>4319</v>
      </c>
      <c r="G264" s="825" t="s">
        <v>4333</v>
      </c>
      <c r="H264" s="825" t="s">
        <v>4334</v>
      </c>
      <c r="I264" s="831">
        <v>110.08999633789063</v>
      </c>
      <c r="J264" s="831">
        <v>1</v>
      </c>
      <c r="K264" s="832">
        <v>110.08999633789063</v>
      </c>
    </row>
    <row r="265" spans="1:11" ht="14.45" customHeight="1" x14ac:dyDescent="0.2">
      <c r="A265" s="821" t="s">
        <v>614</v>
      </c>
      <c r="B265" s="822" t="s">
        <v>615</v>
      </c>
      <c r="C265" s="825" t="s">
        <v>634</v>
      </c>
      <c r="D265" s="839" t="s">
        <v>635</v>
      </c>
      <c r="E265" s="825" t="s">
        <v>4318</v>
      </c>
      <c r="F265" s="839" t="s">
        <v>4319</v>
      </c>
      <c r="G265" s="825" t="s">
        <v>4335</v>
      </c>
      <c r="H265" s="825" t="s">
        <v>4336</v>
      </c>
      <c r="I265" s="831">
        <v>355.35000610351563</v>
      </c>
      <c r="J265" s="831">
        <v>5</v>
      </c>
      <c r="K265" s="832">
        <v>1776.7500305175781</v>
      </c>
    </row>
    <row r="266" spans="1:11" ht="14.45" customHeight="1" x14ac:dyDescent="0.2">
      <c r="A266" s="821" t="s">
        <v>614</v>
      </c>
      <c r="B266" s="822" t="s">
        <v>615</v>
      </c>
      <c r="C266" s="825" t="s">
        <v>634</v>
      </c>
      <c r="D266" s="839" t="s">
        <v>635</v>
      </c>
      <c r="E266" s="825" t="s">
        <v>4318</v>
      </c>
      <c r="F266" s="839" t="s">
        <v>4319</v>
      </c>
      <c r="G266" s="825" t="s">
        <v>4655</v>
      </c>
      <c r="H266" s="825" t="s">
        <v>4656</v>
      </c>
      <c r="I266" s="831">
        <v>235.1300048828125</v>
      </c>
      <c r="J266" s="831">
        <v>10</v>
      </c>
      <c r="K266" s="832">
        <v>2351.2900390625</v>
      </c>
    </row>
    <row r="267" spans="1:11" ht="14.45" customHeight="1" x14ac:dyDescent="0.2">
      <c r="A267" s="821" t="s">
        <v>614</v>
      </c>
      <c r="B267" s="822" t="s">
        <v>615</v>
      </c>
      <c r="C267" s="825" t="s">
        <v>634</v>
      </c>
      <c r="D267" s="839" t="s">
        <v>635</v>
      </c>
      <c r="E267" s="825" t="s">
        <v>4318</v>
      </c>
      <c r="F267" s="839" t="s">
        <v>4319</v>
      </c>
      <c r="G267" s="825" t="s">
        <v>4337</v>
      </c>
      <c r="H267" s="825" t="s">
        <v>4338</v>
      </c>
      <c r="I267" s="831">
        <v>22.149999618530273</v>
      </c>
      <c r="J267" s="831">
        <v>90</v>
      </c>
      <c r="K267" s="832">
        <v>1993.5</v>
      </c>
    </row>
    <row r="268" spans="1:11" ht="14.45" customHeight="1" x14ac:dyDescent="0.2">
      <c r="A268" s="821" t="s">
        <v>614</v>
      </c>
      <c r="B268" s="822" t="s">
        <v>615</v>
      </c>
      <c r="C268" s="825" t="s">
        <v>634</v>
      </c>
      <c r="D268" s="839" t="s">
        <v>635</v>
      </c>
      <c r="E268" s="825" t="s">
        <v>4318</v>
      </c>
      <c r="F268" s="839" t="s">
        <v>4319</v>
      </c>
      <c r="G268" s="825" t="s">
        <v>4339</v>
      </c>
      <c r="H268" s="825" t="s">
        <v>4340</v>
      </c>
      <c r="I268" s="831">
        <v>30.170000076293945</v>
      </c>
      <c r="J268" s="831">
        <v>50</v>
      </c>
      <c r="K268" s="832">
        <v>1508.5000610351563</v>
      </c>
    </row>
    <row r="269" spans="1:11" ht="14.45" customHeight="1" x14ac:dyDescent="0.2">
      <c r="A269" s="821" t="s">
        <v>614</v>
      </c>
      <c r="B269" s="822" t="s">
        <v>615</v>
      </c>
      <c r="C269" s="825" t="s">
        <v>634</v>
      </c>
      <c r="D269" s="839" t="s">
        <v>635</v>
      </c>
      <c r="E269" s="825" t="s">
        <v>4318</v>
      </c>
      <c r="F269" s="839" t="s">
        <v>4319</v>
      </c>
      <c r="G269" s="825" t="s">
        <v>4657</v>
      </c>
      <c r="H269" s="825" t="s">
        <v>4658</v>
      </c>
      <c r="I269" s="831">
        <v>13.039999961853027</v>
      </c>
      <c r="J269" s="831">
        <v>80</v>
      </c>
      <c r="K269" s="832">
        <v>1043.27001953125</v>
      </c>
    </row>
    <row r="270" spans="1:11" ht="14.45" customHeight="1" x14ac:dyDescent="0.2">
      <c r="A270" s="821" t="s">
        <v>614</v>
      </c>
      <c r="B270" s="822" t="s">
        <v>615</v>
      </c>
      <c r="C270" s="825" t="s">
        <v>634</v>
      </c>
      <c r="D270" s="839" t="s">
        <v>635</v>
      </c>
      <c r="E270" s="825" t="s">
        <v>4318</v>
      </c>
      <c r="F270" s="839" t="s">
        <v>4319</v>
      </c>
      <c r="G270" s="825" t="s">
        <v>4659</v>
      </c>
      <c r="H270" s="825" t="s">
        <v>4660</v>
      </c>
      <c r="I270" s="831">
        <v>44.290000915527344</v>
      </c>
      <c r="J270" s="831">
        <v>10</v>
      </c>
      <c r="K270" s="832">
        <v>442.8699951171875</v>
      </c>
    </row>
    <row r="271" spans="1:11" ht="14.45" customHeight="1" x14ac:dyDescent="0.2">
      <c r="A271" s="821" t="s">
        <v>614</v>
      </c>
      <c r="B271" s="822" t="s">
        <v>615</v>
      </c>
      <c r="C271" s="825" t="s">
        <v>634</v>
      </c>
      <c r="D271" s="839" t="s">
        <v>635</v>
      </c>
      <c r="E271" s="825" t="s">
        <v>4318</v>
      </c>
      <c r="F271" s="839" t="s">
        <v>4319</v>
      </c>
      <c r="G271" s="825" t="s">
        <v>4661</v>
      </c>
      <c r="H271" s="825" t="s">
        <v>4662</v>
      </c>
      <c r="I271" s="831">
        <v>112.81999969482422</v>
      </c>
      <c r="J271" s="831">
        <v>5</v>
      </c>
      <c r="K271" s="832">
        <v>564.08001708984375</v>
      </c>
    </row>
    <row r="272" spans="1:11" ht="14.45" customHeight="1" x14ac:dyDescent="0.2">
      <c r="A272" s="821" t="s">
        <v>614</v>
      </c>
      <c r="B272" s="822" t="s">
        <v>615</v>
      </c>
      <c r="C272" s="825" t="s">
        <v>634</v>
      </c>
      <c r="D272" s="839" t="s">
        <v>635</v>
      </c>
      <c r="E272" s="825" t="s">
        <v>4318</v>
      </c>
      <c r="F272" s="839" t="s">
        <v>4319</v>
      </c>
      <c r="G272" s="825" t="s">
        <v>4663</v>
      </c>
      <c r="H272" s="825" t="s">
        <v>4664</v>
      </c>
      <c r="I272" s="831">
        <v>120.61000061035156</v>
      </c>
      <c r="J272" s="831">
        <v>10</v>
      </c>
      <c r="K272" s="832">
        <v>1206.1199951171875</v>
      </c>
    </row>
    <row r="273" spans="1:11" ht="14.45" customHeight="1" x14ac:dyDescent="0.2">
      <c r="A273" s="821" t="s">
        <v>614</v>
      </c>
      <c r="B273" s="822" t="s">
        <v>615</v>
      </c>
      <c r="C273" s="825" t="s">
        <v>634</v>
      </c>
      <c r="D273" s="839" t="s">
        <v>635</v>
      </c>
      <c r="E273" s="825" t="s">
        <v>4318</v>
      </c>
      <c r="F273" s="839" t="s">
        <v>4319</v>
      </c>
      <c r="G273" s="825" t="s">
        <v>4665</v>
      </c>
      <c r="H273" s="825" t="s">
        <v>4666</v>
      </c>
      <c r="I273" s="831">
        <v>233.79499816894531</v>
      </c>
      <c r="J273" s="831">
        <v>10</v>
      </c>
      <c r="K273" s="832">
        <v>2337.9100341796875</v>
      </c>
    </row>
    <row r="274" spans="1:11" ht="14.45" customHeight="1" x14ac:dyDescent="0.2">
      <c r="A274" s="821" t="s">
        <v>614</v>
      </c>
      <c r="B274" s="822" t="s">
        <v>615</v>
      </c>
      <c r="C274" s="825" t="s">
        <v>634</v>
      </c>
      <c r="D274" s="839" t="s">
        <v>635</v>
      </c>
      <c r="E274" s="825" t="s">
        <v>4318</v>
      </c>
      <c r="F274" s="839" t="s">
        <v>4319</v>
      </c>
      <c r="G274" s="825" t="s">
        <v>4667</v>
      </c>
      <c r="H274" s="825" t="s">
        <v>4668</v>
      </c>
      <c r="I274" s="831">
        <v>79.930000305175781</v>
      </c>
      <c r="J274" s="831">
        <v>10</v>
      </c>
      <c r="K274" s="832">
        <v>799.25</v>
      </c>
    </row>
    <row r="275" spans="1:11" ht="14.45" customHeight="1" x14ac:dyDescent="0.2">
      <c r="A275" s="821" t="s">
        <v>614</v>
      </c>
      <c r="B275" s="822" t="s">
        <v>615</v>
      </c>
      <c r="C275" s="825" t="s">
        <v>634</v>
      </c>
      <c r="D275" s="839" t="s">
        <v>635</v>
      </c>
      <c r="E275" s="825" t="s">
        <v>4318</v>
      </c>
      <c r="F275" s="839" t="s">
        <v>4319</v>
      </c>
      <c r="G275" s="825" t="s">
        <v>4669</v>
      </c>
      <c r="H275" s="825" t="s">
        <v>4670</v>
      </c>
      <c r="I275" s="831">
        <v>153</v>
      </c>
      <c r="J275" s="831">
        <v>10</v>
      </c>
      <c r="K275" s="832">
        <v>1530</v>
      </c>
    </row>
    <row r="276" spans="1:11" ht="14.45" customHeight="1" x14ac:dyDescent="0.2">
      <c r="A276" s="821" t="s">
        <v>614</v>
      </c>
      <c r="B276" s="822" t="s">
        <v>615</v>
      </c>
      <c r="C276" s="825" t="s">
        <v>634</v>
      </c>
      <c r="D276" s="839" t="s">
        <v>635</v>
      </c>
      <c r="E276" s="825" t="s">
        <v>4318</v>
      </c>
      <c r="F276" s="839" t="s">
        <v>4319</v>
      </c>
      <c r="G276" s="825" t="s">
        <v>4671</v>
      </c>
      <c r="H276" s="825" t="s">
        <v>4672</v>
      </c>
      <c r="I276" s="831">
        <v>257.04998779296875</v>
      </c>
      <c r="J276" s="831">
        <v>5</v>
      </c>
      <c r="K276" s="832">
        <v>1285.239990234375</v>
      </c>
    </row>
    <row r="277" spans="1:11" ht="14.45" customHeight="1" x14ac:dyDescent="0.2">
      <c r="A277" s="821" t="s">
        <v>614</v>
      </c>
      <c r="B277" s="822" t="s">
        <v>615</v>
      </c>
      <c r="C277" s="825" t="s">
        <v>634</v>
      </c>
      <c r="D277" s="839" t="s">
        <v>635</v>
      </c>
      <c r="E277" s="825" t="s">
        <v>4318</v>
      </c>
      <c r="F277" s="839" t="s">
        <v>4319</v>
      </c>
      <c r="G277" s="825" t="s">
        <v>4673</v>
      </c>
      <c r="H277" s="825" t="s">
        <v>4674</v>
      </c>
      <c r="I277" s="831">
        <v>124.40500259399414</v>
      </c>
      <c r="J277" s="831">
        <v>10</v>
      </c>
      <c r="K277" s="832">
        <v>1244.0599975585938</v>
      </c>
    </row>
    <row r="278" spans="1:11" ht="14.45" customHeight="1" x14ac:dyDescent="0.2">
      <c r="A278" s="821" t="s">
        <v>614</v>
      </c>
      <c r="B278" s="822" t="s">
        <v>615</v>
      </c>
      <c r="C278" s="825" t="s">
        <v>634</v>
      </c>
      <c r="D278" s="839" t="s">
        <v>635</v>
      </c>
      <c r="E278" s="825" t="s">
        <v>4318</v>
      </c>
      <c r="F278" s="839" t="s">
        <v>4319</v>
      </c>
      <c r="G278" s="825" t="s">
        <v>4343</v>
      </c>
      <c r="H278" s="825" t="s">
        <v>4344</v>
      </c>
      <c r="I278" s="831">
        <v>38.102499008178711</v>
      </c>
      <c r="J278" s="831">
        <v>100</v>
      </c>
      <c r="K278" s="832">
        <v>3810.2200317382813</v>
      </c>
    </row>
    <row r="279" spans="1:11" ht="14.45" customHeight="1" x14ac:dyDescent="0.2">
      <c r="A279" s="821" t="s">
        <v>614</v>
      </c>
      <c r="B279" s="822" t="s">
        <v>615</v>
      </c>
      <c r="C279" s="825" t="s">
        <v>634</v>
      </c>
      <c r="D279" s="839" t="s">
        <v>635</v>
      </c>
      <c r="E279" s="825" t="s">
        <v>4318</v>
      </c>
      <c r="F279" s="839" t="s">
        <v>4319</v>
      </c>
      <c r="G279" s="825" t="s">
        <v>4345</v>
      </c>
      <c r="H279" s="825" t="s">
        <v>4346</v>
      </c>
      <c r="I279" s="831">
        <v>213.894287109375</v>
      </c>
      <c r="J279" s="831">
        <v>19</v>
      </c>
      <c r="K279" s="832">
        <v>4067.9600219726563</v>
      </c>
    </row>
    <row r="280" spans="1:11" ht="14.45" customHeight="1" x14ac:dyDescent="0.2">
      <c r="A280" s="821" t="s">
        <v>614</v>
      </c>
      <c r="B280" s="822" t="s">
        <v>615</v>
      </c>
      <c r="C280" s="825" t="s">
        <v>634</v>
      </c>
      <c r="D280" s="839" t="s">
        <v>635</v>
      </c>
      <c r="E280" s="825" t="s">
        <v>4318</v>
      </c>
      <c r="F280" s="839" t="s">
        <v>4319</v>
      </c>
      <c r="G280" s="825" t="s">
        <v>4675</v>
      </c>
      <c r="H280" s="825" t="s">
        <v>4676</v>
      </c>
      <c r="I280" s="831">
        <v>0.23000000417232513</v>
      </c>
      <c r="J280" s="831">
        <v>6</v>
      </c>
      <c r="K280" s="832">
        <v>1.3799999952316284</v>
      </c>
    </row>
    <row r="281" spans="1:11" ht="14.45" customHeight="1" x14ac:dyDescent="0.2">
      <c r="A281" s="821" t="s">
        <v>614</v>
      </c>
      <c r="B281" s="822" t="s">
        <v>615</v>
      </c>
      <c r="C281" s="825" t="s">
        <v>634</v>
      </c>
      <c r="D281" s="839" t="s">
        <v>635</v>
      </c>
      <c r="E281" s="825" t="s">
        <v>4318</v>
      </c>
      <c r="F281" s="839" t="s">
        <v>4319</v>
      </c>
      <c r="G281" s="825" t="s">
        <v>4677</v>
      </c>
      <c r="H281" s="825" t="s">
        <v>4678</v>
      </c>
      <c r="I281" s="831">
        <v>573.8499755859375</v>
      </c>
      <c r="J281" s="831">
        <v>1</v>
      </c>
      <c r="K281" s="832">
        <v>573.8499755859375</v>
      </c>
    </row>
    <row r="282" spans="1:11" ht="14.45" customHeight="1" x14ac:dyDescent="0.2">
      <c r="A282" s="821" t="s">
        <v>614</v>
      </c>
      <c r="B282" s="822" t="s">
        <v>615</v>
      </c>
      <c r="C282" s="825" t="s">
        <v>634</v>
      </c>
      <c r="D282" s="839" t="s">
        <v>635</v>
      </c>
      <c r="E282" s="825" t="s">
        <v>4318</v>
      </c>
      <c r="F282" s="839" t="s">
        <v>4319</v>
      </c>
      <c r="G282" s="825" t="s">
        <v>4679</v>
      </c>
      <c r="H282" s="825" t="s">
        <v>4680</v>
      </c>
      <c r="I282" s="831">
        <v>309.35000610351563</v>
      </c>
      <c r="J282" s="831">
        <v>7</v>
      </c>
      <c r="K282" s="832">
        <v>2165.4500427246094</v>
      </c>
    </row>
    <row r="283" spans="1:11" ht="14.45" customHeight="1" x14ac:dyDescent="0.2">
      <c r="A283" s="821" t="s">
        <v>614</v>
      </c>
      <c r="B283" s="822" t="s">
        <v>615</v>
      </c>
      <c r="C283" s="825" t="s">
        <v>634</v>
      </c>
      <c r="D283" s="839" t="s">
        <v>635</v>
      </c>
      <c r="E283" s="825" t="s">
        <v>4318</v>
      </c>
      <c r="F283" s="839" t="s">
        <v>4319</v>
      </c>
      <c r="G283" s="825" t="s">
        <v>4681</v>
      </c>
      <c r="H283" s="825" t="s">
        <v>4682</v>
      </c>
      <c r="I283" s="831">
        <v>38.400001525878906</v>
      </c>
      <c r="J283" s="831">
        <v>10</v>
      </c>
      <c r="K283" s="832">
        <v>384.010009765625</v>
      </c>
    </row>
    <row r="284" spans="1:11" ht="14.45" customHeight="1" x14ac:dyDescent="0.2">
      <c r="A284" s="821" t="s">
        <v>614</v>
      </c>
      <c r="B284" s="822" t="s">
        <v>615</v>
      </c>
      <c r="C284" s="825" t="s">
        <v>634</v>
      </c>
      <c r="D284" s="839" t="s">
        <v>635</v>
      </c>
      <c r="E284" s="825" t="s">
        <v>4318</v>
      </c>
      <c r="F284" s="839" t="s">
        <v>4319</v>
      </c>
      <c r="G284" s="825" t="s">
        <v>4683</v>
      </c>
      <c r="H284" s="825" t="s">
        <v>4684</v>
      </c>
      <c r="I284" s="831">
        <v>228.85000610351563</v>
      </c>
      <c r="J284" s="831">
        <v>10</v>
      </c>
      <c r="K284" s="832">
        <v>2288.5</v>
      </c>
    </row>
    <row r="285" spans="1:11" ht="14.45" customHeight="1" x14ac:dyDescent="0.2">
      <c r="A285" s="821" t="s">
        <v>614</v>
      </c>
      <c r="B285" s="822" t="s">
        <v>615</v>
      </c>
      <c r="C285" s="825" t="s">
        <v>634</v>
      </c>
      <c r="D285" s="839" t="s">
        <v>635</v>
      </c>
      <c r="E285" s="825" t="s">
        <v>4318</v>
      </c>
      <c r="F285" s="839" t="s">
        <v>4319</v>
      </c>
      <c r="G285" s="825" t="s">
        <v>4349</v>
      </c>
      <c r="H285" s="825" t="s">
        <v>4350</v>
      </c>
      <c r="I285" s="831">
        <v>334.64999389648438</v>
      </c>
      <c r="J285" s="831">
        <v>10</v>
      </c>
      <c r="K285" s="832">
        <v>3346.5</v>
      </c>
    </row>
    <row r="286" spans="1:11" ht="14.45" customHeight="1" x14ac:dyDescent="0.2">
      <c r="A286" s="821" t="s">
        <v>614</v>
      </c>
      <c r="B286" s="822" t="s">
        <v>615</v>
      </c>
      <c r="C286" s="825" t="s">
        <v>634</v>
      </c>
      <c r="D286" s="839" t="s">
        <v>635</v>
      </c>
      <c r="E286" s="825" t="s">
        <v>4318</v>
      </c>
      <c r="F286" s="839" t="s">
        <v>4319</v>
      </c>
      <c r="G286" s="825" t="s">
        <v>4361</v>
      </c>
      <c r="H286" s="825" t="s">
        <v>4362</v>
      </c>
      <c r="I286" s="831">
        <v>419.75</v>
      </c>
      <c r="J286" s="831">
        <v>5</v>
      </c>
      <c r="K286" s="832">
        <v>2098.75</v>
      </c>
    </row>
    <row r="287" spans="1:11" ht="14.45" customHeight="1" x14ac:dyDescent="0.2">
      <c r="A287" s="821" t="s">
        <v>614</v>
      </c>
      <c r="B287" s="822" t="s">
        <v>615</v>
      </c>
      <c r="C287" s="825" t="s">
        <v>634</v>
      </c>
      <c r="D287" s="839" t="s">
        <v>635</v>
      </c>
      <c r="E287" s="825" t="s">
        <v>4318</v>
      </c>
      <c r="F287" s="839" t="s">
        <v>4319</v>
      </c>
      <c r="G287" s="825" t="s">
        <v>4685</v>
      </c>
      <c r="H287" s="825" t="s">
        <v>4686</v>
      </c>
      <c r="I287" s="831">
        <v>149.5</v>
      </c>
      <c r="J287" s="831">
        <v>10</v>
      </c>
      <c r="K287" s="832">
        <v>1495</v>
      </c>
    </row>
    <row r="288" spans="1:11" ht="14.45" customHeight="1" x14ac:dyDescent="0.2">
      <c r="A288" s="821" t="s">
        <v>614</v>
      </c>
      <c r="B288" s="822" t="s">
        <v>615</v>
      </c>
      <c r="C288" s="825" t="s">
        <v>634</v>
      </c>
      <c r="D288" s="839" t="s">
        <v>635</v>
      </c>
      <c r="E288" s="825" t="s">
        <v>4318</v>
      </c>
      <c r="F288" s="839" t="s">
        <v>4319</v>
      </c>
      <c r="G288" s="825" t="s">
        <v>4568</v>
      </c>
      <c r="H288" s="825" t="s">
        <v>4569</v>
      </c>
      <c r="I288" s="831">
        <v>13.788000106811523</v>
      </c>
      <c r="J288" s="831">
        <v>300</v>
      </c>
      <c r="K288" s="832">
        <v>4137.239990234375</v>
      </c>
    </row>
    <row r="289" spans="1:11" ht="14.45" customHeight="1" x14ac:dyDescent="0.2">
      <c r="A289" s="821" t="s">
        <v>614</v>
      </c>
      <c r="B289" s="822" t="s">
        <v>615</v>
      </c>
      <c r="C289" s="825" t="s">
        <v>634</v>
      </c>
      <c r="D289" s="839" t="s">
        <v>635</v>
      </c>
      <c r="E289" s="825" t="s">
        <v>4318</v>
      </c>
      <c r="F289" s="839" t="s">
        <v>4319</v>
      </c>
      <c r="G289" s="825" t="s">
        <v>4570</v>
      </c>
      <c r="H289" s="825" t="s">
        <v>4571</v>
      </c>
      <c r="I289" s="831">
        <v>11.640000343322754</v>
      </c>
      <c r="J289" s="831">
        <v>3</v>
      </c>
      <c r="K289" s="832">
        <v>34.919998168945313</v>
      </c>
    </row>
    <row r="290" spans="1:11" ht="14.45" customHeight="1" x14ac:dyDescent="0.2">
      <c r="A290" s="821" t="s">
        <v>614</v>
      </c>
      <c r="B290" s="822" t="s">
        <v>615</v>
      </c>
      <c r="C290" s="825" t="s">
        <v>634</v>
      </c>
      <c r="D290" s="839" t="s">
        <v>635</v>
      </c>
      <c r="E290" s="825" t="s">
        <v>4318</v>
      </c>
      <c r="F290" s="839" t="s">
        <v>4319</v>
      </c>
      <c r="G290" s="825" t="s">
        <v>4367</v>
      </c>
      <c r="H290" s="825" t="s">
        <v>4368</v>
      </c>
      <c r="I290" s="831">
        <v>0.85800001621246336</v>
      </c>
      <c r="J290" s="831">
        <v>450</v>
      </c>
      <c r="K290" s="832">
        <v>386</v>
      </c>
    </row>
    <row r="291" spans="1:11" ht="14.45" customHeight="1" x14ac:dyDescent="0.2">
      <c r="A291" s="821" t="s">
        <v>614</v>
      </c>
      <c r="B291" s="822" t="s">
        <v>615</v>
      </c>
      <c r="C291" s="825" t="s">
        <v>634</v>
      </c>
      <c r="D291" s="839" t="s">
        <v>635</v>
      </c>
      <c r="E291" s="825" t="s">
        <v>4318</v>
      </c>
      <c r="F291" s="839" t="s">
        <v>4319</v>
      </c>
      <c r="G291" s="825" t="s">
        <v>4369</v>
      </c>
      <c r="H291" s="825" t="s">
        <v>4370</v>
      </c>
      <c r="I291" s="831">
        <v>1.5133333206176758</v>
      </c>
      <c r="J291" s="831">
        <v>300</v>
      </c>
      <c r="K291" s="832">
        <v>454</v>
      </c>
    </row>
    <row r="292" spans="1:11" ht="14.45" customHeight="1" x14ac:dyDescent="0.2">
      <c r="A292" s="821" t="s">
        <v>614</v>
      </c>
      <c r="B292" s="822" t="s">
        <v>615</v>
      </c>
      <c r="C292" s="825" t="s">
        <v>634</v>
      </c>
      <c r="D292" s="839" t="s">
        <v>635</v>
      </c>
      <c r="E292" s="825" t="s">
        <v>4318</v>
      </c>
      <c r="F292" s="839" t="s">
        <v>4319</v>
      </c>
      <c r="G292" s="825" t="s">
        <v>4572</v>
      </c>
      <c r="H292" s="825" t="s">
        <v>4573</v>
      </c>
      <c r="I292" s="831">
        <v>2.059999942779541</v>
      </c>
      <c r="J292" s="831">
        <v>50</v>
      </c>
      <c r="K292" s="832">
        <v>103</v>
      </c>
    </row>
    <row r="293" spans="1:11" ht="14.45" customHeight="1" x14ac:dyDescent="0.2">
      <c r="A293" s="821" t="s">
        <v>614</v>
      </c>
      <c r="B293" s="822" t="s">
        <v>615</v>
      </c>
      <c r="C293" s="825" t="s">
        <v>634</v>
      </c>
      <c r="D293" s="839" t="s">
        <v>635</v>
      </c>
      <c r="E293" s="825" t="s">
        <v>4318</v>
      </c>
      <c r="F293" s="839" t="s">
        <v>4319</v>
      </c>
      <c r="G293" s="825" t="s">
        <v>4687</v>
      </c>
      <c r="H293" s="825" t="s">
        <v>4688</v>
      </c>
      <c r="I293" s="831">
        <v>5.8766667048136396</v>
      </c>
      <c r="J293" s="831">
        <v>200</v>
      </c>
      <c r="K293" s="832">
        <v>1175</v>
      </c>
    </row>
    <row r="294" spans="1:11" ht="14.45" customHeight="1" x14ac:dyDescent="0.2">
      <c r="A294" s="821" t="s">
        <v>614</v>
      </c>
      <c r="B294" s="822" t="s">
        <v>615</v>
      </c>
      <c r="C294" s="825" t="s">
        <v>634</v>
      </c>
      <c r="D294" s="839" t="s">
        <v>635</v>
      </c>
      <c r="E294" s="825" t="s">
        <v>4318</v>
      </c>
      <c r="F294" s="839" t="s">
        <v>4319</v>
      </c>
      <c r="G294" s="825" t="s">
        <v>4689</v>
      </c>
      <c r="H294" s="825" t="s">
        <v>4690</v>
      </c>
      <c r="I294" s="831">
        <v>46</v>
      </c>
      <c r="J294" s="831">
        <v>3</v>
      </c>
      <c r="K294" s="832">
        <v>138</v>
      </c>
    </row>
    <row r="295" spans="1:11" ht="14.45" customHeight="1" x14ac:dyDescent="0.2">
      <c r="A295" s="821" t="s">
        <v>614</v>
      </c>
      <c r="B295" s="822" t="s">
        <v>615</v>
      </c>
      <c r="C295" s="825" t="s">
        <v>634</v>
      </c>
      <c r="D295" s="839" t="s">
        <v>635</v>
      </c>
      <c r="E295" s="825" t="s">
        <v>4318</v>
      </c>
      <c r="F295" s="839" t="s">
        <v>4319</v>
      </c>
      <c r="G295" s="825" t="s">
        <v>4691</v>
      </c>
      <c r="H295" s="825" t="s">
        <v>4692</v>
      </c>
      <c r="I295" s="831">
        <v>61.209999084472656</v>
      </c>
      <c r="J295" s="831">
        <v>4</v>
      </c>
      <c r="K295" s="832">
        <v>244.83999633789063</v>
      </c>
    </row>
    <row r="296" spans="1:11" ht="14.45" customHeight="1" x14ac:dyDescent="0.2">
      <c r="A296" s="821" t="s">
        <v>614</v>
      </c>
      <c r="B296" s="822" t="s">
        <v>615</v>
      </c>
      <c r="C296" s="825" t="s">
        <v>634</v>
      </c>
      <c r="D296" s="839" t="s">
        <v>635</v>
      </c>
      <c r="E296" s="825" t="s">
        <v>4318</v>
      </c>
      <c r="F296" s="839" t="s">
        <v>4319</v>
      </c>
      <c r="G296" s="825" t="s">
        <v>4693</v>
      </c>
      <c r="H296" s="825" t="s">
        <v>4694</v>
      </c>
      <c r="I296" s="831">
        <v>26.170000076293945</v>
      </c>
      <c r="J296" s="831">
        <v>2</v>
      </c>
      <c r="K296" s="832">
        <v>52.340000152587891</v>
      </c>
    </row>
    <row r="297" spans="1:11" ht="14.45" customHeight="1" x14ac:dyDescent="0.2">
      <c r="A297" s="821" t="s">
        <v>614</v>
      </c>
      <c r="B297" s="822" t="s">
        <v>615</v>
      </c>
      <c r="C297" s="825" t="s">
        <v>634</v>
      </c>
      <c r="D297" s="839" t="s">
        <v>635</v>
      </c>
      <c r="E297" s="825" t="s">
        <v>4318</v>
      </c>
      <c r="F297" s="839" t="s">
        <v>4319</v>
      </c>
      <c r="G297" s="825" t="s">
        <v>4371</v>
      </c>
      <c r="H297" s="825" t="s">
        <v>4372</v>
      </c>
      <c r="I297" s="831">
        <v>46.317500114440918</v>
      </c>
      <c r="J297" s="831">
        <v>15</v>
      </c>
      <c r="K297" s="832">
        <v>694.78002166748047</v>
      </c>
    </row>
    <row r="298" spans="1:11" ht="14.45" customHeight="1" x14ac:dyDescent="0.2">
      <c r="A298" s="821" t="s">
        <v>614</v>
      </c>
      <c r="B298" s="822" t="s">
        <v>615</v>
      </c>
      <c r="C298" s="825" t="s">
        <v>634</v>
      </c>
      <c r="D298" s="839" t="s">
        <v>635</v>
      </c>
      <c r="E298" s="825" t="s">
        <v>4318</v>
      </c>
      <c r="F298" s="839" t="s">
        <v>4319</v>
      </c>
      <c r="G298" s="825" t="s">
        <v>4584</v>
      </c>
      <c r="H298" s="825" t="s">
        <v>4585</v>
      </c>
      <c r="I298" s="831">
        <v>15.753333409627279</v>
      </c>
      <c r="J298" s="831">
        <v>50</v>
      </c>
      <c r="K298" s="832">
        <v>787.50001525878906</v>
      </c>
    </row>
    <row r="299" spans="1:11" ht="14.45" customHeight="1" x14ac:dyDescent="0.2">
      <c r="A299" s="821" t="s">
        <v>614</v>
      </c>
      <c r="B299" s="822" t="s">
        <v>615</v>
      </c>
      <c r="C299" s="825" t="s">
        <v>634</v>
      </c>
      <c r="D299" s="839" t="s">
        <v>635</v>
      </c>
      <c r="E299" s="825" t="s">
        <v>4318</v>
      </c>
      <c r="F299" s="839" t="s">
        <v>4319</v>
      </c>
      <c r="G299" s="825" t="s">
        <v>4377</v>
      </c>
      <c r="H299" s="825" t="s">
        <v>4378</v>
      </c>
      <c r="I299" s="831">
        <v>10.781428609575544</v>
      </c>
      <c r="J299" s="831">
        <v>160</v>
      </c>
      <c r="K299" s="832">
        <v>1722.9000244140625</v>
      </c>
    </row>
    <row r="300" spans="1:11" ht="14.45" customHeight="1" x14ac:dyDescent="0.2">
      <c r="A300" s="821" t="s">
        <v>614</v>
      </c>
      <c r="B300" s="822" t="s">
        <v>615</v>
      </c>
      <c r="C300" s="825" t="s">
        <v>634</v>
      </c>
      <c r="D300" s="839" t="s">
        <v>635</v>
      </c>
      <c r="E300" s="825" t="s">
        <v>4318</v>
      </c>
      <c r="F300" s="839" t="s">
        <v>4319</v>
      </c>
      <c r="G300" s="825" t="s">
        <v>4588</v>
      </c>
      <c r="H300" s="825" t="s">
        <v>4589</v>
      </c>
      <c r="I300" s="831">
        <v>2.1850000619888306</v>
      </c>
      <c r="J300" s="831">
        <v>200</v>
      </c>
      <c r="K300" s="832">
        <v>436.30000305175781</v>
      </c>
    </row>
    <row r="301" spans="1:11" ht="14.45" customHeight="1" x14ac:dyDescent="0.2">
      <c r="A301" s="821" t="s">
        <v>614</v>
      </c>
      <c r="B301" s="822" t="s">
        <v>615</v>
      </c>
      <c r="C301" s="825" t="s">
        <v>634</v>
      </c>
      <c r="D301" s="839" t="s">
        <v>635</v>
      </c>
      <c r="E301" s="825" t="s">
        <v>4318</v>
      </c>
      <c r="F301" s="839" t="s">
        <v>4319</v>
      </c>
      <c r="G301" s="825" t="s">
        <v>4695</v>
      </c>
      <c r="H301" s="825" t="s">
        <v>4696</v>
      </c>
      <c r="I301" s="831">
        <v>5.1399998664855957</v>
      </c>
      <c r="J301" s="831">
        <v>40</v>
      </c>
      <c r="K301" s="832">
        <v>205.60000610351563</v>
      </c>
    </row>
    <row r="302" spans="1:11" ht="14.45" customHeight="1" x14ac:dyDescent="0.2">
      <c r="A302" s="821" t="s">
        <v>614</v>
      </c>
      <c r="B302" s="822" t="s">
        <v>615</v>
      </c>
      <c r="C302" s="825" t="s">
        <v>634</v>
      </c>
      <c r="D302" s="839" t="s">
        <v>635</v>
      </c>
      <c r="E302" s="825" t="s">
        <v>4318</v>
      </c>
      <c r="F302" s="839" t="s">
        <v>4319</v>
      </c>
      <c r="G302" s="825" t="s">
        <v>4389</v>
      </c>
      <c r="H302" s="825" t="s">
        <v>4390</v>
      </c>
      <c r="I302" s="831">
        <v>16.100000381469727</v>
      </c>
      <c r="J302" s="831">
        <v>15</v>
      </c>
      <c r="K302" s="832">
        <v>241.5</v>
      </c>
    </row>
    <row r="303" spans="1:11" ht="14.45" customHeight="1" x14ac:dyDescent="0.2">
      <c r="A303" s="821" t="s">
        <v>614</v>
      </c>
      <c r="B303" s="822" t="s">
        <v>615</v>
      </c>
      <c r="C303" s="825" t="s">
        <v>634</v>
      </c>
      <c r="D303" s="839" t="s">
        <v>635</v>
      </c>
      <c r="E303" s="825" t="s">
        <v>4318</v>
      </c>
      <c r="F303" s="839" t="s">
        <v>4319</v>
      </c>
      <c r="G303" s="825" t="s">
        <v>4391</v>
      </c>
      <c r="H303" s="825" t="s">
        <v>4392</v>
      </c>
      <c r="I303" s="831">
        <v>12.649999618530273</v>
      </c>
      <c r="J303" s="831">
        <v>15</v>
      </c>
      <c r="K303" s="832">
        <v>189.75</v>
      </c>
    </row>
    <row r="304" spans="1:11" ht="14.45" customHeight="1" x14ac:dyDescent="0.2">
      <c r="A304" s="821" t="s">
        <v>614</v>
      </c>
      <c r="B304" s="822" t="s">
        <v>615</v>
      </c>
      <c r="C304" s="825" t="s">
        <v>634</v>
      </c>
      <c r="D304" s="839" t="s">
        <v>635</v>
      </c>
      <c r="E304" s="825" t="s">
        <v>4318</v>
      </c>
      <c r="F304" s="839" t="s">
        <v>4319</v>
      </c>
      <c r="G304" s="825" t="s">
        <v>4697</v>
      </c>
      <c r="H304" s="825" t="s">
        <v>4698</v>
      </c>
      <c r="I304" s="831">
        <v>53.900001525878906</v>
      </c>
      <c r="J304" s="831">
        <v>1</v>
      </c>
      <c r="K304" s="832">
        <v>53.900001525878906</v>
      </c>
    </row>
    <row r="305" spans="1:11" ht="14.45" customHeight="1" x14ac:dyDescent="0.2">
      <c r="A305" s="821" t="s">
        <v>614</v>
      </c>
      <c r="B305" s="822" t="s">
        <v>615</v>
      </c>
      <c r="C305" s="825" t="s">
        <v>634</v>
      </c>
      <c r="D305" s="839" t="s">
        <v>635</v>
      </c>
      <c r="E305" s="825" t="s">
        <v>4318</v>
      </c>
      <c r="F305" s="839" t="s">
        <v>4319</v>
      </c>
      <c r="G305" s="825" t="s">
        <v>4699</v>
      </c>
      <c r="H305" s="825" t="s">
        <v>4700</v>
      </c>
      <c r="I305" s="831">
        <v>72.220001220703125</v>
      </c>
      <c r="J305" s="831">
        <v>1</v>
      </c>
      <c r="K305" s="832">
        <v>72.220001220703125</v>
      </c>
    </row>
    <row r="306" spans="1:11" ht="14.45" customHeight="1" x14ac:dyDescent="0.2">
      <c r="A306" s="821" t="s">
        <v>614</v>
      </c>
      <c r="B306" s="822" t="s">
        <v>615</v>
      </c>
      <c r="C306" s="825" t="s">
        <v>634</v>
      </c>
      <c r="D306" s="839" t="s">
        <v>635</v>
      </c>
      <c r="E306" s="825" t="s">
        <v>4318</v>
      </c>
      <c r="F306" s="839" t="s">
        <v>4319</v>
      </c>
      <c r="G306" s="825" t="s">
        <v>4701</v>
      </c>
      <c r="H306" s="825" t="s">
        <v>4702</v>
      </c>
      <c r="I306" s="831">
        <v>828.91164143880212</v>
      </c>
      <c r="J306" s="831">
        <v>29</v>
      </c>
      <c r="K306" s="832">
        <v>24038.409301757813</v>
      </c>
    </row>
    <row r="307" spans="1:11" ht="14.45" customHeight="1" x14ac:dyDescent="0.2">
      <c r="A307" s="821" t="s">
        <v>614</v>
      </c>
      <c r="B307" s="822" t="s">
        <v>615</v>
      </c>
      <c r="C307" s="825" t="s">
        <v>634</v>
      </c>
      <c r="D307" s="839" t="s">
        <v>635</v>
      </c>
      <c r="E307" s="825" t="s">
        <v>4318</v>
      </c>
      <c r="F307" s="839" t="s">
        <v>4319</v>
      </c>
      <c r="G307" s="825" t="s">
        <v>4598</v>
      </c>
      <c r="H307" s="825" t="s">
        <v>4599</v>
      </c>
      <c r="I307" s="831">
        <v>1088.8060546874999</v>
      </c>
      <c r="J307" s="831">
        <v>17</v>
      </c>
      <c r="K307" s="832">
        <v>18509.670166015625</v>
      </c>
    </row>
    <row r="308" spans="1:11" ht="14.45" customHeight="1" x14ac:dyDescent="0.2">
      <c r="A308" s="821" t="s">
        <v>614</v>
      </c>
      <c r="B308" s="822" t="s">
        <v>615</v>
      </c>
      <c r="C308" s="825" t="s">
        <v>634</v>
      </c>
      <c r="D308" s="839" t="s">
        <v>635</v>
      </c>
      <c r="E308" s="825" t="s">
        <v>4318</v>
      </c>
      <c r="F308" s="839" t="s">
        <v>4319</v>
      </c>
      <c r="G308" s="825" t="s">
        <v>4395</v>
      </c>
      <c r="H308" s="825" t="s">
        <v>4396</v>
      </c>
      <c r="I308" s="831">
        <v>0.72333333889643348</v>
      </c>
      <c r="J308" s="831">
        <v>2900</v>
      </c>
      <c r="K308" s="832">
        <v>2095</v>
      </c>
    </row>
    <row r="309" spans="1:11" ht="14.45" customHeight="1" x14ac:dyDescent="0.2">
      <c r="A309" s="821" t="s">
        <v>614</v>
      </c>
      <c r="B309" s="822" t="s">
        <v>615</v>
      </c>
      <c r="C309" s="825" t="s">
        <v>634</v>
      </c>
      <c r="D309" s="839" t="s">
        <v>635</v>
      </c>
      <c r="E309" s="825" t="s">
        <v>4318</v>
      </c>
      <c r="F309" s="839" t="s">
        <v>4319</v>
      </c>
      <c r="G309" s="825" t="s">
        <v>4602</v>
      </c>
      <c r="H309" s="825" t="s">
        <v>4603</v>
      </c>
      <c r="I309" s="831">
        <v>31.423333485921223</v>
      </c>
      <c r="J309" s="831">
        <v>7</v>
      </c>
      <c r="K309" s="832">
        <v>219.97000122070313</v>
      </c>
    </row>
    <row r="310" spans="1:11" ht="14.45" customHeight="1" x14ac:dyDescent="0.2">
      <c r="A310" s="821" t="s">
        <v>614</v>
      </c>
      <c r="B310" s="822" t="s">
        <v>615</v>
      </c>
      <c r="C310" s="825" t="s">
        <v>634</v>
      </c>
      <c r="D310" s="839" t="s">
        <v>635</v>
      </c>
      <c r="E310" s="825" t="s">
        <v>4318</v>
      </c>
      <c r="F310" s="839" t="s">
        <v>4319</v>
      </c>
      <c r="G310" s="825" t="s">
        <v>4703</v>
      </c>
      <c r="H310" s="825" t="s">
        <v>4704</v>
      </c>
      <c r="I310" s="831">
        <v>30.780000686645508</v>
      </c>
      <c r="J310" s="831">
        <v>10</v>
      </c>
      <c r="K310" s="832">
        <v>307.79998779296875</v>
      </c>
    </row>
    <row r="311" spans="1:11" ht="14.45" customHeight="1" x14ac:dyDescent="0.2">
      <c r="A311" s="821" t="s">
        <v>614</v>
      </c>
      <c r="B311" s="822" t="s">
        <v>615</v>
      </c>
      <c r="C311" s="825" t="s">
        <v>634</v>
      </c>
      <c r="D311" s="839" t="s">
        <v>635</v>
      </c>
      <c r="E311" s="825" t="s">
        <v>4318</v>
      </c>
      <c r="F311" s="839" t="s">
        <v>4319</v>
      </c>
      <c r="G311" s="825" t="s">
        <v>4705</v>
      </c>
      <c r="H311" s="825" t="s">
        <v>4706</v>
      </c>
      <c r="I311" s="831">
        <v>112.52999877929688</v>
      </c>
      <c r="J311" s="831">
        <v>1</v>
      </c>
      <c r="K311" s="832">
        <v>112.52999877929688</v>
      </c>
    </row>
    <row r="312" spans="1:11" ht="14.45" customHeight="1" x14ac:dyDescent="0.2">
      <c r="A312" s="821" t="s">
        <v>614</v>
      </c>
      <c r="B312" s="822" t="s">
        <v>615</v>
      </c>
      <c r="C312" s="825" t="s">
        <v>634</v>
      </c>
      <c r="D312" s="839" t="s">
        <v>635</v>
      </c>
      <c r="E312" s="825" t="s">
        <v>4402</v>
      </c>
      <c r="F312" s="839" t="s">
        <v>4403</v>
      </c>
      <c r="G312" s="825" t="s">
        <v>4707</v>
      </c>
      <c r="H312" s="825" t="s">
        <v>4708</v>
      </c>
      <c r="I312" s="831">
        <v>2.0399999618530273</v>
      </c>
      <c r="J312" s="831">
        <v>100</v>
      </c>
      <c r="K312" s="832">
        <v>204</v>
      </c>
    </row>
    <row r="313" spans="1:11" ht="14.45" customHeight="1" x14ac:dyDescent="0.2">
      <c r="A313" s="821" t="s">
        <v>614</v>
      </c>
      <c r="B313" s="822" t="s">
        <v>615</v>
      </c>
      <c r="C313" s="825" t="s">
        <v>634</v>
      </c>
      <c r="D313" s="839" t="s">
        <v>635</v>
      </c>
      <c r="E313" s="825" t="s">
        <v>4402</v>
      </c>
      <c r="F313" s="839" t="s">
        <v>4403</v>
      </c>
      <c r="G313" s="825" t="s">
        <v>4406</v>
      </c>
      <c r="H313" s="825" t="s">
        <v>4407</v>
      </c>
      <c r="I313" s="831">
        <v>9.9999997764825821E-3</v>
      </c>
      <c r="J313" s="831">
        <v>100</v>
      </c>
      <c r="K313" s="832">
        <v>1</v>
      </c>
    </row>
    <row r="314" spans="1:11" ht="14.45" customHeight="1" x14ac:dyDescent="0.2">
      <c r="A314" s="821" t="s">
        <v>614</v>
      </c>
      <c r="B314" s="822" t="s">
        <v>615</v>
      </c>
      <c r="C314" s="825" t="s">
        <v>634</v>
      </c>
      <c r="D314" s="839" t="s">
        <v>635</v>
      </c>
      <c r="E314" s="825" t="s">
        <v>4402</v>
      </c>
      <c r="F314" s="839" t="s">
        <v>4403</v>
      </c>
      <c r="G314" s="825" t="s">
        <v>4408</v>
      </c>
      <c r="H314" s="825" t="s">
        <v>4409</v>
      </c>
      <c r="I314" s="831">
        <v>6.0500001907348633</v>
      </c>
      <c r="J314" s="831">
        <v>20</v>
      </c>
      <c r="K314" s="832">
        <v>121</v>
      </c>
    </row>
    <row r="315" spans="1:11" ht="14.45" customHeight="1" x14ac:dyDescent="0.2">
      <c r="A315" s="821" t="s">
        <v>614</v>
      </c>
      <c r="B315" s="822" t="s">
        <v>615</v>
      </c>
      <c r="C315" s="825" t="s">
        <v>634</v>
      </c>
      <c r="D315" s="839" t="s">
        <v>635</v>
      </c>
      <c r="E315" s="825" t="s">
        <v>4402</v>
      </c>
      <c r="F315" s="839" t="s">
        <v>4403</v>
      </c>
      <c r="G315" s="825" t="s">
        <v>4410</v>
      </c>
      <c r="H315" s="825" t="s">
        <v>4411</v>
      </c>
      <c r="I315" s="831">
        <v>11.140000343322754</v>
      </c>
      <c r="J315" s="831">
        <v>50</v>
      </c>
      <c r="K315" s="832">
        <v>557</v>
      </c>
    </row>
    <row r="316" spans="1:11" ht="14.45" customHeight="1" x14ac:dyDescent="0.2">
      <c r="A316" s="821" t="s">
        <v>614</v>
      </c>
      <c r="B316" s="822" t="s">
        <v>615</v>
      </c>
      <c r="C316" s="825" t="s">
        <v>634</v>
      </c>
      <c r="D316" s="839" t="s">
        <v>635</v>
      </c>
      <c r="E316" s="825" t="s">
        <v>4402</v>
      </c>
      <c r="F316" s="839" t="s">
        <v>4403</v>
      </c>
      <c r="G316" s="825" t="s">
        <v>4709</v>
      </c>
      <c r="H316" s="825" t="s">
        <v>4710</v>
      </c>
      <c r="I316" s="831">
        <v>3.9900000095367432</v>
      </c>
      <c r="J316" s="831">
        <v>150</v>
      </c>
      <c r="K316" s="832">
        <v>598.5</v>
      </c>
    </row>
    <row r="317" spans="1:11" ht="14.45" customHeight="1" x14ac:dyDescent="0.2">
      <c r="A317" s="821" t="s">
        <v>614</v>
      </c>
      <c r="B317" s="822" t="s">
        <v>615</v>
      </c>
      <c r="C317" s="825" t="s">
        <v>634</v>
      </c>
      <c r="D317" s="839" t="s">
        <v>635</v>
      </c>
      <c r="E317" s="825" t="s">
        <v>4402</v>
      </c>
      <c r="F317" s="839" t="s">
        <v>4403</v>
      </c>
      <c r="G317" s="825" t="s">
        <v>4608</v>
      </c>
      <c r="H317" s="825" t="s">
        <v>4609</v>
      </c>
      <c r="I317" s="831">
        <v>117.37000274658203</v>
      </c>
      <c r="J317" s="831">
        <v>2</v>
      </c>
      <c r="K317" s="832">
        <v>234.74000549316406</v>
      </c>
    </row>
    <row r="318" spans="1:11" ht="14.45" customHeight="1" x14ac:dyDescent="0.2">
      <c r="A318" s="821" t="s">
        <v>614</v>
      </c>
      <c r="B318" s="822" t="s">
        <v>615</v>
      </c>
      <c r="C318" s="825" t="s">
        <v>634</v>
      </c>
      <c r="D318" s="839" t="s">
        <v>635</v>
      </c>
      <c r="E318" s="825" t="s">
        <v>4402</v>
      </c>
      <c r="F318" s="839" t="s">
        <v>4403</v>
      </c>
      <c r="G318" s="825" t="s">
        <v>4416</v>
      </c>
      <c r="H318" s="825" t="s">
        <v>4417</v>
      </c>
      <c r="I318" s="831">
        <v>17.979999542236328</v>
      </c>
      <c r="J318" s="831">
        <v>100</v>
      </c>
      <c r="K318" s="832">
        <v>1798</v>
      </c>
    </row>
    <row r="319" spans="1:11" ht="14.45" customHeight="1" x14ac:dyDescent="0.2">
      <c r="A319" s="821" t="s">
        <v>614</v>
      </c>
      <c r="B319" s="822" t="s">
        <v>615</v>
      </c>
      <c r="C319" s="825" t="s">
        <v>634</v>
      </c>
      <c r="D319" s="839" t="s">
        <v>635</v>
      </c>
      <c r="E319" s="825" t="s">
        <v>4402</v>
      </c>
      <c r="F319" s="839" t="s">
        <v>4403</v>
      </c>
      <c r="G319" s="825" t="s">
        <v>4711</v>
      </c>
      <c r="H319" s="825" t="s">
        <v>4712</v>
      </c>
      <c r="I319" s="831">
        <v>13.199999809265137</v>
      </c>
      <c r="J319" s="831">
        <v>12</v>
      </c>
      <c r="K319" s="832">
        <v>158.39999389648438</v>
      </c>
    </row>
    <row r="320" spans="1:11" ht="14.45" customHeight="1" x14ac:dyDescent="0.2">
      <c r="A320" s="821" t="s">
        <v>614</v>
      </c>
      <c r="B320" s="822" t="s">
        <v>615</v>
      </c>
      <c r="C320" s="825" t="s">
        <v>634</v>
      </c>
      <c r="D320" s="839" t="s">
        <v>635</v>
      </c>
      <c r="E320" s="825" t="s">
        <v>4402</v>
      </c>
      <c r="F320" s="839" t="s">
        <v>4403</v>
      </c>
      <c r="G320" s="825" t="s">
        <v>4422</v>
      </c>
      <c r="H320" s="825" t="s">
        <v>4423</v>
      </c>
      <c r="I320" s="831">
        <v>13.199999809265137</v>
      </c>
      <c r="J320" s="831">
        <v>11</v>
      </c>
      <c r="K320" s="832">
        <v>145.19999980926514</v>
      </c>
    </row>
    <row r="321" spans="1:11" ht="14.45" customHeight="1" x14ac:dyDescent="0.2">
      <c r="A321" s="821" t="s">
        <v>614</v>
      </c>
      <c r="B321" s="822" t="s">
        <v>615</v>
      </c>
      <c r="C321" s="825" t="s">
        <v>634</v>
      </c>
      <c r="D321" s="839" t="s">
        <v>635</v>
      </c>
      <c r="E321" s="825" t="s">
        <v>4402</v>
      </c>
      <c r="F321" s="839" t="s">
        <v>4403</v>
      </c>
      <c r="G321" s="825" t="s">
        <v>4428</v>
      </c>
      <c r="H321" s="825" t="s">
        <v>4429</v>
      </c>
      <c r="I321" s="831">
        <v>22.870000839233398</v>
      </c>
      <c r="J321" s="831">
        <v>12</v>
      </c>
      <c r="K321" s="832">
        <v>274.44000244140625</v>
      </c>
    </row>
    <row r="322" spans="1:11" ht="14.45" customHeight="1" x14ac:dyDescent="0.2">
      <c r="A322" s="821" t="s">
        <v>614</v>
      </c>
      <c r="B322" s="822" t="s">
        <v>615</v>
      </c>
      <c r="C322" s="825" t="s">
        <v>634</v>
      </c>
      <c r="D322" s="839" t="s">
        <v>635</v>
      </c>
      <c r="E322" s="825" t="s">
        <v>4402</v>
      </c>
      <c r="F322" s="839" t="s">
        <v>4403</v>
      </c>
      <c r="G322" s="825" t="s">
        <v>4713</v>
      </c>
      <c r="H322" s="825" t="s">
        <v>4714</v>
      </c>
      <c r="I322" s="831">
        <v>22.739999771118164</v>
      </c>
      <c r="J322" s="831">
        <v>12</v>
      </c>
      <c r="K322" s="832">
        <v>272.89999389648438</v>
      </c>
    </row>
    <row r="323" spans="1:11" ht="14.45" customHeight="1" x14ac:dyDescent="0.2">
      <c r="A323" s="821" t="s">
        <v>614</v>
      </c>
      <c r="B323" s="822" t="s">
        <v>615</v>
      </c>
      <c r="C323" s="825" t="s">
        <v>634</v>
      </c>
      <c r="D323" s="839" t="s">
        <v>635</v>
      </c>
      <c r="E323" s="825" t="s">
        <v>4402</v>
      </c>
      <c r="F323" s="839" t="s">
        <v>4403</v>
      </c>
      <c r="G323" s="825" t="s">
        <v>4430</v>
      </c>
      <c r="H323" s="825" t="s">
        <v>4431</v>
      </c>
      <c r="I323" s="831">
        <v>7.8659999847412108</v>
      </c>
      <c r="J323" s="831">
        <v>500</v>
      </c>
      <c r="K323" s="832">
        <v>3933</v>
      </c>
    </row>
    <row r="324" spans="1:11" ht="14.45" customHeight="1" x14ac:dyDescent="0.2">
      <c r="A324" s="821" t="s">
        <v>614</v>
      </c>
      <c r="B324" s="822" t="s">
        <v>615</v>
      </c>
      <c r="C324" s="825" t="s">
        <v>634</v>
      </c>
      <c r="D324" s="839" t="s">
        <v>635</v>
      </c>
      <c r="E324" s="825" t="s">
        <v>4402</v>
      </c>
      <c r="F324" s="839" t="s">
        <v>4403</v>
      </c>
      <c r="G324" s="825" t="s">
        <v>4715</v>
      </c>
      <c r="H324" s="825" t="s">
        <v>4716</v>
      </c>
      <c r="I324" s="831">
        <v>2.25</v>
      </c>
      <c r="J324" s="831">
        <v>20</v>
      </c>
      <c r="K324" s="832">
        <v>45</v>
      </c>
    </row>
    <row r="325" spans="1:11" ht="14.45" customHeight="1" x14ac:dyDescent="0.2">
      <c r="A325" s="821" t="s">
        <v>614</v>
      </c>
      <c r="B325" s="822" t="s">
        <v>615</v>
      </c>
      <c r="C325" s="825" t="s">
        <v>634</v>
      </c>
      <c r="D325" s="839" t="s">
        <v>635</v>
      </c>
      <c r="E325" s="825" t="s">
        <v>4402</v>
      </c>
      <c r="F325" s="839" t="s">
        <v>4403</v>
      </c>
      <c r="G325" s="825" t="s">
        <v>4610</v>
      </c>
      <c r="H325" s="825" t="s">
        <v>4611</v>
      </c>
      <c r="I325" s="831">
        <v>32.310001373291016</v>
      </c>
      <c r="J325" s="831">
        <v>100</v>
      </c>
      <c r="K325" s="832">
        <v>3231</v>
      </c>
    </row>
    <row r="326" spans="1:11" ht="14.45" customHeight="1" x14ac:dyDescent="0.2">
      <c r="A326" s="821" t="s">
        <v>614</v>
      </c>
      <c r="B326" s="822" t="s">
        <v>615</v>
      </c>
      <c r="C326" s="825" t="s">
        <v>634</v>
      </c>
      <c r="D326" s="839" t="s">
        <v>635</v>
      </c>
      <c r="E326" s="825" t="s">
        <v>4402</v>
      </c>
      <c r="F326" s="839" t="s">
        <v>4403</v>
      </c>
      <c r="G326" s="825" t="s">
        <v>4438</v>
      </c>
      <c r="H326" s="825" t="s">
        <v>4439</v>
      </c>
      <c r="I326" s="831">
        <v>1.8149999976158142</v>
      </c>
      <c r="J326" s="831">
        <v>400</v>
      </c>
      <c r="K326" s="832">
        <v>726</v>
      </c>
    </row>
    <row r="327" spans="1:11" ht="14.45" customHeight="1" x14ac:dyDescent="0.2">
      <c r="A327" s="821" t="s">
        <v>614</v>
      </c>
      <c r="B327" s="822" t="s">
        <v>615</v>
      </c>
      <c r="C327" s="825" t="s">
        <v>634</v>
      </c>
      <c r="D327" s="839" t="s">
        <v>635</v>
      </c>
      <c r="E327" s="825" t="s">
        <v>4402</v>
      </c>
      <c r="F327" s="839" t="s">
        <v>4403</v>
      </c>
      <c r="G327" s="825" t="s">
        <v>4442</v>
      </c>
      <c r="H327" s="825" t="s">
        <v>4443</v>
      </c>
      <c r="I327" s="831">
        <v>11.739999771118164</v>
      </c>
      <c r="J327" s="831">
        <v>10</v>
      </c>
      <c r="K327" s="832">
        <v>117.40000152587891</v>
      </c>
    </row>
    <row r="328" spans="1:11" ht="14.45" customHeight="1" x14ac:dyDescent="0.2">
      <c r="A328" s="821" t="s">
        <v>614</v>
      </c>
      <c r="B328" s="822" t="s">
        <v>615</v>
      </c>
      <c r="C328" s="825" t="s">
        <v>634</v>
      </c>
      <c r="D328" s="839" t="s">
        <v>635</v>
      </c>
      <c r="E328" s="825" t="s">
        <v>4402</v>
      </c>
      <c r="F328" s="839" t="s">
        <v>4403</v>
      </c>
      <c r="G328" s="825" t="s">
        <v>4442</v>
      </c>
      <c r="H328" s="825" t="s">
        <v>4444</v>
      </c>
      <c r="I328" s="831">
        <v>11.734999656677246</v>
      </c>
      <c r="J328" s="831">
        <v>40</v>
      </c>
      <c r="K328" s="832">
        <v>469.40000915527344</v>
      </c>
    </row>
    <row r="329" spans="1:11" ht="14.45" customHeight="1" x14ac:dyDescent="0.2">
      <c r="A329" s="821" t="s">
        <v>614</v>
      </c>
      <c r="B329" s="822" t="s">
        <v>615</v>
      </c>
      <c r="C329" s="825" t="s">
        <v>634</v>
      </c>
      <c r="D329" s="839" t="s">
        <v>635</v>
      </c>
      <c r="E329" s="825" t="s">
        <v>4402</v>
      </c>
      <c r="F329" s="839" t="s">
        <v>4403</v>
      </c>
      <c r="G329" s="825" t="s">
        <v>4717</v>
      </c>
      <c r="H329" s="825" t="s">
        <v>4718</v>
      </c>
      <c r="I329" s="831">
        <v>13.310000419616699</v>
      </c>
      <c r="J329" s="831">
        <v>20</v>
      </c>
      <c r="K329" s="832">
        <v>266.20001220703125</v>
      </c>
    </row>
    <row r="330" spans="1:11" ht="14.45" customHeight="1" x14ac:dyDescent="0.2">
      <c r="A330" s="821" t="s">
        <v>614</v>
      </c>
      <c r="B330" s="822" t="s">
        <v>615</v>
      </c>
      <c r="C330" s="825" t="s">
        <v>634</v>
      </c>
      <c r="D330" s="839" t="s">
        <v>635</v>
      </c>
      <c r="E330" s="825" t="s">
        <v>4402</v>
      </c>
      <c r="F330" s="839" t="s">
        <v>4403</v>
      </c>
      <c r="G330" s="825" t="s">
        <v>4447</v>
      </c>
      <c r="H330" s="825" t="s">
        <v>4448</v>
      </c>
      <c r="I330" s="831">
        <v>5.3299999237060547</v>
      </c>
      <c r="J330" s="831">
        <v>200</v>
      </c>
      <c r="K330" s="832">
        <v>1066</v>
      </c>
    </row>
    <row r="331" spans="1:11" ht="14.45" customHeight="1" x14ac:dyDescent="0.2">
      <c r="A331" s="821" t="s">
        <v>614</v>
      </c>
      <c r="B331" s="822" t="s">
        <v>615</v>
      </c>
      <c r="C331" s="825" t="s">
        <v>634</v>
      </c>
      <c r="D331" s="839" t="s">
        <v>635</v>
      </c>
      <c r="E331" s="825" t="s">
        <v>4402</v>
      </c>
      <c r="F331" s="839" t="s">
        <v>4403</v>
      </c>
      <c r="G331" s="825" t="s">
        <v>4719</v>
      </c>
      <c r="H331" s="825" t="s">
        <v>4720</v>
      </c>
      <c r="I331" s="831">
        <v>311.67001342773438</v>
      </c>
      <c r="J331" s="831">
        <v>2</v>
      </c>
      <c r="K331" s="832">
        <v>623.34002685546875</v>
      </c>
    </row>
    <row r="332" spans="1:11" ht="14.45" customHeight="1" x14ac:dyDescent="0.2">
      <c r="A332" s="821" t="s">
        <v>614</v>
      </c>
      <c r="B332" s="822" t="s">
        <v>615</v>
      </c>
      <c r="C332" s="825" t="s">
        <v>634</v>
      </c>
      <c r="D332" s="839" t="s">
        <v>635</v>
      </c>
      <c r="E332" s="825" t="s">
        <v>4402</v>
      </c>
      <c r="F332" s="839" t="s">
        <v>4403</v>
      </c>
      <c r="G332" s="825" t="s">
        <v>4449</v>
      </c>
      <c r="H332" s="825" t="s">
        <v>4450</v>
      </c>
      <c r="I332" s="831">
        <v>4.8000001907348633</v>
      </c>
      <c r="J332" s="831">
        <v>200</v>
      </c>
      <c r="K332" s="832">
        <v>960</v>
      </c>
    </row>
    <row r="333" spans="1:11" ht="14.45" customHeight="1" x14ac:dyDescent="0.2">
      <c r="A333" s="821" t="s">
        <v>614</v>
      </c>
      <c r="B333" s="822" t="s">
        <v>615</v>
      </c>
      <c r="C333" s="825" t="s">
        <v>634</v>
      </c>
      <c r="D333" s="839" t="s">
        <v>635</v>
      </c>
      <c r="E333" s="825" t="s">
        <v>4402</v>
      </c>
      <c r="F333" s="839" t="s">
        <v>4403</v>
      </c>
      <c r="G333" s="825" t="s">
        <v>4451</v>
      </c>
      <c r="H333" s="825" t="s">
        <v>4452</v>
      </c>
      <c r="I333" s="831">
        <v>1.5</v>
      </c>
      <c r="J333" s="831">
        <v>600</v>
      </c>
      <c r="K333" s="832">
        <v>900</v>
      </c>
    </row>
    <row r="334" spans="1:11" ht="14.45" customHeight="1" x14ac:dyDescent="0.2">
      <c r="A334" s="821" t="s">
        <v>614</v>
      </c>
      <c r="B334" s="822" t="s">
        <v>615</v>
      </c>
      <c r="C334" s="825" t="s">
        <v>634</v>
      </c>
      <c r="D334" s="839" t="s">
        <v>635</v>
      </c>
      <c r="E334" s="825" t="s">
        <v>4402</v>
      </c>
      <c r="F334" s="839" t="s">
        <v>4403</v>
      </c>
      <c r="G334" s="825" t="s">
        <v>4455</v>
      </c>
      <c r="H334" s="825" t="s">
        <v>4456</v>
      </c>
      <c r="I334" s="831">
        <v>9.1999998092651367</v>
      </c>
      <c r="J334" s="831">
        <v>100</v>
      </c>
      <c r="K334" s="832">
        <v>920</v>
      </c>
    </row>
    <row r="335" spans="1:11" ht="14.45" customHeight="1" x14ac:dyDescent="0.2">
      <c r="A335" s="821" t="s">
        <v>614</v>
      </c>
      <c r="B335" s="822" t="s">
        <v>615</v>
      </c>
      <c r="C335" s="825" t="s">
        <v>634</v>
      </c>
      <c r="D335" s="839" t="s">
        <v>635</v>
      </c>
      <c r="E335" s="825" t="s">
        <v>4402</v>
      </c>
      <c r="F335" s="839" t="s">
        <v>4403</v>
      </c>
      <c r="G335" s="825" t="s">
        <v>4721</v>
      </c>
      <c r="H335" s="825" t="s">
        <v>4722</v>
      </c>
      <c r="I335" s="831">
        <v>7.0199999809265137</v>
      </c>
      <c r="J335" s="831">
        <v>5</v>
      </c>
      <c r="K335" s="832">
        <v>35.099998474121094</v>
      </c>
    </row>
    <row r="336" spans="1:11" ht="14.45" customHeight="1" x14ac:dyDescent="0.2">
      <c r="A336" s="821" t="s">
        <v>614</v>
      </c>
      <c r="B336" s="822" t="s">
        <v>615</v>
      </c>
      <c r="C336" s="825" t="s">
        <v>634</v>
      </c>
      <c r="D336" s="839" t="s">
        <v>635</v>
      </c>
      <c r="E336" s="825" t="s">
        <v>4402</v>
      </c>
      <c r="F336" s="839" t="s">
        <v>4403</v>
      </c>
      <c r="G336" s="825" t="s">
        <v>4461</v>
      </c>
      <c r="H336" s="825" t="s">
        <v>4462</v>
      </c>
      <c r="I336" s="831">
        <v>6.7433333396911621</v>
      </c>
      <c r="J336" s="831">
        <v>260</v>
      </c>
      <c r="K336" s="832">
        <v>1752.2000122070313</v>
      </c>
    </row>
    <row r="337" spans="1:11" ht="14.45" customHeight="1" x14ac:dyDescent="0.2">
      <c r="A337" s="821" t="s">
        <v>614</v>
      </c>
      <c r="B337" s="822" t="s">
        <v>615</v>
      </c>
      <c r="C337" s="825" t="s">
        <v>634</v>
      </c>
      <c r="D337" s="839" t="s">
        <v>635</v>
      </c>
      <c r="E337" s="825" t="s">
        <v>4402</v>
      </c>
      <c r="F337" s="839" t="s">
        <v>4403</v>
      </c>
      <c r="G337" s="825" t="s">
        <v>4463</v>
      </c>
      <c r="H337" s="825" t="s">
        <v>4464</v>
      </c>
      <c r="I337" s="831">
        <v>198.69000244140625</v>
      </c>
      <c r="J337" s="831">
        <v>3</v>
      </c>
      <c r="K337" s="832">
        <v>596.07000732421875</v>
      </c>
    </row>
    <row r="338" spans="1:11" ht="14.45" customHeight="1" x14ac:dyDescent="0.2">
      <c r="A338" s="821" t="s">
        <v>614</v>
      </c>
      <c r="B338" s="822" t="s">
        <v>615</v>
      </c>
      <c r="C338" s="825" t="s">
        <v>634</v>
      </c>
      <c r="D338" s="839" t="s">
        <v>635</v>
      </c>
      <c r="E338" s="825" t="s">
        <v>4402</v>
      </c>
      <c r="F338" s="839" t="s">
        <v>4403</v>
      </c>
      <c r="G338" s="825" t="s">
        <v>4465</v>
      </c>
      <c r="H338" s="825" t="s">
        <v>4466</v>
      </c>
      <c r="I338" s="831">
        <v>0.82142856291362221</v>
      </c>
      <c r="J338" s="831">
        <v>3000</v>
      </c>
      <c r="K338" s="832">
        <v>2466</v>
      </c>
    </row>
    <row r="339" spans="1:11" ht="14.45" customHeight="1" x14ac:dyDescent="0.2">
      <c r="A339" s="821" t="s">
        <v>614</v>
      </c>
      <c r="B339" s="822" t="s">
        <v>615</v>
      </c>
      <c r="C339" s="825" t="s">
        <v>634</v>
      </c>
      <c r="D339" s="839" t="s">
        <v>635</v>
      </c>
      <c r="E339" s="825" t="s">
        <v>4402</v>
      </c>
      <c r="F339" s="839" t="s">
        <v>4403</v>
      </c>
      <c r="G339" s="825" t="s">
        <v>4467</v>
      </c>
      <c r="H339" s="825" t="s">
        <v>4468</v>
      </c>
      <c r="I339" s="831">
        <v>1.137999987602234</v>
      </c>
      <c r="J339" s="831">
        <v>400</v>
      </c>
      <c r="K339" s="832">
        <v>455.19998931884766</v>
      </c>
    </row>
    <row r="340" spans="1:11" ht="14.45" customHeight="1" x14ac:dyDescent="0.2">
      <c r="A340" s="821" t="s">
        <v>614</v>
      </c>
      <c r="B340" s="822" t="s">
        <v>615</v>
      </c>
      <c r="C340" s="825" t="s">
        <v>634</v>
      </c>
      <c r="D340" s="839" t="s">
        <v>635</v>
      </c>
      <c r="E340" s="825" t="s">
        <v>4402</v>
      </c>
      <c r="F340" s="839" t="s">
        <v>4403</v>
      </c>
      <c r="G340" s="825" t="s">
        <v>4471</v>
      </c>
      <c r="H340" s="825" t="s">
        <v>4472</v>
      </c>
      <c r="I340" s="831">
        <v>8.3318184072321113</v>
      </c>
      <c r="J340" s="831">
        <v>10980</v>
      </c>
      <c r="K340" s="832">
        <v>91541.400390625</v>
      </c>
    </row>
    <row r="341" spans="1:11" ht="14.45" customHeight="1" x14ac:dyDescent="0.2">
      <c r="A341" s="821" t="s">
        <v>614</v>
      </c>
      <c r="B341" s="822" t="s">
        <v>615</v>
      </c>
      <c r="C341" s="825" t="s">
        <v>634</v>
      </c>
      <c r="D341" s="839" t="s">
        <v>635</v>
      </c>
      <c r="E341" s="825" t="s">
        <v>4402</v>
      </c>
      <c r="F341" s="839" t="s">
        <v>4403</v>
      </c>
      <c r="G341" s="825" t="s">
        <v>4475</v>
      </c>
      <c r="H341" s="825" t="s">
        <v>4476</v>
      </c>
      <c r="I341" s="831">
        <v>6.1700000762939453</v>
      </c>
      <c r="J341" s="831">
        <v>10</v>
      </c>
      <c r="K341" s="832">
        <v>61.700000762939453</v>
      </c>
    </row>
    <row r="342" spans="1:11" ht="14.45" customHeight="1" x14ac:dyDescent="0.2">
      <c r="A342" s="821" t="s">
        <v>614</v>
      </c>
      <c r="B342" s="822" t="s">
        <v>615</v>
      </c>
      <c r="C342" s="825" t="s">
        <v>634</v>
      </c>
      <c r="D342" s="839" t="s">
        <v>635</v>
      </c>
      <c r="E342" s="825" t="s">
        <v>4402</v>
      </c>
      <c r="F342" s="839" t="s">
        <v>4403</v>
      </c>
      <c r="G342" s="825" t="s">
        <v>4616</v>
      </c>
      <c r="H342" s="825" t="s">
        <v>4617</v>
      </c>
      <c r="I342" s="831">
        <v>1.2100000381469727</v>
      </c>
      <c r="J342" s="831">
        <v>75</v>
      </c>
      <c r="K342" s="832">
        <v>90.75</v>
      </c>
    </row>
    <row r="343" spans="1:11" ht="14.45" customHeight="1" x14ac:dyDescent="0.2">
      <c r="A343" s="821" t="s">
        <v>614</v>
      </c>
      <c r="B343" s="822" t="s">
        <v>615</v>
      </c>
      <c r="C343" s="825" t="s">
        <v>634</v>
      </c>
      <c r="D343" s="839" t="s">
        <v>635</v>
      </c>
      <c r="E343" s="825" t="s">
        <v>4402</v>
      </c>
      <c r="F343" s="839" t="s">
        <v>4403</v>
      </c>
      <c r="G343" s="825" t="s">
        <v>4723</v>
      </c>
      <c r="H343" s="825" t="s">
        <v>4724</v>
      </c>
      <c r="I343" s="831">
        <v>2.369999885559082</v>
      </c>
      <c r="J343" s="831">
        <v>350</v>
      </c>
      <c r="K343" s="832">
        <v>829.5</v>
      </c>
    </row>
    <row r="344" spans="1:11" ht="14.45" customHeight="1" x14ac:dyDescent="0.2">
      <c r="A344" s="821" t="s">
        <v>614</v>
      </c>
      <c r="B344" s="822" t="s">
        <v>615</v>
      </c>
      <c r="C344" s="825" t="s">
        <v>634</v>
      </c>
      <c r="D344" s="839" t="s">
        <v>635</v>
      </c>
      <c r="E344" s="825" t="s">
        <v>4402</v>
      </c>
      <c r="F344" s="839" t="s">
        <v>4403</v>
      </c>
      <c r="G344" s="825" t="s">
        <v>4725</v>
      </c>
      <c r="H344" s="825" t="s">
        <v>4726</v>
      </c>
      <c r="I344" s="831">
        <v>3.75</v>
      </c>
      <c r="J344" s="831">
        <v>20</v>
      </c>
      <c r="K344" s="832">
        <v>75</v>
      </c>
    </row>
    <row r="345" spans="1:11" ht="14.45" customHeight="1" x14ac:dyDescent="0.2">
      <c r="A345" s="821" t="s">
        <v>614</v>
      </c>
      <c r="B345" s="822" t="s">
        <v>615</v>
      </c>
      <c r="C345" s="825" t="s">
        <v>634</v>
      </c>
      <c r="D345" s="839" t="s">
        <v>635</v>
      </c>
      <c r="E345" s="825" t="s">
        <v>4402</v>
      </c>
      <c r="F345" s="839" t="s">
        <v>4403</v>
      </c>
      <c r="G345" s="825" t="s">
        <v>4477</v>
      </c>
      <c r="H345" s="825" t="s">
        <v>4478</v>
      </c>
      <c r="I345" s="831">
        <v>1.9800000190734863</v>
      </c>
      <c r="J345" s="831">
        <v>100</v>
      </c>
      <c r="K345" s="832">
        <v>198</v>
      </c>
    </row>
    <row r="346" spans="1:11" ht="14.45" customHeight="1" x14ac:dyDescent="0.2">
      <c r="A346" s="821" t="s">
        <v>614</v>
      </c>
      <c r="B346" s="822" t="s">
        <v>615</v>
      </c>
      <c r="C346" s="825" t="s">
        <v>634</v>
      </c>
      <c r="D346" s="839" t="s">
        <v>635</v>
      </c>
      <c r="E346" s="825" t="s">
        <v>4402</v>
      </c>
      <c r="F346" s="839" t="s">
        <v>4403</v>
      </c>
      <c r="G346" s="825" t="s">
        <v>4479</v>
      </c>
      <c r="H346" s="825" t="s">
        <v>4480</v>
      </c>
      <c r="I346" s="831">
        <v>2.0399999618530273</v>
      </c>
      <c r="J346" s="831">
        <v>50</v>
      </c>
      <c r="K346" s="832">
        <v>102</v>
      </c>
    </row>
    <row r="347" spans="1:11" ht="14.45" customHeight="1" x14ac:dyDescent="0.2">
      <c r="A347" s="821" t="s">
        <v>614</v>
      </c>
      <c r="B347" s="822" t="s">
        <v>615</v>
      </c>
      <c r="C347" s="825" t="s">
        <v>634</v>
      </c>
      <c r="D347" s="839" t="s">
        <v>635</v>
      </c>
      <c r="E347" s="825" t="s">
        <v>4402</v>
      </c>
      <c r="F347" s="839" t="s">
        <v>4403</v>
      </c>
      <c r="G347" s="825" t="s">
        <v>4483</v>
      </c>
      <c r="H347" s="825" t="s">
        <v>4484</v>
      </c>
      <c r="I347" s="831">
        <v>2.6975000500679016</v>
      </c>
      <c r="J347" s="831">
        <v>500</v>
      </c>
      <c r="K347" s="832">
        <v>1348.5</v>
      </c>
    </row>
    <row r="348" spans="1:11" ht="14.45" customHeight="1" x14ac:dyDescent="0.2">
      <c r="A348" s="821" t="s">
        <v>614</v>
      </c>
      <c r="B348" s="822" t="s">
        <v>615</v>
      </c>
      <c r="C348" s="825" t="s">
        <v>634</v>
      </c>
      <c r="D348" s="839" t="s">
        <v>635</v>
      </c>
      <c r="E348" s="825" t="s">
        <v>4402</v>
      </c>
      <c r="F348" s="839" t="s">
        <v>4403</v>
      </c>
      <c r="G348" s="825" t="s">
        <v>4727</v>
      </c>
      <c r="H348" s="825" t="s">
        <v>4728</v>
      </c>
      <c r="I348" s="831">
        <v>1.9199999570846558</v>
      </c>
      <c r="J348" s="831">
        <v>50</v>
      </c>
      <c r="K348" s="832">
        <v>96</v>
      </c>
    </row>
    <row r="349" spans="1:11" ht="14.45" customHeight="1" x14ac:dyDescent="0.2">
      <c r="A349" s="821" t="s">
        <v>614</v>
      </c>
      <c r="B349" s="822" t="s">
        <v>615</v>
      </c>
      <c r="C349" s="825" t="s">
        <v>634</v>
      </c>
      <c r="D349" s="839" t="s">
        <v>635</v>
      </c>
      <c r="E349" s="825" t="s">
        <v>4402</v>
      </c>
      <c r="F349" s="839" t="s">
        <v>4403</v>
      </c>
      <c r="G349" s="825" t="s">
        <v>4729</v>
      </c>
      <c r="H349" s="825" t="s">
        <v>4730</v>
      </c>
      <c r="I349" s="831">
        <v>1.9299999475479126</v>
      </c>
      <c r="J349" s="831">
        <v>50</v>
      </c>
      <c r="K349" s="832">
        <v>96.5</v>
      </c>
    </row>
    <row r="350" spans="1:11" ht="14.45" customHeight="1" x14ac:dyDescent="0.2">
      <c r="A350" s="821" t="s">
        <v>614</v>
      </c>
      <c r="B350" s="822" t="s">
        <v>615</v>
      </c>
      <c r="C350" s="825" t="s">
        <v>634</v>
      </c>
      <c r="D350" s="839" t="s">
        <v>635</v>
      </c>
      <c r="E350" s="825" t="s">
        <v>4402</v>
      </c>
      <c r="F350" s="839" t="s">
        <v>4403</v>
      </c>
      <c r="G350" s="825" t="s">
        <v>4618</v>
      </c>
      <c r="H350" s="825" t="s">
        <v>4619</v>
      </c>
      <c r="I350" s="831">
        <v>1.9299999475479126</v>
      </c>
      <c r="J350" s="831">
        <v>50</v>
      </c>
      <c r="K350" s="832">
        <v>96.5</v>
      </c>
    </row>
    <row r="351" spans="1:11" ht="14.45" customHeight="1" x14ac:dyDescent="0.2">
      <c r="A351" s="821" t="s">
        <v>614</v>
      </c>
      <c r="B351" s="822" t="s">
        <v>615</v>
      </c>
      <c r="C351" s="825" t="s">
        <v>634</v>
      </c>
      <c r="D351" s="839" t="s">
        <v>635</v>
      </c>
      <c r="E351" s="825" t="s">
        <v>4402</v>
      </c>
      <c r="F351" s="839" t="s">
        <v>4403</v>
      </c>
      <c r="G351" s="825" t="s">
        <v>4485</v>
      </c>
      <c r="H351" s="825" t="s">
        <v>4486</v>
      </c>
      <c r="I351" s="831">
        <v>2.1633334159851074</v>
      </c>
      <c r="J351" s="831">
        <v>200</v>
      </c>
      <c r="K351" s="832">
        <v>433</v>
      </c>
    </row>
    <row r="352" spans="1:11" ht="14.45" customHeight="1" x14ac:dyDescent="0.2">
      <c r="A352" s="821" t="s">
        <v>614</v>
      </c>
      <c r="B352" s="822" t="s">
        <v>615</v>
      </c>
      <c r="C352" s="825" t="s">
        <v>634</v>
      </c>
      <c r="D352" s="839" t="s">
        <v>635</v>
      </c>
      <c r="E352" s="825" t="s">
        <v>4402</v>
      </c>
      <c r="F352" s="839" t="s">
        <v>4403</v>
      </c>
      <c r="G352" s="825" t="s">
        <v>4487</v>
      </c>
      <c r="H352" s="825" t="s">
        <v>4488</v>
      </c>
      <c r="I352" s="831">
        <v>21.239999771118164</v>
      </c>
      <c r="J352" s="831">
        <v>25</v>
      </c>
      <c r="K352" s="832">
        <v>531</v>
      </c>
    </row>
    <row r="353" spans="1:11" ht="14.45" customHeight="1" x14ac:dyDescent="0.2">
      <c r="A353" s="821" t="s">
        <v>614</v>
      </c>
      <c r="B353" s="822" t="s">
        <v>615</v>
      </c>
      <c r="C353" s="825" t="s">
        <v>634</v>
      </c>
      <c r="D353" s="839" t="s">
        <v>635</v>
      </c>
      <c r="E353" s="825" t="s">
        <v>4402</v>
      </c>
      <c r="F353" s="839" t="s">
        <v>4403</v>
      </c>
      <c r="G353" s="825" t="s">
        <v>4731</v>
      </c>
      <c r="H353" s="825" t="s">
        <v>4732</v>
      </c>
      <c r="I353" s="831">
        <v>5.380000114440918</v>
      </c>
      <c r="J353" s="831">
        <v>100</v>
      </c>
      <c r="K353" s="832">
        <v>538</v>
      </c>
    </row>
    <row r="354" spans="1:11" ht="14.45" customHeight="1" x14ac:dyDescent="0.2">
      <c r="A354" s="821" t="s">
        <v>614</v>
      </c>
      <c r="B354" s="822" t="s">
        <v>615</v>
      </c>
      <c r="C354" s="825" t="s">
        <v>634</v>
      </c>
      <c r="D354" s="839" t="s">
        <v>635</v>
      </c>
      <c r="E354" s="825" t="s">
        <v>4402</v>
      </c>
      <c r="F354" s="839" t="s">
        <v>4403</v>
      </c>
      <c r="G354" s="825" t="s">
        <v>4493</v>
      </c>
      <c r="H354" s="825" t="s">
        <v>4495</v>
      </c>
      <c r="I354" s="831">
        <v>22.469999313354492</v>
      </c>
      <c r="J354" s="831">
        <v>30</v>
      </c>
      <c r="K354" s="832">
        <v>686.50001525878906</v>
      </c>
    </row>
    <row r="355" spans="1:11" ht="14.45" customHeight="1" x14ac:dyDescent="0.2">
      <c r="A355" s="821" t="s">
        <v>614</v>
      </c>
      <c r="B355" s="822" t="s">
        <v>615</v>
      </c>
      <c r="C355" s="825" t="s">
        <v>634</v>
      </c>
      <c r="D355" s="839" t="s">
        <v>635</v>
      </c>
      <c r="E355" s="825" t="s">
        <v>4496</v>
      </c>
      <c r="F355" s="839" t="s">
        <v>4497</v>
      </c>
      <c r="G355" s="825" t="s">
        <v>4498</v>
      </c>
      <c r="H355" s="825" t="s">
        <v>4499</v>
      </c>
      <c r="I355" s="831">
        <v>10.163999938964844</v>
      </c>
      <c r="J355" s="831">
        <v>4600</v>
      </c>
      <c r="K355" s="832">
        <v>46753</v>
      </c>
    </row>
    <row r="356" spans="1:11" ht="14.45" customHeight="1" x14ac:dyDescent="0.2">
      <c r="A356" s="821" t="s">
        <v>614</v>
      </c>
      <c r="B356" s="822" t="s">
        <v>615</v>
      </c>
      <c r="C356" s="825" t="s">
        <v>634</v>
      </c>
      <c r="D356" s="839" t="s">
        <v>635</v>
      </c>
      <c r="E356" s="825" t="s">
        <v>4496</v>
      </c>
      <c r="F356" s="839" t="s">
        <v>4497</v>
      </c>
      <c r="G356" s="825" t="s">
        <v>4500</v>
      </c>
      <c r="H356" s="825" t="s">
        <v>4501</v>
      </c>
      <c r="I356" s="831">
        <v>16.700000762939453</v>
      </c>
      <c r="J356" s="831">
        <v>80</v>
      </c>
      <c r="K356" s="832">
        <v>1336</v>
      </c>
    </row>
    <row r="357" spans="1:11" ht="14.45" customHeight="1" x14ac:dyDescent="0.2">
      <c r="A357" s="821" t="s">
        <v>614</v>
      </c>
      <c r="B357" s="822" t="s">
        <v>615</v>
      </c>
      <c r="C357" s="825" t="s">
        <v>634</v>
      </c>
      <c r="D357" s="839" t="s">
        <v>635</v>
      </c>
      <c r="E357" s="825" t="s">
        <v>4502</v>
      </c>
      <c r="F357" s="839" t="s">
        <v>4503</v>
      </c>
      <c r="G357" s="825" t="s">
        <v>4504</v>
      </c>
      <c r="H357" s="825" t="s">
        <v>4505</v>
      </c>
      <c r="I357" s="831">
        <v>0.31000000238418579</v>
      </c>
      <c r="J357" s="831">
        <v>100</v>
      </c>
      <c r="K357" s="832">
        <v>31</v>
      </c>
    </row>
    <row r="358" spans="1:11" ht="14.45" customHeight="1" x14ac:dyDescent="0.2">
      <c r="A358" s="821" t="s">
        <v>614</v>
      </c>
      <c r="B358" s="822" t="s">
        <v>615</v>
      </c>
      <c r="C358" s="825" t="s">
        <v>634</v>
      </c>
      <c r="D358" s="839" t="s">
        <v>635</v>
      </c>
      <c r="E358" s="825" t="s">
        <v>4502</v>
      </c>
      <c r="F358" s="839" t="s">
        <v>4503</v>
      </c>
      <c r="G358" s="825" t="s">
        <v>4506</v>
      </c>
      <c r="H358" s="825" t="s">
        <v>4507</v>
      </c>
      <c r="I358" s="831">
        <v>0.30500000715255737</v>
      </c>
      <c r="J358" s="831">
        <v>200</v>
      </c>
      <c r="K358" s="832">
        <v>61</v>
      </c>
    </row>
    <row r="359" spans="1:11" ht="14.45" customHeight="1" x14ac:dyDescent="0.2">
      <c r="A359" s="821" t="s">
        <v>614</v>
      </c>
      <c r="B359" s="822" t="s">
        <v>615</v>
      </c>
      <c r="C359" s="825" t="s">
        <v>634</v>
      </c>
      <c r="D359" s="839" t="s">
        <v>635</v>
      </c>
      <c r="E359" s="825" t="s">
        <v>4502</v>
      </c>
      <c r="F359" s="839" t="s">
        <v>4503</v>
      </c>
      <c r="G359" s="825" t="s">
        <v>4510</v>
      </c>
      <c r="H359" s="825" t="s">
        <v>4511</v>
      </c>
      <c r="I359" s="831">
        <v>0.54200001955032351</v>
      </c>
      <c r="J359" s="831">
        <v>4300</v>
      </c>
      <c r="K359" s="832">
        <v>2328</v>
      </c>
    </row>
    <row r="360" spans="1:11" ht="14.45" customHeight="1" x14ac:dyDescent="0.2">
      <c r="A360" s="821" t="s">
        <v>614</v>
      </c>
      <c r="B360" s="822" t="s">
        <v>615</v>
      </c>
      <c r="C360" s="825" t="s">
        <v>634</v>
      </c>
      <c r="D360" s="839" t="s">
        <v>635</v>
      </c>
      <c r="E360" s="825" t="s">
        <v>4502</v>
      </c>
      <c r="F360" s="839" t="s">
        <v>4503</v>
      </c>
      <c r="G360" s="825" t="s">
        <v>4514</v>
      </c>
      <c r="H360" s="825" t="s">
        <v>4515</v>
      </c>
      <c r="I360" s="831">
        <v>1.809999942779541</v>
      </c>
      <c r="J360" s="831">
        <v>100</v>
      </c>
      <c r="K360" s="832">
        <v>181</v>
      </c>
    </row>
    <row r="361" spans="1:11" ht="14.45" customHeight="1" x14ac:dyDescent="0.2">
      <c r="A361" s="821" t="s">
        <v>614</v>
      </c>
      <c r="B361" s="822" t="s">
        <v>615</v>
      </c>
      <c r="C361" s="825" t="s">
        <v>634</v>
      </c>
      <c r="D361" s="839" t="s">
        <v>635</v>
      </c>
      <c r="E361" s="825" t="s">
        <v>4502</v>
      </c>
      <c r="F361" s="839" t="s">
        <v>4503</v>
      </c>
      <c r="G361" s="825" t="s">
        <v>4514</v>
      </c>
      <c r="H361" s="825" t="s">
        <v>4516</v>
      </c>
      <c r="I361" s="831">
        <v>1.7999999523162842</v>
      </c>
      <c r="J361" s="831">
        <v>100</v>
      </c>
      <c r="K361" s="832">
        <v>180</v>
      </c>
    </row>
    <row r="362" spans="1:11" ht="14.45" customHeight="1" x14ac:dyDescent="0.2">
      <c r="A362" s="821" t="s">
        <v>614</v>
      </c>
      <c r="B362" s="822" t="s">
        <v>615</v>
      </c>
      <c r="C362" s="825" t="s">
        <v>634</v>
      </c>
      <c r="D362" s="839" t="s">
        <v>635</v>
      </c>
      <c r="E362" s="825" t="s">
        <v>4517</v>
      </c>
      <c r="F362" s="839" t="s">
        <v>4518</v>
      </c>
      <c r="G362" s="825" t="s">
        <v>4519</v>
      </c>
      <c r="H362" s="825" t="s">
        <v>4520</v>
      </c>
      <c r="I362" s="831">
        <v>0.7933333317438761</v>
      </c>
      <c r="J362" s="831">
        <v>1400</v>
      </c>
      <c r="K362" s="832">
        <v>1108</v>
      </c>
    </row>
    <row r="363" spans="1:11" ht="14.45" customHeight="1" x14ac:dyDescent="0.2">
      <c r="A363" s="821" t="s">
        <v>614</v>
      </c>
      <c r="B363" s="822" t="s">
        <v>615</v>
      </c>
      <c r="C363" s="825" t="s">
        <v>634</v>
      </c>
      <c r="D363" s="839" t="s">
        <v>635</v>
      </c>
      <c r="E363" s="825" t="s">
        <v>4517</v>
      </c>
      <c r="F363" s="839" t="s">
        <v>4518</v>
      </c>
      <c r="G363" s="825" t="s">
        <v>4521</v>
      </c>
      <c r="H363" s="825" t="s">
        <v>4522</v>
      </c>
      <c r="I363" s="831">
        <v>0.72999999920527137</v>
      </c>
      <c r="J363" s="831">
        <v>9400</v>
      </c>
      <c r="K363" s="832">
        <v>6882</v>
      </c>
    </row>
    <row r="364" spans="1:11" ht="14.45" customHeight="1" x14ac:dyDescent="0.2">
      <c r="A364" s="821" t="s">
        <v>614</v>
      </c>
      <c r="B364" s="822" t="s">
        <v>615</v>
      </c>
      <c r="C364" s="825" t="s">
        <v>634</v>
      </c>
      <c r="D364" s="839" t="s">
        <v>635</v>
      </c>
      <c r="E364" s="825" t="s">
        <v>4517</v>
      </c>
      <c r="F364" s="839" t="s">
        <v>4518</v>
      </c>
      <c r="G364" s="825" t="s">
        <v>4519</v>
      </c>
      <c r="H364" s="825" t="s">
        <v>4527</v>
      </c>
      <c r="I364" s="831">
        <v>1.0300000309944153</v>
      </c>
      <c r="J364" s="831">
        <v>800</v>
      </c>
      <c r="K364" s="832">
        <v>824</v>
      </c>
    </row>
    <row r="365" spans="1:11" ht="14.45" customHeight="1" x14ac:dyDescent="0.2">
      <c r="A365" s="821" t="s">
        <v>614</v>
      </c>
      <c r="B365" s="822" t="s">
        <v>615</v>
      </c>
      <c r="C365" s="825" t="s">
        <v>634</v>
      </c>
      <c r="D365" s="839" t="s">
        <v>635</v>
      </c>
      <c r="E365" s="825" t="s">
        <v>4517</v>
      </c>
      <c r="F365" s="839" t="s">
        <v>4518</v>
      </c>
      <c r="G365" s="825" t="s">
        <v>4521</v>
      </c>
      <c r="H365" s="825" t="s">
        <v>4528</v>
      </c>
      <c r="I365" s="831">
        <v>1.0849999785423279</v>
      </c>
      <c r="J365" s="831">
        <v>2400</v>
      </c>
      <c r="K365" s="832">
        <v>2784</v>
      </c>
    </row>
    <row r="366" spans="1:11" ht="14.45" customHeight="1" x14ac:dyDescent="0.2">
      <c r="A366" s="821" t="s">
        <v>614</v>
      </c>
      <c r="B366" s="822" t="s">
        <v>615</v>
      </c>
      <c r="C366" s="825" t="s">
        <v>634</v>
      </c>
      <c r="D366" s="839" t="s">
        <v>635</v>
      </c>
      <c r="E366" s="825" t="s">
        <v>4517</v>
      </c>
      <c r="F366" s="839" t="s">
        <v>4518</v>
      </c>
      <c r="G366" s="825" t="s">
        <v>4529</v>
      </c>
      <c r="H366" s="825" t="s">
        <v>4530</v>
      </c>
      <c r="I366" s="831">
        <v>3.6099998950958252</v>
      </c>
      <c r="J366" s="831">
        <v>400</v>
      </c>
      <c r="K366" s="832">
        <v>1444</v>
      </c>
    </row>
    <row r="367" spans="1:11" ht="14.45" customHeight="1" x14ac:dyDescent="0.2">
      <c r="A367" s="821" t="s">
        <v>614</v>
      </c>
      <c r="B367" s="822" t="s">
        <v>615</v>
      </c>
      <c r="C367" s="825" t="s">
        <v>634</v>
      </c>
      <c r="D367" s="839" t="s">
        <v>635</v>
      </c>
      <c r="E367" s="825" t="s">
        <v>4517</v>
      </c>
      <c r="F367" s="839" t="s">
        <v>4518</v>
      </c>
      <c r="G367" s="825" t="s">
        <v>4531</v>
      </c>
      <c r="H367" s="825" t="s">
        <v>4532</v>
      </c>
      <c r="I367" s="831">
        <v>4.679999828338623</v>
      </c>
      <c r="J367" s="831">
        <v>1600</v>
      </c>
      <c r="K367" s="832">
        <v>7488</v>
      </c>
    </row>
    <row r="368" spans="1:11" ht="14.45" customHeight="1" x14ac:dyDescent="0.2">
      <c r="A368" s="821" t="s">
        <v>614</v>
      </c>
      <c r="B368" s="822" t="s">
        <v>615</v>
      </c>
      <c r="C368" s="825" t="s">
        <v>637</v>
      </c>
      <c r="D368" s="839" t="s">
        <v>638</v>
      </c>
      <c r="E368" s="825" t="s">
        <v>4547</v>
      </c>
      <c r="F368" s="839" t="s">
        <v>4548</v>
      </c>
      <c r="G368" s="825" t="s">
        <v>4549</v>
      </c>
      <c r="H368" s="825" t="s">
        <v>4550</v>
      </c>
      <c r="I368" s="831">
        <v>21.239999771118164</v>
      </c>
      <c r="J368" s="831">
        <v>60</v>
      </c>
      <c r="K368" s="832">
        <v>1274.4000244140625</v>
      </c>
    </row>
    <row r="369" spans="1:11" ht="14.45" customHeight="1" x14ac:dyDescent="0.2">
      <c r="A369" s="821" t="s">
        <v>614</v>
      </c>
      <c r="B369" s="822" t="s">
        <v>615</v>
      </c>
      <c r="C369" s="825" t="s">
        <v>637</v>
      </c>
      <c r="D369" s="839" t="s">
        <v>638</v>
      </c>
      <c r="E369" s="825" t="s">
        <v>4318</v>
      </c>
      <c r="F369" s="839" t="s">
        <v>4319</v>
      </c>
      <c r="G369" s="825" t="s">
        <v>4733</v>
      </c>
      <c r="H369" s="825" t="s">
        <v>4734</v>
      </c>
      <c r="I369" s="831">
        <v>157.69999694824219</v>
      </c>
      <c r="J369" s="831">
        <v>15</v>
      </c>
      <c r="K369" s="832">
        <v>2365.5</v>
      </c>
    </row>
    <row r="370" spans="1:11" ht="14.45" customHeight="1" x14ac:dyDescent="0.2">
      <c r="A370" s="821" t="s">
        <v>614</v>
      </c>
      <c r="B370" s="822" t="s">
        <v>615</v>
      </c>
      <c r="C370" s="825" t="s">
        <v>637</v>
      </c>
      <c r="D370" s="839" t="s">
        <v>638</v>
      </c>
      <c r="E370" s="825" t="s">
        <v>4318</v>
      </c>
      <c r="F370" s="839" t="s">
        <v>4319</v>
      </c>
      <c r="G370" s="825" t="s">
        <v>4555</v>
      </c>
      <c r="H370" s="825" t="s">
        <v>4557</v>
      </c>
      <c r="I370" s="831">
        <v>231.40999603271484</v>
      </c>
      <c r="J370" s="831">
        <v>10</v>
      </c>
      <c r="K370" s="832">
        <v>2314.0999755859375</v>
      </c>
    </row>
    <row r="371" spans="1:11" ht="14.45" customHeight="1" x14ac:dyDescent="0.2">
      <c r="A371" s="821" t="s">
        <v>614</v>
      </c>
      <c r="B371" s="822" t="s">
        <v>615</v>
      </c>
      <c r="C371" s="825" t="s">
        <v>637</v>
      </c>
      <c r="D371" s="839" t="s">
        <v>638</v>
      </c>
      <c r="E371" s="825" t="s">
        <v>4318</v>
      </c>
      <c r="F371" s="839" t="s">
        <v>4319</v>
      </c>
      <c r="G371" s="825" t="s">
        <v>4733</v>
      </c>
      <c r="H371" s="825" t="s">
        <v>4735</v>
      </c>
      <c r="I371" s="831">
        <v>157.69999694824219</v>
      </c>
      <c r="J371" s="831">
        <v>5</v>
      </c>
      <c r="K371" s="832">
        <v>788.5</v>
      </c>
    </row>
    <row r="372" spans="1:11" ht="14.45" customHeight="1" x14ac:dyDescent="0.2">
      <c r="A372" s="821" t="s">
        <v>614</v>
      </c>
      <c r="B372" s="822" t="s">
        <v>615</v>
      </c>
      <c r="C372" s="825" t="s">
        <v>637</v>
      </c>
      <c r="D372" s="839" t="s">
        <v>638</v>
      </c>
      <c r="E372" s="825" t="s">
        <v>4318</v>
      </c>
      <c r="F372" s="839" t="s">
        <v>4319</v>
      </c>
      <c r="G372" s="825" t="s">
        <v>4736</v>
      </c>
      <c r="H372" s="825" t="s">
        <v>4737</v>
      </c>
      <c r="I372" s="831">
        <v>209.30000305175781</v>
      </c>
      <c r="J372" s="831">
        <v>21</v>
      </c>
      <c r="K372" s="832">
        <v>4395.300048828125</v>
      </c>
    </row>
    <row r="373" spans="1:11" ht="14.45" customHeight="1" x14ac:dyDescent="0.2">
      <c r="A373" s="821" t="s">
        <v>614</v>
      </c>
      <c r="B373" s="822" t="s">
        <v>615</v>
      </c>
      <c r="C373" s="825" t="s">
        <v>637</v>
      </c>
      <c r="D373" s="839" t="s">
        <v>638</v>
      </c>
      <c r="E373" s="825" t="s">
        <v>4318</v>
      </c>
      <c r="F373" s="839" t="s">
        <v>4319</v>
      </c>
      <c r="G373" s="825" t="s">
        <v>4322</v>
      </c>
      <c r="H373" s="825" t="s">
        <v>4323</v>
      </c>
      <c r="I373" s="831">
        <v>6.3349997997283936</v>
      </c>
      <c r="J373" s="831">
        <v>70</v>
      </c>
      <c r="K373" s="832">
        <v>446.30000305175781</v>
      </c>
    </row>
    <row r="374" spans="1:11" ht="14.45" customHeight="1" x14ac:dyDescent="0.2">
      <c r="A374" s="821" t="s">
        <v>614</v>
      </c>
      <c r="B374" s="822" t="s">
        <v>615</v>
      </c>
      <c r="C374" s="825" t="s">
        <v>637</v>
      </c>
      <c r="D374" s="839" t="s">
        <v>638</v>
      </c>
      <c r="E374" s="825" t="s">
        <v>4318</v>
      </c>
      <c r="F374" s="839" t="s">
        <v>4319</v>
      </c>
      <c r="G374" s="825" t="s">
        <v>4322</v>
      </c>
      <c r="H374" s="825" t="s">
        <v>4324</v>
      </c>
      <c r="I374" s="831">
        <v>6.429999828338623</v>
      </c>
      <c r="J374" s="831">
        <v>40</v>
      </c>
      <c r="K374" s="832">
        <v>257.20001220703125</v>
      </c>
    </row>
    <row r="375" spans="1:11" ht="14.45" customHeight="1" x14ac:dyDescent="0.2">
      <c r="A375" s="821" t="s">
        <v>614</v>
      </c>
      <c r="B375" s="822" t="s">
        <v>615</v>
      </c>
      <c r="C375" s="825" t="s">
        <v>637</v>
      </c>
      <c r="D375" s="839" t="s">
        <v>638</v>
      </c>
      <c r="E375" s="825" t="s">
        <v>4318</v>
      </c>
      <c r="F375" s="839" t="s">
        <v>4319</v>
      </c>
      <c r="G375" s="825" t="s">
        <v>4560</v>
      </c>
      <c r="H375" s="825" t="s">
        <v>4561</v>
      </c>
      <c r="I375" s="831">
        <v>9.2750000953674316</v>
      </c>
      <c r="J375" s="831">
        <v>80</v>
      </c>
      <c r="K375" s="832">
        <v>741.5</v>
      </c>
    </row>
    <row r="376" spans="1:11" ht="14.45" customHeight="1" x14ac:dyDescent="0.2">
      <c r="A376" s="821" t="s">
        <v>614</v>
      </c>
      <c r="B376" s="822" t="s">
        <v>615</v>
      </c>
      <c r="C376" s="825" t="s">
        <v>637</v>
      </c>
      <c r="D376" s="839" t="s">
        <v>638</v>
      </c>
      <c r="E376" s="825" t="s">
        <v>4318</v>
      </c>
      <c r="F376" s="839" t="s">
        <v>4319</v>
      </c>
      <c r="G376" s="825" t="s">
        <v>4325</v>
      </c>
      <c r="H376" s="825" t="s">
        <v>4326</v>
      </c>
      <c r="I376" s="831">
        <v>0.97153845658669102</v>
      </c>
      <c r="J376" s="831">
        <v>15000</v>
      </c>
      <c r="K376" s="832">
        <v>14520</v>
      </c>
    </row>
    <row r="377" spans="1:11" ht="14.45" customHeight="1" x14ac:dyDescent="0.2">
      <c r="A377" s="821" t="s">
        <v>614</v>
      </c>
      <c r="B377" s="822" t="s">
        <v>615</v>
      </c>
      <c r="C377" s="825" t="s">
        <v>637</v>
      </c>
      <c r="D377" s="839" t="s">
        <v>638</v>
      </c>
      <c r="E377" s="825" t="s">
        <v>4318</v>
      </c>
      <c r="F377" s="839" t="s">
        <v>4319</v>
      </c>
      <c r="G377" s="825" t="s">
        <v>4651</v>
      </c>
      <c r="H377" s="825" t="s">
        <v>4652</v>
      </c>
      <c r="I377" s="831">
        <v>14.489999771118164</v>
      </c>
      <c r="J377" s="831">
        <v>10</v>
      </c>
      <c r="K377" s="832">
        <v>144.89999389648438</v>
      </c>
    </row>
    <row r="378" spans="1:11" ht="14.45" customHeight="1" x14ac:dyDescent="0.2">
      <c r="A378" s="821" t="s">
        <v>614</v>
      </c>
      <c r="B378" s="822" t="s">
        <v>615</v>
      </c>
      <c r="C378" s="825" t="s">
        <v>637</v>
      </c>
      <c r="D378" s="839" t="s">
        <v>638</v>
      </c>
      <c r="E378" s="825" t="s">
        <v>4318</v>
      </c>
      <c r="F378" s="839" t="s">
        <v>4319</v>
      </c>
      <c r="G378" s="825" t="s">
        <v>4329</v>
      </c>
      <c r="H378" s="825" t="s">
        <v>4330</v>
      </c>
      <c r="I378" s="831">
        <v>11.363636103543369</v>
      </c>
      <c r="J378" s="831">
        <v>250</v>
      </c>
      <c r="K378" s="832">
        <v>2840.5799865722656</v>
      </c>
    </row>
    <row r="379" spans="1:11" ht="14.45" customHeight="1" x14ac:dyDescent="0.2">
      <c r="A379" s="821" t="s">
        <v>614</v>
      </c>
      <c r="B379" s="822" t="s">
        <v>615</v>
      </c>
      <c r="C379" s="825" t="s">
        <v>637</v>
      </c>
      <c r="D379" s="839" t="s">
        <v>638</v>
      </c>
      <c r="E379" s="825" t="s">
        <v>4318</v>
      </c>
      <c r="F379" s="839" t="s">
        <v>4319</v>
      </c>
      <c r="G379" s="825" t="s">
        <v>4333</v>
      </c>
      <c r="H379" s="825" t="s">
        <v>4334</v>
      </c>
      <c r="I379" s="831">
        <v>109.68000030517578</v>
      </c>
      <c r="J379" s="831">
        <v>10</v>
      </c>
      <c r="K379" s="832">
        <v>1096.7999877929688</v>
      </c>
    </row>
    <row r="380" spans="1:11" ht="14.45" customHeight="1" x14ac:dyDescent="0.2">
      <c r="A380" s="821" t="s">
        <v>614</v>
      </c>
      <c r="B380" s="822" t="s">
        <v>615</v>
      </c>
      <c r="C380" s="825" t="s">
        <v>637</v>
      </c>
      <c r="D380" s="839" t="s">
        <v>638</v>
      </c>
      <c r="E380" s="825" t="s">
        <v>4318</v>
      </c>
      <c r="F380" s="839" t="s">
        <v>4319</v>
      </c>
      <c r="G380" s="825" t="s">
        <v>4335</v>
      </c>
      <c r="H380" s="825" t="s">
        <v>4336</v>
      </c>
      <c r="I380" s="831">
        <v>355.35000610351563</v>
      </c>
      <c r="J380" s="831">
        <v>6</v>
      </c>
      <c r="K380" s="832">
        <v>2132.1000366210938</v>
      </c>
    </row>
    <row r="381" spans="1:11" ht="14.45" customHeight="1" x14ac:dyDescent="0.2">
      <c r="A381" s="821" t="s">
        <v>614</v>
      </c>
      <c r="B381" s="822" t="s">
        <v>615</v>
      </c>
      <c r="C381" s="825" t="s">
        <v>637</v>
      </c>
      <c r="D381" s="839" t="s">
        <v>638</v>
      </c>
      <c r="E381" s="825" t="s">
        <v>4318</v>
      </c>
      <c r="F381" s="839" t="s">
        <v>4319</v>
      </c>
      <c r="G381" s="825" t="s">
        <v>4738</v>
      </c>
      <c r="H381" s="825" t="s">
        <v>4739</v>
      </c>
      <c r="I381" s="831">
        <v>48.470001220703125</v>
      </c>
      <c r="J381" s="831">
        <v>10</v>
      </c>
      <c r="K381" s="832">
        <v>484.70001220703125</v>
      </c>
    </row>
    <row r="382" spans="1:11" ht="14.45" customHeight="1" x14ac:dyDescent="0.2">
      <c r="A382" s="821" t="s">
        <v>614</v>
      </c>
      <c r="B382" s="822" t="s">
        <v>615</v>
      </c>
      <c r="C382" s="825" t="s">
        <v>637</v>
      </c>
      <c r="D382" s="839" t="s">
        <v>638</v>
      </c>
      <c r="E382" s="825" t="s">
        <v>4318</v>
      </c>
      <c r="F382" s="839" t="s">
        <v>4319</v>
      </c>
      <c r="G382" s="825" t="s">
        <v>4655</v>
      </c>
      <c r="H382" s="825" t="s">
        <v>4656</v>
      </c>
      <c r="I382" s="831">
        <v>235.1300048828125</v>
      </c>
      <c r="J382" s="831">
        <v>10</v>
      </c>
      <c r="K382" s="832">
        <v>2351.2900390625</v>
      </c>
    </row>
    <row r="383" spans="1:11" ht="14.45" customHeight="1" x14ac:dyDescent="0.2">
      <c r="A383" s="821" t="s">
        <v>614</v>
      </c>
      <c r="B383" s="822" t="s">
        <v>615</v>
      </c>
      <c r="C383" s="825" t="s">
        <v>637</v>
      </c>
      <c r="D383" s="839" t="s">
        <v>638</v>
      </c>
      <c r="E383" s="825" t="s">
        <v>4318</v>
      </c>
      <c r="F383" s="839" t="s">
        <v>4319</v>
      </c>
      <c r="G383" s="825" t="s">
        <v>4339</v>
      </c>
      <c r="H383" s="825" t="s">
        <v>4340</v>
      </c>
      <c r="I383" s="831">
        <v>30.173636523160067</v>
      </c>
      <c r="J383" s="831">
        <v>580</v>
      </c>
      <c r="K383" s="832">
        <v>17500.599975585938</v>
      </c>
    </row>
    <row r="384" spans="1:11" ht="14.45" customHeight="1" x14ac:dyDescent="0.2">
      <c r="A384" s="821" t="s">
        <v>614</v>
      </c>
      <c r="B384" s="822" t="s">
        <v>615</v>
      </c>
      <c r="C384" s="825" t="s">
        <v>637</v>
      </c>
      <c r="D384" s="839" t="s">
        <v>638</v>
      </c>
      <c r="E384" s="825" t="s">
        <v>4318</v>
      </c>
      <c r="F384" s="839" t="s">
        <v>4319</v>
      </c>
      <c r="G384" s="825" t="s">
        <v>4661</v>
      </c>
      <c r="H384" s="825" t="s">
        <v>4662</v>
      </c>
      <c r="I384" s="831">
        <v>112.81999969482422</v>
      </c>
      <c r="J384" s="831">
        <v>5</v>
      </c>
      <c r="K384" s="832">
        <v>564.08001708984375</v>
      </c>
    </row>
    <row r="385" spans="1:11" ht="14.45" customHeight="1" x14ac:dyDescent="0.2">
      <c r="A385" s="821" t="s">
        <v>614</v>
      </c>
      <c r="B385" s="822" t="s">
        <v>615</v>
      </c>
      <c r="C385" s="825" t="s">
        <v>637</v>
      </c>
      <c r="D385" s="839" t="s">
        <v>638</v>
      </c>
      <c r="E385" s="825" t="s">
        <v>4318</v>
      </c>
      <c r="F385" s="839" t="s">
        <v>4319</v>
      </c>
      <c r="G385" s="825" t="s">
        <v>4667</v>
      </c>
      <c r="H385" s="825" t="s">
        <v>4668</v>
      </c>
      <c r="I385" s="831">
        <v>85.419998168945313</v>
      </c>
      <c r="J385" s="831">
        <v>5</v>
      </c>
      <c r="K385" s="832">
        <v>427.1099853515625</v>
      </c>
    </row>
    <row r="386" spans="1:11" ht="14.45" customHeight="1" x14ac:dyDescent="0.2">
      <c r="A386" s="821" t="s">
        <v>614</v>
      </c>
      <c r="B386" s="822" t="s">
        <v>615</v>
      </c>
      <c r="C386" s="825" t="s">
        <v>637</v>
      </c>
      <c r="D386" s="839" t="s">
        <v>638</v>
      </c>
      <c r="E386" s="825" t="s">
        <v>4318</v>
      </c>
      <c r="F386" s="839" t="s">
        <v>4319</v>
      </c>
      <c r="G386" s="825" t="s">
        <v>4669</v>
      </c>
      <c r="H386" s="825" t="s">
        <v>4670</v>
      </c>
      <c r="I386" s="831">
        <v>152.99000549316406</v>
      </c>
      <c r="J386" s="831">
        <v>10</v>
      </c>
      <c r="K386" s="832">
        <v>1529.9200439453125</v>
      </c>
    </row>
    <row r="387" spans="1:11" ht="14.45" customHeight="1" x14ac:dyDescent="0.2">
      <c r="A387" s="821" t="s">
        <v>614</v>
      </c>
      <c r="B387" s="822" t="s">
        <v>615</v>
      </c>
      <c r="C387" s="825" t="s">
        <v>637</v>
      </c>
      <c r="D387" s="839" t="s">
        <v>638</v>
      </c>
      <c r="E387" s="825" t="s">
        <v>4318</v>
      </c>
      <c r="F387" s="839" t="s">
        <v>4319</v>
      </c>
      <c r="G387" s="825" t="s">
        <v>4740</v>
      </c>
      <c r="H387" s="825" t="s">
        <v>4741</v>
      </c>
      <c r="I387" s="831">
        <v>131.10000610351563</v>
      </c>
      <c r="J387" s="831">
        <v>2</v>
      </c>
      <c r="K387" s="832">
        <v>262.20001220703125</v>
      </c>
    </row>
    <row r="388" spans="1:11" ht="14.45" customHeight="1" x14ac:dyDescent="0.2">
      <c r="A388" s="821" t="s">
        <v>614</v>
      </c>
      <c r="B388" s="822" t="s">
        <v>615</v>
      </c>
      <c r="C388" s="825" t="s">
        <v>637</v>
      </c>
      <c r="D388" s="839" t="s">
        <v>638</v>
      </c>
      <c r="E388" s="825" t="s">
        <v>4318</v>
      </c>
      <c r="F388" s="839" t="s">
        <v>4319</v>
      </c>
      <c r="G388" s="825" t="s">
        <v>4742</v>
      </c>
      <c r="H388" s="825" t="s">
        <v>4743</v>
      </c>
      <c r="I388" s="831">
        <v>190.89999389648438</v>
      </c>
      <c r="J388" s="831">
        <v>4</v>
      </c>
      <c r="K388" s="832">
        <v>763.5999755859375</v>
      </c>
    </row>
    <row r="389" spans="1:11" ht="14.45" customHeight="1" x14ac:dyDescent="0.2">
      <c r="A389" s="821" t="s">
        <v>614</v>
      </c>
      <c r="B389" s="822" t="s">
        <v>615</v>
      </c>
      <c r="C389" s="825" t="s">
        <v>637</v>
      </c>
      <c r="D389" s="839" t="s">
        <v>638</v>
      </c>
      <c r="E389" s="825" t="s">
        <v>4318</v>
      </c>
      <c r="F389" s="839" t="s">
        <v>4319</v>
      </c>
      <c r="G389" s="825" t="s">
        <v>4345</v>
      </c>
      <c r="H389" s="825" t="s">
        <v>4346</v>
      </c>
      <c r="I389" s="831">
        <v>214.58000183105469</v>
      </c>
      <c r="J389" s="831">
        <v>10</v>
      </c>
      <c r="K389" s="832">
        <v>2145.800048828125</v>
      </c>
    </row>
    <row r="390" spans="1:11" ht="14.45" customHeight="1" x14ac:dyDescent="0.2">
      <c r="A390" s="821" t="s">
        <v>614</v>
      </c>
      <c r="B390" s="822" t="s">
        <v>615</v>
      </c>
      <c r="C390" s="825" t="s">
        <v>637</v>
      </c>
      <c r="D390" s="839" t="s">
        <v>638</v>
      </c>
      <c r="E390" s="825" t="s">
        <v>4318</v>
      </c>
      <c r="F390" s="839" t="s">
        <v>4319</v>
      </c>
      <c r="G390" s="825" t="s">
        <v>4677</v>
      </c>
      <c r="H390" s="825" t="s">
        <v>4678</v>
      </c>
      <c r="I390" s="831">
        <v>573.8499755859375</v>
      </c>
      <c r="J390" s="831">
        <v>8</v>
      </c>
      <c r="K390" s="832">
        <v>4590.7998046875</v>
      </c>
    </row>
    <row r="391" spans="1:11" ht="14.45" customHeight="1" x14ac:dyDescent="0.2">
      <c r="A391" s="821" t="s">
        <v>614</v>
      </c>
      <c r="B391" s="822" t="s">
        <v>615</v>
      </c>
      <c r="C391" s="825" t="s">
        <v>637</v>
      </c>
      <c r="D391" s="839" t="s">
        <v>638</v>
      </c>
      <c r="E391" s="825" t="s">
        <v>4318</v>
      </c>
      <c r="F391" s="839" t="s">
        <v>4319</v>
      </c>
      <c r="G391" s="825" t="s">
        <v>4679</v>
      </c>
      <c r="H391" s="825" t="s">
        <v>4680</v>
      </c>
      <c r="I391" s="831">
        <v>309.35000610351563</v>
      </c>
      <c r="J391" s="831">
        <v>4</v>
      </c>
      <c r="K391" s="832">
        <v>1237.4000244140625</v>
      </c>
    </row>
    <row r="392" spans="1:11" ht="14.45" customHeight="1" x14ac:dyDescent="0.2">
      <c r="A392" s="821" t="s">
        <v>614</v>
      </c>
      <c r="B392" s="822" t="s">
        <v>615</v>
      </c>
      <c r="C392" s="825" t="s">
        <v>637</v>
      </c>
      <c r="D392" s="839" t="s">
        <v>638</v>
      </c>
      <c r="E392" s="825" t="s">
        <v>4318</v>
      </c>
      <c r="F392" s="839" t="s">
        <v>4319</v>
      </c>
      <c r="G392" s="825" t="s">
        <v>4744</v>
      </c>
      <c r="H392" s="825" t="s">
        <v>4745</v>
      </c>
      <c r="I392" s="831">
        <v>26.020000457763672</v>
      </c>
      <c r="J392" s="831">
        <v>10</v>
      </c>
      <c r="K392" s="832">
        <v>260.14999389648438</v>
      </c>
    </row>
    <row r="393" spans="1:11" ht="14.45" customHeight="1" x14ac:dyDescent="0.2">
      <c r="A393" s="821" t="s">
        <v>614</v>
      </c>
      <c r="B393" s="822" t="s">
        <v>615</v>
      </c>
      <c r="C393" s="825" t="s">
        <v>637</v>
      </c>
      <c r="D393" s="839" t="s">
        <v>638</v>
      </c>
      <c r="E393" s="825" t="s">
        <v>4318</v>
      </c>
      <c r="F393" s="839" t="s">
        <v>4319</v>
      </c>
      <c r="G393" s="825" t="s">
        <v>4570</v>
      </c>
      <c r="H393" s="825" t="s">
        <v>4571</v>
      </c>
      <c r="I393" s="831">
        <v>11.635000228881836</v>
      </c>
      <c r="J393" s="831">
        <v>60</v>
      </c>
      <c r="K393" s="832">
        <v>698.10001373291016</v>
      </c>
    </row>
    <row r="394" spans="1:11" ht="14.45" customHeight="1" x14ac:dyDescent="0.2">
      <c r="A394" s="821" t="s">
        <v>614</v>
      </c>
      <c r="B394" s="822" t="s">
        <v>615</v>
      </c>
      <c r="C394" s="825" t="s">
        <v>637</v>
      </c>
      <c r="D394" s="839" t="s">
        <v>638</v>
      </c>
      <c r="E394" s="825" t="s">
        <v>4318</v>
      </c>
      <c r="F394" s="839" t="s">
        <v>4319</v>
      </c>
      <c r="G394" s="825" t="s">
        <v>4365</v>
      </c>
      <c r="H394" s="825" t="s">
        <v>4366</v>
      </c>
      <c r="I394" s="831">
        <v>13.020000457763672</v>
      </c>
      <c r="J394" s="831">
        <v>25</v>
      </c>
      <c r="K394" s="832">
        <v>325.49999237060547</v>
      </c>
    </row>
    <row r="395" spans="1:11" ht="14.45" customHeight="1" x14ac:dyDescent="0.2">
      <c r="A395" s="821" t="s">
        <v>614</v>
      </c>
      <c r="B395" s="822" t="s">
        <v>615</v>
      </c>
      <c r="C395" s="825" t="s">
        <v>637</v>
      </c>
      <c r="D395" s="839" t="s">
        <v>638</v>
      </c>
      <c r="E395" s="825" t="s">
        <v>4318</v>
      </c>
      <c r="F395" s="839" t="s">
        <v>4319</v>
      </c>
      <c r="G395" s="825" t="s">
        <v>4367</v>
      </c>
      <c r="H395" s="825" t="s">
        <v>4368</v>
      </c>
      <c r="I395" s="831">
        <v>0.85363638401031494</v>
      </c>
      <c r="J395" s="831">
        <v>7500</v>
      </c>
      <c r="K395" s="832">
        <v>6400</v>
      </c>
    </row>
    <row r="396" spans="1:11" ht="14.45" customHeight="1" x14ac:dyDescent="0.2">
      <c r="A396" s="821" t="s">
        <v>614</v>
      </c>
      <c r="B396" s="822" t="s">
        <v>615</v>
      </c>
      <c r="C396" s="825" t="s">
        <v>637</v>
      </c>
      <c r="D396" s="839" t="s">
        <v>638</v>
      </c>
      <c r="E396" s="825" t="s">
        <v>4318</v>
      </c>
      <c r="F396" s="839" t="s">
        <v>4319</v>
      </c>
      <c r="G396" s="825" t="s">
        <v>4369</v>
      </c>
      <c r="H396" s="825" t="s">
        <v>4370</v>
      </c>
      <c r="I396" s="831">
        <v>1.5139999866485596</v>
      </c>
      <c r="J396" s="831">
        <v>1520</v>
      </c>
      <c r="K396" s="832">
        <v>2300.3000001907349</v>
      </c>
    </row>
    <row r="397" spans="1:11" ht="14.45" customHeight="1" x14ac:dyDescent="0.2">
      <c r="A397" s="821" t="s">
        <v>614</v>
      </c>
      <c r="B397" s="822" t="s">
        <v>615</v>
      </c>
      <c r="C397" s="825" t="s">
        <v>637</v>
      </c>
      <c r="D397" s="839" t="s">
        <v>638</v>
      </c>
      <c r="E397" s="825" t="s">
        <v>4318</v>
      </c>
      <c r="F397" s="839" t="s">
        <v>4319</v>
      </c>
      <c r="G397" s="825" t="s">
        <v>4572</v>
      </c>
      <c r="H397" s="825" t="s">
        <v>4573</v>
      </c>
      <c r="I397" s="831">
        <v>2.06333327293396</v>
      </c>
      <c r="J397" s="831">
        <v>1500</v>
      </c>
      <c r="K397" s="832">
        <v>3094</v>
      </c>
    </row>
    <row r="398" spans="1:11" ht="14.45" customHeight="1" x14ac:dyDescent="0.2">
      <c r="A398" s="821" t="s">
        <v>614</v>
      </c>
      <c r="B398" s="822" t="s">
        <v>615</v>
      </c>
      <c r="C398" s="825" t="s">
        <v>637</v>
      </c>
      <c r="D398" s="839" t="s">
        <v>638</v>
      </c>
      <c r="E398" s="825" t="s">
        <v>4318</v>
      </c>
      <c r="F398" s="839" t="s">
        <v>4319</v>
      </c>
      <c r="G398" s="825" t="s">
        <v>4576</v>
      </c>
      <c r="H398" s="825" t="s">
        <v>4577</v>
      </c>
      <c r="I398" s="831">
        <v>24.840000152587891</v>
      </c>
      <c r="J398" s="831">
        <v>324</v>
      </c>
      <c r="K398" s="832">
        <v>8048.1600036621094</v>
      </c>
    </row>
    <row r="399" spans="1:11" ht="14.45" customHeight="1" x14ac:dyDescent="0.2">
      <c r="A399" s="821" t="s">
        <v>614</v>
      </c>
      <c r="B399" s="822" t="s">
        <v>615</v>
      </c>
      <c r="C399" s="825" t="s">
        <v>637</v>
      </c>
      <c r="D399" s="839" t="s">
        <v>638</v>
      </c>
      <c r="E399" s="825" t="s">
        <v>4318</v>
      </c>
      <c r="F399" s="839" t="s">
        <v>4319</v>
      </c>
      <c r="G399" s="825" t="s">
        <v>4578</v>
      </c>
      <c r="H399" s="825" t="s">
        <v>4579</v>
      </c>
      <c r="I399" s="831">
        <v>8.3999996185302734</v>
      </c>
      <c r="J399" s="831">
        <v>144</v>
      </c>
      <c r="K399" s="832">
        <v>1209.5999755859375</v>
      </c>
    </row>
    <row r="400" spans="1:11" ht="14.45" customHeight="1" x14ac:dyDescent="0.2">
      <c r="A400" s="821" t="s">
        <v>614</v>
      </c>
      <c r="B400" s="822" t="s">
        <v>615</v>
      </c>
      <c r="C400" s="825" t="s">
        <v>637</v>
      </c>
      <c r="D400" s="839" t="s">
        <v>638</v>
      </c>
      <c r="E400" s="825" t="s">
        <v>4318</v>
      </c>
      <c r="F400" s="839" t="s">
        <v>4319</v>
      </c>
      <c r="G400" s="825" t="s">
        <v>4375</v>
      </c>
      <c r="H400" s="825" t="s">
        <v>4376</v>
      </c>
      <c r="I400" s="831">
        <v>13.079999923706055</v>
      </c>
      <c r="J400" s="831">
        <v>144</v>
      </c>
      <c r="K400" s="832">
        <v>1883.52001953125</v>
      </c>
    </row>
    <row r="401" spans="1:11" ht="14.45" customHeight="1" x14ac:dyDescent="0.2">
      <c r="A401" s="821" t="s">
        <v>614</v>
      </c>
      <c r="B401" s="822" t="s">
        <v>615</v>
      </c>
      <c r="C401" s="825" t="s">
        <v>637</v>
      </c>
      <c r="D401" s="839" t="s">
        <v>638</v>
      </c>
      <c r="E401" s="825" t="s">
        <v>4318</v>
      </c>
      <c r="F401" s="839" t="s">
        <v>4319</v>
      </c>
      <c r="G401" s="825" t="s">
        <v>4746</v>
      </c>
      <c r="H401" s="825" t="s">
        <v>4747</v>
      </c>
      <c r="I401" s="831">
        <v>12.164999961853027</v>
      </c>
      <c r="J401" s="831">
        <v>320</v>
      </c>
      <c r="K401" s="832">
        <v>3893.4801025390625</v>
      </c>
    </row>
    <row r="402" spans="1:11" ht="14.45" customHeight="1" x14ac:dyDescent="0.2">
      <c r="A402" s="821" t="s">
        <v>614</v>
      </c>
      <c r="B402" s="822" t="s">
        <v>615</v>
      </c>
      <c r="C402" s="825" t="s">
        <v>637</v>
      </c>
      <c r="D402" s="839" t="s">
        <v>638</v>
      </c>
      <c r="E402" s="825" t="s">
        <v>4318</v>
      </c>
      <c r="F402" s="839" t="s">
        <v>4319</v>
      </c>
      <c r="G402" s="825" t="s">
        <v>4381</v>
      </c>
      <c r="H402" s="825" t="s">
        <v>4382</v>
      </c>
      <c r="I402" s="831">
        <v>3.3557141848972867</v>
      </c>
      <c r="J402" s="831">
        <v>760</v>
      </c>
      <c r="K402" s="832">
        <v>2550.5999755859375</v>
      </c>
    </row>
    <row r="403" spans="1:11" ht="14.45" customHeight="1" x14ac:dyDescent="0.2">
      <c r="A403" s="821" t="s">
        <v>614</v>
      </c>
      <c r="B403" s="822" t="s">
        <v>615</v>
      </c>
      <c r="C403" s="825" t="s">
        <v>637</v>
      </c>
      <c r="D403" s="839" t="s">
        <v>638</v>
      </c>
      <c r="E403" s="825" t="s">
        <v>4318</v>
      </c>
      <c r="F403" s="839" t="s">
        <v>4319</v>
      </c>
      <c r="G403" s="825" t="s">
        <v>4748</v>
      </c>
      <c r="H403" s="825" t="s">
        <v>4749</v>
      </c>
      <c r="I403" s="831">
        <v>4.6177777184380426</v>
      </c>
      <c r="J403" s="831">
        <v>940</v>
      </c>
      <c r="K403" s="832">
        <v>4339.8699798583984</v>
      </c>
    </row>
    <row r="404" spans="1:11" ht="14.45" customHeight="1" x14ac:dyDescent="0.2">
      <c r="A404" s="821" t="s">
        <v>614</v>
      </c>
      <c r="B404" s="822" t="s">
        <v>615</v>
      </c>
      <c r="C404" s="825" t="s">
        <v>637</v>
      </c>
      <c r="D404" s="839" t="s">
        <v>638</v>
      </c>
      <c r="E404" s="825" t="s">
        <v>4318</v>
      </c>
      <c r="F404" s="839" t="s">
        <v>4319</v>
      </c>
      <c r="G404" s="825" t="s">
        <v>4588</v>
      </c>
      <c r="H404" s="825" t="s">
        <v>4589</v>
      </c>
      <c r="I404" s="831">
        <v>2.190000057220459</v>
      </c>
      <c r="J404" s="831">
        <v>200</v>
      </c>
      <c r="K404" s="832">
        <v>438</v>
      </c>
    </row>
    <row r="405" spans="1:11" ht="14.45" customHeight="1" x14ac:dyDescent="0.2">
      <c r="A405" s="821" t="s">
        <v>614</v>
      </c>
      <c r="B405" s="822" t="s">
        <v>615</v>
      </c>
      <c r="C405" s="825" t="s">
        <v>637</v>
      </c>
      <c r="D405" s="839" t="s">
        <v>638</v>
      </c>
      <c r="E405" s="825" t="s">
        <v>4318</v>
      </c>
      <c r="F405" s="839" t="s">
        <v>4319</v>
      </c>
      <c r="G405" s="825" t="s">
        <v>4590</v>
      </c>
      <c r="H405" s="825" t="s">
        <v>4591</v>
      </c>
      <c r="I405" s="831">
        <v>3.559999942779541</v>
      </c>
      <c r="J405" s="831">
        <v>190</v>
      </c>
      <c r="K405" s="832">
        <v>676.4000244140625</v>
      </c>
    </row>
    <row r="406" spans="1:11" ht="14.45" customHeight="1" x14ac:dyDescent="0.2">
      <c r="A406" s="821" t="s">
        <v>614</v>
      </c>
      <c r="B406" s="822" t="s">
        <v>615</v>
      </c>
      <c r="C406" s="825" t="s">
        <v>637</v>
      </c>
      <c r="D406" s="839" t="s">
        <v>638</v>
      </c>
      <c r="E406" s="825" t="s">
        <v>4318</v>
      </c>
      <c r="F406" s="839" t="s">
        <v>4319</v>
      </c>
      <c r="G406" s="825" t="s">
        <v>4750</v>
      </c>
      <c r="H406" s="825" t="s">
        <v>4751</v>
      </c>
      <c r="I406" s="831">
        <v>12.079999923706055</v>
      </c>
      <c r="J406" s="831">
        <v>200</v>
      </c>
      <c r="K406" s="832">
        <v>2416</v>
      </c>
    </row>
    <row r="407" spans="1:11" ht="14.45" customHeight="1" x14ac:dyDescent="0.2">
      <c r="A407" s="821" t="s">
        <v>614</v>
      </c>
      <c r="B407" s="822" t="s">
        <v>615</v>
      </c>
      <c r="C407" s="825" t="s">
        <v>637</v>
      </c>
      <c r="D407" s="839" t="s">
        <v>638</v>
      </c>
      <c r="E407" s="825" t="s">
        <v>4318</v>
      </c>
      <c r="F407" s="839" t="s">
        <v>4319</v>
      </c>
      <c r="G407" s="825" t="s">
        <v>4594</v>
      </c>
      <c r="H407" s="825" t="s">
        <v>4595</v>
      </c>
      <c r="I407" s="831">
        <v>7.0799999237060547</v>
      </c>
      <c r="J407" s="831">
        <v>2</v>
      </c>
      <c r="K407" s="832">
        <v>14.159999847412109</v>
      </c>
    </row>
    <row r="408" spans="1:11" ht="14.45" customHeight="1" x14ac:dyDescent="0.2">
      <c r="A408" s="821" t="s">
        <v>614</v>
      </c>
      <c r="B408" s="822" t="s">
        <v>615</v>
      </c>
      <c r="C408" s="825" t="s">
        <v>637</v>
      </c>
      <c r="D408" s="839" t="s">
        <v>638</v>
      </c>
      <c r="E408" s="825" t="s">
        <v>4318</v>
      </c>
      <c r="F408" s="839" t="s">
        <v>4319</v>
      </c>
      <c r="G408" s="825" t="s">
        <v>4387</v>
      </c>
      <c r="H408" s="825" t="s">
        <v>4388</v>
      </c>
      <c r="I408" s="831">
        <v>8.3400001525878906</v>
      </c>
      <c r="J408" s="831">
        <v>2</v>
      </c>
      <c r="K408" s="832">
        <v>16.680000305175781</v>
      </c>
    </row>
    <row r="409" spans="1:11" ht="14.45" customHeight="1" x14ac:dyDescent="0.2">
      <c r="A409" s="821" t="s">
        <v>614</v>
      </c>
      <c r="B409" s="822" t="s">
        <v>615</v>
      </c>
      <c r="C409" s="825" t="s">
        <v>637</v>
      </c>
      <c r="D409" s="839" t="s">
        <v>638</v>
      </c>
      <c r="E409" s="825" t="s">
        <v>4318</v>
      </c>
      <c r="F409" s="839" t="s">
        <v>4319</v>
      </c>
      <c r="G409" s="825" t="s">
        <v>4752</v>
      </c>
      <c r="H409" s="825" t="s">
        <v>4753</v>
      </c>
      <c r="I409" s="831">
        <v>9.5900001525878906</v>
      </c>
      <c r="J409" s="831">
        <v>2</v>
      </c>
      <c r="K409" s="832">
        <v>19.180000305175781</v>
      </c>
    </row>
    <row r="410" spans="1:11" ht="14.45" customHeight="1" x14ac:dyDescent="0.2">
      <c r="A410" s="821" t="s">
        <v>614</v>
      </c>
      <c r="B410" s="822" t="s">
        <v>615</v>
      </c>
      <c r="C410" s="825" t="s">
        <v>637</v>
      </c>
      <c r="D410" s="839" t="s">
        <v>638</v>
      </c>
      <c r="E410" s="825" t="s">
        <v>4318</v>
      </c>
      <c r="F410" s="839" t="s">
        <v>4319</v>
      </c>
      <c r="G410" s="825" t="s">
        <v>4754</v>
      </c>
      <c r="H410" s="825" t="s">
        <v>4755</v>
      </c>
      <c r="I410" s="831">
        <v>13.800000190734863</v>
      </c>
      <c r="J410" s="831">
        <v>100</v>
      </c>
      <c r="K410" s="832">
        <v>1380</v>
      </c>
    </row>
    <row r="411" spans="1:11" ht="14.45" customHeight="1" x14ac:dyDescent="0.2">
      <c r="A411" s="821" t="s">
        <v>614</v>
      </c>
      <c r="B411" s="822" t="s">
        <v>615</v>
      </c>
      <c r="C411" s="825" t="s">
        <v>637</v>
      </c>
      <c r="D411" s="839" t="s">
        <v>638</v>
      </c>
      <c r="E411" s="825" t="s">
        <v>4318</v>
      </c>
      <c r="F411" s="839" t="s">
        <v>4319</v>
      </c>
      <c r="G411" s="825" t="s">
        <v>4756</v>
      </c>
      <c r="H411" s="825" t="s">
        <v>4757</v>
      </c>
      <c r="I411" s="831">
        <v>16.389999389648438</v>
      </c>
      <c r="J411" s="831">
        <v>120</v>
      </c>
      <c r="K411" s="832">
        <v>1966.5</v>
      </c>
    </row>
    <row r="412" spans="1:11" ht="14.45" customHeight="1" x14ac:dyDescent="0.2">
      <c r="A412" s="821" t="s">
        <v>614</v>
      </c>
      <c r="B412" s="822" t="s">
        <v>615</v>
      </c>
      <c r="C412" s="825" t="s">
        <v>637</v>
      </c>
      <c r="D412" s="839" t="s">
        <v>638</v>
      </c>
      <c r="E412" s="825" t="s">
        <v>4318</v>
      </c>
      <c r="F412" s="839" t="s">
        <v>4319</v>
      </c>
      <c r="G412" s="825" t="s">
        <v>4758</v>
      </c>
      <c r="H412" s="825" t="s">
        <v>4759</v>
      </c>
      <c r="I412" s="831">
        <v>9</v>
      </c>
      <c r="J412" s="831">
        <v>150</v>
      </c>
      <c r="K412" s="832">
        <v>1349.81005859375</v>
      </c>
    </row>
    <row r="413" spans="1:11" ht="14.45" customHeight="1" x14ac:dyDescent="0.2">
      <c r="A413" s="821" t="s">
        <v>614</v>
      </c>
      <c r="B413" s="822" t="s">
        <v>615</v>
      </c>
      <c r="C413" s="825" t="s">
        <v>637</v>
      </c>
      <c r="D413" s="839" t="s">
        <v>638</v>
      </c>
      <c r="E413" s="825" t="s">
        <v>4318</v>
      </c>
      <c r="F413" s="839" t="s">
        <v>4319</v>
      </c>
      <c r="G413" s="825" t="s">
        <v>4760</v>
      </c>
      <c r="H413" s="825" t="s">
        <v>4761</v>
      </c>
      <c r="I413" s="831">
        <v>11.544285910470146</v>
      </c>
      <c r="J413" s="831">
        <v>1152</v>
      </c>
      <c r="K413" s="832">
        <v>13314.140014648438</v>
      </c>
    </row>
    <row r="414" spans="1:11" ht="14.45" customHeight="1" x14ac:dyDescent="0.2">
      <c r="A414" s="821" t="s">
        <v>614</v>
      </c>
      <c r="B414" s="822" t="s">
        <v>615</v>
      </c>
      <c r="C414" s="825" t="s">
        <v>637</v>
      </c>
      <c r="D414" s="839" t="s">
        <v>638</v>
      </c>
      <c r="E414" s="825" t="s">
        <v>4318</v>
      </c>
      <c r="F414" s="839" t="s">
        <v>4319</v>
      </c>
      <c r="G414" s="825" t="s">
        <v>4762</v>
      </c>
      <c r="H414" s="825" t="s">
        <v>4763</v>
      </c>
      <c r="I414" s="831">
        <v>8.7399997711181641</v>
      </c>
      <c r="J414" s="831">
        <v>120</v>
      </c>
      <c r="K414" s="832">
        <v>1048.800048828125</v>
      </c>
    </row>
    <row r="415" spans="1:11" ht="14.45" customHeight="1" x14ac:dyDescent="0.2">
      <c r="A415" s="821" t="s">
        <v>614</v>
      </c>
      <c r="B415" s="822" t="s">
        <v>615</v>
      </c>
      <c r="C415" s="825" t="s">
        <v>637</v>
      </c>
      <c r="D415" s="839" t="s">
        <v>638</v>
      </c>
      <c r="E415" s="825" t="s">
        <v>4318</v>
      </c>
      <c r="F415" s="839" t="s">
        <v>4319</v>
      </c>
      <c r="G415" s="825" t="s">
        <v>4764</v>
      </c>
      <c r="H415" s="825" t="s">
        <v>4765</v>
      </c>
      <c r="I415" s="831">
        <v>7.130000114440918</v>
      </c>
      <c r="J415" s="831">
        <v>504</v>
      </c>
      <c r="K415" s="832">
        <v>3591.9100341796875</v>
      </c>
    </row>
    <row r="416" spans="1:11" ht="14.45" customHeight="1" x14ac:dyDescent="0.2">
      <c r="A416" s="821" t="s">
        <v>614</v>
      </c>
      <c r="B416" s="822" t="s">
        <v>615</v>
      </c>
      <c r="C416" s="825" t="s">
        <v>637</v>
      </c>
      <c r="D416" s="839" t="s">
        <v>638</v>
      </c>
      <c r="E416" s="825" t="s">
        <v>4318</v>
      </c>
      <c r="F416" s="839" t="s">
        <v>4319</v>
      </c>
      <c r="G416" s="825" t="s">
        <v>4766</v>
      </c>
      <c r="H416" s="825" t="s">
        <v>4767</v>
      </c>
      <c r="I416" s="831">
        <v>11.310000419616699</v>
      </c>
      <c r="J416" s="831">
        <v>240</v>
      </c>
      <c r="K416" s="832">
        <v>2715.18994140625</v>
      </c>
    </row>
    <row r="417" spans="1:11" ht="14.45" customHeight="1" x14ac:dyDescent="0.2">
      <c r="A417" s="821" t="s">
        <v>614</v>
      </c>
      <c r="B417" s="822" t="s">
        <v>615</v>
      </c>
      <c r="C417" s="825" t="s">
        <v>637</v>
      </c>
      <c r="D417" s="839" t="s">
        <v>638</v>
      </c>
      <c r="E417" s="825" t="s">
        <v>4318</v>
      </c>
      <c r="F417" s="839" t="s">
        <v>4319</v>
      </c>
      <c r="G417" s="825" t="s">
        <v>4596</v>
      </c>
      <c r="H417" s="825" t="s">
        <v>4597</v>
      </c>
      <c r="I417" s="831">
        <v>15.489999771118164</v>
      </c>
      <c r="J417" s="831">
        <v>80</v>
      </c>
      <c r="K417" s="832">
        <v>1239</v>
      </c>
    </row>
    <row r="418" spans="1:11" ht="14.45" customHeight="1" x14ac:dyDescent="0.2">
      <c r="A418" s="821" t="s">
        <v>614</v>
      </c>
      <c r="B418" s="822" t="s">
        <v>615</v>
      </c>
      <c r="C418" s="825" t="s">
        <v>637</v>
      </c>
      <c r="D418" s="839" t="s">
        <v>638</v>
      </c>
      <c r="E418" s="825" t="s">
        <v>4318</v>
      </c>
      <c r="F418" s="839" t="s">
        <v>4319</v>
      </c>
      <c r="G418" s="825" t="s">
        <v>4768</v>
      </c>
      <c r="H418" s="825" t="s">
        <v>4769</v>
      </c>
      <c r="I418" s="831">
        <v>17.549999237060547</v>
      </c>
      <c r="J418" s="831">
        <v>540</v>
      </c>
      <c r="K418" s="832">
        <v>9479.5399780273438</v>
      </c>
    </row>
    <row r="419" spans="1:11" ht="14.45" customHeight="1" x14ac:dyDescent="0.2">
      <c r="A419" s="821" t="s">
        <v>614</v>
      </c>
      <c r="B419" s="822" t="s">
        <v>615</v>
      </c>
      <c r="C419" s="825" t="s">
        <v>637</v>
      </c>
      <c r="D419" s="839" t="s">
        <v>638</v>
      </c>
      <c r="E419" s="825" t="s">
        <v>4318</v>
      </c>
      <c r="F419" s="839" t="s">
        <v>4319</v>
      </c>
      <c r="G419" s="825" t="s">
        <v>4600</v>
      </c>
      <c r="H419" s="825" t="s">
        <v>4601</v>
      </c>
      <c r="I419" s="831">
        <v>13.800000190734863</v>
      </c>
      <c r="J419" s="831">
        <v>150</v>
      </c>
      <c r="K419" s="832">
        <v>2070</v>
      </c>
    </row>
    <row r="420" spans="1:11" ht="14.45" customHeight="1" x14ac:dyDescent="0.2">
      <c r="A420" s="821" t="s">
        <v>614</v>
      </c>
      <c r="B420" s="822" t="s">
        <v>615</v>
      </c>
      <c r="C420" s="825" t="s">
        <v>637</v>
      </c>
      <c r="D420" s="839" t="s">
        <v>638</v>
      </c>
      <c r="E420" s="825" t="s">
        <v>4318</v>
      </c>
      <c r="F420" s="839" t="s">
        <v>4319</v>
      </c>
      <c r="G420" s="825" t="s">
        <v>4395</v>
      </c>
      <c r="H420" s="825" t="s">
        <v>4396</v>
      </c>
      <c r="I420" s="831">
        <v>0.72545455260710279</v>
      </c>
      <c r="J420" s="831">
        <v>40500</v>
      </c>
      <c r="K420" s="832">
        <v>29700</v>
      </c>
    </row>
    <row r="421" spans="1:11" ht="14.45" customHeight="1" x14ac:dyDescent="0.2">
      <c r="A421" s="821" t="s">
        <v>614</v>
      </c>
      <c r="B421" s="822" t="s">
        <v>615</v>
      </c>
      <c r="C421" s="825" t="s">
        <v>637</v>
      </c>
      <c r="D421" s="839" t="s">
        <v>638</v>
      </c>
      <c r="E421" s="825" t="s">
        <v>4402</v>
      </c>
      <c r="F421" s="839" t="s">
        <v>4403</v>
      </c>
      <c r="G421" s="825" t="s">
        <v>4406</v>
      </c>
      <c r="H421" s="825" t="s">
        <v>4407</v>
      </c>
      <c r="I421" s="831">
        <v>1.2499999720603228E-2</v>
      </c>
      <c r="J421" s="831">
        <v>720</v>
      </c>
      <c r="K421" s="832">
        <v>8.4000000953674316</v>
      </c>
    </row>
    <row r="422" spans="1:11" ht="14.45" customHeight="1" x14ac:dyDescent="0.2">
      <c r="A422" s="821" t="s">
        <v>614</v>
      </c>
      <c r="B422" s="822" t="s">
        <v>615</v>
      </c>
      <c r="C422" s="825" t="s">
        <v>637</v>
      </c>
      <c r="D422" s="839" t="s">
        <v>638</v>
      </c>
      <c r="E422" s="825" t="s">
        <v>4402</v>
      </c>
      <c r="F422" s="839" t="s">
        <v>4403</v>
      </c>
      <c r="G422" s="825" t="s">
        <v>4410</v>
      </c>
      <c r="H422" s="825" t="s">
        <v>4411</v>
      </c>
      <c r="I422" s="831">
        <v>11.143077043386606</v>
      </c>
      <c r="J422" s="831">
        <v>1250</v>
      </c>
      <c r="K422" s="832">
        <v>13928.5</v>
      </c>
    </row>
    <row r="423" spans="1:11" ht="14.45" customHeight="1" x14ac:dyDescent="0.2">
      <c r="A423" s="821" t="s">
        <v>614</v>
      </c>
      <c r="B423" s="822" t="s">
        <v>615</v>
      </c>
      <c r="C423" s="825" t="s">
        <v>637</v>
      </c>
      <c r="D423" s="839" t="s">
        <v>638</v>
      </c>
      <c r="E423" s="825" t="s">
        <v>4402</v>
      </c>
      <c r="F423" s="839" t="s">
        <v>4403</v>
      </c>
      <c r="G423" s="825" t="s">
        <v>4418</v>
      </c>
      <c r="H423" s="825" t="s">
        <v>4419</v>
      </c>
      <c r="I423" s="831">
        <v>1.7999999523162842</v>
      </c>
      <c r="J423" s="831">
        <v>110</v>
      </c>
      <c r="K423" s="832">
        <v>198</v>
      </c>
    </row>
    <row r="424" spans="1:11" ht="14.45" customHeight="1" x14ac:dyDescent="0.2">
      <c r="A424" s="821" t="s">
        <v>614</v>
      </c>
      <c r="B424" s="822" t="s">
        <v>615</v>
      </c>
      <c r="C424" s="825" t="s">
        <v>637</v>
      </c>
      <c r="D424" s="839" t="s">
        <v>638</v>
      </c>
      <c r="E424" s="825" t="s">
        <v>4402</v>
      </c>
      <c r="F424" s="839" t="s">
        <v>4403</v>
      </c>
      <c r="G424" s="825" t="s">
        <v>4442</v>
      </c>
      <c r="H424" s="825" t="s">
        <v>4444</v>
      </c>
      <c r="I424" s="831">
        <v>11.734999656677246</v>
      </c>
      <c r="J424" s="831">
        <v>40</v>
      </c>
      <c r="K424" s="832">
        <v>469.40000915527344</v>
      </c>
    </row>
    <row r="425" spans="1:11" ht="14.45" customHeight="1" x14ac:dyDescent="0.2">
      <c r="A425" s="821" t="s">
        <v>614</v>
      </c>
      <c r="B425" s="822" t="s">
        <v>615</v>
      </c>
      <c r="C425" s="825" t="s">
        <v>637</v>
      </c>
      <c r="D425" s="839" t="s">
        <v>638</v>
      </c>
      <c r="E425" s="825" t="s">
        <v>4402</v>
      </c>
      <c r="F425" s="839" t="s">
        <v>4403</v>
      </c>
      <c r="G425" s="825" t="s">
        <v>4717</v>
      </c>
      <c r="H425" s="825" t="s">
        <v>4718</v>
      </c>
      <c r="I425" s="831">
        <v>13.310000419616699</v>
      </c>
      <c r="J425" s="831">
        <v>80</v>
      </c>
      <c r="K425" s="832">
        <v>1064.800048828125</v>
      </c>
    </row>
    <row r="426" spans="1:11" ht="14.45" customHeight="1" x14ac:dyDescent="0.2">
      <c r="A426" s="821" t="s">
        <v>614</v>
      </c>
      <c r="B426" s="822" t="s">
        <v>615</v>
      </c>
      <c r="C426" s="825" t="s">
        <v>637</v>
      </c>
      <c r="D426" s="839" t="s">
        <v>638</v>
      </c>
      <c r="E426" s="825" t="s">
        <v>4402</v>
      </c>
      <c r="F426" s="839" t="s">
        <v>4403</v>
      </c>
      <c r="G426" s="825" t="s">
        <v>4447</v>
      </c>
      <c r="H426" s="825" t="s">
        <v>4448</v>
      </c>
      <c r="I426" s="831">
        <v>5.323077018444355</v>
      </c>
      <c r="J426" s="831">
        <v>2600</v>
      </c>
      <c r="K426" s="832">
        <v>13839.599975585938</v>
      </c>
    </row>
    <row r="427" spans="1:11" ht="14.45" customHeight="1" x14ac:dyDescent="0.2">
      <c r="A427" s="821" t="s">
        <v>614</v>
      </c>
      <c r="B427" s="822" t="s">
        <v>615</v>
      </c>
      <c r="C427" s="825" t="s">
        <v>637</v>
      </c>
      <c r="D427" s="839" t="s">
        <v>638</v>
      </c>
      <c r="E427" s="825" t="s">
        <v>4402</v>
      </c>
      <c r="F427" s="839" t="s">
        <v>4403</v>
      </c>
      <c r="G427" s="825" t="s">
        <v>4770</v>
      </c>
      <c r="H427" s="825" t="s">
        <v>4771</v>
      </c>
      <c r="I427" s="831">
        <v>171.35000610351563</v>
      </c>
      <c r="J427" s="831">
        <v>1</v>
      </c>
      <c r="K427" s="832">
        <v>171.35000610351563</v>
      </c>
    </row>
    <row r="428" spans="1:11" ht="14.45" customHeight="1" x14ac:dyDescent="0.2">
      <c r="A428" s="821" t="s">
        <v>614</v>
      </c>
      <c r="B428" s="822" t="s">
        <v>615</v>
      </c>
      <c r="C428" s="825" t="s">
        <v>637</v>
      </c>
      <c r="D428" s="839" t="s">
        <v>638</v>
      </c>
      <c r="E428" s="825" t="s">
        <v>4402</v>
      </c>
      <c r="F428" s="839" t="s">
        <v>4403</v>
      </c>
      <c r="G428" s="825" t="s">
        <v>4772</v>
      </c>
      <c r="H428" s="825" t="s">
        <v>4773</v>
      </c>
      <c r="I428" s="831">
        <v>171.35000610351563</v>
      </c>
      <c r="J428" s="831">
        <v>1</v>
      </c>
      <c r="K428" s="832">
        <v>171.35000610351563</v>
      </c>
    </row>
    <row r="429" spans="1:11" ht="14.45" customHeight="1" x14ac:dyDescent="0.2">
      <c r="A429" s="821" t="s">
        <v>614</v>
      </c>
      <c r="B429" s="822" t="s">
        <v>615</v>
      </c>
      <c r="C429" s="825" t="s">
        <v>637</v>
      </c>
      <c r="D429" s="839" t="s">
        <v>638</v>
      </c>
      <c r="E429" s="825" t="s">
        <v>4402</v>
      </c>
      <c r="F429" s="839" t="s">
        <v>4403</v>
      </c>
      <c r="G429" s="825" t="s">
        <v>4451</v>
      </c>
      <c r="H429" s="825" t="s">
        <v>4452</v>
      </c>
      <c r="I429" s="831">
        <v>1.5</v>
      </c>
      <c r="J429" s="831">
        <v>1100</v>
      </c>
      <c r="K429" s="832">
        <v>1650</v>
      </c>
    </row>
    <row r="430" spans="1:11" ht="14.45" customHeight="1" x14ac:dyDescent="0.2">
      <c r="A430" s="821" t="s">
        <v>614</v>
      </c>
      <c r="B430" s="822" t="s">
        <v>615</v>
      </c>
      <c r="C430" s="825" t="s">
        <v>637</v>
      </c>
      <c r="D430" s="839" t="s">
        <v>638</v>
      </c>
      <c r="E430" s="825" t="s">
        <v>4402</v>
      </c>
      <c r="F430" s="839" t="s">
        <v>4403</v>
      </c>
      <c r="G430" s="825" t="s">
        <v>4463</v>
      </c>
      <c r="H430" s="825" t="s">
        <v>4464</v>
      </c>
      <c r="I430" s="831">
        <v>198.68499755859375</v>
      </c>
      <c r="J430" s="831">
        <v>3</v>
      </c>
      <c r="K430" s="832">
        <v>596.04998779296875</v>
      </c>
    </row>
    <row r="431" spans="1:11" ht="14.45" customHeight="1" x14ac:dyDescent="0.2">
      <c r="A431" s="821" t="s">
        <v>614</v>
      </c>
      <c r="B431" s="822" t="s">
        <v>615</v>
      </c>
      <c r="C431" s="825" t="s">
        <v>637</v>
      </c>
      <c r="D431" s="839" t="s">
        <v>638</v>
      </c>
      <c r="E431" s="825" t="s">
        <v>4402</v>
      </c>
      <c r="F431" s="839" t="s">
        <v>4403</v>
      </c>
      <c r="G431" s="825" t="s">
        <v>4465</v>
      </c>
      <c r="H431" s="825" t="s">
        <v>4466</v>
      </c>
      <c r="I431" s="831">
        <v>0.82249999046325684</v>
      </c>
      <c r="J431" s="831">
        <v>5700</v>
      </c>
      <c r="K431" s="832">
        <v>4689</v>
      </c>
    </row>
    <row r="432" spans="1:11" ht="14.45" customHeight="1" x14ac:dyDescent="0.2">
      <c r="A432" s="821" t="s">
        <v>614</v>
      </c>
      <c r="B432" s="822" t="s">
        <v>615</v>
      </c>
      <c r="C432" s="825" t="s">
        <v>637</v>
      </c>
      <c r="D432" s="839" t="s">
        <v>638</v>
      </c>
      <c r="E432" s="825" t="s">
        <v>4402</v>
      </c>
      <c r="F432" s="839" t="s">
        <v>4403</v>
      </c>
      <c r="G432" s="825" t="s">
        <v>4614</v>
      </c>
      <c r="H432" s="825" t="s">
        <v>4615</v>
      </c>
      <c r="I432" s="831">
        <v>0.4340000033378601</v>
      </c>
      <c r="J432" s="831">
        <v>4500</v>
      </c>
      <c r="K432" s="832">
        <v>1953</v>
      </c>
    </row>
    <row r="433" spans="1:11" ht="14.45" customHeight="1" x14ac:dyDescent="0.2">
      <c r="A433" s="821" t="s">
        <v>614</v>
      </c>
      <c r="B433" s="822" t="s">
        <v>615</v>
      </c>
      <c r="C433" s="825" t="s">
        <v>637</v>
      </c>
      <c r="D433" s="839" t="s">
        <v>638</v>
      </c>
      <c r="E433" s="825" t="s">
        <v>4402</v>
      </c>
      <c r="F433" s="839" t="s">
        <v>4403</v>
      </c>
      <c r="G433" s="825" t="s">
        <v>4774</v>
      </c>
      <c r="H433" s="825" t="s">
        <v>4775</v>
      </c>
      <c r="I433" s="831">
        <v>0.47999998927116394</v>
      </c>
      <c r="J433" s="831">
        <v>500</v>
      </c>
      <c r="K433" s="832">
        <v>238.42999267578125</v>
      </c>
    </row>
    <row r="434" spans="1:11" ht="14.45" customHeight="1" x14ac:dyDescent="0.2">
      <c r="A434" s="821" t="s">
        <v>614</v>
      </c>
      <c r="B434" s="822" t="s">
        <v>615</v>
      </c>
      <c r="C434" s="825" t="s">
        <v>637</v>
      </c>
      <c r="D434" s="839" t="s">
        <v>638</v>
      </c>
      <c r="E434" s="825" t="s">
        <v>4402</v>
      </c>
      <c r="F434" s="839" t="s">
        <v>4403</v>
      </c>
      <c r="G434" s="825" t="s">
        <v>4467</v>
      </c>
      <c r="H434" s="825" t="s">
        <v>4468</v>
      </c>
      <c r="I434" s="831">
        <v>1.1377777655919392</v>
      </c>
      <c r="J434" s="831">
        <v>880</v>
      </c>
      <c r="K434" s="832">
        <v>1000.7999801635742</v>
      </c>
    </row>
    <row r="435" spans="1:11" ht="14.45" customHeight="1" x14ac:dyDescent="0.2">
      <c r="A435" s="821" t="s">
        <v>614</v>
      </c>
      <c r="B435" s="822" t="s">
        <v>615</v>
      </c>
      <c r="C435" s="825" t="s">
        <v>637</v>
      </c>
      <c r="D435" s="839" t="s">
        <v>638</v>
      </c>
      <c r="E435" s="825" t="s">
        <v>4402</v>
      </c>
      <c r="F435" s="839" t="s">
        <v>4403</v>
      </c>
      <c r="G435" s="825" t="s">
        <v>4469</v>
      </c>
      <c r="H435" s="825" t="s">
        <v>4470</v>
      </c>
      <c r="I435" s="831">
        <v>0.57999998331069946</v>
      </c>
      <c r="J435" s="831">
        <v>3200</v>
      </c>
      <c r="K435" s="832">
        <v>1855.9999961853027</v>
      </c>
    </row>
    <row r="436" spans="1:11" ht="14.45" customHeight="1" x14ac:dyDescent="0.2">
      <c r="A436" s="821" t="s">
        <v>614</v>
      </c>
      <c r="B436" s="822" t="s">
        <v>615</v>
      </c>
      <c r="C436" s="825" t="s">
        <v>637</v>
      </c>
      <c r="D436" s="839" t="s">
        <v>638</v>
      </c>
      <c r="E436" s="825" t="s">
        <v>4402</v>
      </c>
      <c r="F436" s="839" t="s">
        <v>4403</v>
      </c>
      <c r="G436" s="825" t="s">
        <v>4471</v>
      </c>
      <c r="H436" s="825" t="s">
        <v>4472</v>
      </c>
      <c r="I436" s="831">
        <v>8.4700002670288086</v>
      </c>
      <c r="J436" s="831">
        <v>30</v>
      </c>
      <c r="K436" s="832">
        <v>254.10000610351563</v>
      </c>
    </row>
    <row r="437" spans="1:11" ht="14.45" customHeight="1" x14ac:dyDescent="0.2">
      <c r="A437" s="821" t="s">
        <v>614</v>
      </c>
      <c r="B437" s="822" t="s">
        <v>615</v>
      </c>
      <c r="C437" s="825" t="s">
        <v>637</v>
      </c>
      <c r="D437" s="839" t="s">
        <v>638</v>
      </c>
      <c r="E437" s="825" t="s">
        <v>4402</v>
      </c>
      <c r="F437" s="839" t="s">
        <v>4403</v>
      </c>
      <c r="G437" s="825" t="s">
        <v>4475</v>
      </c>
      <c r="H437" s="825" t="s">
        <v>4476</v>
      </c>
      <c r="I437" s="831">
        <v>6.1700000762939453</v>
      </c>
      <c r="J437" s="831">
        <v>200</v>
      </c>
      <c r="K437" s="832">
        <v>1234</v>
      </c>
    </row>
    <row r="438" spans="1:11" ht="14.45" customHeight="1" x14ac:dyDescent="0.2">
      <c r="A438" s="821" t="s">
        <v>614</v>
      </c>
      <c r="B438" s="822" t="s">
        <v>615</v>
      </c>
      <c r="C438" s="825" t="s">
        <v>637</v>
      </c>
      <c r="D438" s="839" t="s">
        <v>638</v>
      </c>
      <c r="E438" s="825" t="s">
        <v>4402</v>
      </c>
      <c r="F438" s="839" t="s">
        <v>4403</v>
      </c>
      <c r="G438" s="825" t="s">
        <v>4725</v>
      </c>
      <c r="H438" s="825" t="s">
        <v>4726</v>
      </c>
      <c r="I438" s="831">
        <v>3.7524999976158142</v>
      </c>
      <c r="J438" s="831">
        <v>550</v>
      </c>
      <c r="K438" s="832">
        <v>2064.5</v>
      </c>
    </row>
    <row r="439" spans="1:11" ht="14.45" customHeight="1" x14ac:dyDescent="0.2">
      <c r="A439" s="821" t="s">
        <v>614</v>
      </c>
      <c r="B439" s="822" t="s">
        <v>615</v>
      </c>
      <c r="C439" s="825" t="s">
        <v>637</v>
      </c>
      <c r="D439" s="839" t="s">
        <v>638</v>
      </c>
      <c r="E439" s="825" t="s">
        <v>4402</v>
      </c>
      <c r="F439" s="839" t="s">
        <v>4403</v>
      </c>
      <c r="G439" s="825" t="s">
        <v>4477</v>
      </c>
      <c r="H439" s="825" t="s">
        <v>4478</v>
      </c>
      <c r="I439" s="831">
        <v>1.9844444592793782</v>
      </c>
      <c r="J439" s="831">
        <v>750</v>
      </c>
      <c r="K439" s="832">
        <v>1488.5</v>
      </c>
    </row>
    <row r="440" spans="1:11" ht="14.45" customHeight="1" x14ac:dyDescent="0.2">
      <c r="A440" s="821" t="s">
        <v>614</v>
      </c>
      <c r="B440" s="822" t="s">
        <v>615</v>
      </c>
      <c r="C440" s="825" t="s">
        <v>637</v>
      </c>
      <c r="D440" s="839" t="s">
        <v>638</v>
      </c>
      <c r="E440" s="825" t="s">
        <v>4402</v>
      </c>
      <c r="F440" s="839" t="s">
        <v>4403</v>
      </c>
      <c r="G440" s="825" t="s">
        <v>4479</v>
      </c>
      <c r="H440" s="825" t="s">
        <v>4480</v>
      </c>
      <c r="I440" s="831">
        <v>2.0499999523162842</v>
      </c>
      <c r="J440" s="831">
        <v>150</v>
      </c>
      <c r="K440" s="832">
        <v>307.5</v>
      </c>
    </row>
    <row r="441" spans="1:11" ht="14.45" customHeight="1" x14ac:dyDescent="0.2">
      <c r="A441" s="821" t="s">
        <v>614</v>
      </c>
      <c r="B441" s="822" t="s">
        <v>615</v>
      </c>
      <c r="C441" s="825" t="s">
        <v>637</v>
      </c>
      <c r="D441" s="839" t="s">
        <v>638</v>
      </c>
      <c r="E441" s="825" t="s">
        <v>4402</v>
      </c>
      <c r="F441" s="839" t="s">
        <v>4403</v>
      </c>
      <c r="G441" s="825" t="s">
        <v>4776</v>
      </c>
      <c r="H441" s="825" t="s">
        <v>4777</v>
      </c>
      <c r="I441" s="831">
        <v>2.0349999666213989</v>
      </c>
      <c r="J441" s="831">
        <v>40</v>
      </c>
      <c r="K441" s="832">
        <v>81.399997711181641</v>
      </c>
    </row>
    <row r="442" spans="1:11" ht="14.45" customHeight="1" x14ac:dyDescent="0.2">
      <c r="A442" s="821" t="s">
        <v>614</v>
      </c>
      <c r="B442" s="822" t="s">
        <v>615</v>
      </c>
      <c r="C442" s="825" t="s">
        <v>637</v>
      </c>
      <c r="D442" s="839" t="s">
        <v>638</v>
      </c>
      <c r="E442" s="825" t="s">
        <v>4402</v>
      </c>
      <c r="F442" s="839" t="s">
        <v>4403</v>
      </c>
      <c r="G442" s="825" t="s">
        <v>4481</v>
      </c>
      <c r="H442" s="825" t="s">
        <v>4482</v>
      </c>
      <c r="I442" s="831">
        <v>1.8999999761581421</v>
      </c>
      <c r="J442" s="831">
        <v>220</v>
      </c>
      <c r="K442" s="832">
        <v>418</v>
      </c>
    </row>
    <row r="443" spans="1:11" ht="14.45" customHeight="1" x14ac:dyDescent="0.2">
      <c r="A443" s="821" t="s">
        <v>614</v>
      </c>
      <c r="B443" s="822" t="s">
        <v>615</v>
      </c>
      <c r="C443" s="825" t="s">
        <v>637</v>
      </c>
      <c r="D443" s="839" t="s">
        <v>638</v>
      </c>
      <c r="E443" s="825" t="s">
        <v>4402</v>
      </c>
      <c r="F443" s="839" t="s">
        <v>4403</v>
      </c>
      <c r="G443" s="825" t="s">
        <v>4483</v>
      </c>
      <c r="H443" s="825" t="s">
        <v>4484</v>
      </c>
      <c r="I443" s="831">
        <v>2.6985714776175365</v>
      </c>
      <c r="J443" s="831">
        <v>350</v>
      </c>
      <c r="K443" s="832">
        <v>944.5</v>
      </c>
    </row>
    <row r="444" spans="1:11" ht="14.45" customHeight="1" x14ac:dyDescent="0.2">
      <c r="A444" s="821" t="s">
        <v>614</v>
      </c>
      <c r="B444" s="822" t="s">
        <v>615</v>
      </c>
      <c r="C444" s="825" t="s">
        <v>637</v>
      </c>
      <c r="D444" s="839" t="s">
        <v>638</v>
      </c>
      <c r="E444" s="825" t="s">
        <v>4402</v>
      </c>
      <c r="F444" s="839" t="s">
        <v>4403</v>
      </c>
      <c r="G444" s="825" t="s">
        <v>4729</v>
      </c>
      <c r="H444" s="825" t="s">
        <v>4730</v>
      </c>
      <c r="I444" s="831">
        <v>1.9266666173934937</v>
      </c>
      <c r="J444" s="831">
        <v>45</v>
      </c>
      <c r="K444" s="832">
        <v>86.699996948242188</v>
      </c>
    </row>
    <row r="445" spans="1:11" ht="14.45" customHeight="1" x14ac:dyDescent="0.2">
      <c r="A445" s="821" t="s">
        <v>614</v>
      </c>
      <c r="B445" s="822" t="s">
        <v>615</v>
      </c>
      <c r="C445" s="825" t="s">
        <v>637</v>
      </c>
      <c r="D445" s="839" t="s">
        <v>638</v>
      </c>
      <c r="E445" s="825" t="s">
        <v>4402</v>
      </c>
      <c r="F445" s="839" t="s">
        <v>4403</v>
      </c>
      <c r="G445" s="825" t="s">
        <v>4778</v>
      </c>
      <c r="H445" s="825" t="s">
        <v>4779</v>
      </c>
      <c r="I445" s="831">
        <v>3.0999999046325684</v>
      </c>
      <c r="J445" s="831">
        <v>100</v>
      </c>
      <c r="K445" s="832">
        <v>310</v>
      </c>
    </row>
    <row r="446" spans="1:11" ht="14.45" customHeight="1" x14ac:dyDescent="0.2">
      <c r="A446" s="821" t="s">
        <v>614</v>
      </c>
      <c r="B446" s="822" t="s">
        <v>615</v>
      </c>
      <c r="C446" s="825" t="s">
        <v>637</v>
      </c>
      <c r="D446" s="839" t="s">
        <v>638</v>
      </c>
      <c r="E446" s="825" t="s">
        <v>4402</v>
      </c>
      <c r="F446" s="839" t="s">
        <v>4403</v>
      </c>
      <c r="G446" s="825" t="s">
        <v>4618</v>
      </c>
      <c r="H446" s="825" t="s">
        <v>4619</v>
      </c>
      <c r="I446" s="831">
        <v>1.9249999523162842</v>
      </c>
      <c r="J446" s="831">
        <v>25</v>
      </c>
      <c r="K446" s="832">
        <v>48.099998474121094</v>
      </c>
    </row>
    <row r="447" spans="1:11" ht="14.45" customHeight="1" x14ac:dyDescent="0.2">
      <c r="A447" s="821" t="s">
        <v>614</v>
      </c>
      <c r="B447" s="822" t="s">
        <v>615</v>
      </c>
      <c r="C447" s="825" t="s">
        <v>637</v>
      </c>
      <c r="D447" s="839" t="s">
        <v>638</v>
      </c>
      <c r="E447" s="825" t="s">
        <v>4402</v>
      </c>
      <c r="F447" s="839" t="s">
        <v>4403</v>
      </c>
      <c r="G447" s="825" t="s">
        <v>4485</v>
      </c>
      <c r="H447" s="825" t="s">
        <v>4486</v>
      </c>
      <c r="I447" s="831">
        <v>2.1627273559570313</v>
      </c>
      <c r="J447" s="831">
        <v>270</v>
      </c>
      <c r="K447" s="832">
        <v>583.90000915527344</v>
      </c>
    </row>
    <row r="448" spans="1:11" ht="14.45" customHeight="1" x14ac:dyDescent="0.2">
      <c r="A448" s="821" t="s">
        <v>614</v>
      </c>
      <c r="B448" s="822" t="s">
        <v>615</v>
      </c>
      <c r="C448" s="825" t="s">
        <v>637</v>
      </c>
      <c r="D448" s="839" t="s">
        <v>638</v>
      </c>
      <c r="E448" s="825" t="s">
        <v>4402</v>
      </c>
      <c r="F448" s="839" t="s">
        <v>4403</v>
      </c>
      <c r="G448" s="825" t="s">
        <v>4487</v>
      </c>
      <c r="H448" s="825" t="s">
        <v>4488</v>
      </c>
      <c r="I448" s="831">
        <v>21.239999771118164</v>
      </c>
      <c r="J448" s="831">
        <v>10</v>
      </c>
      <c r="K448" s="832">
        <v>212.39999389648438</v>
      </c>
    </row>
    <row r="449" spans="1:11" ht="14.45" customHeight="1" x14ac:dyDescent="0.2">
      <c r="A449" s="821" t="s">
        <v>614</v>
      </c>
      <c r="B449" s="822" t="s">
        <v>615</v>
      </c>
      <c r="C449" s="825" t="s">
        <v>637</v>
      </c>
      <c r="D449" s="839" t="s">
        <v>638</v>
      </c>
      <c r="E449" s="825" t="s">
        <v>4402</v>
      </c>
      <c r="F449" s="839" t="s">
        <v>4403</v>
      </c>
      <c r="G449" s="825" t="s">
        <v>4731</v>
      </c>
      <c r="H449" s="825" t="s">
        <v>4732</v>
      </c>
      <c r="I449" s="831">
        <v>5.3766667048136396</v>
      </c>
      <c r="J449" s="831">
        <v>300</v>
      </c>
      <c r="K449" s="832">
        <v>1613</v>
      </c>
    </row>
    <row r="450" spans="1:11" ht="14.45" customHeight="1" x14ac:dyDescent="0.2">
      <c r="A450" s="821" t="s">
        <v>614</v>
      </c>
      <c r="B450" s="822" t="s">
        <v>615</v>
      </c>
      <c r="C450" s="825" t="s">
        <v>637</v>
      </c>
      <c r="D450" s="839" t="s">
        <v>638</v>
      </c>
      <c r="E450" s="825" t="s">
        <v>4402</v>
      </c>
      <c r="F450" s="839" t="s">
        <v>4403</v>
      </c>
      <c r="G450" s="825" t="s">
        <v>4493</v>
      </c>
      <c r="H450" s="825" t="s">
        <v>4494</v>
      </c>
      <c r="I450" s="831">
        <v>18.971999359130859</v>
      </c>
      <c r="J450" s="831">
        <v>200</v>
      </c>
      <c r="K450" s="832">
        <v>4743</v>
      </c>
    </row>
    <row r="451" spans="1:11" ht="14.45" customHeight="1" x14ac:dyDescent="0.2">
      <c r="A451" s="821" t="s">
        <v>614</v>
      </c>
      <c r="B451" s="822" t="s">
        <v>615</v>
      </c>
      <c r="C451" s="825" t="s">
        <v>637</v>
      </c>
      <c r="D451" s="839" t="s">
        <v>638</v>
      </c>
      <c r="E451" s="825" t="s">
        <v>4402</v>
      </c>
      <c r="F451" s="839" t="s">
        <v>4403</v>
      </c>
      <c r="G451" s="825" t="s">
        <v>4493</v>
      </c>
      <c r="H451" s="825" t="s">
        <v>4495</v>
      </c>
      <c r="I451" s="831">
        <v>22.223999404907225</v>
      </c>
      <c r="J451" s="831">
        <v>101</v>
      </c>
      <c r="K451" s="832">
        <v>2392.7299995422363</v>
      </c>
    </row>
    <row r="452" spans="1:11" ht="14.45" customHeight="1" x14ac:dyDescent="0.2">
      <c r="A452" s="821" t="s">
        <v>614</v>
      </c>
      <c r="B452" s="822" t="s">
        <v>615</v>
      </c>
      <c r="C452" s="825" t="s">
        <v>637</v>
      </c>
      <c r="D452" s="839" t="s">
        <v>638</v>
      </c>
      <c r="E452" s="825" t="s">
        <v>4402</v>
      </c>
      <c r="F452" s="839" t="s">
        <v>4403</v>
      </c>
      <c r="G452" s="825" t="s">
        <v>4623</v>
      </c>
      <c r="H452" s="825" t="s">
        <v>4624</v>
      </c>
      <c r="I452" s="831">
        <v>2.8199999332427979</v>
      </c>
      <c r="J452" s="831">
        <v>20</v>
      </c>
      <c r="K452" s="832">
        <v>56.400001525878906</v>
      </c>
    </row>
    <row r="453" spans="1:11" ht="14.45" customHeight="1" x14ac:dyDescent="0.2">
      <c r="A453" s="821" t="s">
        <v>614</v>
      </c>
      <c r="B453" s="822" t="s">
        <v>615</v>
      </c>
      <c r="C453" s="825" t="s">
        <v>637</v>
      </c>
      <c r="D453" s="839" t="s">
        <v>638</v>
      </c>
      <c r="E453" s="825" t="s">
        <v>4502</v>
      </c>
      <c r="F453" s="839" t="s">
        <v>4503</v>
      </c>
      <c r="G453" s="825" t="s">
        <v>4780</v>
      </c>
      <c r="H453" s="825" t="s">
        <v>4781</v>
      </c>
      <c r="I453" s="831">
        <v>0.30500000715255737</v>
      </c>
      <c r="J453" s="831">
        <v>700</v>
      </c>
      <c r="K453" s="832">
        <v>214</v>
      </c>
    </row>
    <row r="454" spans="1:11" ht="14.45" customHeight="1" x14ac:dyDescent="0.2">
      <c r="A454" s="821" t="s">
        <v>614</v>
      </c>
      <c r="B454" s="822" t="s">
        <v>615</v>
      </c>
      <c r="C454" s="825" t="s">
        <v>637</v>
      </c>
      <c r="D454" s="839" t="s">
        <v>638</v>
      </c>
      <c r="E454" s="825" t="s">
        <v>4502</v>
      </c>
      <c r="F454" s="839" t="s">
        <v>4503</v>
      </c>
      <c r="G454" s="825" t="s">
        <v>4504</v>
      </c>
      <c r="H454" s="825" t="s">
        <v>4505</v>
      </c>
      <c r="I454" s="831">
        <v>0.3054545521736145</v>
      </c>
      <c r="J454" s="831">
        <v>5500</v>
      </c>
      <c r="K454" s="832">
        <v>1680</v>
      </c>
    </row>
    <row r="455" spans="1:11" ht="14.45" customHeight="1" x14ac:dyDescent="0.2">
      <c r="A455" s="821" t="s">
        <v>614</v>
      </c>
      <c r="B455" s="822" t="s">
        <v>615</v>
      </c>
      <c r="C455" s="825" t="s">
        <v>637</v>
      </c>
      <c r="D455" s="839" t="s">
        <v>638</v>
      </c>
      <c r="E455" s="825" t="s">
        <v>4502</v>
      </c>
      <c r="F455" s="839" t="s">
        <v>4503</v>
      </c>
      <c r="G455" s="825" t="s">
        <v>4506</v>
      </c>
      <c r="H455" s="825" t="s">
        <v>4507</v>
      </c>
      <c r="I455" s="831">
        <v>0.30090910196304321</v>
      </c>
      <c r="J455" s="831">
        <v>5500</v>
      </c>
      <c r="K455" s="832">
        <v>1655</v>
      </c>
    </row>
    <row r="456" spans="1:11" ht="14.45" customHeight="1" x14ac:dyDescent="0.2">
      <c r="A456" s="821" t="s">
        <v>614</v>
      </c>
      <c r="B456" s="822" t="s">
        <v>615</v>
      </c>
      <c r="C456" s="825" t="s">
        <v>637</v>
      </c>
      <c r="D456" s="839" t="s">
        <v>638</v>
      </c>
      <c r="E456" s="825" t="s">
        <v>4502</v>
      </c>
      <c r="F456" s="839" t="s">
        <v>4503</v>
      </c>
      <c r="G456" s="825" t="s">
        <v>4782</v>
      </c>
      <c r="H456" s="825" t="s">
        <v>4783</v>
      </c>
      <c r="I456" s="831">
        <v>0.32125001028180122</v>
      </c>
      <c r="J456" s="831">
        <v>3600</v>
      </c>
      <c r="K456" s="832">
        <v>1165</v>
      </c>
    </row>
    <row r="457" spans="1:11" ht="14.45" customHeight="1" x14ac:dyDescent="0.2">
      <c r="A457" s="821" t="s">
        <v>614</v>
      </c>
      <c r="B457" s="822" t="s">
        <v>615</v>
      </c>
      <c r="C457" s="825" t="s">
        <v>637</v>
      </c>
      <c r="D457" s="839" t="s">
        <v>638</v>
      </c>
      <c r="E457" s="825" t="s">
        <v>4502</v>
      </c>
      <c r="F457" s="839" t="s">
        <v>4503</v>
      </c>
      <c r="G457" s="825" t="s">
        <v>4508</v>
      </c>
      <c r="H457" s="825" t="s">
        <v>4509</v>
      </c>
      <c r="I457" s="831">
        <v>0.67666667699813843</v>
      </c>
      <c r="J457" s="831">
        <v>1800</v>
      </c>
      <c r="K457" s="832">
        <v>1220.6399993896484</v>
      </c>
    </row>
    <row r="458" spans="1:11" ht="14.45" customHeight="1" x14ac:dyDescent="0.2">
      <c r="A458" s="821" t="s">
        <v>614</v>
      </c>
      <c r="B458" s="822" t="s">
        <v>615</v>
      </c>
      <c r="C458" s="825" t="s">
        <v>637</v>
      </c>
      <c r="D458" s="839" t="s">
        <v>638</v>
      </c>
      <c r="E458" s="825" t="s">
        <v>4502</v>
      </c>
      <c r="F458" s="839" t="s">
        <v>4503</v>
      </c>
      <c r="G458" s="825" t="s">
        <v>4510</v>
      </c>
      <c r="H458" s="825" t="s">
        <v>4511</v>
      </c>
      <c r="I458" s="831">
        <v>0.54500001668930054</v>
      </c>
      <c r="J458" s="831">
        <v>6000</v>
      </c>
      <c r="K458" s="832">
        <v>3270</v>
      </c>
    </row>
    <row r="459" spans="1:11" ht="14.45" customHeight="1" x14ac:dyDescent="0.2">
      <c r="A459" s="821" t="s">
        <v>614</v>
      </c>
      <c r="B459" s="822" t="s">
        <v>615</v>
      </c>
      <c r="C459" s="825" t="s">
        <v>637</v>
      </c>
      <c r="D459" s="839" t="s">
        <v>638</v>
      </c>
      <c r="E459" s="825" t="s">
        <v>4502</v>
      </c>
      <c r="F459" s="839" t="s">
        <v>4503</v>
      </c>
      <c r="G459" s="825" t="s">
        <v>4784</v>
      </c>
      <c r="H459" s="825" t="s">
        <v>4785</v>
      </c>
      <c r="I459" s="831">
        <v>4.0100002288818359</v>
      </c>
      <c r="J459" s="831">
        <v>600</v>
      </c>
      <c r="K459" s="832">
        <v>2403.06005859375</v>
      </c>
    </row>
    <row r="460" spans="1:11" ht="14.45" customHeight="1" x14ac:dyDescent="0.2">
      <c r="A460" s="821" t="s">
        <v>614</v>
      </c>
      <c r="B460" s="822" t="s">
        <v>615</v>
      </c>
      <c r="C460" s="825" t="s">
        <v>637</v>
      </c>
      <c r="D460" s="839" t="s">
        <v>638</v>
      </c>
      <c r="E460" s="825" t="s">
        <v>4502</v>
      </c>
      <c r="F460" s="839" t="s">
        <v>4503</v>
      </c>
      <c r="G460" s="825" t="s">
        <v>4784</v>
      </c>
      <c r="H460" s="825" t="s">
        <v>4786</v>
      </c>
      <c r="I460" s="831">
        <v>4.0100002288818359</v>
      </c>
      <c r="J460" s="831">
        <v>300</v>
      </c>
      <c r="K460" s="832">
        <v>1201.530029296875</v>
      </c>
    </row>
    <row r="461" spans="1:11" ht="14.45" customHeight="1" x14ac:dyDescent="0.2">
      <c r="A461" s="821" t="s">
        <v>614</v>
      </c>
      <c r="B461" s="822" t="s">
        <v>615</v>
      </c>
      <c r="C461" s="825" t="s">
        <v>637</v>
      </c>
      <c r="D461" s="839" t="s">
        <v>638</v>
      </c>
      <c r="E461" s="825" t="s">
        <v>4517</v>
      </c>
      <c r="F461" s="839" t="s">
        <v>4518</v>
      </c>
      <c r="G461" s="825" t="s">
        <v>4519</v>
      </c>
      <c r="H461" s="825" t="s">
        <v>4520</v>
      </c>
      <c r="I461" s="831">
        <v>0.7142857142857143</v>
      </c>
      <c r="J461" s="831">
        <v>14000</v>
      </c>
      <c r="K461" s="832">
        <v>10000</v>
      </c>
    </row>
    <row r="462" spans="1:11" ht="14.45" customHeight="1" x14ac:dyDescent="0.2">
      <c r="A462" s="821" t="s">
        <v>614</v>
      </c>
      <c r="B462" s="822" t="s">
        <v>615</v>
      </c>
      <c r="C462" s="825" t="s">
        <v>637</v>
      </c>
      <c r="D462" s="839" t="s">
        <v>638</v>
      </c>
      <c r="E462" s="825" t="s">
        <v>4517</v>
      </c>
      <c r="F462" s="839" t="s">
        <v>4518</v>
      </c>
      <c r="G462" s="825" t="s">
        <v>4521</v>
      </c>
      <c r="H462" s="825" t="s">
        <v>4522</v>
      </c>
      <c r="I462" s="831">
        <v>0.72166666388511658</v>
      </c>
      <c r="J462" s="831">
        <v>14000</v>
      </c>
      <c r="K462" s="832">
        <v>10340</v>
      </c>
    </row>
    <row r="463" spans="1:11" ht="14.45" customHeight="1" x14ac:dyDescent="0.2">
      <c r="A463" s="821" t="s">
        <v>614</v>
      </c>
      <c r="B463" s="822" t="s">
        <v>615</v>
      </c>
      <c r="C463" s="825" t="s">
        <v>637</v>
      </c>
      <c r="D463" s="839" t="s">
        <v>638</v>
      </c>
      <c r="E463" s="825" t="s">
        <v>4517</v>
      </c>
      <c r="F463" s="839" t="s">
        <v>4518</v>
      </c>
      <c r="G463" s="825" t="s">
        <v>4625</v>
      </c>
      <c r="H463" s="825" t="s">
        <v>4626</v>
      </c>
      <c r="I463" s="831">
        <v>0.68999999761581421</v>
      </c>
      <c r="J463" s="831">
        <v>6000</v>
      </c>
      <c r="K463" s="832">
        <v>4140</v>
      </c>
    </row>
    <row r="464" spans="1:11" ht="14.45" customHeight="1" x14ac:dyDescent="0.2">
      <c r="A464" s="821" t="s">
        <v>614</v>
      </c>
      <c r="B464" s="822" t="s">
        <v>615</v>
      </c>
      <c r="C464" s="825" t="s">
        <v>637</v>
      </c>
      <c r="D464" s="839" t="s">
        <v>638</v>
      </c>
      <c r="E464" s="825" t="s">
        <v>4517</v>
      </c>
      <c r="F464" s="839" t="s">
        <v>4518</v>
      </c>
      <c r="G464" s="825" t="s">
        <v>4525</v>
      </c>
      <c r="H464" s="825" t="s">
        <v>4526</v>
      </c>
      <c r="I464" s="831">
        <v>3.5</v>
      </c>
      <c r="J464" s="831">
        <v>3200</v>
      </c>
      <c r="K464" s="832">
        <v>11200</v>
      </c>
    </row>
    <row r="465" spans="1:11" ht="14.45" customHeight="1" x14ac:dyDescent="0.2">
      <c r="A465" s="821" t="s">
        <v>614</v>
      </c>
      <c r="B465" s="822" t="s">
        <v>615</v>
      </c>
      <c r="C465" s="825" t="s">
        <v>637</v>
      </c>
      <c r="D465" s="839" t="s">
        <v>638</v>
      </c>
      <c r="E465" s="825" t="s">
        <v>4517</v>
      </c>
      <c r="F465" s="839" t="s">
        <v>4518</v>
      </c>
      <c r="G465" s="825" t="s">
        <v>4519</v>
      </c>
      <c r="H465" s="825" t="s">
        <v>4527</v>
      </c>
      <c r="I465" s="831">
        <v>1.1600000143051148</v>
      </c>
      <c r="J465" s="831">
        <v>11800</v>
      </c>
      <c r="K465" s="832">
        <v>14082</v>
      </c>
    </row>
    <row r="466" spans="1:11" ht="14.45" customHeight="1" x14ac:dyDescent="0.2">
      <c r="A466" s="821" t="s">
        <v>614</v>
      </c>
      <c r="B466" s="822" t="s">
        <v>615</v>
      </c>
      <c r="C466" s="825" t="s">
        <v>637</v>
      </c>
      <c r="D466" s="839" t="s">
        <v>638</v>
      </c>
      <c r="E466" s="825" t="s">
        <v>4517</v>
      </c>
      <c r="F466" s="839" t="s">
        <v>4518</v>
      </c>
      <c r="G466" s="825" t="s">
        <v>4521</v>
      </c>
      <c r="H466" s="825" t="s">
        <v>4528</v>
      </c>
      <c r="I466" s="831">
        <v>1.2649999856948853</v>
      </c>
      <c r="J466" s="831">
        <v>3400</v>
      </c>
      <c r="K466" s="832">
        <v>4322</v>
      </c>
    </row>
    <row r="467" spans="1:11" ht="14.45" customHeight="1" x14ac:dyDescent="0.2">
      <c r="A467" s="821" t="s">
        <v>614</v>
      </c>
      <c r="B467" s="822" t="s">
        <v>615</v>
      </c>
      <c r="C467" s="825" t="s">
        <v>637</v>
      </c>
      <c r="D467" s="839" t="s">
        <v>638</v>
      </c>
      <c r="E467" s="825" t="s">
        <v>4517</v>
      </c>
      <c r="F467" s="839" t="s">
        <v>4518</v>
      </c>
      <c r="G467" s="825" t="s">
        <v>4625</v>
      </c>
      <c r="H467" s="825" t="s">
        <v>4629</v>
      </c>
      <c r="I467" s="831">
        <v>1.1420000076293946</v>
      </c>
      <c r="J467" s="831">
        <v>8400</v>
      </c>
      <c r="K467" s="832">
        <v>9946</v>
      </c>
    </row>
    <row r="468" spans="1:11" ht="14.45" customHeight="1" x14ac:dyDescent="0.2">
      <c r="A468" s="821" t="s">
        <v>614</v>
      </c>
      <c r="B468" s="822" t="s">
        <v>615</v>
      </c>
      <c r="C468" s="825" t="s">
        <v>637</v>
      </c>
      <c r="D468" s="839" t="s">
        <v>638</v>
      </c>
      <c r="E468" s="825" t="s">
        <v>4517</v>
      </c>
      <c r="F468" s="839" t="s">
        <v>4518</v>
      </c>
      <c r="G468" s="825" t="s">
        <v>4529</v>
      </c>
      <c r="H468" s="825" t="s">
        <v>4530</v>
      </c>
      <c r="I468" s="831">
        <v>3.6099998950958252</v>
      </c>
      <c r="J468" s="831">
        <v>3200</v>
      </c>
      <c r="K468" s="832">
        <v>11567</v>
      </c>
    </row>
    <row r="469" spans="1:11" ht="14.45" customHeight="1" x14ac:dyDescent="0.2">
      <c r="A469" s="821" t="s">
        <v>614</v>
      </c>
      <c r="B469" s="822" t="s">
        <v>615</v>
      </c>
      <c r="C469" s="825" t="s">
        <v>637</v>
      </c>
      <c r="D469" s="839" t="s">
        <v>638</v>
      </c>
      <c r="E469" s="825" t="s">
        <v>4517</v>
      </c>
      <c r="F469" s="839" t="s">
        <v>4518</v>
      </c>
      <c r="G469" s="825" t="s">
        <v>4787</v>
      </c>
      <c r="H469" s="825" t="s">
        <v>4788</v>
      </c>
      <c r="I469" s="831">
        <v>3.630000114440918</v>
      </c>
      <c r="J469" s="831">
        <v>800</v>
      </c>
      <c r="K469" s="832">
        <v>2904</v>
      </c>
    </row>
    <row r="470" spans="1:11" ht="14.45" customHeight="1" x14ac:dyDescent="0.2">
      <c r="A470" s="821" t="s">
        <v>614</v>
      </c>
      <c r="B470" s="822" t="s">
        <v>615</v>
      </c>
      <c r="C470" s="825" t="s">
        <v>637</v>
      </c>
      <c r="D470" s="839" t="s">
        <v>638</v>
      </c>
      <c r="E470" s="825" t="s">
        <v>4517</v>
      </c>
      <c r="F470" s="839" t="s">
        <v>4518</v>
      </c>
      <c r="G470" s="825" t="s">
        <v>4531</v>
      </c>
      <c r="H470" s="825" t="s">
        <v>4532</v>
      </c>
      <c r="I470" s="831">
        <v>4.679999828338623</v>
      </c>
      <c r="J470" s="831">
        <v>2000</v>
      </c>
      <c r="K470" s="832">
        <v>9360</v>
      </c>
    </row>
    <row r="471" spans="1:11" ht="14.45" customHeight="1" x14ac:dyDescent="0.2">
      <c r="A471" s="821" t="s">
        <v>614</v>
      </c>
      <c r="B471" s="822" t="s">
        <v>615</v>
      </c>
      <c r="C471" s="825" t="s">
        <v>640</v>
      </c>
      <c r="D471" s="839" t="s">
        <v>641</v>
      </c>
      <c r="E471" s="825" t="s">
        <v>4312</v>
      </c>
      <c r="F471" s="839" t="s">
        <v>4313</v>
      </c>
      <c r="G471" s="825" t="s">
        <v>4541</v>
      </c>
      <c r="H471" s="825" t="s">
        <v>4542</v>
      </c>
      <c r="I471" s="831">
        <v>147.17999267578125</v>
      </c>
      <c r="J471" s="831">
        <v>1</v>
      </c>
      <c r="K471" s="832">
        <v>147.17999267578125</v>
      </c>
    </row>
    <row r="472" spans="1:11" ht="14.45" customHeight="1" x14ac:dyDescent="0.2">
      <c r="A472" s="821" t="s">
        <v>614</v>
      </c>
      <c r="B472" s="822" t="s">
        <v>615</v>
      </c>
      <c r="C472" s="825" t="s">
        <v>640</v>
      </c>
      <c r="D472" s="839" t="s">
        <v>641</v>
      </c>
      <c r="E472" s="825" t="s">
        <v>4312</v>
      </c>
      <c r="F472" s="839" t="s">
        <v>4313</v>
      </c>
      <c r="G472" s="825" t="s">
        <v>4543</v>
      </c>
      <c r="H472" s="825" t="s">
        <v>4544</v>
      </c>
      <c r="I472" s="831">
        <v>147.17999267578125</v>
      </c>
      <c r="J472" s="831">
        <v>1</v>
      </c>
      <c r="K472" s="832">
        <v>147.17999267578125</v>
      </c>
    </row>
    <row r="473" spans="1:11" ht="14.45" customHeight="1" x14ac:dyDescent="0.2">
      <c r="A473" s="821" t="s">
        <v>614</v>
      </c>
      <c r="B473" s="822" t="s">
        <v>615</v>
      </c>
      <c r="C473" s="825" t="s">
        <v>640</v>
      </c>
      <c r="D473" s="839" t="s">
        <v>641</v>
      </c>
      <c r="E473" s="825" t="s">
        <v>4312</v>
      </c>
      <c r="F473" s="839" t="s">
        <v>4313</v>
      </c>
      <c r="G473" s="825" t="s">
        <v>4314</v>
      </c>
      <c r="H473" s="825" t="s">
        <v>4315</v>
      </c>
      <c r="I473" s="831">
        <v>167.58499908447266</v>
      </c>
      <c r="J473" s="831">
        <v>19</v>
      </c>
      <c r="K473" s="832">
        <v>3162.9399719238281</v>
      </c>
    </row>
    <row r="474" spans="1:11" ht="14.45" customHeight="1" x14ac:dyDescent="0.2">
      <c r="A474" s="821" t="s">
        <v>614</v>
      </c>
      <c r="B474" s="822" t="s">
        <v>615</v>
      </c>
      <c r="C474" s="825" t="s">
        <v>640</v>
      </c>
      <c r="D474" s="839" t="s">
        <v>641</v>
      </c>
      <c r="E474" s="825" t="s">
        <v>4789</v>
      </c>
      <c r="F474" s="839" t="s">
        <v>4790</v>
      </c>
      <c r="G474" s="825" t="s">
        <v>4791</v>
      </c>
      <c r="H474" s="825" t="s">
        <v>4792</v>
      </c>
      <c r="I474" s="831">
        <v>67.110000610351563</v>
      </c>
      <c r="J474" s="831">
        <v>50</v>
      </c>
      <c r="K474" s="832">
        <v>3355.5999755859375</v>
      </c>
    </row>
    <row r="475" spans="1:11" ht="14.45" customHeight="1" x14ac:dyDescent="0.2">
      <c r="A475" s="821" t="s">
        <v>614</v>
      </c>
      <c r="B475" s="822" t="s">
        <v>615</v>
      </c>
      <c r="C475" s="825" t="s">
        <v>640</v>
      </c>
      <c r="D475" s="839" t="s">
        <v>641</v>
      </c>
      <c r="E475" s="825" t="s">
        <v>4547</v>
      </c>
      <c r="F475" s="839" t="s">
        <v>4548</v>
      </c>
      <c r="G475" s="825" t="s">
        <v>4549</v>
      </c>
      <c r="H475" s="825" t="s">
        <v>4550</v>
      </c>
      <c r="I475" s="831">
        <v>21.239999771118164</v>
      </c>
      <c r="J475" s="831">
        <v>30</v>
      </c>
      <c r="K475" s="832">
        <v>637.20001220703125</v>
      </c>
    </row>
    <row r="476" spans="1:11" ht="14.45" customHeight="1" x14ac:dyDescent="0.2">
      <c r="A476" s="821" t="s">
        <v>614</v>
      </c>
      <c r="B476" s="822" t="s">
        <v>615</v>
      </c>
      <c r="C476" s="825" t="s">
        <v>640</v>
      </c>
      <c r="D476" s="839" t="s">
        <v>641</v>
      </c>
      <c r="E476" s="825" t="s">
        <v>4318</v>
      </c>
      <c r="F476" s="839" t="s">
        <v>4319</v>
      </c>
      <c r="G476" s="825" t="s">
        <v>4560</v>
      </c>
      <c r="H476" s="825" t="s">
        <v>4561</v>
      </c>
      <c r="I476" s="831">
        <v>9.1737501621246338</v>
      </c>
      <c r="J476" s="831">
        <v>930</v>
      </c>
      <c r="K476" s="832">
        <v>8536.699951171875</v>
      </c>
    </row>
    <row r="477" spans="1:11" ht="14.45" customHeight="1" x14ac:dyDescent="0.2">
      <c r="A477" s="821" t="s">
        <v>614</v>
      </c>
      <c r="B477" s="822" t="s">
        <v>615</v>
      </c>
      <c r="C477" s="825" t="s">
        <v>640</v>
      </c>
      <c r="D477" s="839" t="s">
        <v>641</v>
      </c>
      <c r="E477" s="825" t="s">
        <v>4318</v>
      </c>
      <c r="F477" s="839" t="s">
        <v>4319</v>
      </c>
      <c r="G477" s="825" t="s">
        <v>4647</v>
      </c>
      <c r="H477" s="825" t="s">
        <v>4648</v>
      </c>
      <c r="I477" s="831">
        <v>13.430000305175781</v>
      </c>
      <c r="J477" s="831">
        <v>240</v>
      </c>
      <c r="K477" s="832">
        <v>3223.199951171875</v>
      </c>
    </row>
    <row r="478" spans="1:11" ht="14.45" customHeight="1" x14ac:dyDescent="0.2">
      <c r="A478" s="821" t="s">
        <v>614</v>
      </c>
      <c r="B478" s="822" t="s">
        <v>615</v>
      </c>
      <c r="C478" s="825" t="s">
        <v>640</v>
      </c>
      <c r="D478" s="839" t="s">
        <v>641</v>
      </c>
      <c r="E478" s="825" t="s">
        <v>4318</v>
      </c>
      <c r="F478" s="839" t="s">
        <v>4319</v>
      </c>
      <c r="G478" s="825" t="s">
        <v>4325</v>
      </c>
      <c r="H478" s="825" t="s">
        <v>4326</v>
      </c>
      <c r="I478" s="831">
        <v>1.0033333301544189</v>
      </c>
      <c r="J478" s="831">
        <v>600</v>
      </c>
      <c r="K478" s="832">
        <v>604</v>
      </c>
    </row>
    <row r="479" spans="1:11" ht="14.45" customHeight="1" x14ac:dyDescent="0.2">
      <c r="A479" s="821" t="s">
        <v>614</v>
      </c>
      <c r="B479" s="822" t="s">
        <v>615</v>
      </c>
      <c r="C479" s="825" t="s">
        <v>640</v>
      </c>
      <c r="D479" s="839" t="s">
        <v>641</v>
      </c>
      <c r="E479" s="825" t="s">
        <v>4318</v>
      </c>
      <c r="F479" s="839" t="s">
        <v>4319</v>
      </c>
      <c r="G479" s="825" t="s">
        <v>4327</v>
      </c>
      <c r="H479" s="825" t="s">
        <v>4328</v>
      </c>
      <c r="I479" s="831">
        <v>3.4450000524520874</v>
      </c>
      <c r="J479" s="831">
        <v>520</v>
      </c>
      <c r="K479" s="832">
        <v>1795.6000061035156</v>
      </c>
    </row>
    <row r="480" spans="1:11" ht="14.45" customHeight="1" x14ac:dyDescent="0.2">
      <c r="A480" s="821" t="s">
        <v>614</v>
      </c>
      <c r="B480" s="822" t="s">
        <v>615</v>
      </c>
      <c r="C480" s="825" t="s">
        <v>640</v>
      </c>
      <c r="D480" s="839" t="s">
        <v>641</v>
      </c>
      <c r="E480" s="825" t="s">
        <v>4318</v>
      </c>
      <c r="F480" s="839" t="s">
        <v>4319</v>
      </c>
      <c r="G480" s="825" t="s">
        <v>4329</v>
      </c>
      <c r="H480" s="825" t="s">
        <v>4330</v>
      </c>
      <c r="I480" s="831">
        <v>11.364999771118164</v>
      </c>
      <c r="J480" s="831">
        <v>40</v>
      </c>
      <c r="K480" s="832">
        <v>454.6199951171875</v>
      </c>
    </row>
    <row r="481" spans="1:11" ht="14.45" customHeight="1" x14ac:dyDescent="0.2">
      <c r="A481" s="821" t="s">
        <v>614</v>
      </c>
      <c r="B481" s="822" t="s">
        <v>615</v>
      </c>
      <c r="C481" s="825" t="s">
        <v>640</v>
      </c>
      <c r="D481" s="839" t="s">
        <v>641</v>
      </c>
      <c r="E481" s="825" t="s">
        <v>4318</v>
      </c>
      <c r="F481" s="839" t="s">
        <v>4319</v>
      </c>
      <c r="G481" s="825" t="s">
        <v>4331</v>
      </c>
      <c r="H481" s="825" t="s">
        <v>4332</v>
      </c>
      <c r="I481" s="831">
        <v>6.440000057220459</v>
      </c>
      <c r="J481" s="831">
        <v>500</v>
      </c>
      <c r="K481" s="832">
        <v>3220</v>
      </c>
    </row>
    <row r="482" spans="1:11" ht="14.45" customHeight="1" x14ac:dyDescent="0.2">
      <c r="A482" s="821" t="s">
        <v>614</v>
      </c>
      <c r="B482" s="822" t="s">
        <v>615</v>
      </c>
      <c r="C482" s="825" t="s">
        <v>640</v>
      </c>
      <c r="D482" s="839" t="s">
        <v>641</v>
      </c>
      <c r="E482" s="825" t="s">
        <v>4318</v>
      </c>
      <c r="F482" s="839" t="s">
        <v>4319</v>
      </c>
      <c r="G482" s="825" t="s">
        <v>4793</v>
      </c>
      <c r="H482" s="825" t="s">
        <v>4794</v>
      </c>
      <c r="I482" s="831">
        <v>790.875</v>
      </c>
      <c r="J482" s="831">
        <v>3</v>
      </c>
      <c r="K482" s="832">
        <v>2372.6300048828125</v>
      </c>
    </row>
    <row r="483" spans="1:11" ht="14.45" customHeight="1" x14ac:dyDescent="0.2">
      <c r="A483" s="821" t="s">
        <v>614</v>
      </c>
      <c r="B483" s="822" t="s">
        <v>615</v>
      </c>
      <c r="C483" s="825" t="s">
        <v>640</v>
      </c>
      <c r="D483" s="839" t="s">
        <v>641</v>
      </c>
      <c r="E483" s="825" t="s">
        <v>4318</v>
      </c>
      <c r="F483" s="839" t="s">
        <v>4319</v>
      </c>
      <c r="G483" s="825" t="s">
        <v>4795</v>
      </c>
      <c r="H483" s="825" t="s">
        <v>4796</v>
      </c>
      <c r="I483" s="831">
        <v>770.3699951171875</v>
      </c>
      <c r="J483" s="831">
        <v>1</v>
      </c>
      <c r="K483" s="832">
        <v>770.3699951171875</v>
      </c>
    </row>
    <row r="484" spans="1:11" ht="14.45" customHeight="1" x14ac:dyDescent="0.2">
      <c r="A484" s="821" t="s">
        <v>614</v>
      </c>
      <c r="B484" s="822" t="s">
        <v>615</v>
      </c>
      <c r="C484" s="825" t="s">
        <v>640</v>
      </c>
      <c r="D484" s="839" t="s">
        <v>641</v>
      </c>
      <c r="E484" s="825" t="s">
        <v>4318</v>
      </c>
      <c r="F484" s="839" t="s">
        <v>4319</v>
      </c>
      <c r="G484" s="825" t="s">
        <v>4335</v>
      </c>
      <c r="H484" s="825" t="s">
        <v>4336</v>
      </c>
      <c r="I484" s="831">
        <v>355.35000610351563</v>
      </c>
      <c r="J484" s="831">
        <v>13</v>
      </c>
      <c r="K484" s="832">
        <v>4619.5500793457031</v>
      </c>
    </row>
    <row r="485" spans="1:11" ht="14.45" customHeight="1" x14ac:dyDescent="0.2">
      <c r="A485" s="821" t="s">
        <v>614</v>
      </c>
      <c r="B485" s="822" t="s">
        <v>615</v>
      </c>
      <c r="C485" s="825" t="s">
        <v>640</v>
      </c>
      <c r="D485" s="839" t="s">
        <v>641</v>
      </c>
      <c r="E485" s="825" t="s">
        <v>4318</v>
      </c>
      <c r="F485" s="839" t="s">
        <v>4319</v>
      </c>
      <c r="G485" s="825" t="s">
        <v>4655</v>
      </c>
      <c r="H485" s="825" t="s">
        <v>4656</v>
      </c>
      <c r="I485" s="831">
        <v>235.1300048828125</v>
      </c>
      <c r="J485" s="831">
        <v>10</v>
      </c>
      <c r="K485" s="832">
        <v>2351.2900390625</v>
      </c>
    </row>
    <row r="486" spans="1:11" ht="14.45" customHeight="1" x14ac:dyDescent="0.2">
      <c r="A486" s="821" t="s">
        <v>614</v>
      </c>
      <c r="B486" s="822" t="s">
        <v>615</v>
      </c>
      <c r="C486" s="825" t="s">
        <v>640</v>
      </c>
      <c r="D486" s="839" t="s">
        <v>641</v>
      </c>
      <c r="E486" s="825" t="s">
        <v>4318</v>
      </c>
      <c r="F486" s="839" t="s">
        <v>4319</v>
      </c>
      <c r="G486" s="825" t="s">
        <v>4337</v>
      </c>
      <c r="H486" s="825" t="s">
        <v>4338</v>
      </c>
      <c r="I486" s="831">
        <v>22.149999618530273</v>
      </c>
      <c r="J486" s="831">
        <v>215</v>
      </c>
      <c r="K486" s="832">
        <v>4762.25</v>
      </c>
    </row>
    <row r="487" spans="1:11" ht="14.45" customHeight="1" x14ac:dyDescent="0.2">
      <c r="A487" s="821" t="s">
        <v>614</v>
      </c>
      <c r="B487" s="822" t="s">
        <v>615</v>
      </c>
      <c r="C487" s="825" t="s">
        <v>640</v>
      </c>
      <c r="D487" s="839" t="s">
        <v>641</v>
      </c>
      <c r="E487" s="825" t="s">
        <v>4318</v>
      </c>
      <c r="F487" s="839" t="s">
        <v>4319</v>
      </c>
      <c r="G487" s="825" t="s">
        <v>4663</v>
      </c>
      <c r="H487" s="825" t="s">
        <v>4664</v>
      </c>
      <c r="I487" s="831">
        <v>120.61000061035156</v>
      </c>
      <c r="J487" s="831">
        <v>10</v>
      </c>
      <c r="K487" s="832">
        <v>1206.1199951171875</v>
      </c>
    </row>
    <row r="488" spans="1:11" ht="14.45" customHeight="1" x14ac:dyDescent="0.2">
      <c r="A488" s="821" t="s">
        <v>614</v>
      </c>
      <c r="B488" s="822" t="s">
        <v>615</v>
      </c>
      <c r="C488" s="825" t="s">
        <v>640</v>
      </c>
      <c r="D488" s="839" t="s">
        <v>641</v>
      </c>
      <c r="E488" s="825" t="s">
        <v>4318</v>
      </c>
      <c r="F488" s="839" t="s">
        <v>4319</v>
      </c>
      <c r="G488" s="825" t="s">
        <v>4673</v>
      </c>
      <c r="H488" s="825" t="s">
        <v>4674</v>
      </c>
      <c r="I488" s="831">
        <v>124.40000152587891</v>
      </c>
      <c r="J488" s="831">
        <v>5</v>
      </c>
      <c r="K488" s="832">
        <v>622.02001953125</v>
      </c>
    </row>
    <row r="489" spans="1:11" ht="14.45" customHeight="1" x14ac:dyDescent="0.2">
      <c r="A489" s="821" t="s">
        <v>614</v>
      </c>
      <c r="B489" s="822" t="s">
        <v>615</v>
      </c>
      <c r="C489" s="825" t="s">
        <v>640</v>
      </c>
      <c r="D489" s="839" t="s">
        <v>641</v>
      </c>
      <c r="E489" s="825" t="s">
        <v>4318</v>
      </c>
      <c r="F489" s="839" t="s">
        <v>4319</v>
      </c>
      <c r="G489" s="825" t="s">
        <v>4341</v>
      </c>
      <c r="H489" s="825" t="s">
        <v>4342</v>
      </c>
      <c r="I489" s="831">
        <v>33.799999237060547</v>
      </c>
      <c r="J489" s="831">
        <v>80</v>
      </c>
      <c r="K489" s="832">
        <v>2703.7599487304688</v>
      </c>
    </row>
    <row r="490" spans="1:11" ht="14.45" customHeight="1" x14ac:dyDescent="0.2">
      <c r="A490" s="821" t="s">
        <v>614</v>
      </c>
      <c r="B490" s="822" t="s">
        <v>615</v>
      </c>
      <c r="C490" s="825" t="s">
        <v>640</v>
      </c>
      <c r="D490" s="839" t="s">
        <v>641</v>
      </c>
      <c r="E490" s="825" t="s">
        <v>4318</v>
      </c>
      <c r="F490" s="839" t="s">
        <v>4319</v>
      </c>
      <c r="G490" s="825" t="s">
        <v>4343</v>
      </c>
      <c r="H490" s="825" t="s">
        <v>4344</v>
      </c>
      <c r="I490" s="831">
        <v>38.090000152587891</v>
      </c>
      <c r="J490" s="831">
        <v>120</v>
      </c>
      <c r="K490" s="832">
        <v>4571.259765625</v>
      </c>
    </row>
    <row r="491" spans="1:11" ht="14.45" customHeight="1" x14ac:dyDescent="0.2">
      <c r="A491" s="821" t="s">
        <v>614</v>
      </c>
      <c r="B491" s="822" t="s">
        <v>615</v>
      </c>
      <c r="C491" s="825" t="s">
        <v>640</v>
      </c>
      <c r="D491" s="839" t="s">
        <v>641</v>
      </c>
      <c r="E491" s="825" t="s">
        <v>4318</v>
      </c>
      <c r="F491" s="839" t="s">
        <v>4319</v>
      </c>
      <c r="G491" s="825" t="s">
        <v>4345</v>
      </c>
      <c r="H491" s="825" t="s">
        <v>4346</v>
      </c>
      <c r="I491" s="831">
        <v>214.5775032043457</v>
      </c>
      <c r="J491" s="831">
        <v>13</v>
      </c>
      <c r="K491" s="832">
        <v>2789.5100402832031</v>
      </c>
    </row>
    <row r="492" spans="1:11" ht="14.45" customHeight="1" x14ac:dyDescent="0.2">
      <c r="A492" s="821" t="s">
        <v>614</v>
      </c>
      <c r="B492" s="822" t="s">
        <v>615</v>
      </c>
      <c r="C492" s="825" t="s">
        <v>640</v>
      </c>
      <c r="D492" s="839" t="s">
        <v>641</v>
      </c>
      <c r="E492" s="825" t="s">
        <v>4318</v>
      </c>
      <c r="F492" s="839" t="s">
        <v>4319</v>
      </c>
      <c r="G492" s="825" t="s">
        <v>4677</v>
      </c>
      <c r="H492" s="825" t="s">
        <v>4678</v>
      </c>
      <c r="I492" s="831">
        <v>573.8499755859375</v>
      </c>
      <c r="J492" s="831">
        <v>1</v>
      </c>
      <c r="K492" s="832">
        <v>573.8499755859375</v>
      </c>
    </row>
    <row r="493" spans="1:11" ht="14.45" customHeight="1" x14ac:dyDescent="0.2">
      <c r="A493" s="821" t="s">
        <v>614</v>
      </c>
      <c r="B493" s="822" t="s">
        <v>615</v>
      </c>
      <c r="C493" s="825" t="s">
        <v>640</v>
      </c>
      <c r="D493" s="839" t="s">
        <v>641</v>
      </c>
      <c r="E493" s="825" t="s">
        <v>4318</v>
      </c>
      <c r="F493" s="839" t="s">
        <v>4319</v>
      </c>
      <c r="G493" s="825" t="s">
        <v>4679</v>
      </c>
      <c r="H493" s="825" t="s">
        <v>4680</v>
      </c>
      <c r="I493" s="831">
        <v>309.35000610351563</v>
      </c>
      <c r="J493" s="831">
        <v>3</v>
      </c>
      <c r="K493" s="832">
        <v>928.05001831054688</v>
      </c>
    </row>
    <row r="494" spans="1:11" ht="14.45" customHeight="1" x14ac:dyDescent="0.2">
      <c r="A494" s="821" t="s">
        <v>614</v>
      </c>
      <c r="B494" s="822" t="s">
        <v>615</v>
      </c>
      <c r="C494" s="825" t="s">
        <v>640</v>
      </c>
      <c r="D494" s="839" t="s">
        <v>641</v>
      </c>
      <c r="E494" s="825" t="s">
        <v>4318</v>
      </c>
      <c r="F494" s="839" t="s">
        <v>4319</v>
      </c>
      <c r="G494" s="825" t="s">
        <v>4683</v>
      </c>
      <c r="H494" s="825" t="s">
        <v>4684</v>
      </c>
      <c r="I494" s="831">
        <v>228.85000610351563</v>
      </c>
      <c r="J494" s="831">
        <v>85</v>
      </c>
      <c r="K494" s="832">
        <v>19452.25</v>
      </c>
    </row>
    <row r="495" spans="1:11" ht="14.45" customHeight="1" x14ac:dyDescent="0.2">
      <c r="A495" s="821" t="s">
        <v>614</v>
      </c>
      <c r="B495" s="822" t="s">
        <v>615</v>
      </c>
      <c r="C495" s="825" t="s">
        <v>640</v>
      </c>
      <c r="D495" s="839" t="s">
        <v>641</v>
      </c>
      <c r="E495" s="825" t="s">
        <v>4318</v>
      </c>
      <c r="F495" s="839" t="s">
        <v>4319</v>
      </c>
      <c r="G495" s="825" t="s">
        <v>4797</v>
      </c>
      <c r="H495" s="825" t="s">
        <v>4798</v>
      </c>
      <c r="I495" s="831">
        <v>127.98999786376953</v>
      </c>
      <c r="J495" s="831">
        <v>5</v>
      </c>
      <c r="K495" s="832">
        <v>639.95001220703125</v>
      </c>
    </row>
    <row r="496" spans="1:11" ht="14.45" customHeight="1" x14ac:dyDescent="0.2">
      <c r="A496" s="821" t="s">
        <v>614</v>
      </c>
      <c r="B496" s="822" t="s">
        <v>615</v>
      </c>
      <c r="C496" s="825" t="s">
        <v>640</v>
      </c>
      <c r="D496" s="839" t="s">
        <v>641</v>
      </c>
      <c r="E496" s="825" t="s">
        <v>4318</v>
      </c>
      <c r="F496" s="839" t="s">
        <v>4319</v>
      </c>
      <c r="G496" s="825" t="s">
        <v>4799</v>
      </c>
      <c r="H496" s="825" t="s">
        <v>4800</v>
      </c>
      <c r="I496" s="831">
        <v>124.19999694824219</v>
      </c>
      <c r="J496" s="831">
        <v>30</v>
      </c>
      <c r="K496" s="832">
        <v>3726</v>
      </c>
    </row>
    <row r="497" spans="1:11" ht="14.45" customHeight="1" x14ac:dyDescent="0.2">
      <c r="A497" s="821" t="s">
        <v>614</v>
      </c>
      <c r="B497" s="822" t="s">
        <v>615</v>
      </c>
      <c r="C497" s="825" t="s">
        <v>640</v>
      </c>
      <c r="D497" s="839" t="s">
        <v>641</v>
      </c>
      <c r="E497" s="825" t="s">
        <v>4318</v>
      </c>
      <c r="F497" s="839" t="s">
        <v>4319</v>
      </c>
      <c r="G497" s="825" t="s">
        <v>4347</v>
      </c>
      <c r="H497" s="825" t="s">
        <v>4348</v>
      </c>
      <c r="I497" s="831">
        <v>85.444285801478799</v>
      </c>
      <c r="J497" s="831">
        <v>75</v>
      </c>
      <c r="K497" s="832">
        <v>6211.699951171875</v>
      </c>
    </row>
    <row r="498" spans="1:11" ht="14.45" customHeight="1" x14ac:dyDescent="0.2">
      <c r="A498" s="821" t="s">
        <v>614</v>
      </c>
      <c r="B498" s="822" t="s">
        <v>615</v>
      </c>
      <c r="C498" s="825" t="s">
        <v>640</v>
      </c>
      <c r="D498" s="839" t="s">
        <v>641</v>
      </c>
      <c r="E498" s="825" t="s">
        <v>4318</v>
      </c>
      <c r="F498" s="839" t="s">
        <v>4319</v>
      </c>
      <c r="G498" s="825" t="s">
        <v>4349</v>
      </c>
      <c r="H498" s="825" t="s">
        <v>4350</v>
      </c>
      <c r="I498" s="831">
        <v>334.64999389648438</v>
      </c>
      <c r="J498" s="831">
        <v>30</v>
      </c>
      <c r="K498" s="832">
        <v>10039.5</v>
      </c>
    </row>
    <row r="499" spans="1:11" ht="14.45" customHeight="1" x14ac:dyDescent="0.2">
      <c r="A499" s="821" t="s">
        <v>614</v>
      </c>
      <c r="B499" s="822" t="s">
        <v>615</v>
      </c>
      <c r="C499" s="825" t="s">
        <v>640</v>
      </c>
      <c r="D499" s="839" t="s">
        <v>641</v>
      </c>
      <c r="E499" s="825" t="s">
        <v>4318</v>
      </c>
      <c r="F499" s="839" t="s">
        <v>4319</v>
      </c>
      <c r="G499" s="825" t="s">
        <v>4351</v>
      </c>
      <c r="H499" s="825" t="s">
        <v>4352</v>
      </c>
      <c r="I499" s="831">
        <v>263.95</v>
      </c>
      <c r="J499" s="831">
        <v>120</v>
      </c>
      <c r="K499" s="832">
        <v>32259.7998046875</v>
      </c>
    </row>
    <row r="500" spans="1:11" ht="14.45" customHeight="1" x14ac:dyDescent="0.2">
      <c r="A500" s="821" t="s">
        <v>614</v>
      </c>
      <c r="B500" s="822" t="s">
        <v>615</v>
      </c>
      <c r="C500" s="825" t="s">
        <v>640</v>
      </c>
      <c r="D500" s="839" t="s">
        <v>641</v>
      </c>
      <c r="E500" s="825" t="s">
        <v>4318</v>
      </c>
      <c r="F500" s="839" t="s">
        <v>4319</v>
      </c>
      <c r="G500" s="825" t="s">
        <v>4353</v>
      </c>
      <c r="H500" s="825" t="s">
        <v>4354</v>
      </c>
      <c r="I500" s="831">
        <v>322</v>
      </c>
      <c r="J500" s="831">
        <v>90</v>
      </c>
      <c r="K500" s="832">
        <v>28980</v>
      </c>
    </row>
    <row r="501" spans="1:11" ht="14.45" customHeight="1" x14ac:dyDescent="0.2">
      <c r="A501" s="821" t="s">
        <v>614</v>
      </c>
      <c r="B501" s="822" t="s">
        <v>615</v>
      </c>
      <c r="C501" s="825" t="s">
        <v>640</v>
      </c>
      <c r="D501" s="839" t="s">
        <v>641</v>
      </c>
      <c r="E501" s="825" t="s">
        <v>4318</v>
      </c>
      <c r="F501" s="839" t="s">
        <v>4319</v>
      </c>
      <c r="G501" s="825" t="s">
        <v>4355</v>
      </c>
      <c r="H501" s="825" t="s">
        <v>4356</v>
      </c>
      <c r="I501" s="831">
        <v>47.649999618530273</v>
      </c>
      <c r="J501" s="831">
        <v>20</v>
      </c>
      <c r="K501" s="832">
        <v>953.00997924804688</v>
      </c>
    </row>
    <row r="502" spans="1:11" ht="14.45" customHeight="1" x14ac:dyDescent="0.2">
      <c r="A502" s="821" t="s">
        <v>614</v>
      </c>
      <c r="B502" s="822" t="s">
        <v>615</v>
      </c>
      <c r="C502" s="825" t="s">
        <v>640</v>
      </c>
      <c r="D502" s="839" t="s">
        <v>641</v>
      </c>
      <c r="E502" s="825" t="s">
        <v>4318</v>
      </c>
      <c r="F502" s="839" t="s">
        <v>4319</v>
      </c>
      <c r="G502" s="825" t="s">
        <v>4801</v>
      </c>
      <c r="H502" s="825" t="s">
        <v>4802</v>
      </c>
      <c r="I502" s="831">
        <v>69</v>
      </c>
      <c r="J502" s="831">
        <v>20</v>
      </c>
      <c r="K502" s="832">
        <v>1380</v>
      </c>
    </row>
    <row r="503" spans="1:11" ht="14.45" customHeight="1" x14ac:dyDescent="0.2">
      <c r="A503" s="821" t="s">
        <v>614</v>
      </c>
      <c r="B503" s="822" t="s">
        <v>615</v>
      </c>
      <c r="C503" s="825" t="s">
        <v>640</v>
      </c>
      <c r="D503" s="839" t="s">
        <v>641</v>
      </c>
      <c r="E503" s="825" t="s">
        <v>4318</v>
      </c>
      <c r="F503" s="839" t="s">
        <v>4319</v>
      </c>
      <c r="G503" s="825" t="s">
        <v>4803</v>
      </c>
      <c r="H503" s="825" t="s">
        <v>4804</v>
      </c>
      <c r="I503" s="831">
        <v>113.27999877929688</v>
      </c>
      <c r="J503" s="831">
        <v>10</v>
      </c>
      <c r="K503" s="832">
        <v>1132.75</v>
      </c>
    </row>
    <row r="504" spans="1:11" ht="14.45" customHeight="1" x14ac:dyDescent="0.2">
      <c r="A504" s="821" t="s">
        <v>614</v>
      </c>
      <c r="B504" s="822" t="s">
        <v>615</v>
      </c>
      <c r="C504" s="825" t="s">
        <v>640</v>
      </c>
      <c r="D504" s="839" t="s">
        <v>641</v>
      </c>
      <c r="E504" s="825" t="s">
        <v>4318</v>
      </c>
      <c r="F504" s="839" t="s">
        <v>4319</v>
      </c>
      <c r="G504" s="825" t="s">
        <v>4357</v>
      </c>
      <c r="H504" s="825" t="s">
        <v>4358</v>
      </c>
      <c r="I504" s="831">
        <v>310.5</v>
      </c>
      <c r="J504" s="831">
        <v>90</v>
      </c>
      <c r="K504" s="832">
        <v>27945</v>
      </c>
    </row>
    <row r="505" spans="1:11" ht="14.45" customHeight="1" x14ac:dyDescent="0.2">
      <c r="A505" s="821" t="s">
        <v>614</v>
      </c>
      <c r="B505" s="822" t="s">
        <v>615</v>
      </c>
      <c r="C505" s="825" t="s">
        <v>640</v>
      </c>
      <c r="D505" s="839" t="s">
        <v>641</v>
      </c>
      <c r="E505" s="825" t="s">
        <v>4318</v>
      </c>
      <c r="F505" s="839" t="s">
        <v>4319</v>
      </c>
      <c r="G505" s="825" t="s">
        <v>4359</v>
      </c>
      <c r="H505" s="825" t="s">
        <v>4360</v>
      </c>
      <c r="I505" s="831">
        <v>259.451665242513</v>
      </c>
      <c r="J505" s="831">
        <v>75</v>
      </c>
      <c r="K505" s="832">
        <v>19105.289672851563</v>
      </c>
    </row>
    <row r="506" spans="1:11" ht="14.45" customHeight="1" x14ac:dyDescent="0.2">
      <c r="A506" s="821" t="s">
        <v>614</v>
      </c>
      <c r="B506" s="822" t="s">
        <v>615</v>
      </c>
      <c r="C506" s="825" t="s">
        <v>640</v>
      </c>
      <c r="D506" s="839" t="s">
        <v>641</v>
      </c>
      <c r="E506" s="825" t="s">
        <v>4318</v>
      </c>
      <c r="F506" s="839" t="s">
        <v>4319</v>
      </c>
      <c r="G506" s="825" t="s">
        <v>4805</v>
      </c>
      <c r="H506" s="825" t="s">
        <v>4806</v>
      </c>
      <c r="I506" s="831">
        <v>36.799999237060547</v>
      </c>
      <c r="J506" s="831">
        <v>50</v>
      </c>
      <c r="K506" s="832">
        <v>1840</v>
      </c>
    </row>
    <row r="507" spans="1:11" ht="14.45" customHeight="1" x14ac:dyDescent="0.2">
      <c r="A507" s="821" t="s">
        <v>614</v>
      </c>
      <c r="B507" s="822" t="s">
        <v>615</v>
      </c>
      <c r="C507" s="825" t="s">
        <v>640</v>
      </c>
      <c r="D507" s="839" t="s">
        <v>641</v>
      </c>
      <c r="E507" s="825" t="s">
        <v>4318</v>
      </c>
      <c r="F507" s="839" t="s">
        <v>4319</v>
      </c>
      <c r="G507" s="825" t="s">
        <v>4807</v>
      </c>
      <c r="H507" s="825" t="s">
        <v>4808</v>
      </c>
      <c r="I507" s="831">
        <v>41.400001525878906</v>
      </c>
      <c r="J507" s="831">
        <v>50</v>
      </c>
      <c r="K507" s="832">
        <v>2070</v>
      </c>
    </row>
    <row r="508" spans="1:11" ht="14.45" customHeight="1" x14ac:dyDescent="0.2">
      <c r="A508" s="821" t="s">
        <v>614</v>
      </c>
      <c r="B508" s="822" t="s">
        <v>615</v>
      </c>
      <c r="C508" s="825" t="s">
        <v>640</v>
      </c>
      <c r="D508" s="839" t="s">
        <v>641</v>
      </c>
      <c r="E508" s="825" t="s">
        <v>4318</v>
      </c>
      <c r="F508" s="839" t="s">
        <v>4319</v>
      </c>
      <c r="G508" s="825" t="s">
        <v>4367</v>
      </c>
      <c r="H508" s="825" t="s">
        <v>4368</v>
      </c>
      <c r="I508" s="831">
        <v>0.8520000219345093</v>
      </c>
      <c r="J508" s="831">
        <v>700</v>
      </c>
      <c r="K508" s="832">
        <v>596</v>
      </c>
    </row>
    <row r="509" spans="1:11" ht="14.45" customHeight="1" x14ac:dyDescent="0.2">
      <c r="A509" s="821" t="s">
        <v>614</v>
      </c>
      <c r="B509" s="822" t="s">
        <v>615</v>
      </c>
      <c r="C509" s="825" t="s">
        <v>640</v>
      </c>
      <c r="D509" s="839" t="s">
        <v>641</v>
      </c>
      <c r="E509" s="825" t="s">
        <v>4318</v>
      </c>
      <c r="F509" s="839" t="s">
        <v>4319</v>
      </c>
      <c r="G509" s="825" t="s">
        <v>4369</v>
      </c>
      <c r="H509" s="825" t="s">
        <v>4370</v>
      </c>
      <c r="I509" s="831">
        <v>1.5133333206176758</v>
      </c>
      <c r="J509" s="831">
        <v>500</v>
      </c>
      <c r="K509" s="832">
        <v>756</v>
      </c>
    </row>
    <row r="510" spans="1:11" ht="14.45" customHeight="1" x14ac:dyDescent="0.2">
      <c r="A510" s="821" t="s">
        <v>614</v>
      </c>
      <c r="B510" s="822" t="s">
        <v>615</v>
      </c>
      <c r="C510" s="825" t="s">
        <v>640</v>
      </c>
      <c r="D510" s="839" t="s">
        <v>641</v>
      </c>
      <c r="E510" s="825" t="s">
        <v>4318</v>
      </c>
      <c r="F510" s="839" t="s">
        <v>4319</v>
      </c>
      <c r="G510" s="825" t="s">
        <v>4572</v>
      </c>
      <c r="H510" s="825" t="s">
        <v>4573</v>
      </c>
      <c r="I510" s="831">
        <v>2.0649999380111694</v>
      </c>
      <c r="J510" s="831">
        <v>300</v>
      </c>
      <c r="K510" s="832">
        <v>619</v>
      </c>
    </row>
    <row r="511" spans="1:11" ht="14.45" customHeight="1" x14ac:dyDescent="0.2">
      <c r="A511" s="821" t="s">
        <v>614</v>
      </c>
      <c r="B511" s="822" t="s">
        <v>615</v>
      </c>
      <c r="C511" s="825" t="s">
        <v>640</v>
      </c>
      <c r="D511" s="839" t="s">
        <v>641</v>
      </c>
      <c r="E511" s="825" t="s">
        <v>4318</v>
      </c>
      <c r="F511" s="839" t="s">
        <v>4319</v>
      </c>
      <c r="G511" s="825" t="s">
        <v>4689</v>
      </c>
      <c r="H511" s="825" t="s">
        <v>4690</v>
      </c>
      <c r="I511" s="831">
        <v>46</v>
      </c>
      <c r="J511" s="831">
        <v>50</v>
      </c>
      <c r="K511" s="832">
        <v>2300</v>
      </c>
    </row>
    <row r="512" spans="1:11" ht="14.45" customHeight="1" x14ac:dyDescent="0.2">
      <c r="A512" s="821" t="s">
        <v>614</v>
      </c>
      <c r="B512" s="822" t="s">
        <v>615</v>
      </c>
      <c r="C512" s="825" t="s">
        <v>640</v>
      </c>
      <c r="D512" s="839" t="s">
        <v>641</v>
      </c>
      <c r="E512" s="825" t="s">
        <v>4318</v>
      </c>
      <c r="F512" s="839" t="s">
        <v>4319</v>
      </c>
      <c r="G512" s="825" t="s">
        <v>4691</v>
      </c>
      <c r="H512" s="825" t="s">
        <v>4692</v>
      </c>
      <c r="I512" s="831">
        <v>61.211999511718751</v>
      </c>
      <c r="J512" s="831">
        <v>32</v>
      </c>
      <c r="K512" s="832">
        <v>1958.7699890136719</v>
      </c>
    </row>
    <row r="513" spans="1:11" ht="14.45" customHeight="1" x14ac:dyDescent="0.2">
      <c r="A513" s="821" t="s">
        <v>614</v>
      </c>
      <c r="B513" s="822" t="s">
        <v>615</v>
      </c>
      <c r="C513" s="825" t="s">
        <v>640</v>
      </c>
      <c r="D513" s="839" t="s">
        <v>641</v>
      </c>
      <c r="E513" s="825" t="s">
        <v>4318</v>
      </c>
      <c r="F513" s="839" t="s">
        <v>4319</v>
      </c>
      <c r="G513" s="825" t="s">
        <v>4373</v>
      </c>
      <c r="H513" s="825" t="s">
        <v>4374</v>
      </c>
      <c r="I513" s="831">
        <v>111.41000366210938</v>
      </c>
      <c r="J513" s="831">
        <v>144</v>
      </c>
      <c r="K513" s="832">
        <v>16043.0400390625</v>
      </c>
    </row>
    <row r="514" spans="1:11" ht="14.45" customHeight="1" x14ac:dyDescent="0.2">
      <c r="A514" s="821" t="s">
        <v>614</v>
      </c>
      <c r="B514" s="822" t="s">
        <v>615</v>
      </c>
      <c r="C514" s="825" t="s">
        <v>640</v>
      </c>
      <c r="D514" s="839" t="s">
        <v>641</v>
      </c>
      <c r="E514" s="825" t="s">
        <v>4318</v>
      </c>
      <c r="F514" s="839" t="s">
        <v>4319</v>
      </c>
      <c r="G514" s="825" t="s">
        <v>4375</v>
      </c>
      <c r="H514" s="825" t="s">
        <v>4376</v>
      </c>
      <c r="I514" s="831">
        <v>13.079999923706055</v>
      </c>
      <c r="J514" s="831">
        <v>12</v>
      </c>
      <c r="K514" s="832">
        <v>156.96000671386719</v>
      </c>
    </row>
    <row r="515" spans="1:11" ht="14.45" customHeight="1" x14ac:dyDescent="0.2">
      <c r="A515" s="821" t="s">
        <v>614</v>
      </c>
      <c r="B515" s="822" t="s">
        <v>615</v>
      </c>
      <c r="C515" s="825" t="s">
        <v>640</v>
      </c>
      <c r="D515" s="839" t="s">
        <v>641</v>
      </c>
      <c r="E515" s="825" t="s">
        <v>4318</v>
      </c>
      <c r="F515" s="839" t="s">
        <v>4319</v>
      </c>
      <c r="G515" s="825" t="s">
        <v>4377</v>
      </c>
      <c r="H515" s="825" t="s">
        <v>4378</v>
      </c>
      <c r="I515" s="831">
        <v>10.793999958038331</v>
      </c>
      <c r="J515" s="831">
        <v>3140</v>
      </c>
      <c r="K515" s="832">
        <v>33897.000244140625</v>
      </c>
    </row>
    <row r="516" spans="1:11" ht="14.45" customHeight="1" x14ac:dyDescent="0.2">
      <c r="A516" s="821" t="s">
        <v>614</v>
      </c>
      <c r="B516" s="822" t="s">
        <v>615</v>
      </c>
      <c r="C516" s="825" t="s">
        <v>640</v>
      </c>
      <c r="D516" s="839" t="s">
        <v>641</v>
      </c>
      <c r="E516" s="825" t="s">
        <v>4318</v>
      </c>
      <c r="F516" s="839" t="s">
        <v>4319</v>
      </c>
      <c r="G516" s="825" t="s">
        <v>4381</v>
      </c>
      <c r="H516" s="825" t="s">
        <v>4382</v>
      </c>
      <c r="I516" s="831">
        <v>3.3499999046325684</v>
      </c>
      <c r="J516" s="831">
        <v>80</v>
      </c>
      <c r="K516" s="832">
        <v>268</v>
      </c>
    </row>
    <row r="517" spans="1:11" ht="14.45" customHeight="1" x14ac:dyDescent="0.2">
      <c r="A517" s="821" t="s">
        <v>614</v>
      </c>
      <c r="B517" s="822" t="s">
        <v>615</v>
      </c>
      <c r="C517" s="825" t="s">
        <v>640</v>
      </c>
      <c r="D517" s="839" t="s">
        <v>641</v>
      </c>
      <c r="E517" s="825" t="s">
        <v>4318</v>
      </c>
      <c r="F517" s="839" t="s">
        <v>4319</v>
      </c>
      <c r="G517" s="825" t="s">
        <v>4383</v>
      </c>
      <c r="H517" s="825" t="s">
        <v>4384</v>
      </c>
      <c r="I517" s="831">
        <v>4.0700000524520874</v>
      </c>
      <c r="J517" s="831">
        <v>80</v>
      </c>
      <c r="K517" s="832">
        <v>325.59999847412109</v>
      </c>
    </row>
    <row r="518" spans="1:11" ht="14.45" customHeight="1" x14ac:dyDescent="0.2">
      <c r="A518" s="821" t="s">
        <v>614</v>
      </c>
      <c r="B518" s="822" t="s">
        <v>615</v>
      </c>
      <c r="C518" s="825" t="s">
        <v>640</v>
      </c>
      <c r="D518" s="839" t="s">
        <v>641</v>
      </c>
      <c r="E518" s="825" t="s">
        <v>4318</v>
      </c>
      <c r="F518" s="839" t="s">
        <v>4319</v>
      </c>
      <c r="G518" s="825" t="s">
        <v>4389</v>
      </c>
      <c r="H518" s="825" t="s">
        <v>4390</v>
      </c>
      <c r="I518" s="831">
        <v>16.100000381469727</v>
      </c>
      <c r="J518" s="831">
        <v>100</v>
      </c>
      <c r="K518" s="832">
        <v>1610</v>
      </c>
    </row>
    <row r="519" spans="1:11" ht="14.45" customHeight="1" x14ac:dyDescent="0.2">
      <c r="A519" s="821" t="s">
        <v>614</v>
      </c>
      <c r="B519" s="822" t="s">
        <v>615</v>
      </c>
      <c r="C519" s="825" t="s">
        <v>640</v>
      </c>
      <c r="D519" s="839" t="s">
        <v>641</v>
      </c>
      <c r="E519" s="825" t="s">
        <v>4318</v>
      </c>
      <c r="F519" s="839" t="s">
        <v>4319</v>
      </c>
      <c r="G519" s="825" t="s">
        <v>4391</v>
      </c>
      <c r="H519" s="825" t="s">
        <v>4392</v>
      </c>
      <c r="I519" s="831">
        <v>12.649999618530273</v>
      </c>
      <c r="J519" s="831">
        <v>540</v>
      </c>
      <c r="K519" s="832">
        <v>6831</v>
      </c>
    </row>
    <row r="520" spans="1:11" ht="14.45" customHeight="1" x14ac:dyDescent="0.2">
      <c r="A520" s="821" t="s">
        <v>614</v>
      </c>
      <c r="B520" s="822" t="s">
        <v>615</v>
      </c>
      <c r="C520" s="825" t="s">
        <v>640</v>
      </c>
      <c r="D520" s="839" t="s">
        <v>641</v>
      </c>
      <c r="E520" s="825" t="s">
        <v>4318</v>
      </c>
      <c r="F520" s="839" t="s">
        <v>4319</v>
      </c>
      <c r="G520" s="825" t="s">
        <v>4809</v>
      </c>
      <c r="H520" s="825" t="s">
        <v>4810</v>
      </c>
      <c r="I520" s="831">
        <v>11.5</v>
      </c>
      <c r="J520" s="831">
        <v>135</v>
      </c>
      <c r="K520" s="832">
        <v>1552.5</v>
      </c>
    </row>
    <row r="521" spans="1:11" ht="14.45" customHeight="1" x14ac:dyDescent="0.2">
      <c r="A521" s="821" t="s">
        <v>614</v>
      </c>
      <c r="B521" s="822" t="s">
        <v>615</v>
      </c>
      <c r="C521" s="825" t="s">
        <v>640</v>
      </c>
      <c r="D521" s="839" t="s">
        <v>641</v>
      </c>
      <c r="E521" s="825" t="s">
        <v>4318</v>
      </c>
      <c r="F521" s="839" t="s">
        <v>4319</v>
      </c>
      <c r="G521" s="825" t="s">
        <v>4811</v>
      </c>
      <c r="H521" s="825" t="s">
        <v>4812</v>
      </c>
      <c r="I521" s="831">
        <v>42.630001068115234</v>
      </c>
      <c r="J521" s="831">
        <v>20</v>
      </c>
      <c r="K521" s="832">
        <v>852.5999755859375</v>
      </c>
    </row>
    <row r="522" spans="1:11" ht="14.45" customHeight="1" x14ac:dyDescent="0.2">
      <c r="A522" s="821" t="s">
        <v>614</v>
      </c>
      <c r="B522" s="822" t="s">
        <v>615</v>
      </c>
      <c r="C522" s="825" t="s">
        <v>640</v>
      </c>
      <c r="D522" s="839" t="s">
        <v>641</v>
      </c>
      <c r="E522" s="825" t="s">
        <v>4318</v>
      </c>
      <c r="F522" s="839" t="s">
        <v>4319</v>
      </c>
      <c r="G522" s="825" t="s">
        <v>4393</v>
      </c>
      <c r="H522" s="825" t="s">
        <v>4394</v>
      </c>
      <c r="I522" s="831">
        <v>32.790000915527344</v>
      </c>
      <c r="J522" s="831">
        <v>82</v>
      </c>
      <c r="K522" s="832">
        <v>2688.780029296875</v>
      </c>
    </row>
    <row r="523" spans="1:11" ht="14.45" customHeight="1" x14ac:dyDescent="0.2">
      <c r="A523" s="821" t="s">
        <v>614</v>
      </c>
      <c r="B523" s="822" t="s">
        <v>615</v>
      </c>
      <c r="C523" s="825" t="s">
        <v>640</v>
      </c>
      <c r="D523" s="839" t="s">
        <v>641</v>
      </c>
      <c r="E523" s="825" t="s">
        <v>4318</v>
      </c>
      <c r="F523" s="839" t="s">
        <v>4319</v>
      </c>
      <c r="G523" s="825" t="s">
        <v>4395</v>
      </c>
      <c r="H523" s="825" t="s">
        <v>4396</v>
      </c>
      <c r="I523" s="831">
        <v>0.72875000536441803</v>
      </c>
      <c r="J523" s="831">
        <v>8000</v>
      </c>
      <c r="K523" s="832">
        <v>5830</v>
      </c>
    </row>
    <row r="524" spans="1:11" ht="14.45" customHeight="1" x14ac:dyDescent="0.2">
      <c r="A524" s="821" t="s">
        <v>614</v>
      </c>
      <c r="B524" s="822" t="s">
        <v>615</v>
      </c>
      <c r="C524" s="825" t="s">
        <v>640</v>
      </c>
      <c r="D524" s="839" t="s">
        <v>641</v>
      </c>
      <c r="E524" s="825" t="s">
        <v>4318</v>
      </c>
      <c r="F524" s="839" t="s">
        <v>4319</v>
      </c>
      <c r="G524" s="825" t="s">
        <v>4397</v>
      </c>
      <c r="H524" s="825" t="s">
        <v>4398</v>
      </c>
      <c r="I524" s="831">
        <v>1.3500000238418579</v>
      </c>
      <c r="J524" s="831">
        <v>2500</v>
      </c>
      <c r="K524" s="832">
        <v>3375.300048828125</v>
      </c>
    </row>
    <row r="525" spans="1:11" ht="14.45" customHeight="1" x14ac:dyDescent="0.2">
      <c r="A525" s="821" t="s">
        <v>614</v>
      </c>
      <c r="B525" s="822" t="s">
        <v>615</v>
      </c>
      <c r="C525" s="825" t="s">
        <v>640</v>
      </c>
      <c r="D525" s="839" t="s">
        <v>641</v>
      </c>
      <c r="E525" s="825" t="s">
        <v>4318</v>
      </c>
      <c r="F525" s="839" t="s">
        <v>4319</v>
      </c>
      <c r="G525" s="825" t="s">
        <v>4813</v>
      </c>
      <c r="H525" s="825" t="s">
        <v>4814</v>
      </c>
      <c r="I525" s="831">
        <v>0.15000000596046448</v>
      </c>
      <c r="J525" s="831">
        <v>100</v>
      </c>
      <c r="K525" s="832">
        <v>15</v>
      </c>
    </row>
    <row r="526" spans="1:11" ht="14.45" customHeight="1" x14ac:dyDescent="0.2">
      <c r="A526" s="821" t="s">
        <v>614</v>
      </c>
      <c r="B526" s="822" t="s">
        <v>615</v>
      </c>
      <c r="C526" s="825" t="s">
        <v>640</v>
      </c>
      <c r="D526" s="839" t="s">
        <v>641</v>
      </c>
      <c r="E526" s="825" t="s">
        <v>4318</v>
      </c>
      <c r="F526" s="839" t="s">
        <v>4319</v>
      </c>
      <c r="G526" s="825" t="s">
        <v>4399</v>
      </c>
      <c r="H526" s="825" t="s">
        <v>4400</v>
      </c>
      <c r="I526" s="831">
        <v>260.29998779296875</v>
      </c>
      <c r="J526" s="831">
        <v>3</v>
      </c>
      <c r="K526" s="832">
        <v>780.89996337890625</v>
      </c>
    </row>
    <row r="527" spans="1:11" ht="14.45" customHeight="1" x14ac:dyDescent="0.2">
      <c r="A527" s="821" t="s">
        <v>614</v>
      </c>
      <c r="B527" s="822" t="s">
        <v>615</v>
      </c>
      <c r="C527" s="825" t="s">
        <v>640</v>
      </c>
      <c r="D527" s="839" t="s">
        <v>641</v>
      </c>
      <c r="E527" s="825" t="s">
        <v>4318</v>
      </c>
      <c r="F527" s="839" t="s">
        <v>4319</v>
      </c>
      <c r="G527" s="825" t="s">
        <v>4399</v>
      </c>
      <c r="H527" s="825" t="s">
        <v>4401</v>
      </c>
      <c r="I527" s="831">
        <v>260.29998779296875</v>
      </c>
      <c r="J527" s="831">
        <v>5</v>
      </c>
      <c r="K527" s="832">
        <v>1301.5</v>
      </c>
    </row>
    <row r="528" spans="1:11" ht="14.45" customHeight="1" x14ac:dyDescent="0.2">
      <c r="A528" s="821" t="s">
        <v>614</v>
      </c>
      <c r="B528" s="822" t="s">
        <v>615</v>
      </c>
      <c r="C528" s="825" t="s">
        <v>640</v>
      </c>
      <c r="D528" s="839" t="s">
        <v>641</v>
      </c>
      <c r="E528" s="825" t="s">
        <v>4318</v>
      </c>
      <c r="F528" s="839" t="s">
        <v>4319</v>
      </c>
      <c r="G528" s="825" t="s">
        <v>4705</v>
      </c>
      <c r="H528" s="825" t="s">
        <v>4706</v>
      </c>
      <c r="I528" s="831">
        <v>112.52999877929688</v>
      </c>
      <c r="J528" s="831">
        <v>3</v>
      </c>
      <c r="K528" s="832">
        <v>337.57998657226563</v>
      </c>
    </row>
    <row r="529" spans="1:11" ht="14.45" customHeight="1" x14ac:dyDescent="0.2">
      <c r="A529" s="821" t="s">
        <v>614</v>
      </c>
      <c r="B529" s="822" t="s">
        <v>615</v>
      </c>
      <c r="C529" s="825" t="s">
        <v>640</v>
      </c>
      <c r="D529" s="839" t="s">
        <v>641</v>
      </c>
      <c r="E529" s="825" t="s">
        <v>4402</v>
      </c>
      <c r="F529" s="839" t="s">
        <v>4403</v>
      </c>
      <c r="G529" s="825" t="s">
        <v>4815</v>
      </c>
      <c r="H529" s="825" t="s">
        <v>4816</v>
      </c>
      <c r="I529" s="831">
        <v>47.189998626708984</v>
      </c>
      <c r="J529" s="831">
        <v>560</v>
      </c>
      <c r="K529" s="832">
        <v>26426.399658203125</v>
      </c>
    </row>
    <row r="530" spans="1:11" ht="14.45" customHeight="1" x14ac:dyDescent="0.2">
      <c r="A530" s="821" t="s">
        <v>614</v>
      </c>
      <c r="B530" s="822" t="s">
        <v>615</v>
      </c>
      <c r="C530" s="825" t="s">
        <v>640</v>
      </c>
      <c r="D530" s="839" t="s">
        <v>641</v>
      </c>
      <c r="E530" s="825" t="s">
        <v>4402</v>
      </c>
      <c r="F530" s="839" t="s">
        <v>4403</v>
      </c>
      <c r="G530" s="825" t="s">
        <v>4817</v>
      </c>
      <c r="H530" s="825" t="s">
        <v>4818</v>
      </c>
      <c r="I530" s="831">
        <v>2.9050000905990601</v>
      </c>
      <c r="J530" s="831">
        <v>400</v>
      </c>
      <c r="K530" s="832">
        <v>1162</v>
      </c>
    </row>
    <row r="531" spans="1:11" ht="14.45" customHeight="1" x14ac:dyDescent="0.2">
      <c r="A531" s="821" t="s">
        <v>614</v>
      </c>
      <c r="B531" s="822" t="s">
        <v>615</v>
      </c>
      <c r="C531" s="825" t="s">
        <v>640</v>
      </c>
      <c r="D531" s="839" t="s">
        <v>641</v>
      </c>
      <c r="E531" s="825" t="s">
        <v>4402</v>
      </c>
      <c r="F531" s="839" t="s">
        <v>4403</v>
      </c>
      <c r="G531" s="825" t="s">
        <v>4406</v>
      </c>
      <c r="H531" s="825" t="s">
        <v>4819</v>
      </c>
      <c r="I531" s="831">
        <v>9.9999997764825821E-3</v>
      </c>
      <c r="J531" s="831">
        <v>200</v>
      </c>
      <c r="K531" s="832">
        <v>2</v>
      </c>
    </row>
    <row r="532" spans="1:11" ht="14.45" customHeight="1" x14ac:dyDescent="0.2">
      <c r="A532" s="821" t="s">
        <v>614</v>
      </c>
      <c r="B532" s="822" t="s">
        <v>615</v>
      </c>
      <c r="C532" s="825" t="s">
        <v>640</v>
      </c>
      <c r="D532" s="839" t="s">
        <v>641</v>
      </c>
      <c r="E532" s="825" t="s">
        <v>4402</v>
      </c>
      <c r="F532" s="839" t="s">
        <v>4403</v>
      </c>
      <c r="G532" s="825" t="s">
        <v>4406</v>
      </c>
      <c r="H532" s="825" t="s">
        <v>4407</v>
      </c>
      <c r="I532" s="831">
        <v>1.4285713966403688E-2</v>
      </c>
      <c r="J532" s="831">
        <v>1900</v>
      </c>
      <c r="K532" s="832">
        <v>28</v>
      </c>
    </row>
    <row r="533" spans="1:11" ht="14.45" customHeight="1" x14ac:dyDescent="0.2">
      <c r="A533" s="821" t="s">
        <v>614</v>
      </c>
      <c r="B533" s="822" t="s">
        <v>615</v>
      </c>
      <c r="C533" s="825" t="s">
        <v>640</v>
      </c>
      <c r="D533" s="839" t="s">
        <v>641</v>
      </c>
      <c r="E533" s="825" t="s">
        <v>4402</v>
      </c>
      <c r="F533" s="839" t="s">
        <v>4403</v>
      </c>
      <c r="G533" s="825" t="s">
        <v>4408</v>
      </c>
      <c r="H533" s="825" t="s">
        <v>4409</v>
      </c>
      <c r="I533" s="831">
        <v>6.0500001907348633</v>
      </c>
      <c r="J533" s="831">
        <v>140</v>
      </c>
      <c r="K533" s="832">
        <v>847</v>
      </c>
    </row>
    <row r="534" spans="1:11" ht="14.45" customHeight="1" x14ac:dyDescent="0.2">
      <c r="A534" s="821" t="s">
        <v>614</v>
      </c>
      <c r="B534" s="822" t="s">
        <v>615</v>
      </c>
      <c r="C534" s="825" t="s">
        <v>640</v>
      </c>
      <c r="D534" s="839" t="s">
        <v>641</v>
      </c>
      <c r="E534" s="825" t="s">
        <v>4402</v>
      </c>
      <c r="F534" s="839" t="s">
        <v>4403</v>
      </c>
      <c r="G534" s="825" t="s">
        <v>4820</v>
      </c>
      <c r="H534" s="825" t="s">
        <v>4821</v>
      </c>
      <c r="I534" s="831">
        <v>121</v>
      </c>
      <c r="J534" s="831">
        <v>1</v>
      </c>
      <c r="K534" s="832">
        <v>121</v>
      </c>
    </row>
    <row r="535" spans="1:11" ht="14.45" customHeight="1" x14ac:dyDescent="0.2">
      <c r="A535" s="821" t="s">
        <v>614</v>
      </c>
      <c r="B535" s="822" t="s">
        <v>615</v>
      </c>
      <c r="C535" s="825" t="s">
        <v>640</v>
      </c>
      <c r="D535" s="839" t="s">
        <v>641</v>
      </c>
      <c r="E535" s="825" t="s">
        <v>4402</v>
      </c>
      <c r="F535" s="839" t="s">
        <v>4403</v>
      </c>
      <c r="G535" s="825" t="s">
        <v>4822</v>
      </c>
      <c r="H535" s="825" t="s">
        <v>4823</v>
      </c>
      <c r="I535" s="831">
        <v>1488.300048828125</v>
      </c>
      <c r="J535" s="831">
        <v>1</v>
      </c>
      <c r="K535" s="832">
        <v>1488.300048828125</v>
      </c>
    </row>
    <row r="536" spans="1:11" ht="14.45" customHeight="1" x14ac:dyDescent="0.2">
      <c r="A536" s="821" t="s">
        <v>614</v>
      </c>
      <c r="B536" s="822" t="s">
        <v>615</v>
      </c>
      <c r="C536" s="825" t="s">
        <v>640</v>
      </c>
      <c r="D536" s="839" t="s">
        <v>641</v>
      </c>
      <c r="E536" s="825" t="s">
        <v>4402</v>
      </c>
      <c r="F536" s="839" t="s">
        <v>4403</v>
      </c>
      <c r="G536" s="825" t="s">
        <v>4824</v>
      </c>
      <c r="H536" s="825" t="s">
        <v>4825</v>
      </c>
      <c r="I536" s="831">
        <v>1.7288889090220134</v>
      </c>
      <c r="J536" s="831">
        <v>3200</v>
      </c>
      <c r="K536" s="832">
        <v>5506</v>
      </c>
    </row>
    <row r="537" spans="1:11" ht="14.45" customHeight="1" x14ac:dyDescent="0.2">
      <c r="A537" s="821" t="s">
        <v>614</v>
      </c>
      <c r="B537" s="822" t="s">
        <v>615</v>
      </c>
      <c r="C537" s="825" t="s">
        <v>640</v>
      </c>
      <c r="D537" s="839" t="s">
        <v>641</v>
      </c>
      <c r="E537" s="825" t="s">
        <v>4402</v>
      </c>
      <c r="F537" s="839" t="s">
        <v>4403</v>
      </c>
      <c r="G537" s="825" t="s">
        <v>4826</v>
      </c>
      <c r="H537" s="825" t="s">
        <v>4827</v>
      </c>
      <c r="I537" s="831">
        <v>11.25</v>
      </c>
      <c r="J537" s="831">
        <v>250</v>
      </c>
      <c r="K537" s="832">
        <v>2813.139892578125</v>
      </c>
    </row>
    <row r="538" spans="1:11" ht="14.45" customHeight="1" x14ac:dyDescent="0.2">
      <c r="A538" s="821" t="s">
        <v>614</v>
      </c>
      <c r="B538" s="822" t="s">
        <v>615</v>
      </c>
      <c r="C538" s="825" t="s">
        <v>640</v>
      </c>
      <c r="D538" s="839" t="s">
        <v>641</v>
      </c>
      <c r="E538" s="825" t="s">
        <v>4402</v>
      </c>
      <c r="F538" s="839" t="s">
        <v>4403</v>
      </c>
      <c r="G538" s="825" t="s">
        <v>4410</v>
      </c>
      <c r="H538" s="825" t="s">
        <v>4411</v>
      </c>
      <c r="I538" s="831">
        <v>11.147499799728394</v>
      </c>
      <c r="J538" s="831">
        <v>200</v>
      </c>
      <c r="K538" s="832">
        <v>2229.5</v>
      </c>
    </row>
    <row r="539" spans="1:11" ht="14.45" customHeight="1" x14ac:dyDescent="0.2">
      <c r="A539" s="821" t="s">
        <v>614</v>
      </c>
      <c r="B539" s="822" t="s">
        <v>615</v>
      </c>
      <c r="C539" s="825" t="s">
        <v>640</v>
      </c>
      <c r="D539" s="839" t="s">
        <v>641</v>
      </c>
      <c r="E539" s="825" t="s">
        <v>4402</v>
      </c>
      <c r="F539" s="839" t="s">
        <v>4403</v>
      </c>
      <c r="G539" s="825" t="s">
        <v>4828</v>
      </c>
      <c r="H539" s="825" t="s">
        <v>4829</v>
      </c>
      <c r="I539" s="831">
        <v>78.650001525878906</v>
      </c>
      <c r="J539" s="831">
        <v>1</v>
      </c>
      <c r="K539" s="832">
        <v>78.650001525878906</v>
      </c>
    </row>
    <row r="540" spans="1:11" ht="14.45" customHeight="1" x14ac:dyDescent="0.2">
      <c r="A540" s="821" t="s">
        <v>614</v>
      </c>
      <c r="B540" s="822" t="s">
        <v>615</v>
      </c>
      <c r="C540" s="825" t="s">
        <v>640</v>
      </c>
      <c r="D540" s="839" t="s">
        <v>641</v>
      </c>
      <c r="E540" s="825" t="s">
        <v>4402</v>
      </c>
      <c r="F540" s="839" t="s">
        <v>4403</v>
      </c>
      <c r="G540" s="825" t="s">
        <v>4830</v>
      </c>
      <c r="H540" s="825" t="s">
        <v>4831</v>
      </c>
      <c r="I540" s="831">
        <v>90.75</v>
      </c>
      <c r="J540" s="831">
        <v>4</v>
      </c>
      <c r="K540" s="832">
        <v>363</v>
      </c>
    </row>
    <row r="541" spans="1:11" ht="14.45" customHeight="1" x14ac:dyDescent="0.2">
      <c r="A541" s="821" t="s">
        <v>614</v>
      </c>
      <c r="B541" s="822" t="s">
        <v>615</v>
      </c>
      <c r="C541" s="825" t="s">
        <v>640</v>
      </c>
      <c r="D541" s="839" t="s">
        <v>641</v>
      </c>
      <c r="E541" s="825" t="s">
        <v>4402</v>
      </c>
      <c r="F541" s="839" t="s">
        <v>4403</v>
      </c>
      <c r="G541" s="825" t="s">
        <v>4832</v>
      </c>
      <c r="H541" s="825" t="s">
        <v>4833</v>
      </c>
      <c r="I541" s="831">
        <v>5.2650001049041748</v>
      </c>
      <c r="J541" s="831">
        <v>1800</v>
      </c>
      <c r="K541" s="832">
        <v>9476</v>
      </c>
    </row>
    <row r="542" spans="1:11" ht="14.45" customHeight="1" x14ac:dyDescent="0.2">
      <c r="A542" s="821" t="s">
        <v>614</v>
      </c>
      <c r="B542" s="822" t="s">
        <v>615</v>
      </c>
      <c r="C542" s="825" t="s">
        <v>640</v>
      </c>
      <c r="D542" s="839" t="s">
        <v>641</v>
      </c>
      <c r="E542" s="825" t="s">
        <v>4402</v>
      </c>
      <c r="F542" s="839" t="s">
        <v>4403</v>
      </c>
      <c r="G542" s="825" t="s">
        <v>4412</v>
      </c>
      <c r="H542" s="825" t="s">
        <v>4413</v>
      </c>
      <c r="I542" s="831">
        <v>3.4900000095367432</v>
      </c>
      <c r="J542" s="831">
        <v>800</v>
      </c>
      <c r="K542" s="832">
        <v>2792</v>
      </c>
    </row>
    <row r="543" spans="1:11" ht="14.45" customHeight="1" x14ac:dyDescent="0.2">
      <c r="A543" s="821" t="s">
        <v>614</v>
      </c>
      <c r="B543" s="822" t="s">
        <v>615</v>
      </c>
      <c r="C543" s="825" t="s">
        <v>640</v>
      </c>
      <c r="D543" s="839" t="s">
        <v>641</v>
      </c>
      <c r="E543" s="825" t="s">
        <v>4402</v>
      </c>
      <c r="F543" s="839" t="s">
        <v>4403</v>
      </c>
      <c r="G543" s="825" t="s">
        <v>4834</v>
      </c>
      <c r="H543" s="825" t="s">
        <v>4835</v>
      </c>
      <c r="I543" s="831">
        <v>17.664999961853027</v>
      </c>
      <c r="J543" s="831">
        <v>220</v>
      </c>
      <c r="K543" s="832">
        <v>3887.2000122070313</v>
      </c>
    </row>
    <row r="544" spans="1:11" ht="14.45" customHeight="1" x14ac:dyDescent="0.2">
      <c r="A544" s="821" t="s">
        <v>614</v>
      </c>
      <c r="B544" s="822" t="s">
        <v>615</v>
      </c>
      <c r="C544" s="825" t="s">
        <v>640</v>
      </c>
      <c r="D544" s="839" t="s">
        <v>641</v>
      </c>
      <c r="E544" s="825" t="s">
        <v>4402</v>
      </c>
      <c r="F544" s="839" t="s">
        <v>4403</v>
      </c>
      <c r="G544" s="825" t="s">
        <v>4414</v>
      </c>
      <c r="H544" s="825" t="s">
        <v>4415</v>
      </c>
      <c r="I544" s="831">
        <v>17.979999542236328</v>
      </c>
      <c r="J544" s="831">
        <v>150</v>
      </c>
      <c r="K544" s="832">
        <v>2697</v>
      </c>
    </row>
    <row r="545" spans="1:11" ht="14.45" customHeight="1" x14ac:dyDescent="0.2">
      <c r="A545" s="821" t="s">
        <v>614</v>
      </c>
      <c r="B545" s="822" t="s">
        <v>615</v>
      </c>
      <c r="C545" s="825" t="s">
        <v>640</v>
      </c>
      <c r="D545" s="839" t="s">
        <v>641</v>
      </c>
      <c r="E545" s="825" t="s">
        <v>4402</v>
      </c>
      <c r="F545" s="839" t="s">
        <v>4403</v>
      </c>
      <c r="G545" s="825" t="s">
        <v>4416</v>
      </c>
      <c r="H545" s="825" t="s">
        <v>4417</v>
      </c>
      <c r="I545" s="831">
        <v>17.979999542236328</v>
      </c>
      <c r="J545" s="831">
        <v>50</v>
      </c>
      <c r="K545" s="832">
        <v>899</v>
      </c>
    </row>
    <row r="546" spans="1:11" ht="14.45" customHeight="1" x14ac:dyDescent="0.2">
      <c r="A546" s="821" t="s">
        <v>614</v>
      </c>
      <c r="B546" s="822" t="s">
        <v>615</v>
      </c>
      <c r="C546" s="825" t="s">
        <v>640</v>
      </c>
      <c r="D546" s="839" t="s">
        <v>641</v>
      </c>
      <c r="E546" s="825" t="s">
        <v>4402</v>
      </c>
      <c r="F546" s="839" t="s">
        <v>4403</v>
      </c>
      <c r="G546" s="825" t="s">
        <v>4422</v>
      </c>
      <c r="H546" s="825" t="s">
        <v>4423</v>
      </c>
      <c r="I546" s="831">
        <v>13.199999809265137</v>
      </c>
      <c r="J546" s="831">
        <v>60</v>
      </c>
      <c r="K546" s="832">
        <v>792</v>
      </c>
    </row>
    <row r="547" spans="1:11" ht="14.45" customHeight="1" x14ac:dyDescent="0.2">
      <c r="A547" s="821" t="s">
        <v>614</v>
      </c>
      <c r="B547" s="822" t="s">
        <v>615</v>
      </c>
      <c r="C547" s="825" t="s">
        <v>640</v>
      </c>
      <c r="D547" s="839" t="s">
        <v>641</v>
      </c>
      <c r="E547" s="825" t="s">
        <v>4402</v>
      </c>
      <c r="F547" s="839" t="s">
        <v>4403</v>
      </c>
      <c r="G547" s="825" t="s">
        <v>4424</v>
      </c>
      <c r="H547" s="825" t="s">
        <v>4425</v>
      </c>
      <c r="I547" s="831">
        <v>13.199999809265137</v>
      </c>
      <c r="J547" s="831">
        <v>10</v>
      </c>
      <c r="K547" s="832">
        <v>132</v>
      </c>
    </row>
    <row r="548" spans="1:11" ht="14.45" customHeight="1" x14ac:dyDescent="0.2">
      <c r="A548" s="821" t="s">
        <v>614</v>
      </c>
      <c r="B548" s="822" t="s">
        <v>615</v>
      </c>
      <c r="C548" s="825" t="s">
        <v>640</v>
      </c>
      <c r="D548" s="839" t="s">
        <v>641</v>
      </c>
      <c r="E548" s="825" t="s">
        <v>4402</v>
      </c>
      <c r="F548" s="839" t="s">
        <v>4403</v>
      </c>
      <c r="G548" s="825" t="s">
        <v>4426</v>
      </c>
      <c r="H548" s="825" t="s">
        <v>4427</v>
      </c>
      <c r="I548" s="831">
        <v>13.199999809265137</v>
      </c>
      <c r="J548" s="831">
        <v>20</v>
      </c>
      <c r="K548" s="832">
        <v>264</v>
      </c>
    </row>
    <row r="549" spans="1:11" ht="14.45" customHeight="1" x14ac:dyDescent="0.2">
      <c r="A549" s="821" t="s">
        <v>614</v>
      </c>
      <c r="B549" s="822" t="s">
        <v>615</v>
      </c>
      <c r="C549" s="825" t="s">
        <v>640</v>
      </c>
      <c r="D549" s="839" t="s">
        <v>641</v>
      </c>
      <c r="E549" s="825" t="s">
        <v>4402</v>
      </c>
      <c r="F549" s="839" t="s">
        <v>4403</v>
      </c>
      <c r="G549" s="825" t="s">
        <v>4836</v>
      </c>
      <c r="H549" s="825" t="s">
        <v>4837</v>
      </c>
      <c r="I549" s="831">
        <v>4.0300002098083496</v>
      </c>
      <c r="J549" s="831">
        <v>1400</v>
      </c>
      <c r="K549" s="832">
        <v>5642</v>
      </c>
    </row>
    <row r="550" spans="1:11" ht="14.45" customHeight="1" x14ac:dyDescent="0.2">
      <c r="A550" s="821" t="s">
        <v>614</v>
      </c>
      <c r="B550" s="822" t="s">
        <v>615</v>
      </c>
      <c r="C550" s="825" t="s">
        <v>640</v>
      </c>
      <c r="D550" s="839" t="s">
        <v>641</v>
      </c>
      <c r="E550" s="825" t="s">
        <v>4402</v>
      </c>
      <c r="F550" s="839" t="s">
        <v>4403</v>
      </c>
      <c r="G550" s="825" t="s">
        <v>4430</v>
      </c>
      <c r="H550" s="825" t="s">
        <v>4431</v>
      </c>
      <c r="I550" s="831">
        <v>7.8650000095367432</v>
      </c>
      <c r="J550" s="831">
        <v>800</v>
      </c>
      <c r="K550" s="832">
        <v>6292</v>
      </c>
    </row>
    <row r="551" spans="1:11" ht="14.45" customHeight="1" x14ac:dyDescent="0.2">
      <c r="A551" s="821" t="s">
        <v>614</v>
      </c>
      <c r="B551" s="822" t="s">
        <v>615</v>
      </c>
      <c r="C551" s="825" t="s">
        <v>640</v>
      </c>
      <c r="D551" s="839" t="s">
        <v>641</v>
      </c>
      <c r="E551" s="825" t="s">
        <v>4402</v>
      </c>
      <c r="F551" s="839" t="s">
        <v>4403</v>
      </c>
      <c r="G551" s="825" t="s">
        <v>4838</v>
      </c>
      <c r="H551" s="825" t="s">
        <v>4839</v>
      </c>
      <c r="I551" s="831">
        <v>9.4399995803833008</v>
      </c>
      <c r="J551" s="831">
        <v>600</v>
      </c>
      <c r="K551" s="832">
        <v>5664</v>
      </c>
    </row>
    <row r="552" spans="1:11" ht="14.45" customHeight="1" x14ac:dyDescent="0.2">
      <c r="A552" s="821" t="s">
        <v>614</v>
      </c>
      <c r="B552" s="822" t="s">
        <v>615</v>
      </c>
      <c r="C552" s="825" t="s">
        <v>640</v>
      </c>
      <c r="D552" s="839" t="s">
        <v>641</v>
      </c>
      <c r="E552" s="825" t="s">
        <v>4402</v>
      </c>
      <c r="F552" s="839" t="s">
        <v>4403</v>
      </c>
      <c r="G552" s="825" t="s">
        <v>4436</v>
      </c>
      <c r="H552" s="825" t="s">
        <v>4437</v>
      </c>
      <c r="I552" s="831">
        <v>35.090000152587891</v>
      </c>
      <c r="J552" s="831">
        <v>6</v>
      </c>
      <c r="K552" s="832">
        <v>210.53999328613281</v>
      </c>
    </row>
    <row r="553" spans="1:11" ht="14.45" customHeight="1" x14ac:dyDescent="0.2">
      <c r="A553" s="821" t="s">
        <v>614</v>
      </c>
      <c r="B553" s="822" t="s">
        <v>615</v>
      </c>
      <c r="C553" s="825" t="s">
        <v>640</v>
      </c>
      <c r="D553" s="839" t="s">
        <v>641</v>
      </c>
      <c r="E553" s="825" t="s">
        <v>4402</v>
      </c>
      <c r="F553" s="839" t="s">
        <v>4403</v>
      </c>
      <c r="G553" s="825" t="s">
        <v>4610</v>
      </c>
      <c r="H553" s="825" t="s">
        <v>4611</v>
      </c>
      <c r="I553" s="831">
        <v>32.309001159667972</v>
      </c>
      <c r="J553" s="831">
        <v>650</v>
      </c>
      <c r="K553" s="832">
        <v>21001</v>
      </c>
    </row>
    <row r="554" spans="1:11" ht="14.45" customHeight="1" x14ac:dyDescent="0.2">
      <c r="A554" s="821" t="s">
        <v>614</v>
      </c>
      <c r="B554" s="822" t="s">
        <v>615</v>
      </c>
      <c r="C554" s="825" t="s">
        <v>640</v>
      </c>
      <c r="D554" s="839" t="s">
        <v>641</v>
      </c>
      <c r="E554" s="825" t="s">
        <v>4402</v>
      </c>
      <c r="F554" s="839" t="s">
        <v>4403</v>
      </c>
      <c r="G554" s="825" t="s">
        <v>4438</v>
      </c>
      <c r="H554" s="825" t="s">
        <v>4439</v>
      </c>
      <c r="I554" s="831">
        <v>1.8124999701976776</v>
      </c>
      <c r="J554" s="831">
        <v>1000</v>
      </c>
      <c r="K554" s="832">
        <v>1814</v>
      </c>
    </row>
    <row r="555" spans="1:11" ht="14.45" customHeight="1" x14ac:dyDescent="0.2">
      <c r="A555" s="821" t="s">
        <v>614</v>
      </c>
      <c r="B555" s="822" t="s">
        <v>615</v>
      </c>
      <c r="C555" s="825" t="s">
        <v>640</v>
      </c>
      <c r="D555" s="839" t="s">
        <v>641</v>
      </c>
      <c r="E555" s="825" t="s">
        <v>4402</v>
      </c>
      <c r="F555" s="839" t="s">
        <v>4403</v>
      </c>
      <c r="G555" s="825" t="s">
        <v>4840</v>
      </c>
      <c r="H555" s="825" t="s">
        <v>4841</v>
      </c>
      <c r="I555" s="831">
        <v>1.059999942779541</v>
      </c>
      <c r="J555" s="831">
        <v>100</v>
      </c>
      <c r="K555" s="832">
        <v>106</v>
      </c>
    </row>
    <row r="556" spans="1:11" ht="14.45" customHeight="1" x14ac:dyDescent="0.2">
      <c r="A556" s="821" t="s">
        <v>614</v>
      </c>
      <c r="B556" s="822" t="s">
        <v>615</v>
      </c>
      <c r="C556" s="825" t="s">
        <v>640</v>
      </c>
      <c r="D556" s="839" t="s">
        <v>641</v>
      </c>
      <c r="E556" s="825" t="s">
        <v>4402</v>
      </c>
      <c r="F556" s="839" t="s">
        <v>4403</v>
      </c>
      <c r="G556" s="825" t="s">
        <v>4842</v>
      </c>
      <c r="H556" s="825" t="s">
        <v>4843</v>
      </c>
      <c r="I556" s="831">
        <v>549.34002685546875</v>
      </c>
      <c r="J556" s="831">
        <v>2</v>
      </c>
      <c r="K556" s="832">
        <v>1098.6800537109375</v>
      </c>
    </row>
    <row r="557" spans="1:11" ht="14.45" customHeight="1" x14ac:dyDescent="0.2">
      <c r="A557" s="821" t="s">
        <v>614</v>
      </c>
      <c r="B557" s="822" t="s">
        <v>615</v>
      </c>
      <c r="C557" s="825" t="s">
        <v>640</v>
      </c>
      <c r="D557" s="839" t="s">
        <v>641</v>
      </c>
      <c r="E557" s="825" t="s">
        <v>4402</v>
      </c>
      <c r="F557" s="839" t="s">
        <v>4403</v>
      </c>
      <c r="G557" s="825" t="s">
        <v>4844</v>
      </c>
      <c r="H557" s="825" t="s">
        <v>4845</v>
      </c>
      <c r="I557" s="831">
        <v>549.34002685546875</v>
      </c>
      <c r="J557" s="831">
        <v>5</v>
      </c>
      <c r="K557" s="832">
        <v>2746.699951171875</v>
      </c>
    </row>
    <row r="558" spans="1:11" ht="14.45" customHeight="1" x14ac:dyDescent="0.2">
      <c r="A558" s="821" t="s">
        <v>614</v>
      </c>
      <c r="B558" s="822" t="s">
        <v>615</v>
      </c>
      <c r="C558" s="825" t="s">
        <v>640</v>
      </c>
      <c r="D558" s="839" t="s">
        <v>641</v>
      </c>
      <c r="E558" s="825" t="s">
        <v>4402</v>
      </c>
      <c r="F558" s="839" t="s">
        <v>4403</v>
      </c>
      <c r="G558" s="825" t="s">
        <v>4846</v>
      </c>
      <c r="H558" s="825" t="s">
        <v>4847</v>
      </c>
      <c r="I558" s="831">
        <v>322.66666666666669</v>
      </c>
      <c r="J558" s="831">
        <v>22</v>
      </c>
      <c r="K558" s="832">
        <v>7018</v>
      </c>
    </row>
    <row r="559" spans="1:11" ht="14.45" customHeight="1" x14ac:dyDescent="0.2">
      <c r="A559" s="821" t="s">
        <v>614</v>
      </c>
      <c r="B559" s="822" t="s">
        <v>615</v>
      </c>
      <c r="C559" s="825" t="s">
        <v>640</v>
      </c>
      <c r="D559" s="839" t="s">
        <v>641</v>
      </c>
      <c r="E559" s="825" t="s">
        <v>4402</v>
      </c>
      <c r="F559" s="839" t="s">
        <v>4403</v>
      </c>
      <c r="G559" s="825" t="s">
        <v>4848</v>
      </c>
      <c r="H559" s="825" t="s">
        <v>4849</v>
      </c>
      <c r="I559" s="831">
        <v>342.89000447591144</v>
      </c>
      <c r="J559" s="831">
        <v>12</v>
      </c>
      <c r="K559" s="832">
        <v>4356.5</v>
      </c>
    </row>
    <row r="560" spans="1:11" ht="14.45" customHeight="1" x14ac:dyDescent="0.2">
      <c r="A560" s="821" t="s">
        <v>614</v>
      </c>
      <c r="B560" s="822" t="s">
        <v>615</v>
      </c>
      <c r="C560" s="825" t="s">
        <v>640</v>
      </c>
      <c r="D560" s="839" t="s">
        <v>641</v>
      </c>
      <c r="E560" s="825" t="s">
        <v>4402</v>
      </c>
      <c r="F560" s="839" t="s">
        <v>4403</v>
      </c>
      <c r="G560" s="825" t="s">
        <v>4850</v>
      </c>
      <c r="H560" s="825" t="s">
        <v>4851</v>
      </c>
      <c r="I560" s="831">
        <v>18.629999160766602</v>
      </c>
      <c r="J560" s="831">
        <v>100</v>
      </c>
      <c r="K560" s="832">
        <v>1863.4000244140625</v>
      </c>
    </row>
    <row r="561" spans="1:11" ht="14.45" customHeight="1" x14ac:dyDescent="0.2">
      <c r="A561" s="821" t="s">
        <v>614</v>
      </c>
      <c r="B561" s="822" t="s">
        <v>615</v>
      </c>
      <c r="C561" s="825" t="s">
        <v>640</v>
      </c>
      <c r="D561" s="839" t="s">
        <v>641</v>
      </c>
      <c r="E561" s="825" t="s">
        <v>4402</v>
      </c>
      <c r="F561" s="839" t="s">
        <v>4403</v>
      </c>
      <c r="G561" s="825" t="s">
        <v>4852</v>
      </c>
      <c r="H561" s="825" t="s">
        <v>4853</v>
      </c>
      <c r="I561" s="831">
        <v>1672.219970703125</v>
      </c>
      <c r="J561" s="831">
        <v>1</v>
      </c>
      <c r="K561" s="832">
        <v>1672.219970703125</v>
      </c>
    </row>
    <row r="562" spans="1:11" ht="14.45" customHeight="1" x14ac:dyDescent="0.2">
      <c r="A562" s="821" t="s">
        <v>614</v>
      </c>
      <c r="B562" s="822" t="s">
        <v>615</v>
      </c>
      <c r="C562" s="825" t="s">
        <v>640</v>
      </c>
      <c r="D562" s="839" t="s">
        <v>641</v>
      </c>
      <c r="E562" s="825" t="s">
        <v>4402</v>
      </c>
      <c r="F562" s="839" t="s">
        <v>4403</v>
      </c>
      <c r="G562" s="825" t="s">
        <v>4442</v>
      </c>
      <c r="H562" s="825" t="s">
        <v>4443</v>
      </c>
      <c r="I562" s="831">
        <v>11.734999656677246</v>
      </c>
      <c r="J562" s="831">
        <v>60</v>
      </c>
      <c r="K562" s="832">
        <v>704.10000610351563</v>
      </c>
    </row>
    <row r="563" spans="1:11" ht="14.45" customHeight="1" x14ac:dyDescent="0.2">
      <c r="A563" s="821" t="s">
        <v>614</v>
      </c>
      <c r="B563" s="822" t="s">
        <v>615</v>
      </c>
      <c r="C563" s="825" t="s">
        <v>640</v>
      </c>
      <c r="D563" s="839" t="s">
        <v>641</v>
      </c>
      <c r="E563" s="825" t="s">
        <v>4402</v>
      </c>
      <c r="F563" s="839" t="s">
        <v>4403</v>
      </c>
      <c r="G563" s="825" t="s">
        <v>4442</v>
      </c>
      <c r="H563" s="825" t="s">
        <v>4444</v>
      </c>
      <c r="I563" s="831">
        <v>11.734999656677246</v>
      </c>
      <c r="J563" s="831">
        <v>110</v>
      </c>
      <c r="K563" s="832">
        <v>1290.9000244140625</v>
      </c>
    </row>
    <row r="564" spans="1:11" ht="14.45" customHeight="1" x14ac:dyDescent="0.2">
      <c r="A564" s="821" t="s">
        <v>614</v>
      </c>
      <c r="B564" s="822" t="s">
        <v>615</v>
      </c>
      <c r="C564" s="825" t="s">
        <v>640</v>
      </c>
      <c r="D564" s="839" t="s">
        <v>641</v>
      </c>
      <c r="E564" s="825" t="s">
        <v>4402</v>
      </c>
      <c r="F564" s="839" t="s">
        <v>4403</v>
      </c>
      <c r="G564" s="825" t="s">
        <v>4717</v>
      </c>
      <c r="H564" s="825" t="s">
        <v>4718</v>
      </c>
      <c r="I564" s="831">
        <v>13.310000419616699</v>
      </c>
      <c r="J564" s="831">
        <v>280</v>
      </c>
      <c r="K564" s="832">
        <v>3726.7999267578125</v>
      </c>
    </row>
    <row r="565" spans="1:11" ht="14.45" customHeight="1" x14ac:dyDescent="0.2">
      <c r="A565" s="821" t="s">
        <v>614</v>
      </c>
      <c r="B565" s="822" t="s">
        <v>615</v>
      </c>
      <c r="C565" s="825" t="s">
        <v>640</v>
      </c>
      <c r="D565" s="839" t="s">
        <v>641</v>
      </c>
      <c r="E565" s="825" t="s">
        <v>4402</v>
      </c>
      <c r="F565" s="839" t="s">
        <v>4403</v>
      </c>
      <c r="G565" s="825" t="s">
        <v>4445</v>
      </c>
      <c r="H565" s="825" t="s">
        <v>4446</v>
      </c>
      <c r="I565" s="831">
        <v>25.531429290771484</v>
      </c>
      <c r="J565" s="831">
        <v>170</v>
      </c>
      <c r="K565" s="832">
        <v>4340.4000549316406</v>
      </c>
    </row>
    <row r="566" spans="1:11" ht="14.45" customHeight="1" x14ac:dyDescent="0.2">
      <c r="A566" s="821" t="s">
        <v>614</v>
      </c>
      <c r="B566" s="822" t="s">
        <v>615</v>
      </c>
      <c r="C566" s="825" t="s">
        <v>640</v>
      </c>
      <c r="D566" s="839" t="s">
        <v>641</v>
      </c>
      <c r="E566" s="825" t="s">
        <v>4402</v>
      </c>
      <c r="F566" s="839" t="s">
        <v>4403</v>
      </c>
      <c r="G566" s="825" t="s">
        <v>4447</v>
      </c>
      <c r="H566" s="825" t="s">
        <v>4448</v>
      </c>
      <c r="I566" s="831">
        <v>5.3233334223429365</v>
      </c>
      <c r="J566" s="831">
        <v>600</v>
      </c>
      <c r="K566" s="832">
        <v>3193.5999755859375</v>
      </c>
    </row>
    <row r="567" spans="1:11" ht="14.45" customHeight="1" x14ac:dyDescent="0.2">
      <c r="A567" s="821" t="s">
        <v>614</v>
      </c>
      <c r="B567" s="822" t="s">
        <v>615</v>
      </c>
      <c r="C567" s="825" t="s">
        <v>640</v>
      </c>
      <c r="D567" s="839" t="s">
        <v>641</v>
      </c>
      <c r="E567" s="825" t="s">
        <v>4402</v>
      </c>
      <c r="F567" s="839" t="s">
        <v>4403</v>
      </c>
      <c r="G567" s="825" t="s">
        <v>4451</v>
      </c>
      <c r="H567" s="825" t="s">
        <v>4452</v>
      </c>
      <c r="I567" s="831">
        <v>1.5</v>
      </c>
      <c r="J567" s="831">
        <v>150</v>
      </c>
      <c r="K567" s="832">
        <v>225</v>
      </c>
    </row>
    <row r="568" spans="1:11" ht="14.45" customHeight="1" x14ac:dyDescent="0.2">
      <c r="A568" s="821" t="s">
        <v>614</v>
      </c>
      <c r="B568" s="822" t="s">
        <v>615</v>
      </c>
      <c r="C568" s="825" t="s">
        <v>640</v>
      </c>
      <c r="D568" s="839" t="s">
        <v>641</v>
      </c>
      <c r="E568" s="825" t="s">
        <v>4402</v>
      </c>
      <c r="F568" s="839" t="s">
        <v>4403</v>
      </c>
      <c r="G568" s="825" t="s">
        <v>4854</v>
      </c>
      <c r="H568" s="825" t="s">
        <v>4855</v>
      </c>
      <c r="I568" s="831">
        <v>1633.5</v>
      </c>
      <c r="J568" s="831">
        <v>6</v>
      </c>
      <c r="K568" s="832">
        <v>9801</v>
      </c>
    </row>
    <row r="569" spans="1:11" ht="14.45" customHeight="1" x14ac:dyDescent="0.2">
      <c r="A569" s="821" t="s">
        <v>614</v>
      </c>
      <c r="B569" s="822" t="s">
        <v>615</v>
      </c>
      <c r="C569" s="825" t="s">
        <v>640</v>
      </c>
      <c r="D569" s="839" t="s">
        <v>641</v>
      </c>
      <c r="E569" s="825" t="s">
        <v>4402</v>
      </c>
      <c r="F569" s="839" t="s">
        <v>4403</v>
      </c>
      <c r="G569" s="825" t="s">
        <v>4455</v>
      </c>
      <c r="H569" s="825" t="s">
        <v>4456</v>
      </c>
      <c r="I569" s="831">
        <v>9.1999998092651367</v>
      </c>
      <c r="J569" s="831">
        <v>1450</v>
      </c>
      <c r="K569" s="832">
        <v>13340</v>
      </c>
    </row>
    <row r="570" spans="1:11" ht="14.45" customHeight="1" x14ac:dyDescent="0.2">
      <c r="A570" s="821" t="s">
        <v>614</v>
      </c>
      <c r="B570" s="822" t="s">
        <v>615</v>
      </c>
      <c r="C570" s="825" t="s">
        <v>640</v>
      </c>
      <c r="D570" s="839" t="s">
        <v>641</v>
      </c>
      <c r="E570" s="825" t="s">
        <v>4402</v>
      </c>
      <c r="F570" s="839" t="s">
        <v>4403</v>
      </c>
      <c r="G570" s="825" t="s">
        <v>4459</v>
      </c>
      <c r="H570" s="825" t="s">
        <v>4460</v>
      </c>
      <c r="I570" s="831">
        <v>172.5</v>
      </c>
      <c r="J570" s="831">
        <v>4</v>
      </c>
      <c r="K570" s="832">
        <v>690</v>
      </c>
    </row>
    <row r="571" spans="1:11" ht="14.45" customHeight="1" x14ac:dyDescent="0.2">
      <c r="A571" s="821" t="s">
        <v>614</v>
      </c>
      <c r="B571" s="822" t="s">
        <v>615</v>
      </c>
      <c r="C571" s="825" t="s">
        <v>640</v>
      </c>
      <c r="D571" s="839" t="s">
        <v>641</v>
      </c>
      <c r="E571" s="825" t="s">
        <v>4402</v>
      </c>
      <c r="F571" s="839" t="s">
        <v>4403</v>
      </c>
      <c r="G571" s="825" t="s">
        <v>4461</v>
      </c>
      <c r="H571" s="825" t="s">
        <v>4462</v>
      </c>
      <c r="I571" s="831">
        <v>6.5509091724048965</v>
      </c>
      <c r="J571" s="831">
        <v>870</v>
      </c>
      <c r="K571" s="832">
        <v>5634.6999816894531</v>
      </c>
    </row>
    <row r="572" spans="1:11" ht="14.45" customHeight="1" x14ac:dyDescent="0.2">
      <c r="A572" s="821" t="s">
        <v>614</v>
      </c>
      <c r="B572" s="822" t="s">
        <v>615</v>
      </c>
      <c r="C572" s="825" t="s">
        <v>640</v>
      </c>
      <c r="D572" s="839" t="s">
        <v>641</v>
      </c>
      <c r="E572" s="825" t="s">
        <v>4402</v>
      </c>
      <c r="F572" s="839" t="s">
        <v>4403</v>
      </c>
      <c r="G572" s="825" t="s">
        <v>4856</v>
      </c>
      <c r="H572" s="825" t="s">
        <v>4857</v>
      </c>
      <c r="I572" s="831">
        <v>138.00999450683594</v>
      </c>
      <c r="J572" s="831">
        <v>39</v>
      </c>
      <c r="K572" s="832">
        <v>5382.4198913574219</v>
      </c>
    </row>
    <row r="573" spans="1:11" ht="14.45" customHeight="1" x14ac:dyDescent="0.2">
      <c r="A573" s="821" t="s">
        <v>614</v>
      </c>
      <c r="B573" s="822" t="s">
        <v>615</v>
      </c>
      <c r="C573" s="825" t="s">
        <v>640</v>
      </c>
      <c r="D573" s="839" t="s">
        <v>641</v>
      </c>
      <c r="E573" s="825" t="s">
        <v>4402</v>
      </c>
      <c r="F573" s="839" t="s">
        <v>4403</v>
      </c>
      <c r="G573" s="825" t="s">
        <v>4858</v>
      </c>
      <c r="H573" s="825" t="s">
        <v>4859</v>
      </c>
      <c r="I573" s="831">
        <v>162.13999938964844</v>
      </c>
      <c r="J573" s="831">
        <v>30</v>
      </c>
      <c r="K573" s="832">
        <v>4864.2001953125</v>
      </c>
    </row>
    <row r="574" spans="1:11" ht="14.45" customHeight="1" x14ac:dyDescent="0.2">
      <c r="A574" s="821" t="s">
        <v>614</v>
      </c>
      <c r="B574" s="822" t="s">
        <v>615</v>
      </c>
      <c r="C574" s="825" t="s">
        <v>640</v>
      </c>
      <c r="D574" s="839" t="s">
        <v>641</v>
      </c>
      <c r="E574" s="825" t="s">
        <v>4402</v>
      </c>
      <c r="F574" s="839" t="s">
        <v>4403</v>
      </c>
      <c r="G574" s="825" t="s">
        <v>4860</v>
      </c>
      <c r="H574" s="825" t="s">
        <v>4861</v>
      </c>
      <c r="I574" s="831">
        <v>72.599998474121094</v>
      </c>
      <c r="J574" s="831">
        <v>50</v>
      </c>
      <c r="K574" s="832">
        <v>3630</v>
      </c>
    </row>
    <row r="575" spans="1:11" ht="14.45" customHeight="1" x14ac:dyDescent="0.2">
      <c r="A575" s="821" t="s">
        <v>614</v>
      </c>
      <c r="B575" s="822" t="s">
        <v>615</v>
      </c>
      <c r="C575" s="825" t="s">
        <v>640</v>
      </c>
      <c r="D575" s="839" t="s">
        <v>641</v>
      </c>
      <c r="E575" s="825" t="s">
        <v>4402</v>
      </c>
      <c r="F575" s="839" t="s">
        <v>4403</v>
      </c>
      <c r="G575" s="825" t="s">
        <v>4463</v>
      </c>
      <c r="H575" s="825" t="s">
        <v>4464</v>
      </c>
      <c r="I575" s="831">
        <v>198.68800048828126</v>
      </c>
      <c r="J575" s="831">
        <v>148</v>
      </c>
      <c r="K575" s="832">
        <v>29405.6396484375</v>
      </c>
    </row>
    <row r="576" spans="1:11" ht="14.45" customHeight="1" x14ac:dyDescent="0.2">
      <c r="A576" s="821" t="s">
        <v>614</v>
      </c>
      <c r="B576" s="822" t="s">
        <v>615</v>
      </c>
      <c r="C576" s="825" t="s">
        <v>640</v>
      </c>
      <c r="D576" s="839" t="s">
        <v>641</v>
      </c>
      <c r="E576" s="825" t="s">
        <v>4402</v>
      </c>
      <c r="F576" s="839" t="s">
        <v>4403</v>
      </c>
      <c r="G576" s="825" t="s">
        <v>4465</v>
      </c>
      <c r="H576" s="825" t="s">
        <v>4466</v>
      </c>
      <c r="I576" s="831">
        <v>0.82222221295038855</v>
      </c>
      <c r="J576" s="831">
        <v>5600</v>
      </c>
      <c r="K576" s="832">
        <v>4606</v>
      </c>
    </row>
    <row r="577" spans="1:11" ht="14.45" customHeight="1" x14ac:dyDescent="0.2">
      <c r="A577" s="821" t="s">
        <v>614</v>
      </c>
      <c r="B577" s="822" t="s">
        <v>615</v>
      </c>
      <c r="C577" s="825" t="s">
        <v>640</v>
      </c>
      <c r="D577" s="839" t="s">
        <v>641</v>
      </c>
      <c r="E577" s="825" t="s">
        <v>4402</v>
      </c>
      <c r="F577" s="839" t="s">
        <v>4403</v>
      </c>
      <c r="G577" s="825" t="s">
        <v>4614</v>
      </c>
      <c r="H577" s="825" t="s">
        <v>4615</v>
      </c>
      <c r="I577" s="831">
        <v>0.43222222725550336</v>
      </c>
      <c r="J577" s="831">
        <v>2200</v>
      </c>
      <c r="K577" s="832">
        <v>949</v>
      </c>
    </row>
    <row r="578" spans="1:11" ht="14.45" customHeight="1" x14ac:dyDescent="0.2">
      <c r="A578" s="821" t="s">
        <v>614</v>
      </c>
      <c r="B578" s="822" t="s">
        <v>615</v>
      </c>
      <c r="C578" s="825" t="s">
        <v>640</v>
      </c>
      <c r="D578" s="839" t="s">
        <v>641</v>
      </c>
      <c r="E578" s="825" t="s">
        <v>4402</v>
      </c>
      <c r="F578" s="839" t="s">
        <v>4403</v>
      </c>
      <c r="G578" s="825" t="s">
        <v>4467</v>
      </c>
      <c r="H578" s="825" t="s">
        <v>4468</v>
      </c>
      <c r="I578" s="831">
        <v>1.137499988079071</v>
      </c>
      <c r="J578" s="831">
        <v>480</v>
      </c>
      <c r="K578" s="832">
        <v>545.59999084472656</v>
      </c>
    </row>
    <row r="579" spans="1:11" ht="14.45" customHeight="1" x14ac:dyDescent="0.2">
      <c r="A579" s="821" t="s">
        <v>614</v>
      </c>
      <c r="B579" s="822" t="s">
        <v>615</v>
      </c>
      <c r="C579" s="825" t="s">
        <v>640</v>
      </c>
      <c r="D579" s="839" t="s">
        <v>641</v>
      </c>
      <c r="E579" s="825" t="s">
        <v>4402</v>
      </c>
      <c r="F579" s="839" t="s">
        <v>4403</v>
      </c>
      <c r="G579" s="825" t="s">
        <v>4469</v>
      </c>
      <c r="H579" s="825" t="s">
        <v>4470</v>
      </c>
      <c r="I579" s="831">
        <v>0.58142855337687904</v>
      </c>
      <c r="J579" s="831">
        <v>3900</v>
      </c>
      <c r="K579" s="832">
        <v>2266</v>
      </c>
    </row>
    <row r="580" spans="1:11" ht="14.45" customHeight="1" x14ac:dyDescent="0.2">
      <c r="A580" s="821" t="s">
        <v>614</v>
      </c>
      <c r="B580" s="822" t="s">
        <v>615</v>
      </c>
      <c r="C580" s="825" t="s">
        <v>640</v>
      </c>
      <c r="D580" s="839" t="s">
        <v>641</v>
      </c>
      <c r="E580" s="825" t="s">
        <v>4402</v>
      </c>
      <c r="F580" s="839" t="s">
        <v>4403</v>
      </c>
      <c r="G580" s="825" t="s">
        <v>4862</v>
      </c>
      <c r="H580" s="825" t="s">
        <v>4863</v>
      </c>
      <c r="I580" s="831">
        <v>7.4266665776570635</v>
      </c>
      <c r="J580" s="831">
        <v>250</v>
      </c>
      <c r="K580" s="832">
        <v>1856.5</v>
      </c>
    </row>
    <row r="581" spans="1:11" ht="14.45" customHeight="1" x14ac:dyDescent="0.2">
      <c r="A581" s="821" t="s">
        <v>614</v>
      </c>
      <c r="B581" s="822" t="s">
        <v>615</v>
      </c>
      <c r="C581" s="825" t="s">
        <v>640</v>
      </c>
      <c r="D581" s="839" t="s">
        <v>641</v>
      </c>
      <c r="E581" s="825" t="s">
        <v>4402</v>
      </c>
      <c r="F581" s="839" t="s">
        <v>4403</v>
      </c>
      <c r="G581" s="825" t="s">
        <v>4864</v>
      </c>
      <c r="H581" s="825" t="s">
        <v>4865</v>
      </c>
      <c r="I581" s="831">
        <v>8.8299999237060547</v>
      </c>
      <c r="J581" s="831">
        <v>30</v>
      </c>
      <c r="K581" s="832">
        <v>264.90000915527344</v>
      </c>
    </row>
    <row r="582" spans="1:11" ht="14.45" customHeight="1" x14ac:dyDescent="0.2">
      <c r="A582" s="821" t="s">
        <v>614</v>
      </c>
      <c r="B582" s="822" t="s">
        <v>615</v>
      </c>
      <c r="C582" s="825" t="s">
        <v>640</v>
      </c>
      <c r="D582" s="839" t="s">
        <v>641</v>
      </c>
      <c r="E582" s="825" t="s">
        <v>4402</v>
      </c>
      <c r="F582" s="839" t="s">
        <v>4403</v>
      </c>
      <c r="G582" s="825" t="s">
        <v>4471</v>
      </c>
      <c r="H582" s="825" t="s">
        <v>4472</v>
      </c>
      <c r="I582" s="831">
        <v>8.3433335622151699</v>
      </c>
      <c r="J582" s="831">
        <v>6780</v>
      </c>
      <c r="K582" s="832">
        <v>56423.401275634766</v>
      </c>
    </row>
    <row r="583" spans="1:11" ht="14.45" customHeight="1" x14ac:dyDescent="0.2">
      <c r="A583" s="821" t="s">
        <v>614</v>
      </c>
      <c r="B583" s="822" t="s">
        <v>615</v>
      </c>
      <c r="C583" s="825" t="s">
        <v>640</v>
      </c>
      <c r="D583" s="839" t="s">
        <v>641</v>
      </c>
      <c r="E583" s="825" t="s">
        <v>4402</v>
      </c>
      <c r="F583" s="839" t="s">
        <v>4403</v>
      </c>
      <c r="G583" s="825" t="s">
        <v>4473</v>
      </c>
      <c r="H583" s="825" t="s">
        <v>4474</v>
      </c>
      <c r="I583" s="831">
        <v>1.5571428026471819</v>
      </c>
      <c r="J583" s="831">
        <v>700</v>
      </c>
      <c r="K583" s="832">
        <v>1090</v>
      </c>
    </row>
    <row r="584" spans="1:11" ht="14.45" customHeight="1" x14ac:dyDescent="0.2">
      <c r="A584" s="821" t="s">
        <v>614</v>
      </c>
      <c r="B584" s="822" t="s">
        <v>615</v>
      </c>
      <c r="C584" s="825" t="s">
        <v>640</v>
      </c>
      <c r="D584" s="839" t="s">
        <v>641</v>
      </c>
      <c r="E584" s="825" t="s">
        <v>4402</v>
      </c>
      <c r="F584" s="839" t="s">
        <v>4403</v>
      </c>
      <c r="G584" s="825" t="s">
        <v>4866</v>
      </c>
      <c r="H584" s="825" t="s">
        <v>4867</v>
      </c>
      <c r="I584" s="831">
        <v>25.409999847412109</v>
      </c>
      <c r="J584" s="831">
        <v>20</v>
      </c>
      <c r="K584" s="832">
        <v>508.20001220703125</v>
      </c>
    </row>
    <row r="585" spans="1:11" ht="14.45" customHeight="1" x14ac:dyDescent="0.2">
      <c r="A585" s="821" t="s">
        <v>614</v>
      </c>
      <c r="B585" s="822" t="s">
        <v>615</v>
      </c>
      <c r="C585" s="825" t="s">
        <v>640</v>
      </c>
      <c r="D585" s="839" t="s">
        <v>641</v>
      </c>
      <c r="E585" s="825" t="s">
        <v>4402</v>
      </c>
      <c r="F585" s="839" t="s">
        <v>4403</v>
      </c>
      <c r="G585" s="825" t="s">
        <v>4475</v>
      </c>
      <c r="H585" s="825" t="s">
        <v>4476</v>
      </c>
      <c r="I585" s="831">
        <v>6.1700000762939453</v>
      </c>
      <c r="J585" s="831">
        <v>20</v>
      </c>
      <c r="K585" s="832">
        <v>123.40000152587891</v>
      </c>
    </row>
    <row r="586" spans="1:11" ht="14.45" customHeight="1" x14ac:dyDescent="0.2">
      <c r="A586" s="821" t="s">
        <v>614</v>
      </c>
      <c r="B586" s="822" t="s">
        <v>615</v>
      </c>
      <c r="C586" s="825" t="s">
        <v>640</v>
      </c>
      <c r="D586" s="839" t="s">
        <v>641</v>
      </c>
      <c r="E586" s="825" t="s">
        <v>4402</v>
      </c>
      <c r="F586" s="839" t="s">
        <v>4403</v>
      </c>
      <c r="G586" s="825" t="s">
        <v>4868</v>
      </c>
      <c r="H586" s="825" t="s">
        <v>4869</v>
      </c>
      <c r="I586" s="831">
        <v>150.00999450683594</v>
      </c>
      <c r="J586" s="831">
        <v>1</v>
      </c>
      <c r="K586" s="832">
        <v>150.00999450683594</v>
      </c>
    </row>
    <row r="587" spans="1:11" ht="14.45" customHeight="1" x14ac:dyDescent="0.2">
      <c r="A587" s="821" t="s">
        <v>614</v>
      </c>
      <c r="B587" s="822" t="s">
        <v>615</v>
      </c>
      <c r="C587" s="825" t="s">
        <v>640</v>
      </c>
      <c r="D587" s="839" t="s">
        <v>641</v>
      </c>
      <c r="E587" s="825" t="s">
        <v>4402</v>
      </c>
      <c r="F587" s="839" t="s">
        <v>4403</v>
      </c>
      <c r="G587" s="825" t="s">
        <v>4870</v>
      </c>
      <c r="H587" s="825" t="s">
        <v>4871</v>
      </c>
      <c r="I587" s="831">
        <v>150.00999450683594</v>
      </c>
      <c r="J587" s="831">
        <v>1</v>
      </c>
      <c r="K587" s="832">
        <v>150.00999450683594</v>
      </c>
    </row>
    <row r="588" spans="1:11" ht="14.45" customHeight="1" x14ac:dyDescent="0.2">
      <c r="A588" s="821" t="s">
        <v>614</v>
      </c>
      <c r="B588" s="822" t="s">
        <v>615</v>
      </c>
      <c r="C588" s="825" t="s">
        <v>640</v>
      </c>
      <c r="D588" s="839" t="s">
        <v>641</v>
      </c>
      <c r="E588" s="825" t="s">
        <v>4402</v>
      </c>
      <c r="F588" s="839" t="s">
        <v>4403</v>
      </c>
      <c r="G588" s="825" t="s">
        <v>4616</v>
      </c>
      <c r="H588" s="825" t="s">
        <v>4617</v>
      </c>
      <c r="I588" s="831">
        <v>1.2100000381469727</v>
      </c>
      <c r="J588" s="831">
        <v>1800</v>
      </c>
      <c r="K588" s="832">
        <v>2178</v>
      </c>
    </row>
    <row r="589" spans="1:11" ht="14.45" customHeight="1" x14ac:dyDescent="0.2">
      <c r="A589" s="821" t="s">
        <v>614</v>
      </c>
      <c r="B589" s="822" t="s">
        <v>615</v>
      </c>
      <c r="C589" s="825" t="s">
        <v>640</v>
      </c>
      <c r="D589" s="839" t="s">
        <v>641</v>
      </c>
      <c r="E589" s="825" t="s">
        <v>4402</v>
      </c>
      <c r="F589" s="839" t="s">
        <v>4403</v>
      </c>
      <c r="G589" s="825" t="s">
        <v>4872</v>
      </c>
      <c r="H589" s="825" t="s">
        <v>4873</v>
      </c>
      <c r="I589" s="831">
        <v>5.809999942779541</v>
      </c>
      <c r="J589" s="831">
        <v>750</v>
      </c>
      <c r="K589" s="832">
        <v>4357.5</v>
      </c>
    </row>
    <row r="590" spans="1:11" ht="14.45" customHeight="1" x14ac:dyDescent="0.2">
      <c r="A590" s="821" t="s">
        <v>614</v>
      </c>
      <c r="B590" s="822" t="s">
        <v>615</v>
      </c>
      <c r="C590" s="825" t="s">
        <v>640</v>
      </c>
      <c r="D590" s="839" t="s">
        <v>641</v>
      </c>
      <c r="E590" s="825" t="s">
        <v>4402</v>
      </c>
      <c r="F590" s="839" t="s">
        <v>4403</v>
      </c>
      <c r="G590" s="825" t="s">
        <v>4874</v>
      </c>
      <c r="H590" s="825" t="s">
        <v>4875</v>
      </c>
      <c r="I590" s="831">
        <v>0.476666659116745</v>
      </c>
      <c r="J590" s="831">
        <v>600</v>
      </c>
      <c r="K590" s="832">
        <v>285</v>
      </c>
    </row>
    <row r="591" spans="1:11" ht="14.45" customHeight="1" x14ac:dyDescent="0.2">
      <c r="A591" s="821" t="s">
        <v>614</v>
      </c>
      <c r="B591" s="822" t="s">
        <v>615</v>
      </c>
      <c r="C591" s="825" t="s">
        <v>640</v>
      </c>
      <c r="D591" s="839" t="s">
        <v>641</v>
      </c>
      <c r="E591" s="825" t="s">
        <v>4402</v>
      </c>
      <c r="F591" s="839" t="s">
        <v>4403</v>
      </c>
      <c r="G591" s="825" t="s">
        <v>4876</v>
      </c>
      <c r="H591" s="825" t="s">
        <v>4877</v>
      </c>
      <c r="I591" s="831">
        <v>0.47166666388511658</v>
      </c>
      <c r="J591" s="831">
        <v>900</v>
      </c>
      <c r="K591" s="832">
        <v>425</v>
      </c>
    </row>
    <row r="592" spans="1:11" ht="14.45" customHeight="1" x14ac:dyDescent="0.2">
      <c r="A592" s="821" t="s">
        <v>614</v>
      </c>
      <c r="B592" s="822" t="s">
        <v>615</v>
      </c>
      <c r="C592" s="825" t="s">
        <v>640</v>
      </c>
      <c r="D592" s="839" t="s">
        <v>641</v>
      </c>
      <c r="E592" s="825" t="s">
        <v>4402</v>
      </c>
      <c r="F592" s="839" t="s">
        <v>4403</v>
      </c>
      <c r="G592" s="825" t="s">
        <v>4878</v>
      </c>
      <c r="H592" s="825" t="s">
        <v>4879</v>
      </c>
      <c r="I592" s="831">
        <v>51.560001373291016</v>
      </c>
      <c r="J592" s="831">
        <v>10</v>
      </c>
      <c r="K592" s="832">
        <v>515.58001708984375</v>
      </c>
    </row>
    <row r="593" spans="1:11" ht="14.45" customHeight="1" x14ac:dyDescent="0.2">
      <c r="A593" s="821" t="s">
        <v>614</v>
      </c>
      <c r="B593" s="822" t="s">
        <v>615</v>
      </c>
      <c r="C593" s="825" t="s">
        <v>640</v>
      </c>
      <c r="D593" s="839" t="s">
        <v>641</v>
      </c>
      <c r="E593" s="825" t="s">
        <v>4402</v>
      </c>
      <c r="F593" s="839" t="s">
        <v>4403</v>
      </c>
      <c r="G593" s="825" t="s">
        <v>4723</v>
      </c>
      <c r="H593" s="825" t="s">
        <v>4724</v>
      </c>
      <c r="I593" s="831">
        <v>2.372499942779541</v>
      </c>
      <c r="J593" s="831">
        <v>400</v>
      </c>
      <c r="K593" s="832">
        <v>949</v>
      </c>
    </row>
    <row r="594" spans="1:11" ht="14.45" customHeight="1" x14ac:dyDescent="0.2">
      <c r="A594" s="821" t="s">
        <v>614</v>
      </c>
      <c r="B594" s="822" t="s">
        <v>615</v>
      </c>
      <c r="C594" s="825" t="s">
        <v>640</v>
      </c>
      <c r="D594" s="839" t="s">
        <v>641</v>
      </c>
      <c r="E594" s="825" t="s">
        <v>4402</v>
      </c>
      <c r="F594" s="839" t="s">
        <v>4403</v>
      </c>
      <c r="G594" s="825" t="s">
        <v>4725</v>
      </c>
      <c r="H594" s="825" t="s">
        <v>4726</v>
      </c>
      <c r="I594" s="831">
        <v>3.75</v>
      </c>
      <c r="J594" s="831">
        <v>10</v>
      </c>
      <c r="K594" s="832">
        <v>37.5</v>
      </c>
    </row>
    <row r="595" spans="1:11" ht="14.45" customHeight="1" x14ac:dyDescent="0.2">
      <c r="A595" s="821" t="s">
        <v>614</v>
      </c>
      <c r="B595" s="822" t="s">
        <v>615</v>
      </c>
      <c r="C595" s="825" t="s">
        <v>640</v>
      </c>
      <c r="D595" s="839" t="s">
        <v>641</v>
      </c>
      <c r="E595" s="825" t="s">
        <v>4402</v>
      </c>
      <c r="F595" s="839" t="s">
        <v>4403</v>
      </c>
      <c r="G595" s="825" t="s">
        <v>4477</v>
      </c>
      <c r="H595" s="825" t="s">
        <v>4478</v>
      </c>
      <c r="I595" s="831">
        <v>1.9822222391764324</v>
      </c>
      <c r="J595" s="831">
        <v>1650</v>
      </c>
      <c r="K595" s="832">
        <v>3270.5</v>
      </c>
    </row>
    <row r="596" spans="1:11" ht="14.45" customHeight="1" x14ac:dyDescent="0.2">
      <c r="A596" s="821" t="s">
        <v>614</v>
      </c>
      <c r="B596" s="822" t="s">
        <v>615</v>
      </c>
      <c r="C596" s="825" t="s">
        <v>640</v>
      </c>
      <c r="D596" s="839" t="s">
        <v>641</v>
      </c>
      <c r="E596" s="825" t="s">
        <v>4402</v>
      </c>
      <c r="F596" s="839" t="s">
        <v>4403</v>
      </c>
      <c r="G596" s="825" t="s">
        <v>4479</v>
      </c>
      <c r="H596" s="825" t="s">
        <v>4480</v>
      </c>
      <c r="I596" s="831">
        <v>2.0449999570846558</v>
      </c>
      <c r="J596" s="831">
        <v>100</v>
      </c>
      <c r="K596" s="832">
        <v>204.5</v>
      </c>
    </row>
    <row r="597" spans="1:11" ht="14.45" customHeight="1" x14ac:dyDescent="0.2">
      <c r="A597" s="821" t="s">
        <v>614</v>
      </c>
      <c r="B597" s="822" t="s">
        <v>615</v>
      </c>
      <c r="C597" s="825" t="s">
        <v>640</v>
      </c>
      <c r="D597" s="839" t="s">
        <v>641</v>
      </c>
      <c r="E597" s="825" t="s">
        <v>4402</v>
      </c>
      <c r="F597" s="839" t="s">
        <v>4403</v>
      </c>
      <c r="G597" s="825" t="s">
        <v>4483</v>
      </c>
      <c r="H597" s="825" t="s">
        <v>4484</v>
      </c>
      <c r="I597" s="831">
        <v>2.6988889376322427</v>
      </c>
      <c r="J597" s="831">
        <v>1700</v>
      </c>
      <c r="K597" s="832">
        <v>4589</v>
      </c>
    </row>
    <row r="598" spans="1:11" ht="14.45" customHeight="1" x14ac:dyDescent="0.2">
      <c r="A598" s="821" t="s">
        <v>614</v>
      </c>
      <c r="B598" s="822" t="s">
        <v>615</v>
      </c>
      <c r="C598" s="825" t="s">
        <v>640</v>
      </c>
      <c r="D598" s="839" t="s">
        <v>641</v>
      </c>
      <c r="E598" s="825" t="s">
        <v>4402</v>
      </c>
      <c r="F598" s="839" t="s">
        <v>4403</v>
      </c>
      <c r="G598" s="825" t="s">
        <v>4729</v>
      </c>
      <c r="H598" s="825" t="s">
        <v>4730</v>
      </c>
      <c r="I598" s="831">
        <v>1.9299999475479126</v>
      </c>
      <c r="J598" s="831">
        <v>100</v>
      </c>
      <c r="K598" s="832">
        <v>193</v>
      </c>
    </row>
    <row r="599" spans="1:11" ht="14.45" customHeight="1" x14ac:dyDescent="0.2">
      <c r="A599" s="821" t="s">
        <v>614</v>
      </c>
      <c r="B599" s="822" t="s">
        <v>615</v>
      </c>
      <c r="C599" s="825" t="s">
        <v>640</v>
      </c>
      <c r="D599" s="839" t="s">
        <v>641</v>
      </c>
      <c r="E599" s="825" t="s">
        <v>4402</v>
      </c>
      <c r="F599" s="839" t="s">
        <v>4403</v>
      </c>
      <c r="G599" s="825" t="s">
        <v>4618</v>
      </c>
      <c r="H599" s="825" t="s">
        <v>4619</v>
      </c>
      <c r="I599" s="831">
        <v>1.9199999570846558</v>
      </c>
      <c r="J599" s="831">
        <v>100</v>
      </c>
      <c r="K599" s="832">
        <v>192</v>
      </c>
    </row>
    <row r="600" spans="1:11" ht="14.45" customHeight="1" x14ac:dyDescent="0.2">
      <c r="A600" s="821" t="s">
        <v>614</v>
      </c>
      <c r="B600" s="822" t="s">
        <v>615</v>
      </c>
      <c r="C600" s="825" t="s">
        <v>640</v>
      </c>
      <c r="D600" s="839" t="s">
        <v>641</v>
      </c>
      <c r="E600" s="825" t="s">
        <v>4402</v>
      </c>
      <c r="F600" s="839" t="s">
        <v>4403</v>
      </c>
      <c r="G600" s="825" t="s">
        <v>4485</v>
      </c>
      <c r="H600" s="825" t="s">
        <v>4486</v>
      </c>
      <c r="I600" s="831">
        <v>2.164285796029227</v>
      </c>
      <c r="J600" s="831">
        <v>350</v>
      </c>
      <c r="K600" s="832">
        <v>757.5</v>
      </c>
    </row>
    <row r="601" spans="1:11" ht="14.45" customHeight="1" x14ac:dyDescent="0.2">
      <c r="A601" s="821" t="s">
        <v>614</v>
      </c>
      <c r="B601" s="822" t="s">
        <v>615</v>
      </c>
      <c r="C601" s="825" t="s">
        <v>640</v>
      </c>
      <c r="D601" s="839" t="s">
        <v>641</v>
      </c>
      <c r="E601" s="825" t="s">
        <v>4402</v>
      </c>
      <c r="F601" s="839" t="s">
        <v>4403</v>
      </c>
      <c r="G601" s="825" t="s">
        <v>4487</v>
      </c>
      <c r="H601" s="825" t="s">
        <v>4488</v>
      </c>
      <c r="I601" s="831">
        <v>22.47499942779541</v>
      </c>
      <c r="J601" s="831">
        <v>40</v>
      </c>
      <c r="K601" s="832">
        <v>899</v>
      </c>
    </row>
    <row r="602" spans="1:11" ht="14.45" customHeight="1" x14ac:dyDescent="0.2">
      <c r="A602" s="821" t="s">
        <v>614</v>
      </c>
      <c r="B602" s="822" t="s">
        <v>615</v>
      </c>
      <c r="C602" s="825" t="s">
        <v>640</v>
      </c>
      <c r="D602" s="839" t="s">
        <v>641</v>
      </c>
      <c r="E602" s="825" t="s">
        <v>4402</v>
      </c>
      <c r="F602" s="839" t="s">
        <v>4403</v>
      </c>
      <c r="G602" s="825" t="s">
        <v>4731</v>
      </c>
      <c r="H602" s="825" t="s">
        <v>4732</v>
      </c>
      <c r="I602" s="831">
        <v>5.380000114440918</v>
      </c>
      <c r="J602" s="831">
        <v>40</v>
      </c>
      <c r="K602" s="832">
        <v>215.19999694824219</v>
      </c>
    </row>
    <row r="603" spans="1:11" ht="14.45" customHeight="1" x14ac:dyDescent="0.2">
      <c r="A603" s="821" t="s">
        <v>614</v>
      </c>
      <c r="B603" s="822" t="s">
        <v>615</v>
      </c>
      <c r="C603" s="825" t="s">
        <v>640</v>
      </c>
      <c r="D603" s="839" t="s">
        <v>641</v>
      </c>
      <c r="E603" s="825" t="s">
        <v>4402</v>
      </c>
      <c r="F603" s="839" t="s">
        <v>4403</v>
      </c>
      <c r="G603" s="825" t="s">
        <v>4483</v>
      </c>
      <c r="H603" s="825" t="s">
        <v>4489</v>
      </c>
      <c r="I603" s="831">
        <v>2.7000000476837158</v>
      </c>
      <c r="J603" s="831">
        <v>200</v>
      </c>
      <c r="K603" s="832">
        <v>540</v>
      </c>
    </row>
    <row r="604" spans="1:11" ht="14.45" customHeight="1" x14ac:dyDescent="0.2">
      <c r="A604" s="821" t="s">
        <v>614</v>
      </c>
      <c r="B604" s="822" t="s">
        <v>615</v>
      </c>
      <c r="C604" s="825" t="s">
        <v>640</v>
      </c>
      <c r="D604" s="839" t="s">
        <v>641</v>
      </c>
      <c r="E604" s="825" t="s">
        <v>4402</v>
      </c>
      <c r="F604" s="839" t="s">
        <v>4403</v>
      </c>
      <c r="G604" s="825" t="s">
        <v>4729</v>
      </c>
      <c r="H604" s="825" t="s">
        <v>4880</v>
      </c>
      <c r="I604" s="831">
        <v>1.9199999570846558</v>
      </c>
      <c r="J604" s="831">
        <v>50</v>
      </c>
      <c r="K604" s="832">
        <v>96</v>
      </c>
    </row>
    <row r="605" spans="1:11" ht="14.45" customHeight="1" x14ac:dyDescent="0.2">
      <c r="A605" s="821" t="s">
        <v>614</v>
      </c>
      <c r="B605" s="822" t="s">
        <v>615</v>
      </c>
      <c r="C605" s="825" t="s">
        <v>640</v>
      </c>
      <c r="D605" s="839" t="s">
        <v>641</v>
      </c>
      <c r="E605" s="825" t="s">
        <v>4402</v>
      </c>
      <c r="F605" s="839" t="s">
        <v>4403</v>
      </c>
      <c r="G605" s="825" t="s">
        <v>4618</v>
      </c>
      <c r="H605" s="825" t="s">
        <v>4881</v>
      </c>
      <c r="I605" s="831">
        <v>1.9199999570846558</v>
      </c>
      <c r="J605" s="831">
        <v>50</v>
      </c>
      <c r="K605" s="832">
        <v>96</v>
      </c>
    </row>
    <row r="606" spans="1:11" ht="14.45" customHeight="1" x14ac:dyDescent="0.2">
      <c r="A606" s="821" t="s">
        <v>614</v>
      </c>
      <c r="B606" s="822" t="s">
        <v>615</v>
      </c>
      <c r="C606" s="825" t="s">
        <v>640</v>
      </c>
      <c r="D606" s="839" t="s">
        <v>641</v>
      </c>
      <c r="E606" s="825" t="s">
        <v>4402</v>
      </c>
      <c r="F606" s="839" t="s">
        <v>4403</v>
      </c>
      <c r="G606" s="825" t="s">
        <v>4723</v>
      </c>
      <c r="H606" s="825" t="s">
        <v>4882</v>
      </c>
      <c r="I606" s="831">
        <v>2.369999885559082</v>
      </c>
      <c r="J606" s="831">
        <v>50</v>
      </c>
      <c r="K606" s="832">
        <v>118.5</v>
      </c>
    </row>
    <row r="607" spans="1:11" ht="14.45" customHeight="1" x14ac:dyDescent="0.2">
      <c r="A607" s="821" t="s">
        <v>614</v>
      </c>
      <c r="B607" s="822" t="s">
        <v>615</v>
      </c>
      <c r="C607" s="825" t="s">
        <v>640</v>
      </c>
      <c r="D607" s="839" t="s">
        <v>641</v>
      </c>
      <c r="E607" s="825" t="s">
        <v>4402</v>
      </c>
      <c r="F607" s="839" t="s">
        <v>4403</v>
      </c>
      <c r="G607" s="825" t="s">
        <v>4477</v>
      </c>
      <c r="H607" s="825" t="s">
        <v>4490</v>
      </c>
      <c r="I607" s="831">
        <v>1.9900000095367432</v>
      </c>
      <c r="J607" s="831">
        <v>200</v>
      </c>
      <c r="K607" s="832">
        <v>398</v>
      </c>
    </row>
    <row r="608" spans="1:11" ht="14.45" customHeight="1" x14ac:dyDescent="0.2">
      <c r="A608" s="821" t="s">
        <v>614</v>
      </c>
      <c r="B608" s="822" t="s">
        <v>615</v>
      </c>
      <c r="C608" s="825" t="s">
        <v>640</v>
      </c>
      <c r="D608" s="839" t="s">
        <v>641</v>
      </c>
      <c r="E608" s="825" t="s">
        <v>4402</v>
      </c>
      <c r="F608" s="839" t="s">
        <v>4403</v>
      </c>
      <c r="G608" s="825" t="s">
        <v>4479</v>
      </c>
      <c r="H608" s="825" t="s">
        <v>4491</v>
      </c>
      <c r="I608" s="831">
        <v>2.0499999523162842</v>
      </c>
      <c r="J608" s="831">
        <v>50</v>
      </c>
      <c r="K608" s="832">
        <v>102.5</v>
      </c>
    </row>
    <row r="609" spans="1:11" ht="14.45" customHeight="1" x14ac:dyDescent="0.2">
      <c r="A609" s="821" t="s">
        <v>614</v>
      </c>
      <c r="B609" s="822" t="s">
        <v>615</v>
      </c>
      <c r="C609" s="825" t="s">
        <v>640</v>
      </c>
      <c r="D609" s="839" t="s">
        <v>641</v>
      </c>
      <c r="E609" s="825" t="s">
        <v>4402</v>
      </c>
      <c r="F609" s="839" t="s">
        <v>4403</v>
      </c>
      <c r="G609" s="825" t="s">
        <v>4485</v>
      </c>
      <c r="H609" s="825" t="s">
        <v>4492</v>
      </c>
      <c r="I609" s="831">
        <v>2.1700000762939453</v>
      </c>
      <c r="J609" s="831">
        <v>50</v>
      </c>
      <c r="K609" s="832">
        <v>108.5</v>
      </c>
    </row>
    <row r="610" spans="1:11" ht="14.45" customHeight="1" x14ac:dyDescent="0.2">
      <c r="A610" s="821" t="s">
        <v>614</v>
      </c>
      <c r="B610" s="822" t="s">
        <v>615</v>
      </c>
      <c r="C610" s="825" t="s">
        <v>640</v>
      </c>
      <c r="D610" s="839" t="s">
        <v>641</v>
      </c>
      <c r="E610" s="825" t="s">
        <v>4402</v>
      </c>
      <c r="F610" s="839" t="s">
        <v>4403</v>
      </c>
      <c r="G610" s="825" t="s">
        <v>4493</v>
      </c>
      <c r="H610" s="825" t="s">
        <v>4494</v>
      </c>
      <c r="I610" s="831">
        <v>23.719999313354492</v>
      </c>
      <c r="J610" s="831">
        <v>20</v>
      </c>
      <c r="K610" s="832">
        <v>474.39999389648438</v>
      </c>
    </row>
    <row r="611" spans="1:11" ht="14.45" customHeight="1" x14ac:dyDescent="0.2">
      <c r="A611" s="821" t="s">
        <v>614</v>
      </c>
      <c r="B611" s="822" t="s">
        <v>615</v>
      </c>
      <c r="C611" s="825" t="s">
        <v>640</v>
      </c>
      <c r="D611" s="839" t="s">
        <v>641</v>
      </c>
      <c r="E611" s="825" t="s">
        <v>4402</v>
      </c>
      <c r="F611" s="839" t="s">
        <v>4403</v>
      </c>
      <c r="G611" s="825" t="s">
        <v>4493</v>
      </c>
      <c r="H611" s="825" t="s">
        <v>4495</v>
      </c>
      <c r="I611" s="831">
        <v>22.479999542236328</v>
      </c>
      <c r="J611" s="831">
        <v>40</v>
      </c>
      <c r="K611" s="832">
        <v>899.19998168945313</v>
      </c>
    </row>
    <row r="612" spans="1:11" ht="14.45" customHeight="1" x14ac:dyDescent="0.2">
      <c r="A612" s="821" t="s">
        <v>614</v>
      </c>
      <c r="B612" s="822" t="s">
        <v>615</v>
      </c>
      <c r="C612" s="825" t="s">
        <v>640</v>
      </c>
      <c r="D612" s="839" t="s">
        <v>641</v>
      </c>
      <c r="E612" s="825" t="s">
        <v>4496</v>
      </c>
      <c r="F612" s="839" t="s">
        <v>4497</v>
      </c>
      <c r="G612" s="825" t="s">
        <v>4498</v>
      </c>
      <c r="H612" s="825" t="s">
        <v>4499</v>
      </c>
      <c r="I612" s="831">
        <v>10.162727182561701</v>
      </c>
      <c r="J612" s="831">
        <v>4200</v>
      </c>
      <c r="K612" s="832">
        <v>42684</v>
      </c>
    </row>
    <row r="613" spans="1:11" ht="14.45" customHeight="1" x14ac:dyDescent="0.2">
      <c r="A613" s="821" t="s">
        <v>614</v>
      </c>
      <c r="B613" s="822" t="s">
        <v>615</v>
      </c>
      <c r="C613" s="825" t="s">
        <v>640</v>
      </c>
      <c r="D613" s="839" t="s">
        <v>641</v>
      </c>
      <c r="E613" s="825" t="s">
        <v>4496</v>
      </c>
      <c r="F613" s="839" t="s">
        <v>4497</v>
      </c>
      <c r="G613" s="825" t="s">
        <v>4883</v>
      </c>
      <c r="H613" s="825" t="s">
        <v>4884</v>
      </c>
      <c r="I613" s="831">
        <v>62.639999389648438</v>
      </c>
      <c r="J613" s="831">
        <v>20</v>
      </c>
      <c r="K613" s="832">
        <v>1252.800048828125</v>
      </c>
    </row>
    <row r="614" spans="1:11" ht="14.45" customHeight="1" x14ac:dyDescent="0.2">
      <c r="A614" s="821" t="s">
        <v>614</v>
      </c>
      <c r="B614" s="822" t="s">
        <v>615</v>
      </c>
      <c r="C614" s="825" t="s">
        <v>640</v>
      </c>
      <c r="D614" s="839" t="s">
        <v>641</v>
      </c>
      <c r="E614" s="825" t="s">
        <v>4496</v>
      </c>
      <c r="F614" s="839" t="s">
        <v>4497</v>
      </c>
      <c r="G614" s="825" t="s">
        <v>4500</v>
      </c>
      <c r="H614" s="825" t="s">
        <v>4501</v>
      </c>
      <c r="I614" s="831">
        <v>16.696667353312176</v>
      </c>
      <c r="J614" s="831">
        <v>600</v>
      </c>
      <c r="K614" s="832">
        <v>10018</v>
      </c>
    </row>
    <row r="615" spans="1:11" ht="14.45" customHeight="1" x14ac:dyDescent="0.2">
      <c r="A615" s="821" t="s">
        <v>614</v>
      </c>
      <c r="B615" s="822" t="s">
        <v>615</v>
      </c>
      <c r="C615" s="825" t="s">
        <v>640</v>
      </c>
      <c r="D615" s="839" t="s">
        <v>641</v>
      </c>
      <c r="E615" s="825" t="s">
        <v>4502</v>
      </c>
      <c r="F615" s="839" t="s">
        <v>4503</v>
      </c>
      <c r="G615" s="825" t="s">
        <v>4506</v>
      </c>
      <c r="H615" s="825" t="s">
        <v>4507</v>
      </c>
      <c r="I615" s="831">
        <v>0.3080000042915344</v>
      </c>
      <c r="J615" s="831">
        <v>500</v>
      </c>
      <c r="K615" s="832">
        <v>154</v>
      </c>
    </row>
    <row r="616" spans="1:11" ht="14.45" customHeight="1" x14ac:dyDescent="0.2">
      <c r="A616" s="821" t="s">
        <v>614</v>
      </c>
      <c r="B616" s="822" t="s">
        <v>615</v>
      </c>
      <c r="C616" s="825" t="s">
        <v>640</v>
      </c>
      <c r="D616" s="839" t="s">
        <v>641</v>
      </c>
      <c r="E616" s="825" t="s">
        <v>4502</v>
      </c>
      <c r="F616" s="839" t="s">
        <v>4503</v>
      </c>
      <c r="G616" s="825" t="s">
        <v>4510</v>
      </c>
      <c r="H616" s="825" t="s">
        <v>4511</v>
      </c>
      <c r="I616" s="831">
        <v>0.54454547166824341</v>
      </c>
      <c r="J616" s="831">
        <v>7700</v>
      </c>
      <c r="K616" s="832">
        <v>4192</v>
      </c>
    </row>
    <row r="617" spans="1:11" ht="14.45" customHeight="1" x14ac:dyDescent="0.2">
      <c r="A617" s="821" t="s">
        <v>614</v>
      </c>
      <c r="B617" s="822" t="s">
        <v>615</v>
      </c>
      <c r="C617" s="825" t="s">
        <v>640</v>
      </c>
      <c r="D617" s="839" t="s">
        <v>641</v>
      </c>
      <c r="E617" s="825" t="s">
        <v>4502</v>
      </c>
      <c r="F617" s="839" t="s">
        <v>4503</v>
      </c>
      <c r="G617" s="825" t="s">
        <v>4514</v>
      </c>
      <c r="H617" s="825" t="s">
        <v>4515</v>
      </c>
      <c r="I617" s="831">
        <v>1.803999948501587</v>
      </c>
      <c r="J617" s="831">
        <v>2000</v>
      </c>
      <c r="K617" s="832">
        <v>3608</v>
      </c>
    </row>
    <row r="618" spans="1:11" ht="14.45" customHeight="1" x14ac:dyDescent="0.2">
      <c r="A618" s="821" t="s">
        <v>614</v>
      </c>
      <c r="B618" s="822" t="s">
        <v>615</v>
      </c>
      <c r="C618" s="825" t="s">
        <v>640</v>
      </c>
      <c r="D618" s="839" t="s">
        <v>641</v>
      </c>
      <c r="E618" s="825" t="s">
        <v>4502</v>
      </c>
      <c r="F618" s="839" t="s">
        <v>4503</v>
      </c>
      <c r="G618" s="825" t="s">
        <v>4514</v>
      </c>
      <c r="H618" s="825" t="s">
        <v>4516</v>
      </c>
      <c r="I618" s="831">
        <v>1.809999942779541</v>
      </c>
      <c r="J618" s="831">
        <v>200</v>
      </c>
      <c r="K618" s="832">
        <v>362</v>
      </c>
    </row>
    <row r="619" spans="1:11" ht="14.45" customHeight="1" x14ac:dyDescent="0.2">
      <c r="A619" s="821" t="s">
        <v>614</v>
      </c>
      <c r="B619" s="822" t="s">
        <v>615</v>
      </c>
      <c r="C619" s="825" t="s">
        <v>640</v>
      </c>
      <c r="D619" s="839" t="s">
        <v>641</v>
      </c>
      <c r="E619" s="825" t="s">
        <v>4517</v>
      </c>
      <c r="F619" s="839" t="s">
        <v>4518</v>
      </c>
      <c r="G619" s="825" t="s">
        <v>4519</v>
      </c>
      <c r="H619" s="825" t="s">
        <v>4520</v>
      </c>
      <c r="I619" s="831">
        <v>0.73000001907348633</v>
      </c>
      <c r="J619" s="831">
        <v>1000</v>
      </c>
      <c r="K619" s="832">
        <v>730</v>
      </c>
    </row>
    <row r="620" spans="1:11" ht="14.45" customHeight="1" x14ac:dyDescent="0.2">
      <c r="A620" s="821" t="s">
        <v>614</v>
      </c>
      <c r="B620" s="822" t="s">
        <v>615</v>
      </c>
      <c r="C620" s="825" t="s">
        <v>640</v>
      </c>
      <c r="D620" s="839" t="s">
        <v>641</v>
      </c>
      <c r="E620" s="825" t="s">
        <v>4517</v>
      </c>
      <c r="F620" s="839" t="s">
        <v>4518</v>
      </c>
      <c r="G620" s="825" t="s">
        <v>4521</v>
      </c>
      <c r="H620" s="825" t="s">
        <v>4522</v>
      </c>
      <c r="I620" s="831">
        <v>0.73142857210976742</v>
      </c>
      <c r="J620" s="831">
        <v>16200</v>
      </c>
      <c r="K620" s="832">
        <v>12126</v>
      </c>
    </row>
    <row r="621" spans="1:11" ht="14.45" customHeight="1" x14ac:dyDescent="0.2">
      <c r="A621" s="821" t="s">
        <v>614</v>
      </c>
      <c r="B621" s="822" t="s">
        <v>615</v>
      </c>
      <c r="C621" s="825" t="s">
        <v>640</v>
      </c>
      <c r="D621" s="839" t="s">
        <v>641</v>
      </c>
      <c r="E621" s="825" t="s">
        <v>4517</v>
      </c>
      <c r="F621" s="839" t="s">
        <v>4518</v>
      </c>
      <c r="G621" s="825" t="s">
        <v>4625</v>
      </c>
      <c r="H621" s="825" t="s">
        <v>4626</v>
      </c>
      <c r="I621" s="831">
        <v>0.73249998688697815</v>
      </c>
      <c r="J621" s="831">
        <v>6000</v>
      </c>
      <c r="K621" s="832">
        <v>4380</v>
      </c>
    </row>
    <row r="622" spans="1:11" ht="14.45" customHeight="1" x14ac:dyDescent="0.2">
      <c r="A622" s="821" t="s">
        <v>614</v>
      </c>
      <c r="B622" s="822" t="s">
        <v>615</v>
      </c>
      <c r="C622" s="825" t="s">
        <v>640</v>
      </c>
      <c r="D622" s="839" t="s">
        <v>641</v>
      </c>
      <c r="E622" s="825" t="s">
        <v>4517</v>
      </c>
      <c r="F622" s="839" t="s">
        <v>4518</v>
      </c>
      <c r="G622" s="825" t="s">
        <v>4885</v>
      </c>
      <c r="H622" s="825" t="s">
        <v>4886</v>
      </c>
      <c r="I622" s="831">
        <v>3.869999885559082</v>
      </c>
      <c r="J622" s="831">
        <v>2000</v>
      </c>
      <c r="K622" s="832">
        <v>7740</v>
      </c>
    </row>
    <row r="623" spans="1:11" ht="14.45" customHeight="1" x14ac:dyDescent="0.2">
      <c r="A623" s="821" t="s">
        <v>614</v>
      </c>
      <c r="B623" s="822" t="s">
        <v>615</v>
      </c>
      <c r="C623" s="825" t="s">
        <v>640</v>
      </c>
      <c r="D623" s="839" t="s">
        <v>641</v>
      </c>
      <c r="E623" s="825" t="s">
        <v>4517</v>
      </c>
      <c r="F623" s="839" t="s">
        <v>4518</v>
      </c>
      <c r="G623" s="825" t="s">
        <v>4519</v>
      </c>
      <c r="H623" s="825" t="s">
        <v>4527</v>
      </c>
      <c r="I623" s="831">
        <v>1.2100000381469727</v>
      </c>
      <c r="J623" s="831">
        <v>200</v>
      </c>
      <c r="K623" s="832">
        <v>242</v>
      </c>
    </row>
    <row r="624" spans="1:11" ht="14.45" customHeight="1" x14ac:dyDescent="0.2">
      <c r="A624" s="821" t="s">
        <v>614</v>
      </c>
      <c r="B624" s="822" t="s">
        <v>615</v>
      </c>
      <c r="C624" s="825" t="s">
        <v>640</v>
      </c>
      <c r="D624" s="839" t="s">
        <v>641</v>
      </c>
      <c r="E624" s="825" t="s">
        <v>4517</v>
      </c>
      <c r="F624" s="839" t="s">
        <v>4518</v>
      </c>
      <c r="G624" s="825" t="s">
        <v>4521</v>
      </c>
      <c r="H624" s="825" t="s">
        <v>4528</v>
      </c>
      <c r="I624" s="831">
        <v>1.0799999833106995</v>
      </c>
      <c r="J624" s="831">
        <v>4000</v>
      </c>
      <c r="K624" s="832">
        <v>4320</v>
      </c>
    </row>
    <row r="625" spans="1:11" ht="14.45" customHeight="1" x14ac:dyDescent="0.2">
      <c r="A625" s="821" t="s">
        <v>614</v>
      </c>
      <c r="B625" s="822" t="s">
        <v>615</v>
      </c>
      <c r="C625" s="825" t="s">
        <v>640</v>
      </c>
      <c r="D625" s="839" t="s">
        <v>641</v>
      </c>
      <c r="E625" s="825" t="s">
        <v>4517</v>
      </c>
      <c r="F625" s="839" t="s">
        <v>4518</v>
      </c>
      <c r="G625" s="825" t="s">
        <v>4625</v>
      </c>
      <c r="H625" s="825" t="s">
        <v>4629</v>
      </c>
      <c r="I625" s="831">
        <v>1.0250000357627869</v>
      </c>
      <c r="J625" s="831">
        <v>2000</v>
      </c>
      <c r="K625" s="832">
        <v>2050</v>
      </c>
    </row>
    <row r="626" spans="1:11" ht="14.45" customHeight="1" x14ac:dyDescent="0.2">
      <c r="A626" s="821" t="s">
        <v>614</v>
      </c>
      <c r="B626" s="822" t="s">
        <v>615</v>
      </c>
      <c r="C626" s="825" t="s">
        <v>640</v>
      </c>
      <c r="D626" s="839" t="s">
        <v>641</v>
      </c>
      <c r="E626" s="825" t="s">
        <v>4517</v>
      </c>
      <c r="F626" s="839" t="s">
        <v>4518</v>
      </c>
      <c r="G626" s="825" t="s">
        <v>4787</v>
      </c>
      <c r="H626" s="825" t="s">
        <v>4788</v>
      </c>
      <c r="I626" s="831">
        <v>3.630000114440918</v>
      </c>
      <c r="J626" s="831">
        <v>2000</v>
      </c>
      <c r="K626" s="832">
        <v>7260</v>
      </c>
    </row>
    <row r="627" spans="1:11" ht="14.45" customHeight="1" x14ac:dyDescent="0.2">
      <c r="A627" s="821" t="s">
        <v>614</v>
      </c>
      <c r="B627" s="822" t="s">
        <v>615</v>
      </c>
      <c r="C627" s="825" t="s">
        <v>640</v>
      </c>
      <c r="D627" s="839" t="s">
        <v>641</v>
      </c>
      <c r="E627" s="825" t="s">
        <v>4517</v>
      </c>
      <c r="F627" s="839" t="s">
        <v>4518</v>
      </c>
      <c r="G627" s="825" t="s">
        <v>4531</v>
      </c>
      <c r="H627" s="825" t="s">
        <v>4532</v>
      </c>
      <c r="I627" s="831">
        <v>4.679999828338623</v>
      </c>
      <c r="J627" s="831">
        <v>3000</v>
      </c>
      <c r="K627" s="832">
        <v>14040</v>
      </c>
    </row>
    <row r="628" spans="1:11" ht="14.45" customHeight="1" x14ac:dyDescent="0.2">
      <c r="A628" s="821" t="s">
        <v>614</v>
      </c>
      <c r="B628" s="822" t="s">
        <v>615</v>
      </c>
      <c r="C628" s="825" t="s">
        <v>640</v>
      </c>
      <c r="D628" s="839" t="s">
        <v>641</v>
      </c>
      <c r="E628" s="825" t="s">
        <v>4887</v>
      </c>
      <c r="F628" s="839" t="s">
        <v>4888</v>
      </c>
      <c r="G628" s="825" t="s">
        <v>4889</v>
      </c>
      <c r="H628" s="825" t="s">
        <v>4890</v>
      </c>
      <c r="I628" s="831">
        <v>442.3900146484375</v>
      </c>
      <c r="J628" s="831">
        <v>20</v>
      </c>
      <c r="K628" s="832">
        <v>8847.759765625</v>
      </c>
    </row>
    <row r="629" spans="1:11" ht="14.45" customHeight="1" x14ac:dyDescent="0.2">
      <c r="A629" s="821" t="s">
        <v>614</v>
      </c>
      <c r="B629" s="822" t="s">
        <v>615</v>
      </c>
      <c r="C629" s="825" t="s">
        <v>640</v>
      </c>
      <c r="D629" s="839" t="s">
        <v>641</v>
      </c>
      <c r="E629" s="825" t="s">
        <v>4887</v>
      </c>
      <c r="F629" s="839" t="s">
        <v>4888</v>
      </c>
      <c r="G629" s="825" t="s">
        <v>4891</v>
      </c>
      <c r="H629" s="825" t="s">
        <v>4892</v>
      </c>
      <c r="I629" s="831">
        <v>862.30999755859375</v>
      </c>
      <c r="J629" s="831">
        <v>20</v>
      </c>
      <c r="K629" s="832">
        <v>17246.140625</v>
      </c>
    </row>
    <row r="630" spans="1:11" ht="14.45" customHeight="1" x14ac:dyDescent="0.2">
      <c r="A630" s="821" t="s">
        <v>614</v>
      </c>
      <c r="B630" s="822" t="s">
        <v>615</v>
      </c>
      <c r="C630" s="825" t="s">
        <v>640</v>
      </c>
      <c r="D630" s="839" t="s">
        <v>641</v>
      </c>
      <c r="E630" s="825" t="s">
        <v>4535</v>
      </c>
      <c r="F630" s="839" t="s">
        <v>4536</v>
      </c>
      <c r="G630" s="825" t="s">
        <v>4893</v>
      </c>
      <c r="H630" s="825" t="s">
        <v>4894</v>
      </c>
      <c r="I630" s="831">
        <v>35.090000152587891</v>
      </c>
      <c r="J630" s="831">
        <v>240</v>
      </c>
      <c r="K630" s="832">
        <v>8421.599609375</v>
      </c>
    </row>
    <row r="631" spans="1:11" ht="14.45" customHeight="1" x14ac:dyDescent="0.2">
      <c r="A631" s="821" t="s">
        <v>614</v>
      </c>
      <c r="B631" s="822" t="s">
        <v>615</v>
      </c>
      <c r="C631" s="825" t="s">
        <v>640</v>
      </c>
      <c r="D631" s="839" t="s">
        <v>641</v>
      </c>
      <c r="E631" s="825" t="s">
        <v>4535</v>
      </c>
      <c r="F631" s="839" t="s">
        <v>4536</v>
      </c>
      <c r="G631" s="825" t="s">
        <v>4895</v>
      </c>
      <c r="H631" s="825" t="s">
        <v>4896</v>
      </c>
      <c r="I631" s="831">
        <v>16.032500028610229</v>
      </c>
      <c r="J631" s="831">
        <v>240</v>
      </c>
      <c r="K631" s="832">
        <v>3847.7999877929688</v>
      </c>
    </row>
    <row r="632" spans="1:11" ht="14.45" customHeight="1" x14ac:dyDescent="0.2">
      <c r="A632" s="821" t="s">
        <v>614</v>
      </c>
      <c r="B632" s="822" t="s">
        <v>615</v>
      </c>
      <c r="C632" s="825" t="s">
        <v>640</v>
      </c>
      <c r="D632" s="839" t="s">
        <v>641</v>
      </c>
      <c r="E632" s="825" t="s">
        <v>4535</v>
      </c>
      <c r="F632" s="839" t="s">
        <v>4536</v>
      </c>
      <c r="G632" s="825" t="s">
        <v>4897</v>
      </c>
      <c r="H632" s="825" t="s">
        <v>4898</v>
      </c>
      <c r="I632" s="831">
        <v>19.959999084472656</v>
      </c>
      <c r="J632" s="831">
        <v>100</v>
      </c>
      <c r="K632" s="832">
        <v>1996</v>
      </c>
    </row>
    <row r="633" spans="1:11" ht="14.45" customHeight="1" x14ac:dyDescent="0.2">
      <c r="A633" s="821" t="s">
        <v>614</v>
      </c>
      <c r="B633" s="822" t="s">
        <v>615</v>
      </c>
      <c r="C633" s="825" t="s">
        <v>643</v>
      </c>
      <c r="D633" s="839" t="s">
        <v>644</v>
      </c>
      <c r="E633" s="825" t="s">
        <v>4899</v>
      </c>
      <c r="F633" s="839" t="s">
        <v>4900</v>
      </c>
      <c r="G633" s="825" t="s">
        <v>4901</v>
      </c>
      <c r="H633" s="825" t="s">
        <v>4902</v>
      </c>
      <c r="I633" s="831">
        <v>9774.9951171875</v>
      </c>
      <c r="J633" s="831">
        <v>2</v>
      </c>
      <c r="K633" s="832">
        <v>19549.990234375</v>
      </c>
    </row>
    <row r="634" spans="1:11" ht="14.45" customHeight="1" x14ac:dyDescent="0.2">
      <c r="A634" s="821" t="s">
        <v>614</v>
      </c>
      <c r="B634" s="822" t="s">
        <v>615</v>
      </c>
      <c r="C634" s="825" t="s">
        <v>643</v>
      </c>
      <c r="D634" s="839" t="s">
        <v>644</v>
      </c>
      <c r="E634" s="825" t="s">
        <v>4899</v>
      </c>
      <c r="F634" s="839" t="s">
        <v>4900</v>
      </c>
      <c r="G634" s="825" t="s">
        <v>4903</v>
      </c>
      <c r="H634" s="825" t="s">
        <v>4904</v>
      </c>
      <c r="I634" s="831">
        <v>9775</v>
      </c>
      <c r="J634" s="831">
        <v>3</v>
      </c>
      <c r="K634" s="832">
        <v>29325</v>
      </c>
    </row>
    <row r="635" spans="1:11" ht="14.45" customHeight="1" x14ac:dyDescent="0.2">
      <c r="A635" s="821" t="s">
        <v>614</v>
      </c>
      <c r="B635" s="822" t="s">
        <v>615</v>
      </c>
      <c r="C635" s="825" t="s">
        <v>643</v>
      </c>
      <c r="D635" s="839" t="s">
        <v>644</v>
      </c>
      <c r="E635" s="825" t="s">
        <v>4899</v>
      </c>
      <c r="F635" s="839" t="s">
        <v>4900</v>
      </c>
      <c r="G635" s="825" t="s">
        <v>4905</v>
      </c>
      <c r="H635" s="825" t="s">
        <v>4906</v>
      </c>
      <c r="I635" s="831">
        <v>9775</v>
      </c>
      <c r="J635" s="831">
        <v>3</v>
      </c>
      <c r="K635" s="832">
        <v>29325</v>
      </c>
    </row>
    <row r="636" spans="1:11" ht="14.45" customHeight="1" x14ac:dyDescent="0.2">
      <c r="A636" s="821" t="s">
        <v>614</v>
      </c>
      <c r="B636" s="822" t="s">
        <v>615</v>
      </c>
      <c r="C636" s="825" t="s">
        <v>643</v>
      </c>
      <c r="D636" s="839" t="s">
        <v>644</v>
      </c>
      <c r="E636" s="825" t="s">
        <v>4899</v>
      </c>
      <c r="F636" s="839" t="s">
        <v>4900</v>
      </c>
      <c r="G636" s="825" t="s">
        <v>4907</v>
      </c>
      <c r="H636" s="825" t="s">
        <v>4908</v>
      </c>
      <c r="I636" s="831">
        <v>9775</v>
      </c>
      <c r="J636" s="831">
        <v>1</v>
      </c>
      <c r="K636" s="832">
        <v>9775</v>
      </c>
    </row>
    <row r="637" spans="1:11" ht="14.45" customHeight="1" x14ac:dyDescent="0.2">
      <c r="A637" s="821" t="s">
        <v>614</v>
      </c>
      <c r="B637" s="822" t="s">
        <v>615</v>
      </c>
      <c r="C637" s="825" t="s">
        <v>643</v>
      </c>
      <c r="D637" s="839" t="s">
        <v>644</v>
      </c>
      <c r="E637" s="825" t="s">
        <v>4899</v>
      </c>
      <c r="F637" s="839" t="s">
        <v>4900</v>
      </c>
      <c r="G637" s="825" t="s">
        <v>4909</v>
      </c>
      <c r="H637" s="825" t="s">
        <v>4910</v>
      </c>
      <c r="I637" s="831">
        <v>8889.5</v>
      </c>
      <c r="J637" s="831">
        <v>2</v>
      </c>
      <c r="K637" s="832">
        <v>17779</v>
      </c>
    </row>
    <row r="638" spans="1:11" ht="14.45" customHeight="1" x14ac:dyDescent="0.2">
      <c r="A638" s="821" t="s">
        <v>614</v>
      </c>
      <c r="B638" s="822" t="s">
        <v>615</v>
      </c>
      <c r="C638" s="825" t="s">
        <v>643</v>
      </c>
      <c r="D638" s="839" t="s">
        <v>644</v>
      </c>
      <c r="E638" s="825" t="s">
        <v>4899</v>
      </c>
      <c r="F638" s="839" t="s">
        <v>4900</v>
      </c>
      <c r="G638" s="825" t="s">
        <v>4911</v>
      </c>
      <c r="H638" s="825" t="s">
        <v>4912</v>
      </c>
      <c r="I638" s="831">
        <v>8562.330078125</v>
      </c>
      <c r="J638" s="831">
        <v>1</v>
      </c>
      <c r="K638" s="832">
        <v>8562.330078125</v>
      </c>
    </row>
    <row r="639" spans="1:11" ht="14.45" customHeight="1" x14ac:dyDescent="0.2">
      <c r="A639" s="821" t="s">
        <v>614</v>
      </c>
      <c r="B639" s="822" t="s">
        <v>615</v>
      </c>
      <c r="C639" s="825" t="s">
        <v>643</v>
      </c>
      <c r="D639" s="839" t="s">
        <v>644</v>
      </c>
      <c r="E639" s="825" t="s">
        <v>4899</v>
      </c>
      <c r="F639" s="839" t="s">
        <v>4900</v>
      </c>
      <c r="G639" s="825" t="s">
        <v>4913</v>
      </c>
      <c r="H639" s="825" t="s">
        <v>4914</v>
      </c>
      <c r="I639" s="831">
        <v>9274.75</v>
      </c>
      <c r="J639" s="831">
        <v>1</v>
      </c>
      <c r="K639" s="832">
        <v>9274.75</v>
      </c>
    </row>
    <row r="640" spans="1:11" ht="14.45" customHeight="1" x14ac:dyDescent="0.2">
      <c r="A640" s="821" t="s">
        <v>614</v>
      </c>
      <c r="B640" s="822" t="s">
        <v>615</v>
      </c>
      <c r="C640" s="825" t="s">
        <v>643</v>
      </c>
      <c r="D640" s="839" t="s">
        <v>644</v>
      </c>
      <c r="E640" s="825" t="s">
        <v>4899</v>
      </c>
      <c r="F640" s="839" t="s">
        <v>4900</v>
      </c>
      <c r="G640" s="825" t="s">
        <v>4915</v>
      </c>
      <c r="H640" s="825" t="s">
        <v>4916</v>
      </c>
      <c r="I640" s="831">
        <v>7024.60009765625</v>
      </c>
      <c r="J640" s="831">
        <v>4</v>
      </c>
      <c r="K640" s="832">
        <v>28098.400390625</v>
      </c>
    </row>
    <row r="641" spans="1:11" ht="14.45" customHeight="1" x14ac:dyDescent="0.2">
      <c r="A641" s="821" t="s">
        <v>614</v>
      </c>
      <c r="B641" s="822" t="s">
        <v>615</v>
      </c>
      <c r="C641" s="825" t="s">
        <v>643</v>
      </c>
      <c r="D641" s="839" t="s">
        <v>644</v>
      </c>
      <c r="E641" s="825" t="s">
        <v>4899</v>
      </c>
      <c r="F641" s="839" t="s">
        <v>4900</v>
      </c>
      <c r="G641" s="825" t="s">
        <v>4917</v>
      </c>
      <c r="H641" s="825" t="s">
        <v>4918</v>
      </c>
      <c r="I641" s="831">
        <v>7024.60009765625</v>
      </c>
      <c r="J641" s="831">
        <v>7</v>
      </c>
      <c r="K641" s="832">
        <v>49172.20068359375</v>
      </c>
    </row>
    <row r="642" spans="1:11" ht="14.45" customHeight="1" x14ac:dyDescent="0.2">
      <c r="A642" s="821" t="s">
        <v>614</v>
      </c>
      <c r="B642" s="822" t="s">
        <v>615</v>
      </c>
      <c r="C642" s="825" t="s">
        <v>643</v>
      </c>
      <c r="D642" s="839" t="s">
        <v>644</v>
      </c>
      <c r="E642" s="825" t="s">
        <v>4899</v>
      </c>
      <c r="F642" s="839" t="s">
        <v>4900</v>
      </c>
      <c r="G642" s="825" t="s">
        <v>4919</v>
      </c>
      <c r="H642" s="825" t="s">
        <v>4920</v>
      </c>
      <c r="I642" s="831">
        <v>7024.60009765625</v>
      </c>
      <c r="J642" s="831">
        <v>14</v>
      </c>
      <c r="K642" s="832">
        <v>98344.4013671875</v>
      </c>
    </row>
    <row r="643" spans="1:11" ht="14.45" customHeight="1" x14ac:dyDescent="0.2">
      <c r="A643" s="821" t="s">
        <v>614</v>
      </c>
      <c r="B643" s="822" t="s">
        <v>615</v>
      </c>
      <c r="C643" s="825" t="s">
        <v>643</v>
      </c>
      <c r="D643" s="839" t="s">
        <v>644</v>
      </c>
      <c r="E643" s="825" t="s">
        <v>4899</v>
      </c>
      <c r="F643" s="839" t="s">
        <v>4900</v>
      </c>
      <c r="G643" s="825" t="s">
        <v>4921</v>
      </c>
      <c r="H643" s="825" t="s">
        <v>4922</v>
      </c>
      <c r="I643" s="831">
        <v>7024.60009765625</v>
      </c>
      <c r="J643" s="831">
        <v>6</v>
      </c>
      <c r="K643" s="832">
        <v>42147.6005859375</v>
      </c>
    </row>
    <row r="644" spans="1:11" ht="14.45" customHeight="1" x14ac:dyDescent="0.2">
      <c r="A644" s="821" t="s">
        <v>614</v>
      </c>
      <c r="B644" s="822" t="s">
        <v>615</v>
      </c>
      <c r="C644" s="825" t="s">
        <v>643</v>
      </c>
      <c r="D644" s="839" t="s">
        <v>644</v>
      </c>
      <c r="E644" s="825" t="s">
        <v>4899</v>
      </c>
      <c r="F644" s="839" t="s">
        <v>4900</v>
      </c>
      <c r="G644" s="825" t="s">
        <v>4923</v>
      </c>
      <c r="H644" s="825" t="s">
        <v>4924</v>
      </c>
      <c r="I644" s="831">
        <v>7024.60009765625</v>
      </c>
      <c r="J644" s="831">
        <v>3</v>
      </c>
      <c r="K644" s="832">
        <v>21073.80029296875</v>
      </c>
    </row>
    <row r="645" spans="1:11" ht="14.45" customHeight="1" x14ac:dyDescent="0.2">
      <c r="A645" s="821" t="s">
        <v>614</v>
      </c>
      <c r="B645" s="822" t="s">
        <v>615</v>
      </c>
      <c r="C645" s="825" t="s">
        <v>643</v>
      </c>
      <c r="D645" s="839" t="s">
        <v>644</v>
      </c>
      <c r="E645" s="825" t="s">
        <v>4899</v>
      </c>
      <c r="F645" s="839" t="s">
        <v>4900</v>
      </c>
      <c r="G645" s="825" t="s">
        <v>4925</v>
      </c>
      <c r="H645" s="825" t="s">
        <v>4926</v>
      </c>
      <c r="I645" s="831">
        <v>7024.60009765625</v>
      </c>
      <c r="J645" s="831">
        <v>4</v>
      </c>
      <c r="K645" s="832">
        <v>28098.400390625</v>
      </c>
    </row>
    <row r="646" spans="1:11" ht="14.45" customHeight="1" x14ac:dyDescent="0.2">
      <c r="A646" s="821" t="s">
        <v>614</v>
      </c>
      <c r="B646" s="822" t="s">
        <v>615</v>
      </c>
      <c r="C646" s="825" t="s">
        <v>643</v>
      </c>
      <c r="D646" s="839" t="s">
        <v>644</v>
      </c>
      <c r="E646" s="825" t="s">
        <v>4899</v>
      </c>
      <c r="F646" s="839" t="s">
        <v>4900</v>
      </c>
      <c r="G646" s="825" t="s">
        <v>4927</v>
      </c>
      <c r="H646" s="825" t="s">
        <v>4928</v>
      </c>
      <c r="I646" s="831">
        <v>7024.60009765625</v>
      </c>
      <c r="J646" s="831">
        <v>2</v>
      </c>
      <c r="K646" s="832">
        <v>14049.2001953125</v>
      </c>
    </row>
    <row r="647" spans="1:11" ht="14.45" customHeight="1" x14ac:dyDescent="0.2">
      <c r="A647" s="821" t="s">
        <v>614</v>
      </c>
      <c r="B647" s="822" t="s">
        <v>615</v>
      </c>
      <c r="C647" s="825" t="s">
        <v>643</v>
      </c>
      <c r="D647" s="839" t="s">
        <v>644</v>
      </c>
      <c r="E647" s="825" t="s">
        <v>4899</v>
      </c>
      <c r="F647" s="839" t="s">
        <v>4900</v>
      </c>
      <c r="G647" s="825" t="s">
        <v>4929</v>
      </c>
      <c r="H647" s="825" t="s">
        <v>4930</v>
      </c>
      <c r="I647" s="831">
        <v>9660</v>
      </c>
      <c r="J647" s="831">
        <v>2</v>
      </c>
      <c r="K647" s="832">
        <v>19320</v>
      </c>
    </row>
    <row r="648" spans="1:11" ht="14.45" customHeight="1" x14ac:dyDescent="0.2">
      <c r="A648" s="821" t="s">
        <v>614</v>
      </c>
      <c r="B648" s="822" t="s">
        <v>615</v>
      </c>
      <c r="C648" s="825" t="s">
        <v>643</v>
      </c>
      <c r="D648" s="839" t="s">
        <v>644</v>
      </c>
      <c r="E648" s="825" t="s">
        <v>4899</v>
      </c>
      <c r="F648" s="839" t="s">
        <v>4900</v>
      </c>
      <c r="G648" s="825" t="s">
        <v>4931</v>
      </c>
      <c r="H648" s="825" t="s">
        <v>4932</v>
      </c>
      <c r="I648" s="831">
        <v>2530</v>
      </c>
      <c r="J648" s="831">
        <v>1</v>
      </c>
      <c r="K648" s="832">
        <v>2530</v>
      </c>
    </row>
    <row r="649" spans="1:11" ht="14.45" customHeight="1" x14ac:dyDescent="0.2">
      <c r="A649" s="821" t="s">
        <v>614</v>
      </c>
      <c r="B649" s="822" t="s">
        <v>615</v>
      </c>
      <c r="C649" s="825" t="s">
        <v>643</v>
      </c>
      <c r="D649" s="839" t="s">
        <v>644</v>
      </c>
      <c r="E649" s="825" t="s">
        <v>4899</v>
      </c>
      <c r="F649" s="839" t="s">
        <v>4900</v>
      </c>
      <c r="G649" s="825" t="s">
        <v>4933</v>
      </c>
      <c r="H649" s="825" t="s">
        <v>4934</v>
      </c>
      <c r="I649" s="831">
        <v>1561.699951171875</v>
      </c>
      <c r="J649" s="831">
        <v>1</v>
      </c>
      <c r="K649" s="832">
        <v>1561.699951171875</v>
      </c>
    </row>
    <row r="650" spans="1:11" ht="14.45" customHeight="1" x14ac:dyDescent="0.2">
      <c r="A650" s="821" t="s">
        <v>614</v>
      </c>
      <c r="B650" s="822" t="s">
        <v>615</v>
      </c>
      <c r="C650" s="825" t="s">
        <v>643</v>
      </c>
      <c r="D650" s="839" t="s">
        <v>644</v>
      </c>
      <c r="E650" s="825" t="s">
        <v>4899</v>
      </c>
      <c r="F650" s="839" t="s">
        <v>4900</v>
      </c>
      <c r="G650" s="825" t="s">
        <v>4935</v>
      </c>
      <c r="H650" s="825" t="s">
        <v>4936</v>
      </c>
      <c r="I650" s="831">
        <v>7757.06005859375</v>
      </c>
      <c r="J650" s="831">
        <v>1</v>
      </c>
      <c r="K650" s="832">
        <v>7757.06005859375</v>
      </c>
    </row>
    <row r="651" spans="1:11" ht="14.45" customHeight="1" x14ac:dyDescent="0.2">
      <c r="A651" s="821" t="s">
        <v>614</v>
      </c>
      <c r="B651" s="822" t="s">
        <v>615</v>
      </c>
      <c r="C651" s="825" t="s">
        <v>643</v>
      </c>
      <c r="D651" s="839" t="s">
        <v>644</v>
      </c>
      <c r="E651" s="825" t="s">
        <v>4899</v>
      </c>
      <c r="F651" s="839" t="s">
        <v>4900</v>
      </c>
      <c r="G651" s="825" t="s">
        <v>4937</v>
      </c>
      <c r="H651" s="825" t="s">
        <v>4938</v>
      </c>
      <c r="I651" s="831">
        <v>7757.06005859375</v>
      </c>
      <c r="J651" s="831">
        <v>2</v>
      </c>
      <c r="K651" s="832">
        <v>15514.1201171875</v>
      </c>
    </row>
    <row r="652" spans="1:11" ht="14.45" customHeight="1" x14ac:dyDescent="0.2">
      <c r="A652" s="821" t="s">
        <v>614</v>
      </c>
      <c r="B652" s="822" t="s">
        <v>615</v>
      </c>
      <c r="C652" s="825" t="s">
        <v>643</v>
      </c>
      <c r="D652" s="839" t="s">
        <v>644</v>
      </c>
      <c r="E652" s="825" t="s">
        <v>4899</v>
      </c>
      <c r="F652" s="839" t="s">
        <v>4900</v>
      </c>
      <c r="G652" s="825" t="s">
        <v>4939</v>
      </c>
      <c r="H652" s="825" t="s">
        <v>4940</v>
      </c>
      <c r="I652" s="831">
        <v>24799.640625</v>
      </c>
      <c r="J652" s="831">
        <v>2</v>
      </c>
      <c r="K652" s="832">
        <v>49599.28125</v>
      </c>
    </row>
    <row r="653" spans="1:11" ht="14.45" customHeight="1" x14ac:dyDescent="0.2">
      <c r="A653" s="821" t="s">
        <v>614</v>
      </c>
      <c r="B653" s="822" t="s">
        <v>615</v>
      </c>
      <c r="C653" s="825" t="s">
        <v>643</v>
      </c>
      <c r="D653" s="839" t="s">
        <v>644</v>
      </c>
      <c r="E653" s="825" t="s">
        <v>4899</v>
      </c>
      <c r="F653" s="839" t="s">
        <v>4900</v>
      </c>
      <c r="G653" s="825" t="s">
        <v>4941</v>
      </c>
      <c r="H653" s="825" t="s">
        <v>4942</v>
      </c>
      <c r="I653" s="831">
        <v>24799.640625</v>
      </c>
      <c r="J653" s="831">
        <v>1</v>
      </c>
      <c r="K653" s="832">
        <v>24799.640625</v>
      </c>
    </row>
    <row r="654" spans="1:11" ht="14.45" customHeight="1" x14ac:dyDescent="0.2">
      <c r="A654" s="821" t="s">
        <v>614</v>
      </c>
      <c r="B654" s="822" t="s">
        <v>615</v>
      </c>
      <c r="C654" s="825" t="s">
        <v>643</v>
      </c>
      <c r="D654" s="839" t="s">
        <v>644</v>
      </c>
      <c r="E654" s="825" t="s">
        <v>4899</v>
      </c>
      <c r="F654" s="839" t="s">
        <v>4900</v>
      </c>
      <c r="G654" s="825" t="s">
        <v>4943</v>
      </c>
      <c r="H654" s="825" t="s">
        <v>4944</v>
      </c>
      <c r="I654" s="831">
        <v>24799.640625</v>
      </c>
      <c r="J654" s="831">
        <v>1</v>
      </c>
      <c r="K654" s="832">
        <v>24799.640625</v>
      </c>
    </row>
    <row r="655" spans="1:11" ht="14.45" customHeight="1" x14ac:dyDescent="0.2">
      <c r="A655" s="821" t="s">
        <v>614</v>
      </c>
      <c r="B655" s="822" t="s">
        <v>615</v>
      </c>
      <c r="C655" s="825" t="s">
        <v>643</v>
      </c>
      <c r="D655" s="839" t="s">
        <v>644</v>
      </c>
      <c r="E655" s="825" t="s">
        <v>4899</v>
      </c>
      <c r="F655" s="839" t="s">
        <v>4900</v>
      </c>
      <c r="G655" s="825" t="s">
        <v>4945</v>
      </c>
      <c r="H655" s="825" t="s">
        <v>4946</v>
      </c>
      <c r="I655" s="831">
        <v>24799.640625</v>
      </c>
      <c r="J655" s="831">
        <v>1</v>
      </c>
      <c r="K655" s="832">
        <v>24799.640625</v>
      </c>
    </row>
    <row r="656" spans="1:11" ht="14.45" customHeight="1" x14ac:dyDescent="0.2">
      <c r="A656" s="821" t="s">
        <v>614</v>
      </c>
      <c r="B656" s="822" t="s">
        <v>615</v>
      </c>
      <c r="C656" s="825" t="s">
        <v>643</v>
      </c>
      <c r="D656" s="839" t="s">
        <v>644</v>
      </c>
      <c r="E656" s="825" t="s">
        <v>4899</v>
      </c>
      <c r="F656" s="839" t="s">
        <v>4900</v>
      </c>
      <c r="G656" s="825" t="s">
        <v>4947</v>
      </c>
      <c r="H656" s="825" t="s">
        <v>4948</v>
      </c>
      <c r="I656" s="831">
        <v>11626.500325520834</v>
      </c>
      <c r="J656" s="831">
        <v>3</v>
      </c>
      <c r="K656" s="832">
        <v>34879.5009765625</v>
      </c>
    </row>
    <row r="657" spans="1:11" ht="14.45" customHeight="1" x14ac:dyDescent="0.2">
      <c r="A657" s="821" t="s">
        <v>614</v>
      </c>
      <c r="B657" s="822" t="s">
        <v>615</v>
      </c>
      <c r="C657" s="825" t="s">
        <v>643</v>
      </c>
      <c r="D657" s="839" t="s">
        <v>644</v>
      </c>
      <c r="E657" s="825" t="s">
        <v>4899</v>
      </c>
      <c r="F657" s="839" t="s">
        <v>4900</v>
      </c>
      <c r="G657" s="825" t="s">
        <v>4949</v>
      </c>
      <c r="H657" s="825" t="s">
        <v>4950</v>
      </c>
      <c r="I657" s="831">
        <v>6066.25</v>
      </c>
      <c r="J657" s="831">
        <v>7</v>
      </c>
      <c r="K657" s="832">
        <v>42463.75</v>
      </c>
    </row>
    <row r="658" spans="1:11" ht="14.45" customHeight="1" x14ac:dyDescent="0.2">
      <c r="A658" s="821" t="s">
        <v>614</v>
      </c>
      <c r="B658" s="822" t="s">
        <v>615</v>
      </c>
      <c r="C658" s="825" t="s">
        <v>643</v>
      </c>
      <c r="D658" s="839" t="s">
        <v>644</v>
      </c>
      <c r="E658" s="825" t="s">
        <v>4899</v>
      </c>
      <c r="F658" s="839" t="s">
        <v>4900</v>
      </c>
      <c r="G658" s="825" t="s">
        <v>4951</v>
      </c>
      <c r="H658" s="825" t="s">
        <v>4952</v>
      </c>
      <c r="I658" s="831">
        <v>6066.25</v>
      </c>
      <c r="J658" s="831">
        <v>2</v>
      </c>
      <c r="K658" s="832">
        <v>12132.5</v>
      </c>
    </row>
    <row r="659" spans="1:11" ht="14.45" customHeight="1" x14ac:dyDescent="0.2">
      <c r="A659" s="821" t="s">
        <v>614</v>
      </c>
      <c r="B659" s="822" t="s">
        <v>615</v>
      </c>
      <c r="C659" s="825" t="s">
        <v>643</v>
      </c>
      <c r="D659" s="839" t="s">
        <v>644</v>
      </c>
      <c r="E659" s="825" t="s">
        <v>4899</v>
      </c>
      <c r="F659" s="839" t="s">
        <v>4900</v>
      </c>
      <c r="G659" s="825" t="s">
        <v>4953</v>
      </c>
      <c r="H659" s="825" t="s">
        <v>4954</v>
      </c>
      <c r="I659" s="831">
        <v>8698.599609375</v>
      </c>
      <c r="J659" s="831">
        <v>9</v>
      </c>
      <c r="K659" s="832">
        <v>78287.396484375</v>
      </c>
    </row>
    <row r="660" spans="1:11" ht="14.45" customHeight="1" x14ac:dyDescent="0.2">
      <c r="A660" s="821" t="s">
        <v>614</v>
      </c>
      <c r="B660" s="822" t="s">
        <v>615</v>
      </c>
      <c r="C660" s="825" t="s">
        <v>643</v>
      </c>
      <c r="D660" s="839" t="s">
        <v>644</v>
      </c>
      <c r="E660" s="825" t="s">
        <v>4899</v>
      </c>
      <c r="F660" s="839" t="s">
        <v>4900</v>
      </c>
      <c r="G660" s="825" t="s">
        <v>4955</v>
      </c>
      <c r="H660" s="825" t="s">
        <v>4956</v>
      </c>
      <c r="I660" s="831">
        <v>1498.449951171875</v>
      </c>
      <c r="J660" s="831">
        <v>9</v>
      </c>
      <c r="K660" s="832">
        <v>13486.049560546875</v>
      </c>
    </row>
    <row r="661" spans="1:11" ht="14.45" customHeight="1" x14ac:dyDescent="0.2">
      <c r="A661" s="821" t="s">
        <v>614</v>
      </c>
      <c r="B661" s="822" t="s">
        <v>615</v>
      </c>
      <c r="C661" s="825" t="s">
        <v>643</v>
      </c>
      <c r="D661" s="839" t="s">
        <v>644</v>
      </c>
      <c r="E661" s="825" t="s">
        <v>4899</v>
      </c>
      <c r="F661" s="839" t="s">
        <v>4900</v>
      </c>
      <c r="G661" s="825" t="s">
        <v>4957</v>
      </c>
      <c r="H661" s="825" t="s">
        <v>4958</v>
      </c>
      <c r="I661" s="831">
        <v>10190.150390625</v>
      </c>
      <c r="J661" s="831">
        <v>3</v>
      </c>
      <c r="K661" s="832">
        <v>30570.451171875</v>
      </c>
    </row>
    <row r="662" spans="1:11" ht="14.45" customHeight="1" x14ac:dyDescent="0.2">
      <c r="A662" s="821" t="s">
        <v>614</v>
      </c>
      <c r="B662" s="822" t="s">
        <v>615</v>
      </c>
      <c r="C662" s="825" t="s">
        <v>643</v>
      </c>
      <c r="D662" s="839" t="s">
        <v>644</v>
      </c>
      <c r="E662" s="825" t="s">
        <v>4899</v>
      </c>
      <c r="F662" s="839" t="s">
        <v>4900</v>
      </c>
      <c r="G662" s="825" t="s">
        <v>4959</v>
      </c>
      <c r="H662" s="825" t="s">
        <v>4960</v>
      </c>
      <c r="I662" s="831">
        <v>10190.150390625</v>
      </c>
      <c r="J662" s="831">
        <v>1</v>
      </c>
      <c r="K662" s="832">
        <v>10190.150390625</v>
      </c>
    </row>
    <row r="663" spans="1:11" ht="14.45" customHeight="1" x14ac:dyDescent="0.2">
      <c r="A663" s="821" t="s">
        <v>614</v>
      </c>
      <c r="B663" s="822" t="s">
        <v>615</v>
      </c>
      <c r="C663" s="825" t="s">
        <v>643</v>
      </c>
      <c r="D663" s="839" t="s">
        <v>644</v>
      </c>
      <c r="E663" s="825" t="s">
        <v>4899</v>
      </c>
      <c r="F663" s="839" t="s">
        <v>4900</v>
      </c>
      <c r="G663" s="825" t="s">
        <v>4961</v>
      </c>
      <c r="H663" s="825" t="s">
        <v>4962</v>
      </c>
      <c r="I663" s="831">
        <v>14499.2001953125</v>
      </c>
      <c r="J663" s="831">
        <v>1</v>
      </c>
      <c r="K663" s="832">
        <v>14499.2001953125</v>
      </c>
    </row>
    <row r="664" spans="1:11" ht="14.45" customHeight="1" x14ac:dyDescent="0.2">
      <c r="A664" s="821" t="s">
        <v>614</v>
      </c>
      <c r="B664" s="822" t="s">
        <v>615</v>
      </c>
      <c r="C664" s="825" t="s">
        <v>643</v>
      </c>
      <c r="D664" s="839" t="s">
        <v>644</v>
      </c>
      <c r="E664" s="825" t="s">
        <v>4899</v>
      </c>
      <c r="F664" s="839" t="s">
        <v>4900</v>
      </c>
      <c r="G664" s="825" t="s">
        <v>4963</v>
      </c>
      <c r="H664" s="825" t="s">
        <v>4964</v>
      </c>
      <c r="I664" s="831">
        <v>10190.150390625</v>
      </c>
      <c r="J664" s="831">
        <v>1</v>
      </c>
      <c r="K664" s="832">
        <v>10190.150390625</v>
      </c>
    </row>
    <row r="665" spans="1:11" ht="14.45" customHeight="1" x14ac:dyDescent="0.2">
      <c r="A665" s="821" t="s">
        <v>614</v>
      </c>
      <c r="B665" s="822" t="s">
        <v>615</v>
      </c>
      <c r="C665" s="825" t="s">
        <v>643</v>
      </c>
      <c r="D665" s="839" t="s">
        <v>644</v>
      </c>
      <c r="E665" s="825" t="s">
        <v>4899</v>
      </c>
      <c r="F665" s="839" t="s">
        <v>4900</v>
      </c>
      <c r="G665" s="825" t="s">
        <v>4965</v>
      </c>
      <c r="H665" s="825" t="s">
        <v>4966</v>
      </c>
      <c r="I665" s="831">
        <v>9717.5</v>
      </c>
      <c r="J665" s="831">
        <v>1</v>
      </c>
      <c r="K665" s="832">
        <v>9717.5</v>
      </c>
    </row>
    <row r="666" spans="1:11" ht="14.45" customHeight="1" x14ac:dyDescent="0.2">
      <c r="A666" s="821" t="s">
        <v>614</v>
      </c>
      <c r="B666" s="822" t="s">
        <v>615</v>
      </c>
      <c r="C666" s="825" t="s">
        <v>643</v>
      </c>
      <c r="D666" s="839" t="s">
        <v>644</v>
      </c>
      <c r="E666" s="825" t="s">
        <v>4899</v>
      </c>
      <c r="F666" s="839" t="s">
        <v>4900</v>
      </c>
      <c r="G666" s="825" t="s">
        <v>4967</v>
      </c>
      <c r="H666" s="825" t="s">
        <v>4968</v>
      </c>
      <c r="I666" s="831">
        <v>9717.5</v>
      </c>
      <c r="J666" s="831">
        <v>1</v>
      </c>
      <c r="K666" s="832">
        <v>9717.5</v>
      </c>
    </row>
    <row r="667" spans="1:11" ht="14.45" customHeight="1" x14ac:dyDescent="0.2">
      <c r="A667" s="821" t="s">
        <v>614</v>
      </c>
      <c r="B667" s="822" t="s">
        <v>615</v>
      </c>
      <c r="C667" s="825" t="s">
        <v>643</v>
      </c>
      <c r="D667" s="839" t="s">
        <v>644</v>
      </c>
      <c r="E667" s="825" t="s">
        <v>4899</v>
      </c>
      <c r="F667" s="839" t="s">
        <v>4900</v>
      </c>
      <c r="G667" s="825" t="s">
        <v>4969</v>
      </c>
      <c r="H667" s="825" t="s">
        <v>4970</v>
      </c>
      <c r="I667" s="831">
        <v>9717.5</v>
      </c>
      <c r="J667" s="831">
        <v>1</v>
      </c>
      <c r="K667" s="832">
        <v>9717.5</v>
      </c>
    </row>
    <row r="668" spans="1:11" ht="14.45" customHeight="1" x14ac:dyDescent="0.2">
      <c r="A668" s="821" t="s">
        <v>614</v>
      </c>
      <c r="B668" s="822" t="s">
        <v>615</v>
      </c>
      <c r="C668" s="825" t="s">
        <v>643</v>
      </c>
      <c r="D668" s="839" t="s">
        <v>644</v>
      </c>
      <c r="E668" s="825" t="s">
        <v>4899</v>
      </c>
      <c r="F668" s="839" t="s">
        <v>4900</v>
      </c>
      <c r="G668" s="825" t="s">
        <v>4971</v>
      </c>
      <c r="H668" s="825" t="s">
        <v>4972</v>
      </c>
      <c r="I668" s="831">
        <v>39560</v>
      </c>
      <c r="J668" s="831">
        <v>2</v>
      </c>
      <c r="K668" s="832">
        <v>79120</v>
      </c>
    </row>
    <row r="669" spans="1:11" ht="14.45" customHeight="1" x14ac:dyDescent="0.2">
      <c r="A669" s="821" t="s">
        <v>614</v>
      </c>
      <c r="B669" s="822" t="s">
        <v>615</v>
      </c>
      <c r="C669" s="825" t="s">
        <v>643</v>
      </c>
      <c r="D669" s="839" t="s">
        <v>644</v>
      </c>
      <c r="E669" s="825" t="s">
        <v>4899</v>
      </c>
      <c r="F669" s="839" t="s">
        <v>4900</v>
      </c>
      <c r="G669" s="825" t="s">
        <v>4973</v>
      </c>
      <c r="H669" s="825" t="s">
        <v>4974</v>
      </c>
      <c r="I669" s="831">
        <v>39560</v>
      </c>
      <c r="J669" s="831">
        <v>2</v>
      </c>
      <c r="K669" s="832">
        <v>79120</v>
      </c>
    </row>
    <row r="670" spans="1:11" ht="14.45" customHeight="1" x14ac:dyDescent="0.2">
      <c r="A670" s="821" t="s">
        <v>614</v>
      </c>
      <c r="B670" s="822" t="s">
        <v>615</v>
      </c>
      <c r="C670" s="825" t="s">
        <v>643</v>
      </c>
      <c r="D670" s="839" t="s">
        <v>644</v>
      </c>
      <c r="E670" s="825" t="s">
        <v>4899</v>
      </c>
      <c r="F670" s="839" t="s">
        <v>4900</v>
      </c>
      <c r="G670" s="825" t="s">
        <v>4975</v>
      </c>
      <c r="H670" s="825" t="s">
        <v>4976</v>
      </c>
      <c r="I670" s="831">
        <v>9717.5</v>
      </c>
      <c r="J670" s="831">
        <v>2</v>
      </c>
      <c r="K670" s="832">
        <v>19435</v>
      </c>
    </row>
    <row r="671" spans="1:11" ht="14.45" customHeight="1" x14ac:dyDescent="0.2">
      <c r="A671" s="821" t="s">
        <v>614</v>
      </c>
      <c r="B671" s="822" t="s">
        <v>615</v>
      </c>
      <c r="C671" s="825" t="s">
        <v>643</v>
      </c>
      <c r="D671" s="839" t="s">
        <v>644</v>
      </c>
      <c r="E671" s="825" t="s">
        <v>4899</v>
      </c>
      <c r="F671" s="839" t="s">
        <v>4900</v>
      </c>
      <c r="G671" s="825" t="s">
        <v>4977</v>
      </c>
      <c r="H671" s="825" t="s">
        <v>4978</v>
      </c>
      <c r="I671" s="831">
        <v>13915</v>
      </c>
      <c r="J671" s="831">
        <v>2</v>
      </c>
      <c r="K671" s="832">
        <v>27830</v>
      </c>
    </row>
    <row r="672" spans="1:11" ht="14.45" customHeight="1" x14ac:dyDescent="0.2">
      <c r="A672" s="821" t="s">
        <v>614</v>
      </c>
      <c r="B672" s="822" t="s">
        <v>615</v>
      </c>
      <c r="C672" s="825" t="s">
        <v>643</v>
      </c>
      <c r="D672" s="839" t="s">
        <v>644</v>
      </c>
      <c r="E672" s="825" t="s">
        <v>4899</v>
      </c>
      <c r="F672" s="839" t="s">
        <v>4900</v>
      </c>
      <c r="G672" s="825" t="s">
        <v>4979</v>
      </c>
      <c r="H672" s="825" t="s">
        <v>4980</v>
      </c>
      <c r="I672" s="831">
        <v>4600</v>
      </c>
      <c r="J672" s="831">
        <v>3</v>
      </c>
      <c r="K672" s="832">
        <v>13800</v>
      </c>
    </row>
    <row r="673" spans="1:11" ht="14.45" customHeight="1" x14ac:dyDescent="0.2">
      <c r="A673" s="821" t="s">
        <v>614</v>
      </c>
      <c r="B673" s="822" t="s">
        <v>615</v>
      </c>
      <c r="C673" s="825" t="s">
        <v>643</v>
      </c>
      <c r="D673" s="839" t="s">
        <v>644</v>
      </c>
      <c r="E673" s="825" t="s">
        <v>4899</v>
      </c>
      <c r="F673" s="839" t="s">
        <v>4900</v>
      </c>
      <c r="G673" s="825" t="s">
        <v>4981</v>
      </c>
      <c r="H673" s="825" t="s">
        <v>4982</v>
      </c>
      <c r="I673" s="831">
        <v>12650</v>
      </c>
      <c r="J673" s="831">
        <v>14</v>
      </c>
      <c r="K673" s="832">
        <v>177100</v>
      </c>
    </row>
    <row r="674" spans="1:11" ht="14.45" customHeight="1" x14ac:dyDescent="0.2">
      <c r="A674" s="821" t="s">
        <v>614</v>
      </c>
      <c r="B674" s="822" t="s">
        <v>615</v>
      </c>
      <c r="C674" s="825" t="s">
        <v>643</v>
      </c>
      <c r="D674" s="839" t="s">
        <v>644</v>
      </c>
      <c r="E674" s="825" t="s">
        <v>4899</v>
      </c>
      <c r="F674" s="839" t="s">
        <v>4900</v>
      </c>
      <c r="G674" s="825" t="s">
        <v>4983</v>
      </c>
      <c r="H674" s="825" t="s">
        <v>4984</v>
      </c>
      <c r="I674" s="831">
        <v>12650</v>
      </c>
      <c r="J674" s="831">
        <v>19</v>
      </c>
      <c r="K674" s="832">
        <v>240350</v>
      </c>
    </row>
    <row r="675" spans="1:11" ht="14.45" customHeight="1" x14ac:dyDescent="0.2">
      <c r="A675" s="821" t="s">
        <v>614</v>
      </c>
      <c r="B675" s="822" t="s">
        <v>615</v>
      </c>
      <c r="C675" s="825" t="s">
        <v>643</v>
      </c>
      <c r="D675" s="839" t="s">
        <v>644</v>
      </c>
      <c r="E675" s="825" t="s">
        <v>4899</v>
      </c>
      <c r="F675" s="839" t="s">
        <v>4900</v>
      </c>
      <c r="G675" s="825" t="s">
        <v>4985</v>
      </c>
      <c r="H675" s="825" t="s">
        <v>4986</v>
      </c>
      <c r="I675" s="831">
        <v>12251.923076923076</v>
      </c>
      <c r="J675" s="831">
        <v>26</v>
      </c>
      <c r="K675" s="832">
        <v>318550</v>
      </c>
    </row>
    <row r="676" spans="1:11" ht="14.45" customHeight="1" x14ac:dyDescent="0.2">
      <c r="A676" s="821" t="s">
        <v>614</v>
      </c>
      <c r="B676" s="822" t="s">
        <v>615</v>
      </c>
      <c r="C676" s="825" t="s">
        <v>643</v>
      </c>
      <c r="D676" s="839" t="s">
        <v>644</v>
      </c>
      <c r="E676" s="825" t="s">
        <v>4899</v>
      </c>
      <c r="F676" s="839" t="s">
        <v>4900</v>
      </c>
      <c r="G676" s="825" t="s">
        <v>4987</v>
      </c>
      <c r="H676" s="825" t="s">
        <v>4988</v>
      </c>
      <c r="I676" s="831">
        <v>12650</v>
      </c>
      <c r="J676" s="831">
        <v>10</v>
      </c>
      <c r="K676" s="832">
        <v>126500</v>
      </c>
    </row>
    <row r="677" spans="1:11" ht="14.45" customHeight="1" x14ac:dyDescent="0.2">
      <c r="A677" s="821" t="s">
        <v>614</v>
      </c>
      <c r="B677" s="822" t="s">
        <v>615</v>
      </c>
      <c r="C677" s="825" t="s">
        <v>643</v>
      </c>
      <c r="D677" s="839" t="s">
        <v>644</v>
      </c>
      <c r="E677" s="825" t="s">
        <v>4899</v>
      </c>
      <c r="F677" s="839" t="s">
        <v>4900</v>
      </c>
      <c r="G677" s="825" t="s">
        <v>4989</v>
      </c>
      <c r="H677" s="825" t="s">
        <v>4990</v>
      </c>
      <c r="I677" s="831">
        <v>7475</v>
      </c>
      <c r="J677" s="831">
        <v>1</v>
      </c>
      <c r="K677" s="832">
        <v>7475</v>
      </c>
    </row>
    <row r="678" spans="1:11" ht="14.45" customHeight="1" x14ac:dyDescent="0.2">
      <c r="A678" s="821" t="s">
        <v>614</v>
      </c>
      <c r="B678" s="822" t="s">
        <v>615</v>
      </c>
      <c r="C678" s="825" t="s">
        <v>643</v>
      </c>
      <c r="D678" s="839" t="s">
        <v>644</v>
      </c>
      <c r="E678" s="825" t="s">
        <v>4899</v>
      </c>
      <c r="F678" s="839" t="s">
        <v>4900</v>
      </c>
      <c r="G678" s="825" t="s">
        <v>4991</v>
      </c>
      <c r="H678" s="825" t="s">
        <v>4992</v>
      </c>
      <c r="I678" s="831">
        <v>12650</v>
      </c>
      <c r="J678" s="831">
        <v>2</v>
      </c>
      <c r="K678" s="832">
        <v>25300</v>
      </c>
    </row>
    <row r="679" spans="1:11" ht="14.45" customHeight="1" x14ac:dyDescent="0.2">
      <c r="A679" s="821" t="s">
        <v>614</v>
      </c>
      <c r="B679" s="822" t="s">
        <v>615</v>
      </c>
      <c r="C679" s="825" t="s">
        <v>643</v>
      </c>
      <c r="D679" s="839" t="s">
        <v>644</v>
      </c>
      <c r="E679" s="825" t="s">
        <v>4899</v>
      </c>
      <c r="F679" s="839" t="s">
        <v>4900</v>
      </c>
      <c r="G679" s="825" t="s">
        <v>4993</v>
      </c>
      <c r="H679" s="825" t="s">
        <v>4994</v>
      </c>
      <c r="I679" s="831">
        <v>7475</v>
      </c>
      <c r="J679" s="831">
        <v>3</v>
      </c>
      <c r="K679" s="832">
        <v>22425</v>
      </c>
    </row>
    <row r="680" spans="1:11" ht="14.45" customHeight="1" x14ac:dyDescent="0.2">
      <c r="A680" s="821" t="s">
        <v>614</v>
      </c>
      <c r="B680" s="822" t="s">
        <v>615</v>
      </c>
      <c r="C680" s="825" t="s">
        <v>643</v>
      </c>
      <c r="D680" s="839" t="s">
        <v>644</v>
      </c>
      <c r="E680" s="825" t="s">
        <v>4899</v>
      </c>
      <c r="F680" s="839" t="s">
        <v>4900</v>
      </c>
      <c r="G680" s="825" t="s">
        <v>4995</v>
      </c>
      <c r="H680" s="825" t="s">
        <v>4996</v>
      </c>
      <c r="I680" s="831">
        <v>7475</v>
      </c>
      <c r="J680" s="831">
        <v>8</v>
      </c>
      <c r="K680" s="832">
        <v>59800</v>
      </c>
    </row>
    <row r="681" spans="1:11" ht="14.45" customHeight="1" x14ac:dyDescent="0.2">
      <c r="A681" s="821" t="s">
        <v>614</v>
      </c>
      <c r="B681" s="822" t="s">
        <v>615</v>
      </c>
      <c r="C681" s="825" t="s">
        <v>643</v>
      </c>
      <c r="D681" s="839" t="s">
        <v>644</v>
      </c>
      <c r="E681" s="825" t="s">
        <v>4899</v>
      </c>
      <c r="F681" s="839" t="s">
        <v>4900</v>
      </c>
      <c r="G681" s="825" t="s">
        <v>4997</v>
      </c>
      <c r="H681" s="825" t="s">
        <v>4998</v>
      </c>
      <c r="I681" s="831">
        <v>7475</v>
      </c>
      <c r="J681" s="831">
        <v>2</v>
      </c>
      <c r="K681" s="832">
        <v>14950</v>
      </c>
    </row>
    <row r="682" spans="1:11" ht="14.45" customHeight="1" x14ac:dyDescent="0.2">
      <c r="A682" s="821" t="s">
        <v>614</v>
      </c>
      <c r="B682" s="822" t="s">
        <v>615</v>
      </c>
      <c r="C682" s="825" t="s">
        <v>643</v>
      </c>
      <c r="D682" s="839" t="s">
        <v>644</v>
      </c>
      <c r="E682" s="825" t="s">
        <v>4899</v>
      </c>
      <c r="F682" s="839" t="s">
        <v>4900</v>
      </c>
      <c r="G682" s="825" t="s">
        <v>4999</v>
      </c>
      <c r="H682" s="825" t="s">
        <v>5000</v>
      </c>
      <c r="I682" s="831">
        <v>7475</v>
      </c>
      <c r="J682" s="831">
        <v>2</v>
      </c>
      <c r="K682" s="832">
        <v>14950</v>
      </c>
    </row>
    <row r="683" spans="1:11" ht="14.45" customHeight="1" x14ac:dyDescent="0.2">
      <c r="A683" s="821" t="s">
        <v>614</v>
      </c>
      <c r="B683" s="822" t="s">
        <v>615</v>
      </c>
      <c r="C683" s="825" t="s">
        <v>643</v>
      </c>
      <c r="D683" s="839" t="s">
        <v>644</v>
      </c>
      <c r="E683" s="825" t="s">
        <v>4899</v>
      </c>
      <c r="F683" s="839" t="s">
        <v>4900</v>
      </c>
      <c r="G683" s="825" t="s">
        <v>5001</v>
      </c>
      <c r="H683" s="825" t="s">
        <v>5002</v>
      </c>
      <c r="I683" s="831">
        <v>7475</v>
      </c>
      <c r="J683" s="831">
        <v>9</v>
      </c>
      <c r="K683" s="832">
        <v>67275</v>
      </c>
    </row>
    <row r="684" spans="1:11" ht="14.45" customHeight="1" x14ac:dyDescent="0.2">
      <c r="A684" s="821" t="s">
        <v>614</v>
      </c>
      <c r="B684" s="822" t="s">
        <v>615</v>
      </c>
      <c r="C684" s="825" t="s">
        <v>643</v>
      </c>
      <c r="D684" s="839" t="s">
        <v>644</v>
      </c>
      <c r="E684" s="825" t="s">
        <v>4899</v>
      </c>
      <c r="F684" s="839" t="s">
        <v>4900</v>
      </c>
      <c r="G684" s="825" t="s">
        <v>5003</v>
      </c>
      <c r="H684" s="825" t="s">
        <v>5004</v>
      </c>
      <c r="I684" s="831">
        <v>7475</v>
      </c>
      <c r="J684" s="831">
        <v>3</v>
      </c>
      <c r="K684" s="832">
        <v>22425</v>
      </c>
    </row>
    <row r="685" spans="1:11" ht="14.45" customHeight="1" x14ac:dyDescent="0.2">
      <c r="A685" s="821" t="s">
        <v>614</v>
      </c>
      <c r="B685" s="822" t="s">
        <v>615</v>
      </c>
      <c r="C685" s="825" t="s">
        <v>643</v>
      </c>
      <c r="D685" s="839" t="s">
        <v>644</v>
      </c>
      <c r="E685" s="825" t="s">
        <v>4899</v>
      </c>
      <c r="F685" s="839" t="s">
        <v>4900</v>
      </c>
      <c r="G685" s="825" t="s">
        <v>5005</v>
      </c>
      <c r="H685" s="825" t="s">
        <v>5006</v>
      </c>
      <c r="I685" s="831">
        <v>7475</v>
      </c>
      <c r="J685" s="831">
        <v>4</v>
      </c>
      <c r="K685" s="832">
        <v>29900</v>
      </c>
    </row>
    <row r="686" spans="1:11" ht="14.45" customHeight="1" x14ac:dyDescent="0.2">
      <c r="A686" s="821" t="s">
        <v>614</v>
      </c>
      <c r="B686" s="822" t="s">
        <v>615</v>
      </c>
      <c r="C686" s="825" t="s">
        <v>643</v>
      </c>
      <c r="D686" s="839" t="s">
        <v>644</v>
      </c>
      <c r="E686" s="825" t="s">
        <v>4899</v>
      </c>
      <c r="F686" s="839" t="s">
        <v>4900</v>
      </c>
      <c r="G686" s="825" t="s">
        <v>5007</v>
      </c>
      <c r="H686" s="825" t="s">
        <v>5008</v>
      </c>
      <c r="I686" s="831">
        <v>7475</v>
      </c>
      <c r="J686" s="831">
        <v>2</v>
      </c>
      <c r="K686" s="832">
        <v>14950</v>
      </c>
    </row>
    <row r="687" spans="1:11" ht="14.45" customHeight="1" x14ac:dyDescent="0.2">
      <c r="A687" s="821" t="s">
        <v>614</v>
      </c>
      <c r="B687" s="822" t="s">
        <v>615</v>
      </c>
      <c r="C687" s="825" t="s">
        <v>643</v>
      </c>
      <c r="D687" s="839" t="s">
        <v>644</v>
      </c>
      <c r="E687" s="825" t="s">
        <v>4899</v>
      </c>
      <c r="F687" s="839" t="s">
        <v>4900</v>
      </c>
      <c r="G687" s="825" t="s">
        <v>5009</v>
      </c>
      <c r="H687" s="825" t="s">
        <v>5010</v>
      </c>
      <c r="I687" s="831">
        <v>12650</v>
      </c>
      <c r="J687" s="831">
        <v>1</v>
      </c>
      <c r="K687" s="832">
        <v>12650</v>
      </c>
    </row>
    <row r="688" spans="1:11" ht="14.45" customHeight="1" x14ac:dyDescent="0.2">
      <c r="A688" s="821" t="s">
        <v>614</v>
      </c>
      <c r="B688" s="822" t="s">
        <v>615</v>
      </c>
      <c r="C688" s="825" t="s">
        <v>643</v>
      </c>
      <c r="D688" s="839" t="s">
        <v>644</v>
      </c>
      <c r="E688" s="825" t="s">
        <v>4899</v>
      </c>
      <c r="F688" s="839" t="s">
        <v>4900</v>
      </c>
      <c r="G688" s="825" t="s">
        <v>5011</v>
      </c>
      <c r="H688" s="825" t="s">
        <v>5012</v>
      </c>
      <c r="I688" s="831">
        <v>12650</v>
      </c>
      <c r="J688" s="831">
        <v>18</v>
      </c>
      <c r="K688" s="832">
        <v>227700</v>
      </c>
    </row>
    <row r="689" spans="1:11" ht="14.45" customHeight="1" x14ac:dyDescent="0.2">
      <c r="A689" s="821" t="s">
        <v>614</v>
      </c>
      <c r="B689" s="822" t="s">
        <v>615</v>
      </c>
      <c r="C689" s="825" t="s">
        <v>643</v>
      </c>
      <c r="D689" s="839" t="s">
        <v>644</v>
      </c>
      <c r="E689" s="825" t="s">
        <v>4899</v>
      </c>
      <c r="F689" s="839" t="s">
        <v>4900</v>
      </c>
      <c r="G689" s="825" t="s">
        <v>5013</v>
      </c>
      <c r="H689" s="825" t="s">
        <v>5014</v>
      </c>
      <c r="I689" s="831">
        <v>12650</v>
      </c>
      <c r="J689" s="831">
        <v>16</v>
      </c>
      <c r="K689" s="832">
        <v>202400</v>
      </c>
    </row>
    <row r="690" spans="1:11" ht="14.45" customHeight="1" x14ac:dyDescent="0.2">
      <c r="A690" s="821" t="s">
        <v>614</v>
      </c>
      <c r="B690" s="822" t="s">
        <v>615</v>
      </c>
      <c r="C690" s="825" t="s">
        <v>643</v>
      </c>
      <c r="D690" s="839" t="s">
        <v>644</v>
      </c>
      <c r="E690" s="825" t="s">
        <v>4899</v>
      </c>
      <c r="F690" s="839" t="s">
        <v>4900</v>
      </c>
      <c r="G690" s="825" t="s">
        <v>5015</v>
      </c>
      <c r="H690" s="825" t="s">
        <v>5016</v>
      </c>
      <c r="I690" s="831">
        <v>12403.571428571429</v>
      </c>
      <c r="J690" s="831">
        <v>21</v>
      </c>
      <c r="K690" s="832">
        <v>260475</v>
      </c>
    </row>
    <row r="691" spans="1:11" ht="14.45" customHeight="1" x14ac:dyDescent="0.2">
      <c r="A691" s="821" t="s">
        <v>614</v>
      </c>
      <c r="B691" s="822" t="s">
        <v>615</v>
      </c>
      <c r="C691" s="825" t="s">
        <v>643</v>
      </c>
      <c r="D691" s="839" t="s">
        <v>644</v>
      </c>
      <c r="E691" s="825" t="s">
        <v>4899</v>
      </c>
      <c r="F691" s="839" t="s">
        <v>4900</v>
      </c>
      <c r="G691" s="825" t="s">
        <v>5017</v>
      </c>
      <c r="H691" s="825" t="s">
        <v>5018</v>
      </c>
      <c r="I691" s="831">
        <v>12650</v>
      </c>
      <c r="J691" s="831">
        <v>10</v>
      </c>
      <c r="K691" s="832">
        <v>126500</v>
      </c>
    </row>
    <row r="692" spans="1:11" ht="14.45" customHeight="1" x14ac:dyDescent="0.2">
      <c r="A692" s="821" t="s">
        <v>614</v>
      </c>
      <c r="B692" s="822" t="s">
        <v>615</v>
      </c>
      <c r="C692" s="825" t="s">
        <v>643</v>
      </c>
      <c r="D692" s="839" t="s">
        <v>644</v>
      </c>
      <c r="E692" s="825" t="s">
        <v>4899</v>
      </c>
      <c r="F692" s="839" t="s">
        <v>4900</v>
      </c>
      <c r="G692" s="825" t="s">
        <v>5019</v>
      </c>
      <c r="H692" s="825" t="s">
        <v>5020</v>
      </c>
      <c r="I692" s="831">
        <v>7475</v>
      </c>
      <c r="J692" s="831">
        <v>1</v>
      </c>
      <c r="K692" s="832">
        <v>7475</v>
      </c>
    </row>
    <row r="693" spans="1:11" ht="14.45" customHeight="1" x14ac:dyDescent="0.2">
      <c r="A693" s="821" t="s">
        <v>614</v>
      </c>
      <c r="B693" s="822" t="s">
        <v>615</v>
      </c>
      <c r="C693" s="825" t="s">
        <v>643</v>
      </c>
      <c r="D693" s="839" t="s">
        <v>644</v>
      </c>
      <c r="E693" s="825" t="s">
        <v>4899</v>
      </c>
      <c r="F693" s="839" t="s">
        <v>4900</v>
      </c>
      <c r="G693" s="825" t="s">
        <v>5021</v>
      </c>
      <c r="H693" s="825" t="s">
        <v>5022</v>
      </c>
      <c r="I693" s="831">
        <v>7475</v>
      </c>
      <c r="J693" s="831">
        <v>1</v>
      </c>
      <c r="K693" s="832">
        <v>7475</v>
      </c>
    </row>
    <row r="694" spans="1:11" ht="14.45" customHeight="1" x14ac:dyDescent="0.2">
      <c r="A694" s="821" t="s">
        <v>614</v>
      </c>
      <c r="B694" s="822" t="s">
        <v>615</v>
      </c>
      <c r="C694" s="825" t="s">
        <v>643</v>
      </c>
      <c r="D694" s="839" t="s">
        <v>644</v>
      </c>
      <c r="E694" s="825" t="s">
        <v>4899</v>
      </c>
      <c r="F694" s="839" t="s">
        <v>4900</v>
      </c>
      <c r="G694" s="825" t="s">
        <v>5023</v>
      </c>
      <c r="H694" s="825" t="s">
        <v>5024</v>
      </c>
      <c r="I694" s="831">
        <v>7475</v>
      </c>
      <c r="J694" s="831">
        <v>7</v>
      </c>
      <c r="K694" s="832">
        <v>52325</v>
      </c>
    </row>
    <row r="695" spans="1:11" ht="14.45" customHeight="1" x14ac:dyDescent="0.2">
      <c r="A695" s="821" t="s">
        <v>614</v>
      </c>
      <c r="B695" s="822" t="s">
        <v>615</v>
      </c>
      <c r="C695" s="825" t="s">
        <v>643</v>
      </c>
      <c r="D695" s="839" t="s">
        <v>644</v>
      </c>
      <c r="E695" s="825" t="s">
        <v>4899</v>
      </c>
      <c r="F695" s="839" t="s">
        <v>4900</v>
      </c>
      <c r="G695" s="825" t="s">
        <v>5025</v>
      </c>
      <c r="H695" s="825" t="s">
        <v>5026</v>
      </c>
      <c r="I695" s="831">
        <v>7475</v>
      </c>
      <c r="J695" s="831">
        <v>19</v>
      </c>
      <c r="K695" s="832">
        <v>142025</v>
      </c>
    </row>
    <row r="696" spans="1:11" ht="14.45" customHeight="1" x14ac:dyDescent="0.2">
      <c r="A696" s="821" t="s">
        <v>614</v>
      </c>
      <c r="B696" s="822" t="s">
        <v>615</v>
      </c>
      <c r="C696" s="825" t="s">
        <v>643</v>
      </c>
      <c r="D696" s="839" t="s">
        <v>644</v>
      </c>
      <c r="E696" s="825" t="s">
        <v>4899</v>
      </c>
      <c r="F696" s="839" t="s">
        <v>4900</v>
      </c>
      <c r="G696" s="825" t="s">
        <v>5027</v>
      </c>
      <c r="H696" s="825" t="s">
        <v>5028</v>
      </c>
      <c r="I696" s="831">
        <v>7475</v>
      </c>
      <c r="J696" s="831">
        <v>38</v>
      </c>
      <c r="K696" s="832">
        <v>284050</v>
      </c>
    </row>
    <row r="697" spans="1:11" ht="14.45" customHeight="1" x14ac:dyDescent="0.2">
      <c r="A697" s="821" t="s">
        <v>614</v>
      </c>
      <c r="B697" s="822" t="s">
        <v>615</v>
      </c>
      <c r="C697" s="825" t="s">
        <v>643</v>
      </c>
      <c r="D697" s="839" t="s">
        <v>644</v>
      </c>
      <c r="E697" s="825" t="s">
        <v>4899</v>
      </c>
      <c r="F697" s="839" t="s">
        <v>4900</v>
      </c>
      <c r="G697" s="825" t="s">
        <v>5029</v>
      </c>
      <c r="H697" s="825" t="s">
        <v>5030</v>
      </c>
      <c r="I697" s="831">
        <v>7475</v>
      </c>
      <c r="J697" s="831">
        <v>30</v>
      </c>
      <c r="K697" s="832">
        <v>224250</v>
      </c>
    </row>
    <row r="698" spans="1:11" ht="14.45" customHeight="1" x14ac:dyDescent="0.2">
      <c r="A698" s="821" t="s">
        <v>614</v>
      </c>
      <c r="B698" s="822" t="s">
        <v>615</v>
      </c>
      <c r="C698" s="825" t="s">
        <v>643</v>
      </c>
      <c r="D698" s="839" t="s">
        <v>644</v>
      </c>
      <c r="E698" s="825" t="s">
        <v>4899</v>
      </c>
      <c r="F698" s="839" t="s">
        <v>4900</v>
      </c>
      <c r="G698" s="825" t="s">
        <v>5031</v>
      </c>
      <c r="H698" s="825" t="s">
        <v>5032</v>
      </c>
      <c r="I698" s="831">
        <v>7475</v>
      </c>
      <c r="J698" s="831">
        <v>28</v>
      </c>
      <c r="K698" s="832">
        <v>209300</v>
      </c>
    </row>
    <row r="699" spans="1:11" ht="14.45" customHeight="1" x14ac:dyDescent="0.2">
      <c r="A699" s="821" t="s">
        <v>614</v>
      </c>
      <c r="B699" s="822" t="s">
        <v>615</v>
      </c>
      <c r="C699" s="825" t="s">
        <v>643</v>
      </c>
      <c r="D699" s="839" t="s">
        <v>644</v>
      </c>
      <c r="E699" s="825" t="s">
        <v>4899</v>
      </c>
      <c r="F699" s="839" t="s">
        <v>4900</v>
      </c>
      <c r="G699" s="825" t="s">
        <v>5033</v>
      </c>
      <c r="H699" s="825" t="s">
        <v>5034</v>
      </c>
      <c r="I699" s="831">
        <v>7475</v>
      </c>
      <c r="J699" s="831">
        <v>8</v>
      </c>
      <c r="K699" s="832">
        <v>59800</v>
      </c>
    </row>
    <row r="700" spans="1:11" ht="14.45" customHeight="1" x14ac:dyDescent="0.2">
      <c r="A700" s="821" t="s">
        <v>614</v>
      </c>
      <c r="B700" s="822" t="s">
        <v>615</v>
      </c>
      <c r="C700" s="825" t="s">
        <v>643</v>
      </c>
      <c r="D700" s="839" t="s">
        <v>644</v>
      </c>
      <c r="E700" s="825" t="s">
        <v>4899</v>
      </c>
      <c r="F700" s="839" t="s">
        <v>4900</v>
      </c>
      <c r="G700" s="825" t="s">
        <v>5035</v>
      </c>
      <c r="H700" s="825" t="s">
        <v>5036</v>
      </c>
      <c r="I700" s="831">
        <v>7475</v>
      </c>
      <c r="J700" s="831">
        <v>2</v>
      </c>
      <c r="K700" s="832">
        <v>14950</v>
      </c>
    </row>
    <row r="701" spans="1:11" ht="14.45" customHeight="1" x14ac:dyDescent="0.2">
      <c r="A701" s="821" t="s">
        <v>614</v>
      </c>
      <c r="B701" s="822" t="s">
        <v>615</v>
      </c>
      <c r="C701" s="825" t="s">
        <v>643</v>
      </c>
      <c r="D701" s="839" t="s">
        <v>644</v>
      </c>
      <c r="E701" s="825" t="s">
        <v>4899</v>
      </c>
      <c r="F701" s="839" t="s">
        <v>4900</v>
      </c>
      <c r="G701" s="825" t="s">
        <v>5037</v>
      </c>
      <c r="H701" s="825" t="s">
        <v>5038</v>
      </c>
      <c r="I701" s="831">
        <v>7475</v>
      </c>
      <c r="J701" s="831">
        <v>42</v>
      </c>
      <c r="K701" s="832">
        <v>313950</v>
      </c>
    </row>
    <row r="702" spans="1:11" ht="14.45" customHeight="1" x14ac:dyDescent="0.2">
      <c r="A702" s="821" t="s">
        <v>614</v>
      </c>
      <c r="B702" s="822" t="s">
        <v>615</v>
      </c>
      <c r="C702" s="825" t="s">
        <v>643</v>
      </c>
      <c r="D702" s="839" t="s">
        <v>644</v>
      </c>
      <c r="E702" s="825" t="s">
        <v>4899</v>
      </c>
      <c r="F702" s="839" t="s">
        <v>4900</v>
      </c>
      <c r="G702" s="825" t="s">
        <v>5039</v>
      </c>
      <c r="H702" s="825" t="s">
        <v>5040</v>
      </c>
      <c r="I702" s="831">
        <v>6900</v>
      </c>
      <c r="J702" s="831">
        <v>3</v>
      </c>
      <c r="K702" s="832">
        <v>20700</v>
      </c>
    </row>
    <row r="703" spans="1:11" ht="14.45" customHeight="1" x14ac:dyDescent="0.2">
      <c r="A703" s="821" t="s">
        <v>614</v>
      </c>
      <c r="B703" s="822" t="s">
        <v>615</v>
      </c>
      <c r="C703" s="825" t="s">
        <v>643</v>
      </c>
      <c r="D703" s="839" t="s">
        <v>644</v>
      </c>
      <c r="E703" s="825" t="s">
        <v>4899</v>
      </c>
      <c r="F703" s="839" t="s">
        <v>4900</v>
      </c>
      <c r="G703" s="825" t="s">
        <v>5041</v>
      </c>
      <c r="H703" s="825" t="s">
        <v>5042</v>
      </c>
      <c r="I703" s="831">
        <v>6900</v>
      </c>
      <c r="J703" s="831">
        <v>1</v>
      </c>
      <c r="K703" s="832">
        <v>6900</v>
      </c>
    </row>
    <row r="704" spans="1:11" ht="14.45" customHeight="1" x14ac:dyDescent="0.2">
      <c r="A704" s="821" t="s">
        <v>614</v>
      </c>
      <c r="B704" s="822" t="s">
        <v>615</v>
      </c>
      <c r="C704" s="825" t="s">
        <v>643</v>
      </c>
      <c r="D704" s="839" t="s">
        <v>644</v>
      </c>
      <c r="E704" s="825" t="s">
        <v>4899</v>
      </c>
      <c r="F704" s="839" t="s">
        <v>4900</v>
      </c>
      <c r="G704" s="825" t="s">
        <v>5043</v>
      </c>
      <c r="H704" s="825" t="s">
        <v>5044</v>
      </c>
      <c r="I704" s="831">
        <v>6900</v>
      </c>
      <c r="J704" s="831">
        <v>2</v>
      </c>
      <c r="K704" s="832">
        <v>13800</v>
      </c>
    </row>
    <row r="705" spans="1:11" ht="14.45" customHeight="1" x14ac:dyDescent="0.2">
      <c r="A705" s="821" t="s">
        <v>614</v>
      </c>
      <c r="B705" s="822" t="s">
        <v>615</v>
      </c>
      <c r="C705" s="825" t="s">
        <v>643</v>
      </c>
      <c r="D705" s="839" t="s">
        <v>644</v>
      </c>
      <c r="E705" s="825" t="s">
        <v>4899</v>
      </c>
      <c r="F705" s="839" t="s">
        <v>4900</v>
      </c>
      <c r="G705" s="825" t="s">
        <v>5045</v>
      </c>
      <c r="H705" s="825" t="s">
        <v>5046</v>
      </c>
      <c r="I705" s="831">
        <v>6900</v>
      </c>
      <c r="J705" s="831">
        <v>1</v>
      </c>
      <c r="K705" s="832">
        <v>6900</v>
      </c>
    </row>
    <row r="706" spans="1:11" ht="14.45" customHeight="1" x14ac:dyDescent="0.2">
      <c r="A706" s="821" t="s">
        <v>614</v>
      </c>
      <c r="B706" s="822" t="s">
        <v>615</v>
      </c>
      <c r="C706" s="825" t="s">
        <v>643</v>
      </c>
      <c r="D706" s="839" t="s">
        <v>644</v>
      </c>
      <c r="E706" s="825" t="s">
        <v>4899</v>
      </c>
      <c r="F706" s="839" t="s">
        <v>4900</v>
      </c>
      <c r="G706" s="825" t="s">
        <v>5047</v>
      </c>
      <c r="H706" s="825" t="s">
        <v>5048</v>
      </c>
      <c r="I706" s="831">
        <v>7475</v>
      </c>
      <c r="J706" s="831">
        <v>1</v>
      </c>
      <c r="K706" s="832">
        <v>7475</v>
      </c>
    </row>
    <row r="707" spans="1:11" ht="14.45" customHeight="1" x14ac:dyDescent="0.2">
      <c r="A707" s="821" t="s">
        <v>614</v>
      </c>
      <c r="B707" s="822" t="s">
        <v>615</v>
      </c>
      <c r="C707" s="825" t="s">
        <v>643</v>
      </c>
      <c r="D707" s="839" t="s">
        <v>644</v>
      </c>
      <c r="E707" s="825" t="s">
        <v>4899</v>
      </c>
      <c r="F707" s="839" t="s">
        <v>4900</v>
      </c>
      <c r="G707" s="825" t="s">
        <v>5049</v>
      </c>
      <c r="H707" s="825" t="s">
        <v>5050</v>
      </c>
      <c r="I707" s="831">
        <v>7475</v>
      </c>
      <c r="J707" s="831">
        <v>1</v>
      </c>
      <c r="K707" s="832">
        <v>7475</v>
      </c>
    </row>
    <row r="708" spans="1:11" ht="14.45" customHeight="1" x14ac:dyDescent="0.2">
      <c r="A708" s="821" t="s">
        <v>614</v>
      </c>
      <c r="B708" s="822" t="s">
        <v>615</v>
      </c>
      <c r="C708" s="825" t="s">
        <v>643</v>
      </c>
      <c r="D708" s="839" t="s">
        <v>644</v>
      </c>
      <c r="E708" s="825" t="s">
        <v>4899</v>
      </c>
      <c r="F708" s="839" t="s">
        <v>4900</v>
      </c>
      <c r="G708" s="825" t="s">
        <v>5051</v>
      </c>
      <c r="H708" s="825" t="s">
        <v>5052</v>
      </c>
      <c r="I708" s="831">
        <v>7475</v>
      </c>
      <c r="J708" s="831">
        <v>1</v>
      </c>
      <c r="K708" s="832">
        <v>7475</v>
      </c>
    </row>
    <row r="709" spans="1:11" ht="14.45" customHeight="1" x14ac:dyDescent="0.2">
      <c r="A709" s="821" t="s">
        <v>614</v>
      </c>
      <c r="B709" s="822" t="s">
        <v>615</v>
      </c>
      <c r="C709" s="825" t="s">
        <v>643</v>
      </c>
      <c r="D709" s="839" t="s">
        <v>644</v>
      </c>
      <c r="E709" s="825" t="s">
        <v>4899</v>
      </c>
      <c r="F709" s="839" t="s">
        <v>4900</v>
      </c>
      <c r="G709" s="825" t="s">
        <v>5053</v>
      </c>
      <c r="H709" s="825" t="s">
        <v>5054</v>
      </c>
      <c r="I709" s="831">
        <v>7475</v>
      </c>
      <c r="J709" s="831">
        <v>2</v>
      </c>
      <c r="K709" s="832">
        <v>14950</v>
      </c>
    </row>
    <row r="710" spans="1:11" ht="14.45" customHeight="1" x14ac:dyDescent="0.2">
      <c r="A710" s="821" t="s">
        <v>614</v>
      </c>
      <c r="B710" s="822" t="s">
        <v>615</v>
      </c>
      <c r="C710" s="825" t="s">
        <v>643</v>
      </c>
      <c r="D710" s="839" t="s">
        <v>644</v>
      </c>
      <c r="E710" s="825" t="s">
        <v>4899</v>
      </c>
      <c r="F710" s="839" t="s">
        <v>4900</v>
      </c>
      <c r="G710" s="825" t="s">
        <v>5055</v>
      </c>
      <c r="H710" s="825" t="s">
        <v>5056</v>
      </c>
      <c r="I710" s="831">
        <v>7475</v>
      </c>
      <c r="J710" s="831">
        <v>2</v>
      </c>
      <c r="K710" s="832">
        <v>14950</v>
      </c>
    </row>
    <row r="711" spans="1:11" ht="14.45" customHeight="1" x14ac:dyDescent="0.2">
      <c r="A711" s="821" t="s">
        <v>614</v>
      </c>
      <c r="B711" s="822" t="s">
        <v>615</v>
      </c>
      <c r="C711" s="825" t="s">
        <v>643</v>
      </c>
      <c r="D711" s="839" t="s">
        <v>644</v>
      </c>
      <c r="E711" s="825" t="s">
        <v>4899</v>
      </c>
      <c r="F711" s="839" t="s">
        <v>4900</v>
      </c>
      <c r="G711" s="825" t="s">
        <v>5057</v>
      </c>
      <c r="H711" s="825" t="s">
        <v>5058</v>
      </c>
      <c r="I711" s="831">
        <v>7475</v>
      </c>
      <c r="J711" s="831">
        <v>1</v>
      </c>
      <c r="K711" s="832">
        <v>7475</v>
      </c>
    </row>
    <row r="712" spans="1:11" ht="14.45" customHeight="1" x14ac:dyDescent="0.2">
      <c r="A712" s="821" t="s">
        <v>614</v>
      </c>
      <c r="B712" s="822" t="s">
        <v>615</v>
      </c>
      <c r="C712" s="825" t="s">
        <v>643</v>
      </c>
      <c r="D712" s="839" t="s">
        <v>644</v>
      </c>
      <c r="E712" s="825" t="s">
        <v>4899</v>
      </c>
      <c r="F712" s="839" t="s">
        <v>4900</v>
      </c>
      <c r="G712" s="825" t="s">
        <v>5059</v>
      </c>
      <c r="H712" s="825" t="s">
        <v>5060</v>
      </c>
      <c r="I712" s="831">
        <v>7475</v>
      </c>
      <c r="J712" s="831">
        <v>1</v>
      </c>
      <c r="K712" s="832">
        <v>7475</v>
      </c>
    </row>
    <row r="713" spans="1:11" ht="14.45" customHeight="1" x14ac:dyDescent="0.2">
      <c r="A713" s="821" t="s">
        <v>614</v>
      </c>
      <c r="B713" s="822" t="s">
        <v>615</v>
      </c>
      <c r="C713" s="825" t="s">
        <v>643</v>
      </c>
      <c r="D713" s="839" t="s">
        <v>644</v>
      </c>
      <c r="E713" s="825" t="s">
        <v>4899</v>
      </c>
      <c r="F713" s="839" t="s">
        <v>4900</v>
      </c>
      <c r="G713" s="825" t="s">
        <v>5061</v>
      </c>
      <c r="H713" s="825" t="s">
        <v>5062</v>
      </c>
      <c r="I713" s="831">
        <v>5175</v>
      </c>
      <c r="J713" s="831">
        <v>1</v>
      </c>
      <c r="K713" s="832">
        <v>5175</v>
      </c>
    </row>
    <row r="714" spans="1:11" ht="14.45" customHeight="1" x14ac:dyDescent="0.2">
      <c r="A714" s="821" t="s">
        <v>614</v>
      </c>
      <c r="B714" s="822" t="s">
        <v>615</v>
      </c>
      <c r="C714" s="825" t="s">
        <v>643</v>
      </c>
      <c r="D714" s="839" t="s">
        <v>644</v>
      </c>
      <c r="E714" s="825" t="s">
        <v>4899</v>
      </c>
      <c r="F714" s="839" t="s">
        <v>4900</v>
      </c>
      <c r="G714" s="825" t="s">
        <v>5063</v>
      </c>
      <c r="H714" s="825" t="s">
        <v>5064</v>
      </c>
      <c r="I714" s="831">
        <v>5175</v>
      </c>
      <c r="J714" s="831">
        <v>1</v>
      </c>
      <c r="K714" s="832">
        <v>5175</v>
      </c>
    </row>
    <row r="715" spans="1:11" ht="14.45" customHeight="1" x14ac:dyDescent="0.2">
      <c r="A715" s="821" t="s">
        <v>614</v>
      </c>
      <c r="B715" s="822" t="s">
        <v>615</v>
      </c>
      <c r="C715" s="825" t="s">
        <v>643</v>
      </c>
      <c r="D715" s="839" t="s">
        <v>644</v>
      </c>
      <c r="E715" s="825" t="s">
        <v>4899</v>
      </c>
      <c r="F715" s="839" t="s">
        <v>4900</v>
      </c>
      <c r="G715" s="825" t="s">
        <v>5065</v>
      </c>
      <c r="H715" s="825" t="s">
        <v>5066</v>
      </c>
      <c r="I715" s="831">
        <v>5175</v>
      </c>
      <c r="J715" s="831">
        <v>1</v>
      </c>
      <c r="K715" s="832">
        <v>5175</v>
      </c>
    </row>
    <row r="716" spans="1:11" ht="14.45" customHeight="1" x14ac:dyDescent="0.2">
      <c r="A716" s="821" t="s">
        <v>614</v>
      </c>
      <c r="B716" s="822" t="s">
        <v>615</v>
      </c>
      <c r="C716" s="825" t="s">
        <v>643</v>
      </c>
      <c r="D716" s="839" t="s">
        <v>644</v>
      </c>
      <c r="E716" s="825" t="s">
        <v>4899</v>
      </c>
      <c r="F716" s="839" t="s">
        <v>4900</v>
      </c>
      <c r="G716" s="825" t="s">
        <v>5067</v>
      </c>
      <c r="H716" s="825" t="s">
        <v>5068</v>
      </c>
      <c r="I716" s="831">
        <v>28750</v>
      </c>
      <c r="J716" s="831">
        <v>1</v>
      </c>
      <c r="K716" s="832">
        <v>28750</v>
      </c>
    </row>
    <row r="717" spans="1:11" ht="14.45" customHeight="1" x14ac:dyDescent="0.2">
      <c r="A717" s="821" t="s">
        <v>614</v>
      </c>
      <c r="B717" s="822" t="s">
        <v>615</v>
      </c>
      <c r="C717" s="825" t="s">
        <v>643</v>
      </c>
      <c r="D717" s="839" t="s">
        <v>644</v>
      </c>
      <c r="E717" s="825" t="s">
        <v>4899</v>
      </c>
      <c r="F717" s="839" t="s">
        <v>4900</v>
      </c>
      <c r="G717" s="825" t="s">
        <v>5069</v>
      </c>
      <c r="H717" s="825" t="s">
        <v>5070</v>
      </c>
      <c r="I717" s="831">
        <v>28750</v>
      </c>
      <c r="J717" s="831">
        <v>2</v>
      </c>
      <c r="K717" s="832">
        <v>57500</v>
      </c>
    </row>
    <row r="718" spans="1:11" ht="14.45" customHeight="1" x14ac:dyDescent="0.2">
      <c r="A718" s="821" t="s">
        <v>614</v>
      </c>
      <c r="B718" s="822" t="s">
        <v>615</v>
      </c>
      <c r="C718" s="825" t="s">
        <v>643</v>
      </c>
      <c r="D718" s="839" t="s">
        <v>644</v>
      </c>
      <c r="E718" s="825" t="s">
        <v>4899</v>
      </c>
      <c r="F718" s="839" t="s">
        <v>4900</v>
      </c>
      <c r="G718" s="825" t="s">
        <v>5071</v>
      </c>
      <c r="H718" s="825" t="s">
        <v>5072</v>
      </c>
      <c r="I718" s="831">
        <v>2875</v>
      </c>
      <c r="J718" s="831">
        <v>1</v>
      </c>
      <c r="K718" s="832">
        <v>2875</v>
      </c>
    </row>
    <row r="719" spans="1:11" ht="14.45" customHeight="1" x14ac:dyDescent="0.2">
      <c r="A719" s="821" t="s">
        <v>614</v>
      </c>
      <c r="B719" s="822" t="s">
        <v>615</v>
      </c>
      <c r="C719" s="825" t="s">
        <v>643</v>
      </c>
      <c r="D719" s="839" t="s">
        <v>644</v>
      </c>
      <c r="E719" s="825" t="s">
        <v>4899</v>
      </c>
      <c r="F719" s="839" t="s">
        <v>4900</v>
      </c>
      <c r="G719" s="825" t="s">
        <v>5073</v>
      </c>
      <c r="H719" s="825" t="s">
        <v>5074</v>
      </c>
      <c r="I719" s="831">
        <v>2875</v>
      </c>
      <c r="J719" s="831">
        <v>1</v>
      </c>
      <c r="K719" s="832">
        <v>2875</v>
      </c>
    </row>
    <row r="720" spans="1:11" ht="14.45" customHeight="1" x14ac:dyDescent="0.2">
      <c r="A720" s="821" t="s">
        <v>614</v>
      </c>
      <c r="B720" s="822" t="s">
        <v>615</v>
      </c>
      <c r="C720" s="825" t="s">
        <v>643</v>
      </c>
      <c r="D720" s="839" t="s">
        <v>644</v>
      </c>
      <c r="E720" s="825" t="s">
        <v>4899</v>
      </c>
      <c r="F720" s="839" t="s">
        <v>4900</v>
      </c>
      <c r="G720" s="825" t="s">
        <v>5075</v>
      </c>
      <c r="H720" s="825" t="s">
        <v>5076</v>
      </c>
      <c r="I720" s="831">
        <v>2875</v>
      </c>
      <c r="J720" s="831">
        <v>1</v>
      </c>
      <c r="K720" s="832">
        <v>2875</v>
      </c>
    </row>
    <row r="721" spans="1:11" ht="14.45" customHeight="1" x14ac:dyDescent="0.2">
      <c r="A721" s="821" t="s">
        <v>614</v>
      </c>
      <c r="B721" s="822" t="s">
        <v>615</v>
      </c>
      <c r="C721" s="825" t="s">
        <v>643</v>
      </c>
      <c r="D721" s="839" t="s">
        <v>644</v>
      </c>
      <c r="E721" s="825" t="s">
        <v>4899</v>
      </c>
      <c r="F721" s="839" t="s">
        <v>4900</v>
      </c>
      <c r="G721" s="825" t="s">
        <v>5077</v>
      </c>
      <c r="H721" s="825" t="s">
        <v>5078</v>
      </c>
      <c r="I721" s="831">
        <v>5668.91015625</v>
      </c>
      <c r="J721" s="831">
        <v>1</v>
      </c>
      <c r="K721" s="832">
        <v>5668.91015625</v>
      </c>
    </row>
    <row r="722" spans="1:11" ht="14.45" customHeight="1" x14ac:dyDescent="0.2">
      <c r="A722" s="821" t="s">
        <v>614</v>
      </c>
      <c r="B722" s="822" t="s">
        <v>615</v>
      </c>
      <c r="C722" s="825" t="s">
        <v>643</v>
      </c>
      <c r="D722" s="839" t="s">
        <v>644</v>
      </c>
      <c r="E722" s="825" t="s">
        <v>4899</v>
      </c>
      <c r="F722" s="839" t="s">
        <v>4900</v>
      </c>
      <c r="G722" s="825" t="s">
        <v>5079</v>
      </c>
      <c r="H722" s="825" t="s">
        <v>5080</v>
      </c>
      <c r="I722" s="831">
        <v>5668.91015625</v>
      </c>
      <c r="J722" s="831">
        <v>3</v>
      </c>
      <c r="K722" s="832">
        <v>17006.73046875</v>
      </c>
    </row>
    <row r="723" spans="1:11" ht="14.45" customHeight="1" x14ac:dyDescent="0.2">
      <c r="A723" s="821" t="s">
        <v>614</v>
      </c>
      <c r="B723" s="822" t="s">
        <v>615</v>
      </c>
      <c r="C723" s="825" t="s">
        <v>643</v>
      </c>
      <c r="D723" s="839" t="s">
        <v>644</v>
      </c>
      <c r="E723" s="825" t="s">
        <v>4899</v>
      </c>
      <c r="F723" s="839" t="s">
        <v>4900</v>
      </c>
      <c r="G723" s="825" t="s">
        <v>5081</v>
      </c>
      <c r="H723" s="825" t="s">
        <v>5082</v>
      </c>
      <c r="I723" s="831">
        <v>3450</v>
      </c>
      <c r="J723" s="831">
        <v>1</v>
      </c>
      <c r="K723" s="832">
        <v>3450</v>
      </c>
    </row>
    <row r="724" spans="1:11" ht="14.45" customHeight="1" x14ac:dyDescent="0.2">
      <c r="A724" s="821" t="s">
        <v>614</v>
      </c>
      <c r="B724" s="822" t="s">
        <v>615</v>
      </c>
      <c r="C724" s="825" t="s">
        <v>643</v>
      </c>
      <c r="D724" s="839" t="s">
        <v>644</v>
      </c>
      <c r="E724" s="825" t="s">
        <v>4899</v>
      </c>
      <c r="F724" s="839" t="s">
        <v>4900</v>
      </c>
      <c r="G724" s="825" t="s">
        <v>5083</v>
      </c>
      <c r="H724" s="825" t="s">
        <v>5084</v>
      </c>
      <c r="I724" s="831">
        <v>2875</v>
      </c>
      <c r="J724" s="831">
        <v>1</v>
      </c>
      <c r="K724" s="832">
        <v>2875</v>
      </c>
    </row>
    <row r="725" spans="1:11" ht="14.45" customHeight="1" x14ac:dyDescent="0.2">
      <c r="A725" s="821" t="s">
        <v>614</v>
      </c>
      <c r="B725" s="822" t="s">
        <v>615</v>
      </c>
      <c r="C725" s="825" t="s">
        <v>643</v>
      </c>
      <c r="D725" s="839" t="s">
        <v>644</v>
      </c>
      <c r="E725" s="825" t="s">
        <v>4899</v>
      </c>
      <c r="F725" s="839" t="s">
        <v>4900</v>
      </c>
      <c r="G725" s="825" t="s">
        <v>5085</v>
      </c>
      <c r="H725" s="825" t="s">
        <v>5086</v>
      </c>
      <c r="I725" s="831">
        <v>2875</v>
      </c>
      <c r="J725" s="831">
        <v>1</v>
      </c>
      <c r="K725" s="832">
        <v>2875</v>
      </c>
    </row>
    <row r="726" spans="1:11" ht="14.45" customHeight="1" x14ac:dyDescent="0.2">
      <c r="A726" s="821" t="s">
        <v>614</v>
      </c>
      <c r="B726" s="822" t="s">
        <v>615</v>
      </c>
      <c r="C726" s="825" t="s">
        <v>643</v>
      </c>
      <c r="D726" s="839" t="s">
        <v>644</v>
      </c>
      <c r="E726" s="825" t="s">
        <v>4899</v>
      </c>
      <c r="F726" s="839" t="s">
        <v>4900</v>
      </c>
      <c r="G726" s="825" t="s">
        <v>5087</v>
      </c>
      <c r="H726" s="825" t="s">
        <v>5088</v>
      </c>
      <c r="I726" s="831">
        <v>2875</v>
      </c>
      <c r="J726" s="831">
        <v>1</v>
      </c>
      <c r="K726" s="832">
        <v>2875</v>
      </c>
    </row>
    <row r="727" spans="1:11" ht="14.45" customHeight="1" x14ac:dyDescent="0.2">
      <c r="A727" s="821" t="s">
        <v>614</v>
      </c>
      <c r="B727" s="822" t="s">
        <v>615</v>
      </c>
      <c r="C727" s="825" t="s">
        <v>643</v>
      </c>
      <c r="D727" s="839" t="s">
        <v>644</v>
      </c>
      <c r="E727" s="825" t="s">
        <v>4899</v>
      </c>
      <c r="F727" s="839" t="s">
        <v>4900</v>
      </c>
      <c r="G727" s="825" t="s">
        <v>5089</v>
      </c>
      <c r="H727" s="825" t="s">
        <v>5090</v>
      </c>
      <c r="I727" s="831">
        <v>2875</v>
      </c>
      <c r="J727" s="831">
        <v>4</v>
      </c>
      <c r="K727" s="832">
        <v>11500</v>
      </c>
    </row>
    <row r="728" spans="1:11" ht="14.45" customHeight="1" x14ac:dyDescent="0.2">
      <c r="A728" s="821" t="s">
        <v>614</v>
      </c>
      <c r="B728" s="822" t="s">
        <v>615</v>
      </c>
      <c r="C728" s="825" t="s">
        <v>643</v>
      </c>
      <c r="D728" s="839" t="s">
        <v>644</v>
      </c>
      <c r="E728" s="825" t="s">
        <v>4899</v>
      </c>
      <c r="F728" s="839" t="s">
        <v>4900</v>
      </c>
      <c r="G728" s="825" t="s">
        <v>5091</v>
      </c>
      <c r="H728" s="825" t="s">
        <v>5092</v>
      </c>
      <c r="I728" s="831">
        <v>2875</v>
      </c>
      <c r="J728" s="831">
        <v>1</v>
      </c>
      <c r="K728" s="832">
        <v>2875</v>
      </c>
    </row>
    <row r="729" spans="1:11" ht="14.45" customHeight="1" x14ac:dyDescent="0.2">
      <c r="A729" s="821" t="s">
        <v>614</v>
      </c>
      <c r="B729" s="822" t="s">
        <v>615</v>
      </c>
      <c r="C729" s="825" t="s">
        <v>643</v>
      </c>
      <c r="D729" s="839" t="s">
        <v>644</v>
      </c>
      <c r="E729" s="825" t="s">
        <v>4899</v>
      </c>
      <c r="F729" s="839" t="s">
        <v>4900</v>
      </c>
      <c r="G729" s="825" t="s">
        <v>5093</v>
      </c>
      <c r="H729" s="825" t="s">
        <v>5094</v>
      </c>
      <c r="I729" s="831">
        <v>2875</v>
      </c>
      <c r="J729" s="831">
        <v>5</v>
      </c>
      <c r="K729" s="832">
        <v>14375</v>
      </c>
    </row>
    <row r="730" spans="1:11" ht="14.45" customHeight="1" x14ac:dyDescent="0.2">
      <c r="A730" s="821" t="s">
        <v>614</v>
      </c>
      <c r="B730" s="822" t="s">
        <v>615</v>
      </c>
      <c r="C730" s="825" t="s">
        <v>643</v>
      </c>
      <c r="D730" s="839" t="s">
        <v>644</v>
      </c>
      <c r="E730" s="825" t="s">
        <v>4899</v>
      </c>
      <c r="F730" s="839" t="s">
        <v>4900</v>
      </c>
      <c r="G730" s="825" t="s">
        <v>5095</v>
      </c>
      <c r="H730" s="825" t="s">
        <v>5096</v>
      </c>
      <c r="I730" s="831">
        <v>3450</v>
      </c>
      <c r="J730" s="831">
        <v>19</v>
      </c>
      <c r="K730" s="832">
        <v>65550</v>
      </c>
    </row>
    <row r="731" spans="1:11" ht="14.45" customHeight="1" x14ac:dyDescent="0.2">
      <c r="A731" s="821" t="s">
        <v>614</v>
      </c>
      <c r="B731" s="822" t="s">
        <v>615</v>
      </c>
      <c r="C731" s="825" t="s">
        <v>643</v>
      </c>
      <c r="D731" s="839" t="s">
        <v>644</v>
      </c>
      <c r="E731" s="825" t="s">
        <v>4899</v>
      </c>
      <c r="F731" s="839" t="s">
        <v>4900</v>
      </c>
      <c r="G731" s="825" t="s">
        <v>5097</v>
      </c>
      <c r="H731" s="825" t="s">
        <v>5098</v>
      </c>
      <c r="I731" s="831">
        <v>3450</v>
      </c>
      <c r="J731" s="831">
        <v>18</v>
      </c>
      <c r="K731" s="832">
        <v>62100</v>
      </c>
    </row>
    <row r="732" spans="1:11" ht="14.45" customHeight="1" x14ac:dyDescent="0.2">
      <c r="A732" s="821" t="s">
        <v>614</v>
      </c>
      <c r="B732" s="822" t="s">
        <v>615</v>
      </c>
      <c r="C732" s="825" t="s">
        <v>643</v>
      </c>
      <c r="D732" s="839" t="s">
        <v>644</v>
      </c>
      <c r="E732" s="825" t="s">
        <v>4899</v>
      </c>
      <c r="F732" s="839" t="s">
        <v>4900</v>
      </c>
      <c r="G732" s="825" t="s">
        <v>5099</v>
      </c>
      <c r="H732" s="825" t="s">
        <v>5100</v>
      </c>
      <c r="I732" s="831">
        <v>3450</v>
      </c>
      <c r="J732" s="831">
        <v>7</v>
      </c>
      <c r="K732" s="832">
        <v>24150</v>
      </c>
    </row>
    <row r="733" spans="1:11" ht="14.45" customHeight="1" x14ac:dyDescent="0.2">
      <c r="A733" s="821" t="s">
        <v>614</v>
      </c>
      <c r="B733" s="822" t="s">
        <v>615</v>
      </c>
      <c r="C733" s="825" t="s">
        <v>643</v>
      </c>
      <c r="D733" s="839" t="s">
        <v>644</v>
      </c>
      <c r="E733" s="825" t="s">
        <v>4899</v>
      </c>
      <c r="F733" s="839" t="s">
        <v>4900</v>
      </c>
      <c r="G733" s="825" t="s">
        <v>5101</v>
      </c>
      <c r="H733" s="825" t="s">
        <v>5102</v>
      </c>
      <c r="I733" s="831">
        <v>3450</v>
      </c>
      <c r="J733" s="831">
        <v>1</v>
      </c>
      <c r="K733" s="832">
        <v>3450</v>
      </c>
    </row>
    <row r="734" spans="1:11" ht="14.45" customHeight="1" x14ac:dyDescent="0.2">
      <c r="A734" s="821" t="s">
        <v>614</v>
      </c>
      <c r="B734" s="822" t="s">
        <v>615</v>
      </c>
      <c r="C734" s="825" t="s">
        <v>643</v>
      </c>
      <c r="D734" s="839" t="s">
        <v>644</v>
      </c>
      <c r="E734" s="825" t="s">
        <v>4899</v>
      </c>
      <c r="F734" s="839" t="s">
        <v>4900</v>
      </c>
      <c r="G734" s="825" t="s">
        <v>5103</v>
      </c>
      <c r="H734" s="825" t="s">
        <v>5104</v>
      </c>
      <c r="I734" s="831">
        <v>2875</v>
      </c>
      <c r="J734" s="831">
        <v>1</v>
      </c>
      <c r="K734" s="832">
        <v>2875</v>
      </c>
    </row>
    <row r="735" spans="1:11" ht="14.45" customHeight="1" x14ac:dyDescent="0.2">
      <c r="A735" s="821" t="s">
        <v>614</v>
      </c>
      <c r="B735" s="822" t="s">
        <v>615</v>
      </c>
      <c r="C735" s="825" t="s">
        <v>643</v>
      </c>
      <c r="D735" s="839" t="s">
        <v>644</v>
      </c>
      <c r="E735" s="825" t="s">
        <v>4899</v>
      </c>
      <c r="F735" s="839" t="s">
        <v>4900</v>
      </c>
      <c r="G735" s="825" t="s">
        <v>5105</v>
      </c>
      <c r="H735" s="825" t="s">
        <v>5106</v>
      </c>
      <c r="I735" s="831">
        <v>3450</v>
      </c>
      <c r="J735" s="831">
        <v>3</v>
      </c>
      <c r="K735" s="832">
        <v>10350</v>
      </c>
    </row>
    <row r="736" spans="1:11" ht="14.45" customHeight="1" x14ac:dyDescent="0.2">
      <c r="A736" s="821" t="s">
        <v>614</v>
      </c>
      <c r="B736" s="822" t="s">
        <v>615</v>
      </c>
      <c r="C736" s="825" t="s">
        <v>643</v>
      </c>
      <c r="D736" s="839" t="s">
        <v>644</v>
      </c>
      <c r="E736" s="825" t="s">
        <v>4899</v>
      </c>
      <c r="F736" s="839" t="s">
        <v>4900</v>
      </c>
      <c r="G736" s="825" t="s">
        <v>5107</v>
      </c>
      <c r="H736" s="825" t="s">
        <v>5108</v>
      </c>
      <c r="I736" s="831">
        <v>2875</v>
      </c>
      <c r="J736" s="831">
        <v>2</v>
      </c>
      <c r="K736" s="832">
        <v>5750</v>
      </c>
    </row>
    <row r="737" spans="1:11" ht="14.45" customHeight="1" x14ac:dyDescent="0.2">
      <c r="A737" s="821" t="s">
        <v>614</v>
      </c>
      <c r="B737" s="822" t="s">
        <v>615</v>
      </c>
      <c r="C737" s="825" t="s">
        <v>643</v>
      </c>
      <c r="D737" s="839" t="s">
        <v>644</v>
      </c>
      <c r="E737" s="825" t="s">
        <v>4899</v>
      </c>
      <c r="F737" s="839" t="s">
        <v>4900</v>
      </c>
      <c r="G737" s="825" t="s">
        <v>5109</v>
      </c>
      <c r="H737" s="825" t="s">
        <v>5110</v>
      </c>
      <c r="I737" s="831">
        <v>3450</v>
      </c>
      <c r="J737" s="831">
        <v>2</v>
      </c>
      <c r="K737" s="832">
        <v>6900</v>
      </c>
    </row>
    <row r="738" spans="1:11" ht="14.45" customHeight="1" x14ac:dyDescent="0.2">
      <c r="A738" s="821" t="s">
        <v>614</v>
      </c>
      <c r="B738" s="822" t="s">
        <v>615</v>
      </c>
      <c r="C738" s="825" t="s">
        <v>643</v>
      </c>
      <c r="D738" s="839" t="s">
        <v>644</v>
      </c>
      <c r="E738" s="825" t="s">
        <v>4899</v>
      </c>
      <c r="F738" s="839" t="s">
        <v>4900</v>
      </c>
      <c r="G738" s="825" t="s">
        <v>5111</v>
      </c>
      <c r="H738" s="825" t="s">
        <v>5112</v>
      </c>
      <c r="I738" s="831">
        <v>3450</v>
      </c>
      <c r="J738" s="831">
        <v>1</v>
      </c>
      <c r="K738" s="832">
        <v>3450</v>
      </c>
    </row>
    <row r="739" spans="1:11" ht="14.45" customHeight="1" x14ac:dyDescent="0.2">
      <c r="A739" s="821" t="s">
        <v>614</v>
      </c>
      <c r="B739" s="822" t="s">
        <v>615</v>
      </c>
      <c r="C739" s="825" t="s">
        <v>643</v>
      </c>
      <c r="D739" s="839" t="s">
        <v>644</v>
      </c>
      <c r="E739" s="825" t="s">
        <v>4899</v>
      </c>
      <c r="F739" s="839" t="s">
        <v>4900</v>
      </c>
      <c r="G739" s="825" t="s">
        <v>5113</v>
      </c>
      <c r="H739" s="825" t="s">
        <v>5114</v>
      </c>
      <c r="I739" s="831">
        <v>8050</v>
      </c>
      <c r="J739" s="831">
        <v>1</v>
      </c>
      <c r="K739" s="832">
        <v>8050</v>
      </c>
    </row>
    <row r="740" spans="1:11" ht="14.45" customHeight="1" x14ac:dyDescent="0.2">
      <c r="A740" s="821" t="s">
        <v>614</v>
      </c>
      <c r="B740" s="822" t="s">
        <v>615</v>
      </c>
      <c r="C740" s="825" t="s">
        <v>643</v>
      </c>
      <c r="D740" s="839" t="s">
        <v>644</v>
      </c>
      <c r="E740" s="825" t="s">
        <v>4899</v>
      </c>
      <c r="F740" s="839" t="s">
        <v>4900</v>
      </c>
      <c r="G740" s="825" t="s">
        <v>5115</v>
      </c>
      <c r="H740" s="825" t="s">
        <v>5116</v>
      </c>
      <c r="I740" s="831">
        <v>3450</v>
      </c>
      <c r="J740" s="831">
        <v>11</v>
      </c>
      <c r="K740" s="832">
        <v>37950</v>
      </c>
    </row>
    <row r="741" spans="1:11" ht="14.45" customHeight="1" x14ac:dyDescent="0.2">
      <c r="A741" s="821" t="s">
        <v>614</v>
      </c>
      <c r="B741" s="822" t="s">
        <v>615</v>
      </c>
      <c r="C741" s="825" t="s">
        <v>643</v>
      </c>
      <c r="D741" s="839" t="s">
        <v>644</v>
      </c>
      <c r="E741" s="825" t="s">
        <v>4899</v>
      </c>
      <c r="F741" s="839" t="s">
        <v>4900</v>
      </c>
      <c r="G741" s="825" t="s">
        <v>5117</v>
      </c>
      <c r="H741" s="825" t="s">
        <v>5118</v>
      </c>
      <c r="I741" s="831">
        <v>3450</v>
      </c>
      <c r="J741" s="831">
        <v>2</v>
      </c>
      <c r="K741" s="832">
        <v>6900</v>
      </c>
    </row>
    <row r="742" spans="1:11" ht="14.45" customHeight="1" x14ac:dyDescent="0.2">
      <c r="A742" s="821" t="s">
        <v>614</v>
      </c>
      <c r="B742" s="822" t="s">
        <v>615</v>
      </c>
      <c r="C742" s="825" t="s">
        <v>643</v>
      </c>
      <c r="D742" s="839" t="s">
        <v>644</v>
      </c>
      <c r="E742" s="825" t="s">
        <v>4899</v>
      </c>
      <c r="F742" s="839" t="s">
        <v>4900</v>
      </c>
      <c r="G742" s="825" t="s">
        <v>5119</v>
      </c>
      <c r="H742" s="825" t="s">
        <v>5120</v>
      </c>
      <c r="I742" s="831">
        <v>3450</v>
      </c>
      <c r="J742" s="831">
        <v>3</v>
      </c>
      <c r="K742" s="832">
        <v>10350</v>
      </c>
    </row>
    <row r="743" spans="1:11" ht="14.45" customHeight="1" x14ac:dyDescent="0.2">
      <c r="A743" s="821" t="s">
        <v>614</v>
      </c>
      <c r="B743" s="822" t="s">
        <v>615</v>
      </c>
      <c r="C743" s="825" t="s">
        <v>643</v>
      </c>
      <c r="D743" s="839" t="s">
        <v>644</v>
      </c>
      <c r="E743" s="825" t="s">
        <v>4899</v>
      </c>
      <c r="F743" s="839" t="s">
        <v>4900</v>
      </c>
      <c r="G743" s="825" t="s">
        <v>5121</v>
      </c>
      <c r="H743" s="825" t="s">
        <v>5122</v>
      </c>
      <c r="I743" s="831">
        <v>3450</v>
      </c>
      <c r="J743" s="831">
        <v>1</v>
      </c>
      <c r="K743" s="832">
        <v>3450</v>
      </c>
    </row>
    <row r="744" spans="1:11" ht="14.45" customHeight="1" x14ac:dyDescent="0.2">
      <c r="A744" s="821" t="s">
        <v>614</v>
      </c>
      <c r="B744" s="822" t="s">
        <v>615</v>
      </c>
      <c r="C744" s="825" t="s">
        <v>643</v>
      </c>
      <c r="D744" s="839" t="s">
        <v>644</v>
      </c>
      <c r="E744" s="825" t="s">
        <v>4899</v>
      </c>
      <c r="F744" s="839" t="s">
        <v>4900</v>
      </c>
      <c r="G744" s="825" t="s">
        <v>5123</v>
      </c>
      <c r="H744" s="825" t="s">
        <v>5124</v>
      </c>
      <c r="I744" s="831">
        <v>3450</v>
      </c>
      <c r="J744" s="831">
        <v>1</v>
      </c>
      <c r="K744" s="832">
        <v>3450</v>
      </c>
    </row>
    <row r="745" spans="1:11" ht="14.45" customHeight="1" x14ac:dyDescent="0.2">
      <c r="A745" s="821" t="s">
        <v>614</v>
      </c>
      <c r="B745" s="822" t="s">
        <v>615</v>
      </c>
      <c r="C745" s="825" t="s">
        <v>643</v>
      </c>
      <c r="D745" s="839" t="s">
        <v>644</v>
      </c>
      <c r="E745" s="825" t="s">
        <v>4899</v>
      </c>
      <c r="F745" s="839" t="s">
        <v>4900</v>
      </c>
      <c r="G745" s="825" t="s">
        <v>5125</v>
      </c>
      <c r="H745" s="825" t="s">
        <v>5126</v>
      </c>
      <c r="I745" s="831">
        <v>3450</v>
      </c>
      <c r="J745" s="831">
        <v>1</v>
      </c>
      <c r="K745" s="832">
        <v>3450</v>
      </c>
    </row>
    <row r="746" spans="1:11" ht="14.45" customHeight="1" x14ac:dyDescent="0.2">
      <c r="A746" s="821" t="s">
        <v>614</v>
      </c>
      <c r="B746" s="822" t="s">
        <v>615</v>
      </c>
      <c r="C746" s="825" t="s">
        <v>643</v>
      </c>
      <c r="D746" s="839" t="s">
        <v>644</v>
      </c>
      <c r="E746" s="825" t="s">
        <v>4899</v>
      </c>
      <c r="F746" s="839" t="s">
        <v>4900</v>
      </c>
      <c r="G746" s="825" t="s">
        <v>5127</v>
      </c>
      <c r="H746" s="825" t="s">
        <v>5128</v>
      </c>
      <c r="I746" s="831">
        <v>3450</v>
      </c>
      <c r="J746" s="831">
        <v>1</v>
      </c>
      <c r="K746" s="832">
        <v>3450</v>
      </c>
    </row>
    <row r="747" spans="1:11" ht="14.45" customHeight="1" x14ac:dyDescent="0.2">
      <c r="A747" s="821" t="s">
        <v>614</v>
      </c>
      <c r="B747" s="822" t="s">
        <v>615</v>
      </c>
      <c r="C747" s="825" t="s">
        <v>643</v>
      </c>
      <c r="D747" s="839" t="s">
        <v>644</v>
      </c>
      <c r="E747" s="825" t="s">
        <v>4899</v>
      </c>
      <c r="F747" s="839" t="s">
        <v>4900</v>
      </c>
      <c r="G747" s="825" t="s">
        <v>5129</v>
      </c>
      <c r="H747" s="825" t="s">
        <v>5130</v>
      </c>
      <c r="I747" s="831">
        <v>3450</v>
      </c>
      <c r="J747" s="831">
        <v>3</v>
      </c>
      <c r="K747" s="832">
        <v>10350</v>
      </c>
    </row>
    <row r="748" spans="1:11" ht="14.45" customHeight="1" x14ac:dyDescent="0.2">
      <c r="A748" s="821" t="s">
        <v>614</v>
      </c>
      <c r="B748" s="822" t="s">
        <v>615</v>
      </c>
      <c r="C748" s="825" t="s">
        <v>643</v>
      </c>
      <c r="D748" s="839" t="s">
        <v>644</v>
      </c>
      <c r="E748" s="825" t="s">
        <v>4899</v>
      </c>
      <c r="F748" s="839" t="s">
        <v>4900</v>
      </c>
      <c r="G748" s="825" t="s">
        <v>5131</v>
      </c>
      <c r="H748" s="825" t="s">
        <v>5132</v>
      </c>
      <c r="I748" s="831">
        <v>3450</v>
      </c>
      <c r="J748" s="831">
        <v>2</v>
      </c>
      <c r="K748" s="832">
        <v>6900</v>
      </c>
    </row>
    <row r="749" spans="1:11" ht="14.45" customHeight="1" x14ac:dyDescent="0.2">
      <c r="A749" s="821" t="s">
        <v>614</v>
      </c>
      <c r="B749" s="822" t="s">
        <v>615</v>
      </c>
      <c r="C749" s="825" t="s">
        <v>643</v>
      </c>
      <c r="D749" s="839" t="s">
        <v>644</v>
      </c>
      <c r="E749" s="825" t="s">
        <v>4899</v>
      </c>
      <c r="F749" s="839" t="s">
        <v>4900</v>
      </c>
      <c r="G749" s="825" t="s">
        <v>5133</v>
      </c>
      <c r="H749" s="825" t="s">
        <v>5134</v>
      </c>
      <c r="I749" s="831">
        <v>3450</v>
      </c>
      <c r="J749" s="831">
        <v>1</v>
      </c>
      <c r="K749" s="832">
        <v>3450</v>
      </c>
    </row>
    <row r="750" spans="1:11" ht="14.45" customHeight="1" x14ac:dyDescent="0.2">
      <c r="A750" s="821" t="s">
        <v>614</v>
      </c>
      <c r="B750" s="822" t="s">
        <v>615</v>
      </c>
      <c r="C750" s="825" t="s">
        <v>643</v>
      </c>
      <c r="D750" s="839" t="s">
        <v>644</v>
      </c>
      <c r="E750" s="825" t="s">
        <v>4899</v>
      </c>
      <c r="F750" s="839" t="s">
        <v>4900</v>
      </c>
      <c r="G750" s="825" t="s">
        <v>5135</v>
      </c>
      <c r="H750" s="825" t="s">
        <v>5136</v>
      </c>
      <c r="I750" s="831">
        <v>3450</v>
      </c>
      <c r="J750" s="831">
        <v>2</v>
      </c>
      <c r="K750" s="832">
        <v>6900</v>
      </c>
    </row>
    <row r="751" spans="1:11" ht="14.45" customHeight="1" x14ac:dyDescent="0.2">
      <c r="A751" s="821" t="s">
        <v>614</v>
      </c>
      <c r="B751" s="822" t="s">
        <v>615</v>
      </c>
      <c r="C751" s="825" t="s">
        <v>643</v>
      </c>
      <c r="D751" s="839" t="s">
        <v>644</v>
      </c>
      <c r="E751" s="825" t="s">
        <v>4899</v>
      </c>
      <c r="F751" s="839" t="s">
        <v>4900</v>
      </c>
      <c r="G751" s="825" t="s">
        <v>5137</v>
      </c>
      <c r="H751" s="825" t="s">
        <v>5138</v>
      </c>
      <c r="I751" s="831">
        <v>3450</v>
      </c>
      <c r="J751" s="831">
        <v>3</v>
      </c>
      <c r="K751" s="832">
        <v>10350</v>
      </c>
    </row>
    <row r="752" spans="1:11" ht="14.45" customHeight="1" x14ac:dyDescent="0.2">
      <c r="A752" s="821" t="s">
        <v>614</v>
      </c>
      <c r="B752" s="822" t="s">
        <v>615</v>
      </c>
      <c r="C752" s="825" t="s">
        <v>643</v>
      </c>
      <c r="D752" s="839" t="s">
        <v>644</v>
      </c>
      <c r="E752" s="825" t="s">
        <v>4899</v>
      </c>
      <c r="F752" s="839" t="s">
        <v>4900</v>
      </c>
      <c r="G752" s="825" t="s">
        <v>5139</v>
      </c>
      <c r="H752" s="825" t="s">
        <v>5140</v>
      </c>
      <c r="I752" s="831">
        <v>3450</v>
      </c>
      <c r="J752" s="831">
        <v>1</v>
      </c>
      <c r="K752" s="832">
        <v>3450</v>
      </c>
    </row>
    <row r="753" spans="1:11" ht="14.45" customHeight="1" x14ac:dyDescent="0.2">
      <c r="A753" s="821" t="s">
        <v>614</v>
      </c>
      <c r="B753" s="822" t="s">
        <v>615</v>
      </c>
      <c r="C753" s="825" t="s">
        <v>643</v>
      </c>
      <c r="D753" s="839" t="s">
        <v>644</v>
      </c>
      <c r="E753" s="825" t="s">
        <v>4899</v>
      </c>
      <c r="F753" s="839" t="s">
        <v>4900</v>
      </c>
      <c r="G753" s="825" t="s">
        <v>5141</v>
      </c>
      <c r="H753" s="825" t="s">
        <v>5142</v>
      </c>
      <c r="I753" s="831">
        <v>3450</v>
      </c>
      <c r="J753" s="831">
        <v>19</v>
      </c>
      <c r="K753" s="832">
        <v>65550</v>
      </c>
    </row>
    <row r="754" spans="1:11" ht="14.45" customHeight="1" x14ac:dyDescent="0.2">
      <c r="A754" s="821" t="s">
        <v>614</v>
      </c>
      <c r="B754" s="822" t="s">
        <v>615</v>
      </c>
      <c r="C754" s="825" t="s">
        <v>643</v>
      </c>
      <c r="D754" s="839" t="s">
        <v>644</v>
      </c>
      <c r="E754" s="825" t="s">
        <v>4899</v>
      </c>
      <c r="F754" s="839" t="s">
        <v>4900</v>
      </c>
      <c r="G754" s="825" t="s">
        <v>5143</v>
      </c>
      <c r="H754" s="825" t="s">
        <v>5144</v>
      </c>
      <c r="I754" s="831">
        <v>2875</v>
      </c>
      <c r="J754" s="831">
        <v>2</v>
      </c>
      <c r="K754" s="832">
        <v>5750</v>
      </c>
    </row>
    <row r="755" spans="1:11" ht="14.45" customHeight="1" x14ac:dyDescent="0.2">
      <c r="A755" s="821" t="s">
        <v>614</v>
      </c>
      <c r="B755" s="822" t="s">
        <v>615</v>
      </c>
      <c r="C755" s="825" t="s">
        <v>643</v>
      </c>
      <c r="D755" s="839" t="s">
        <v>644</v>
      </c>
      <c r="E755" s="825" t="s">
        <v>4899</v>
      </c>
      <c r="F755" s="839" t="s">
        <v>4900</v>
      </c>
      <c r="G755" s="825" t="s">
        <v>5145</v>
      </c>
      <c r="H755" s="825" t="s">
        <v>5146</v>
      </c>
      <c r="I755" s="831">
        <v>3450</v>
      </c>
      <c r="J755" s="831">
        <v>24</v>
      </c>
      <c r="K755" s="832">
        <v>82800</v>
      </c>
    </row>
    <row r="756" spans="1:11" ht="14.45" customHeight="1" x14ac:dyDescent="0.2">
      <c r="A756" s="821" t="s">
        <v>614</v>
      </c>
      <c r="B756" s="822" t="s">
        <v>615</v>
      </c>
      <c r="C756" s="825" t="s">
        <v>643</v>
      </c>
      <c r="D756" s="839" t="s">
        <v>644</v>
      </c>
      <c r="E756" s="825" t="s">
        <v>4899</v>
      </c>
      <c r="F756" s="839" t="s">
        <v>4900</v>
      </c>
      <c r="G756" s="825" t="s">
        <v>5147</v>
      </c>
      <c r="H756" s="825" t="s">
        <v>5148</v>
      </c>
      <c r="I756" s="831">
        <v>3450</v>
      </c>
      <c r="J756" s="831">
        <v>18</v>
      </c>
      <c r="K756" s="832">
        <v>62100</v>
      </c>
    </row>
    <row r="757" spans="1:11" ht="14.45" customHeight="1" x14ac:dyDescent="0.2">
      <c r="A757" s="821" t="s">
        <v>614</v>
      </c>
      <c r="B757" s="822" t="s">
        <v>615</v>
      </c>
      <c r="C757" s="825" t="s">
        <v>643</v>
      </c>
      <c r="D757" s="839" t="s">
        <v>644</v>
      </c>
      <c r="E757" s="825" t="s">
        <v>4899</v>
      </c>
      <c r="F757" s="839" t="s">
        <v>4900</v>
      </c>
      <c r="G757" s="825" t="s">
        <v>5149</v>
      </c>
      <c r="H757" s="825" t="s">
        <v>5150</v>
      </c>
      <c r="I757" s="831">
        <v>3450</v>
      </c>
      <c r="J757" s="831">
        <v>8</v>
      </c>
      <c r="K757" s="832">
        <v>27600</v>
      </c>
    </row>
    <row r="758" spans="1:11" ht="14.45" customHeight="1" x14ac:dyDescent="0.2">
      <c r="A758" s="821" t="s">
        <v>614</v>
      </c>
      <c r="B758" s="822" t="s">
        <v>615</v>
      </c>
      <c r="C758" s="825" t="s">
        <v>643</v>
      </c>
      <c r="D758" s="839" t="s">
        <v>644</v>
      </c>
      <c r="E758" s="825" t="s">
        <v>4899</v>
      </c>
      <c r="F758" s="839" t="s">
        <v>4900</v>
      </c>
      <c r="G758" s="825" t="s">
        <v>5151</v>
      </c>
      <c r="H758" s="825" t="s">
        <v>5152</v>
      </c>
      <c r="I758" s="831">
        <v>17250</v>
      </c>
      <c r="J758" s="831">
        <v>3</v>
      </c>
      <c r="K758" s="832">
        <v>51750</v>
      </c>
    </row>
    <row r="759" spans="1:11" ht="14.45" customHeight="1" x14ac:dyDescent="0.2">
      <c r="A759" s="821" t="s">
        <v>614</v>
      </c>
      <c r="B759" s="822" t="s">
        <v>615</v>
      </c>
      <c r="C759" s="825" t="s">
        <v>643</v>
      </c>
      <c r="D759" s="839" t="s">
        <v>644</v>
      </c>
      <c r="E759" s="825" t="s">
        <v>4899</v>
      </c>
      <c r="F759" s="839" t="s">
        <v>4900</v>
      </c>
      <c r="G759" s="825" t="s">
        <v>5153</v>
      </c>
      <c r="H759" s="825" t="s">
        <v>5154</v>
      </c>
      <c r="I759" s="831">
        <v>17250</v>
      </c>
      <c r="J759" s="831">
        <v>4</v>
      </c>
      <c r="K759" s="832">
        <v>69000</v>
      </c>
    </row>
    <row r="760" spans="1:11" ht="14.45" customHeight="1" x14ac:dyDescent="0.2">
      <c r="A760" s="821" t="s">
        <v>614</v>
      </c>
      <c r="B760" s="822" t="s">
        <v>615</v>
      </c>
      <c r="C760" s="825" t="s">
        <v>643</v>
      </c>
      <c r="D760" s="839" t="s">
        <v>644</v>
      </c>
      <c r="E760" s="825" t="s">
        <v>4899</v>
      </c>
      <c r="F760" s="839" t="s">
        <v>4900</v>
      </c>
      <c r="G760" s="825" t="s">
        <v>5155</v>
      </c>
      <c r="H760" s="825" t="s">
        <v>5156</v>
      </c>
      <c r="I760" s="831">
        <v>17250</v>
      </c>
      <c r="J760" s="831">
        <v>2</v>
      </c>
      <c r="K760" s="832">
        <v>34500</v>
      </c>
    </row>
    <row r="761" spans="1:11" ht="14.45" customHeight="1" x14ac:dyDescent="0.2">
      <c r="A761" s="821" t="s">
        <v>614</v>
      </c>
      <c r="B761" s="822" t="s">
        <v>615</v>
      </c>
      <c r="C761" s="825" t="s">
        <v>643</v>
      </c>
      <c r="D761" s="839" t="s">
        <v>644</v>
      </c>
      <c r="E761" s="825" t="s">
        <v>4899</v>
      </c>
      <c r="F761" s="839" t="s">
        <v>4900</v>
      </c>
      <c r="G761" s="825" t="s">
        <v>5157</v>
      </c>
      <c r="H761" s="825" t="s">
        <v>5158</v>
      </c>
      <c r="I761" s="831">
        <v>11500</v>
      </c>
      <c r="J761" s="831">
        <v>1</v>
      </c>
      <c r="K761" s="832">
        <v>11500</v>
      </c>
    </row>
    <row r="762" spans="1:11" ht="14.45" customHeight="1" x14ac:dyDescent="0.2">
      <c r="A762" s="821" t="s">
        <v>614</v>
      </c>
      <c r="B762" s="822" t="s">
        <v>615</v>
      </c>
      <c r="C762" s="825" t="s">
        <v>643</v>
      </c>
      <c r="D762" s="839" t="s">
        <v>644</v>
      </c>
      <c r="E762" s="825" t="s">
        <v>4899</v>
      </c>
      <c r="F762" s="839" t="s">
        <v>4900</v>
      </c>
      <c r="G762" s="825" t="s">
        <v>5159</v>
      </c>
      <c r="H762" s="825" t="s">
        <v>5160</v>
      </c>
      <c r="I762" s="831">
        <v>11500</v>
      </c>
      <c r="J762" s="831">
        <v>3</v>
      </c>
      <c r="K762" s="832">
        <v>34500</v>
      </c>
    </row>
    <row r="763" spans="1:11" ht="14.45" customHeight="1" x14ac:dyDescent="0.2">
      <c r="A763" s="821" t="s">
        <v>614</v>
      </c>
      <c r="B763" s="822" t="s">
        <v>615</v>
      </c>
      <c r="C763" s="825" t="s">
        <v>643</v>
      </c>
      <c r="D763" s="839" t="s">
        <v>644</v>
      </c>
      <c r="E763" s="825" t="s">
        <v>4899</v>
      </c>
      <c r="F763" s="839" t="s">
        <v>4900</v>
      </c>
      <c r="G763" s="825" t="s">
        <v>5161</v>
      </c>
      <c r="H763" s="825" t="s">
        <v>5162</v>
      </c>
      <c r="I763" s="831">
        <v>11500</v>
      </c>
      <c r="J763" s="831">
        <v>2</v>
      </c>
      <c r="K763" s="832">
        <v>23000</v>
      </c>
    </row>
    <row r="764" spans="1:11" ht="14.45" customHeight="1" x14ac:dyDescent="0.2">
      <c r="A764" s="821" t="s">
        <v>614</v>
      </c>
      <c r="B764" s="822" t="s">
        <v>615</v>
      </c>
      <c r="C764" s="825" t="s">
        <v>643</v>
      </c>
      <c r="D764" s="839" t="s">
        <v>644</v>
      </c>
      <c r="E764" s="825" t="s">
        <v>4899</v>
      </c>
      <c r="F764" s="839" t="s">
        <v>4900</v>
      </c>
      <c r="G764" s="825" t="s">
        <v>5163</v>
      </c>
      <c r="H764" s="825" t="s">
        <v>5164</v>
      </c>
      <c r="I764" s="831">
        <v>11500</v>
      </c>
      <c r="J764" s="831">
        <v>2</v>
      </c>
      <c r="K764" s="832">
        <v>23000</v>
      </c>
    </row>
    <row r="765" spans="1:11" ht="14.45" customHeight="1" x14ac:dyDescent="0.2">
      <c r="A765" s="821" t="s">
        <v>614</v>
      </c>
      <c r="B765" s="822" t="s">
        <v>615</v>
      </c>
      <c r="C765" s="825" t="s">
        <v>643</v>
      </c>
      <c r="D765" s="839" t="s">
        <v>644</v>
      </c>
      <c r="E765" s="825" t="s">
        <v>4899</v>
      </c>
      <c r="F765" s="839" t="s">
        <v>4900</v>
      </c>
      <c r="G765" s="825" t="s">
        <v>5165</v>
      </c>
      <c r="H765" s="825" t="s">
        <v>5166</v>
      </c>
      <c r="I765" s="831">
        <v>5750</v>
      </c>
      <c r="J765" s="831">
        <v>1</v>
      </c>
      <c r="K765" s="832">
        <v>5750</v>
      </c>
    </row>
    <row r="766" spans="1:11" ht="14.45" customHeight="1" x14ac:dyDescent="0.2">
      <c r="A766" s="821" t="s">
        <v>614</v>
      </c>
      <c r="B766" s="822" t="s">
        <v>615</v>
      </c>
      <c r="C766" s="825" t="s">
        <v>643</v>
      </c>
      <c r="D766" s="839" t="s">
        <v>644</v>
      </c>
      <c r="E766" s="825" t="s">
        <v>4899</v>
      </c>
      <c r="F766" s="839" t="s">
        <v>4900</v>
      </c>
      <c r="G766" s="825" t="s">
        <v>5167</v>
      </c>
      <c r="H766" s="825" t="s">
        <v>5168</v>
      </c>
      <c r="I766" s="831">
        <v>5750</v>
      </c>
      <c r="J766" s="831">
        <v>2</v>
      </c>
      <c r="K766" s="832">
        <v>11500</v>
      </c>
    </row>
    <row r="767" spans="1:11" ht="14.45" customHeight="1" x14ac:dyDescent="0.2">
      <c r="A767" s="821" t="s">
        <v>614</v>
      </c>
      <c r="B767" s="822" t="s">
        <v>615</v>
      </c>
      <c r="C767" s="825" t="s">
        <v>643</v>
      </c>
      <c r="D767" s="839" t="s">
        <v>644</v>
      </c>
      <c r="E767" s="825" t="s">
        <v>4899</v>
      </c>
      <c r="F767" s="839" t="s">
        <v>4900</v>
      </c>
      <c r="G767" s="825" t="s">
        <v>5169</v>
      </c>
      <c r="H767" s="825" t="s">
        <v>5170</v>
      </c>
      <c r="I767" s="831">
        <v>5750</v>
      </c>
      <c r="J767" s="831">
        <v>1</v>
      </c>
      <c r="K767" s="832">
        <v>5750</v>
      </c>
    </row>
    <row r="768" spans="1:11" ht="14.45" customHeight="1" x14ac:dyDescent="0.2">
      <c r="A768" s="821" t="s">
        <v>614</v>
      </c>
      <c r="B768" s="822" t="s">
        <v>615</v>
      </c>
      <c r="C768" s="825" t="s">
        <v>643</v>
      </c>
      <c r="D768" s="839" t="s">
        <v>644</v>
      </c>
      <c r="E768" s="825" t="s">
        <v>4899</v>
      </c>
      <c r="F768" s="839" t="s">
        <v>4900</v>
      </c>
      <c r="G768" s="825" t="s">
        <v>5171</v>
      </c>
      <c r="H768" s="825" t="s">
        <v>5172</v>
      </c>
      <c r="I768" s="831">
        <v>5750</v>
      </c>
      <c r="J768" s="831">
        <v>1</v>
      </c>
      <c r="K768" s="832">
        <v>5750</v>
      </c>
    </row>
    <row r="769" spans="1:11" ht="14.45" customHeight="1" x14ac:dyDescent="0.2">
      <c r="A769" s="821" t="s">
        <v>614</v>
      </c>
      <c r="B769" s="822" t="s">
        <v>615</v>
      </c>
      <c r="C769" s="825" t="s">
        <v>643</v>
      </c>
      <c r="D769" s="839" t="s">
        <v>644</v>
      </c>
      <c r="E769" s="825" t="s">
        <v>4899</v>
      </c>
      <c r="F769" s="839" t="s">
        <v>4900</v>
      </c>
      <c r="G769" s="825" t="s">
        <v>5173</v>
      </c>
      <c r="H769" s="825" t="s">
        <v>5174</v>
      </c>
      <c r="I769" s="831">
        <v>5750</v>
      </c>
      <c r="J769" s="831">
        <v>1</v>
      </c>
      <c r="K769" s="832">
        <v>5750</v>
      </c>
    </row>
    <row r="770" spans="1:11" ht="14.45" customHeight="1" x14ac:dyDescent="0.2">
      <c r="A770" s="821" t="s">
        <v>614</v>
      </c>
      <c r="B770" s="822" t="s">
        <v>615</v>
      </c>
      <c r="C770" s="825" t="s">
        <v>643</v>
      </c>
      <c r="D770" s="839" t="s">
        <v>644</v>
      </c>
      <c r="E770" s="825" t="s">
        <v>4899</v>
      </c>
      <c r="F770" s="839" t="s">
        <v>4900</v>
      </c>
      <c r="G770" s="825" t="s">
        <v>5175</v>
      </c>
      <c r="H770" s="825" t="s">
        <v>5176</v>
      </c>
      <c r="I770" s="831">
        <v>5750</v>
      </c>
      <c r="J770" s="831">
        <v>1</v>
      </c>
      <c r="K770" s="832">
        <v>5750</v>
      </c>
    </row>
    <row r="771" spans="1:11" ht="14.45" customHeight="1" x14ac:dyDescent="0.2">
      <c r="A771" s="821" t="s">
        <v>614</v>
      </c>
      <c r="B771" s="822" t="s">
        <v>615</v>
      </c>
      <c r="C771" s="825" t="s">
        <v>643</v>
      </c>
      <c r="D771" s="839" t="s">
        <v>644</v>
      </c>
      <c r="E771" s="825" t="s">
        <v>4899</v>
      </c>
      <c r="F771" s="839" t="s">
        <v>4900</v>
      </c>
      <c r="G771" s="825" t="s">
        <v>5177</v>
      </c>
      <c r="H771" s="825" t="s">
        <v>5178</v>
      </c>
      <c r="I771" s="831">
        <v>5750</v>
      </c>
      <c r="J771" s="831">
        <v>1</v>
      </c>
      <c r="K771" s="832">
        <v>5750</v>
      </c>
    </row>
    <row r="772" spans="1:11" ht="14.45" customHeight="1" x14ac:dyDescent="0.2">
      <c r="A772" s="821" t="s">
        <v>614</v>
      </c>
      <c r="B772" s="822" t="s">
        <v>615</v>
      </c>
      <c r="C772" s="825" t="s">
        <v>643</v>
      </c>
      <c r="D772" s="839" t="s">
        <v>644</v>
      </c>
      <c r="E772" s="825" t="s">
        <v>4899</v>
      </c>
      <c r="F772" s="839" t="s">
        <v>4900</v>
      </c>
      <c r="G772" s="825" t="s">
        <v>5179</v>
      </c>
      <c r="H772" s="825" t="s">
        <v>5180</v>
      </c>
      <c r="I772" s="831">
        <v>5750</v>
      </c>
      <c r="J772" s="831">
        <v>1</v>
      </c>
      <c r="K772" s="832">
        <v>5750</v>
      </c>
    </row>
    <row r="773" spans="1:11" ht="14.45" customHeight="1" x14ac:dyDescent="0.2">
      <c r="A773" s="821" t="s">
        <v>614</v>
      </c>
      <c r="B773" s="822" t="s">
        <v>615</v>
      </c>
      <c r="C773" s="825" t="s">
        <v>643</v>
      </c>
      <c r="D773" s="839" t="s">
        <v>644</v>
      </c>
      <c r="E773" s="825" t="s">
        <v>4899</v>
      </c>
      <c r="F773" s="839" t="s">
        <v>4900</v>
      </c>
      <c r="G773" s="825" t="s">
        <v>5181</v>
      </c>
      <c r="H773" s="825" t="s">
        <v>5182</v>
      </c>
      <c r="I773" s="831">
        <v>11500</v>
      </c>
      <c r="J773" s="831">
        <v>1</v>
      </c>
      <c r="K773" s="832">
        <v>11500</v>
      </c>
    </row>
    <row r="774" spans="1:11" ht="14.45" customHeight="1" x14ac:dyDescent="0.2">
      <c r="A774" s="821" t="s">
        <v>614</v>
      </c>
      <c r="B774" s="822" t="s">
        <v>615</v>
      </c>
      <c r="C774" s="825" t="s">
        <v>643</v>
      </c>
      <c r="D774" s="839" t="s">
        <v>644</v>
      </c>
      <c r="E774" s="825" t="s">
        <v>4899</v>
      </c>
      <c r="F774" s="839" t="s">
        <v>4900</v>
      </c>
      <c r="G774" s="825" t="s">
        <v>5183</v>
      </c>
      <c r="H774" s="825" t="s">
        <v>5184</v>
      </c>
      <c r="I774" s="831">
        <v>2760</v>
      </c>
      <c r="J774" s="831">
        <v>2</v>
      </c>
      <c r="K774" s="832">
        <v>5520</v>
      </c>
    </row>
    <row r="775" spans="1:11" ht="14.45" customHeight="1" x14ac:dyDescent="0.2">
      <c r="A775" s="821" t="s">
        <v>614</v>
      </c>
      <c r="B775" s="822" t="s">
        <v>615</v>
      </c>
      <c r="C775" s="825" t="s">
        <v>643</v>
      </c>
      <c r="D775" s="839" t="s">
        <v>644</v>
      </c>
      <c r="E775" s="825" t="s">
        <v>4899</v>
      </c>
      <c r="F775" s="839" t="s">
        <v>4900</v>
      </c>
      <c r="G775" s="825" t="s">
        <v>5185</v>
      </c>
      <c r="H775" s="825" t="s">
        <v>5186</v>
      </c>
      <c r="I775" s="831">
        <v>2760</v>
      </c>
      <c r="J775" s="831">
        <v>1</v>
      </c>
      <c r="K775" s="832">
        <v>2760</v>
      </c>
    </row>
    <row r="776" spans="1:11" ht="14.45" customHeight="1" x14ac:dyDescent="0.2">
      <c r="A776" s="821" t="s">
        <v>614</v>
      </c>
      <c r="B776" s="822" t="s">
        <v>615</v>
      </c>
      <c r="C776" s="825" t="s">
        <v>643</v>
      </c>
      <c r="D776" s="839" t="s">
        <v>644</v>
      </c>
      <c r="E776" s="825" t="s">
        <v>4899</v>
      </c>
      <c r="F776" s="839" t="s">
        <v>4900</v>
      </c>
      <c r="G776" s="825" t="s">
        <v>5187</v>
      </c>
      <c r="H776" s="825" t="s">
        <v>5188</v>
      </c>
      <c r="I776" s="831">
        <v>4600</v>
      </c>
      <c r="J776" s="831">
        <v>3</v>
      </c>
      <c r="K776" s="832">
        <v>13800</v>
      </c>
    </row>
    <row r="777" spans="1:11" ht="14.45" customHeight="1" x14ac:dyDescent="0.2">
      <c r="A777" s="821" t="s">
        <v>614</v>
      </c>
      <c r="B777" s="822" t="s">
        <v>615</v>
      </c>
      <c r="C777" s="825" t="s">
        <v>643</v>
      </c>
      <c r="D777" s="839" t="s">
        <v>644</v>
      </c>
      <c r="E777" s="825" t="s">
        <v>4899</v>
      </c>
      <c r="F777" s="839" t="s">
        <v>4900</v>
      </c>
      <c r="G777" s="825" t="s">
        <v>5189</v>
      </c>
      <c r="H777" s="825" t="s">
        <v>5190</v>
      </c>
      <c r="I777" s="831">
        <v>11500</v>
      </c>
      <c r="J777" s="831">
        <v>3</v>
      </c>
      <c r="K777" s="832">
        <v>34500</v>
      </c>
    </row>
    <row r="778" spans="1:11" ht="14.45" customHeight="1" x14ac:dyDescent="0.2">
      <c r="A778" s="821" t="s">
        <v>614</v>
      </c>
      <c r="B778" s="822" t="s">
        <v>615</v>
      </c>
      <c r="C778" s="825" t="s">
        <v>643</v>
      </c>
      <c r="D778" s="839" t="s">
        <v>644</v>
      </c>
      <c r="E778" s="825" t="s">
        <v>4899</v>
      </c>
      <c r="F778" s="839" t="s">
        <v>4900</v>
      </c>
      <c r="G778" s="825" t="s">
        <v>5191</v>
      </c>
      <c r="H778" s="825" t="s">
        <v>5192</v>
      </c>
      <c r="I778" s="831">
        <v>11500</v>
      </c>
      <c r="J778" s="831">
        <v>1</v>
      </c>
      <c r="K778" s="832">
        <v>11500</v>
      </c>
    </row>
    <row r="779" spans="1:11" ht="14.45" customHeight="1" x14ac:dyDescent="0.2">
      <c r="A779" s="821" t="s">
        <v>614</v>
      </c>
      <c r="B779" s="822" t="s">
        <v>615</v>
      </c>
      <c r="C779" s="825" t="s">
        <v>643</v>
      </c>
      <c r="D779" s="839" t="s">
        <v>644</v>
      </c>
      <c r="E779" s="825" t="s">
        <v>4899</v>
      </c>
      <c r="F779" s="839" t="s">
        <v>4900</v>
      </c>
      <c r="G779" s="825" t="s">
        <v>5193</v>
      </c>
      <c r="H779" s="825" t="s">
        <v>5194</v>
      </c>
      <c r="I779" s="831">
        <v>11500</v>
      </c>
      <c r="J779" s="831">
        <v>1</v>
      </c>
      <c r="K779" s="832">
        <v>11500</v>
      </c>
    </row>
    <row r="780" spans="1:11" ht="14.45" customHeight="1" x14ac:dyDescent="0.2">
      <c r="A780" s="821" t="s">
        <v>614</v>
      </c>
      <c r="B780" s="822" t="s">
        <v>615</v>
      </c>
      <c r="C780" s="825" t="s">
        <v>643</v>
      </c>
      <c r="D780" s="839" t="s">
        <v>644</v>
      </c>
      <c r="E780" s="825" t="s">
        <v>4899</v>
      </c>
      <c r="F780" s="839" t="s">
        <v>4900</v>
      </c>
      <c r="G780" s="825" t="s">
        <v>5195</v>
      </c>
      <c r="H780" s="825" t="s">
        <v>5196</v>
      </c>
      <c r="I780" s="831">
        <v>11500</v>
      </c>
      <c r="J780" s="831">
        <v>1</v>
      </c>
      <c r="K780" s="832">
        <v>11500</v>
      </c>
    </row>
    <row r="781" spans="1:11" ht="14.45" customHeight="1" x14ac:dyDescent="0.2">
      <c r="A781" s="821" t="s">
        <v>614</v>
      </c>
      <c r="B781" s="822" t="s">
        <v>615</v>
      </c>
      <c r="C781" s="825" t="s">
        <v>643</v>
      </c>
      <c r="D781" s="839" t="s">
        <v>644</v>
      </c>
      <c r="E781" s="825" t="s">
        <v>4899</v>
      </c>
      <c r="F781" s="839" t="s">
        <v>4900</v>
      </c>
      <c r="G781" s="825" t="s">
        <v>5197</v>
      </c>
      <c r="H781" s="825" t="s">
        <v>5198</v>
      </c>
      <c r="I781" s="831">
        <v>11500</v>
      </c>
      <c r="J781" s="831">
        <v>2</v>
      </c>
      <c r="K781" s="832">
        <v>23000</v>
      </c>
    </row>
    <row r="782" spans="1:11" ht="14.45" customHeight="1" x14ac:dyDescent="0.2">
      <c r="A782" s="821" t="s">
        <v>614</v>
      </c>
      <c r="B782" s="822" t="s">
        <v>615</v>
      </c>
      <c r="C782" s="825" t="s">
        <v>643</v>
      </c>
      <c r="D782" s="839" t="s">
        <v>644</v>
      </c>
      <c r="E782" s="825" t="s">
        <v>4899</v>
      </c>
      <c r="F782" s="839" t="s">
        <v>4900</v>
      </c>
      <c r="G782" s="825" t="s">
        <v>5199</v>
      </c>
      <c r="H782" s="825" t="s">
        <v>5200</v>
      </c>
      <c r="I782" s="831">
        <v>11500</v>
      </c>
      <c r="J782" s="831">
        <v>4</v>
      </c>
      <c r="K782" s="832">
        <v>46000</v>
      </c>
    </row>
    <row r="783" spans="1:11" ht="14.45" customHeight="1" x14ac:dyDescent="0.2">
      <c r="A783" s="821" t="s">
        <v>614</v>
      </c>
      <c r="B783" s="822" t="s">
        <v>615</v>
      </c>
      <c r="C783" s="825" t="s">
        <v>643</v>
      </c>
      <c r="D783" s="839" t="s">
        <v>644</v>
      </c>
      <c r="E783" s="825" t="s">
        <v>4899</v>
      </c>
      <c r="F783" s="839" t="s">
        <v>4900</v>
      </c>
      <c r="G783" s="825" t="s">
        <v>5201</v>
      </c>
      <c r="H783" s="825" t="s">
        <v>5202</v>
      </c>
      <c r="I783" s="831">
        <v>11500</v>
      </c>
      <c r="J783" s="831">
        <v>2</v>
      </c>
      <c r="K783" s="832">
        <v>23000</v>
      </c>
    </row>
    <row r="784" spans="1:11" ht="14.45" customHeight="1" x14ac:dyDescent="0.2">
      <c r="A784" s="821" t="s">
        <v>614</v>
      </c>
      <c r="B784" s="822" t="s">
        <v>615</v>
      </c>
      <c r="C784" s="825" t="s">
        <v>643</v>
      </c>
      <c r="D784" s="839" t="s">
        <v>644</v>
      </c>
      <c r="E784" s="825" t="s">
        <v>4899</v>
      </c>
      <c r="F784" s="839" t="s">
        <v>4900</v>
      </c>
      <c r="G784" s="825" t="s">
        <v>5203</v>
      </c>
      <c r="H784" s="825" t="s">
        <v>5204</v>
      </c>
      <c r="I784" s="831">
        <v>11500</v>
      </c>
      <c r="J784" s="831">
        <v>1</v>
      </c>
      <c r="K784" s="832">
        <v>11500</v>
      </c>
    </row>
    <row r="785" spans="1:11" ht="14.45" customHeight="1" x14ac:dyDescent="0.2">
      <c r="A785" s="821" t="s">
        <v>614</v>
      </c>
      <c r="B785" s="822" t="s">
        <v>615</v>
      </c>
      <c r="C785" s="825" t="s">
        <v>643</v>
      </c>
      <c r="D785" s="839" t="s">
        <v>644</v>
      </c>
      <c r="E785" s="825" t="s">
        <v>4899</v>
      </c>
      <c r="F785" s="839" t="s">
        <v>4900</v>
      </c>
      <c r="G785" s="825" t="s">
        <v>5205</v>
      </c>
      <c r="H785" s="825" t="s">
        <v>5206</v>
      </c>
      <c r="I785" s="831">
        <v>5750</v>
      </c>
      <c r="J785" s="831">
        <v>2</v>
      </c>
      <c r="K785" s="832">
        <v>11500</v>
      </c>
    </row>
    <row r="786" spans="1:11" ht="14.45" customHeight="1" x14ac:dyDescent="0.2">
      <c r="A786" s="821" t="s">
        <v>614</v>
      </c>
      <c r="B786" s="822" t="s">
        <v>615</v>
      </c>
      <c r="C786" s="825" t="s">
        <v>643</v>
      </c>
      <c r="D786" s="839" t="s">
        <v>644</v>
      </c>
      <c r="E786" s="825" t="s">
        <v>4899</v>
      </c>
      <c r="F786" s="839" t="s">
        <v>4900</v>
      </c>
      <c r="G786" s="825" t="s">
        <v>5207</v>
      </c>
      <c r="H786" s="825" t="s">
        <v>5208</v>
      </c>
      <c r="I786" s="831">
        <v>5750</v>
      </c>
      <c r="J786" s="831">
        <v>2</v>
      </c>
      <c r="K786" s="832">
        <v>11500</v>
      </c>
    </row>
    <row r="787" spans="1:11" ht="14.45" customHeight="1" x14ac:dyDescent="0.2">
      <c r="A787" s="821" t="s">
        <v>614</v>
      </c>
      <c r="B787" s="822" t="s">
        <v>615</v>
      </c>
      <c r="C787" s="825" t="s">
        <v>643</v>
      </c>
      <c r="D787" s="839" t="s">
        <v>644</v>
      </c>
      <c r="E787" s="825" t="s">
        <v>4899</v>
      </c>
      <c r="F787" s="839" t="s">
        <v>4900</v>
      </c>
      <c r="G787" s="825" t="s">
        <v>5209</v>
      </c>
      <c r="H787" s="825" t="s">
        <v>5210</v>
      </c>
      <c r="I787" s="831">
        <v>5750</v>
      </c>
      <c r="J787" s="831">
        <v>4</v>
      </c>
      <c r="K787" s="832">
        <v>23000</v>
      </c>
    </row>
    <row r="788" spans="1:11" ht="14.45" customHeight="1" x14ac:dyDescent="0.2">
      <c r="A788" s="821" t="s">
        <v>614</v>
      </c>
      <c r="B788" s="822" t="s">
        <v>615</v>
      </c>
      <c r="C788" s="825" t="s">
        <v>643</v>
      </c>
      <c r="D788" s="839" t="s">
        <v>644</v>
      </c>
      <c r="E788" s="825" t="s">
        <v>4899</v>
      </c>
      <c r="F788" s="839" t="s">
        <v>4900</v>
      </c>
      <c r="G788" s="825" t="s">
        <v>5211</v>
      </c>
      <c r="H788" s="825" t="s">
        <v>5212</v>
      </c>
      <c r="I788" s="831">
        <v>5750</v>
      </c>
      <c r="J788" s="831">
        <v>1</v>
      </c>
      <c r="K788" s="832">
        <v>5750</v>
      </c>
    </row>
    <row r="789" spans="1:11" ht="14.45" customHeight="1" x14ac:dyDescent="0.2">
      <c r="A789" s="821" t="s">
        <v>614</v>
      </c>
      <c r="B789" s="822" t="s">
        <v>615</v>
      </c>
      <c r="C789" s="825" t="s">
        <v>643</v>
      </c>
      <c r="D789" s="839" t="s">
        <v>644</v>
      </c>
      <c r="E789" s="825" t="s">
        <v>4899</v>
      </c>
      <c r="F789" s="839" t="s">
        <v>4900</v>
      </c>
      <c r="G789" s="825" t="s">
        <v>5213</v>
      </c>
      <c r="H789" s="825" t="s">
        <v>5214</v>
      </c>
      <c r="I789" s="831">
        <v>5750</v>
      </c>
      <c r="J789" s="831">
        <v>5</v>
      </c>
      <c r="K789" s="832">
        <v>28750</v>
      </c>
    </row>
    <row r="790" spans="1:11" ht="14.45" customHeight="1" x14ac:dyDescent="0.2">
      <c r="A790" s="821" t="s">
        <v>614</v>
      </c>
      <c r="B790" s="822" t="s">
        <v>615</v>
      </c>
      <c r="C790" s="825" t="s">
        <v>643</v>
      </c>
      <c r="D790" s="839" t="s">
        <v>644</v>
      </c>
      <c r="E790" s="825" t="s">
        <v>4899</v>
      </c>
      <c r="F790" s="839" t="s">
        <v>4900</v>
      </c>
      <c r="G790" s="825" t="s">
        <v>5215</v>
      </c>
      <c r="H790" s="825" t="s">
        <v>5216</v>
      </c>
      <c r="I790" s="831">
        <v>5750</v>
      </c>
      <c r="J790" s="831">
        <v>1</v>
      </c>
      <c r="K790" s="832">
        <v>5750</v>
      </c>
    </row>
    <row r="791" spans="1:11" ht="14.45" customHeight="1" x14ac:dyDescent="0.2">
      <c r="A791" s="821" t="s">
        <v>614</v>
      </c>
      <c r="B791" s="822" t="s">
        <v>615</v>
      </c>
      <c r="C791" s="825" t="s">
        <v>643</v>
      </c>
      <c r="D791" s="839" t="s">
        <v>644</v>
      </c>
      <c r="E791" s="825" t="s">
        <v>4899</v>
      </c>
      <c r="F791" s="839" t="s">
        <v>4900</v>
      </c>
      <c r="G791" s="825" t="s">
        <v>5217</v>
      </c>
      <c r="H791" s="825" t="s">
        <v>5218</v>
      </c>
      <c r="I791" s="831">
        <v>5750</v>
      </c>
      <c r="J791" s="831">
        <v>3</v>
      </c>
      <c r="K791" s="832">
        <v>17250</v>
      </c>
    </row>
    <row r="792" spans="1:11" ht="14.45" customHeight="1" x14ac:dyDescent="0.2">
      <c r="A792" s="821" t="s">
        <v>614</v>
      </c>
      <c r="B792" s="822" t="s">
        <v>615</v>
      </c>
      <c r="C792" s="825" t="s">
        <v>643</v>
      </c>
      <c r="D792" s="839" t="s">
        <v>644</v>
      </c>
      <c r="E792" s="825" t="s">
        <v>4899</v>
      </c>
      <c r="F792" s="839" t="s">
        <v>4900</v>
      </c>
      <c r="G792" s="825" t="s">
        <v>5219</v>
      </c>
      <c r="H792" s="825" t="s">
        <v>5220</v>
      </c>
      <c r="I792" s="831">
        <v>5750</v>
      </c>
      <c r="J792" s="831">
        <v>2</v>
      </c>
      <c r="K792" s="832">
        <v>11500</v>
      </c>
    </row>
    <row r="793" spans="1:11" ht="14.45" customHeight="1" x14ac:dyDescent="0.2">
      <c r="A793" s="821" t="s">
        <v>614</v>
      </c>
      <c r="B793" s="822" t="s">
        <v>615</v>
      </c>
      <c r="C793" s="825" t="s">
        <v>643</v>
      </c>
      <c r="D793" s="839" t="s">
        <v>644</v>
      </c>
      <c r="E793" s="825" t="s">
        <v>4899</v>
      </c>
      <c r="F793" s="839" t="s">
        <v>4900</v>
      </c>
      <c r="G793" s="825" t="s">
        <v>5221</v>
      </c>
      <c r="H793" s="825" t="s">
        <v>5222</v>
      </c>
      <c r="I793" s="831">
        <v>5750</v>
      </c>
      <c r="J793" s="831">
        <v>4</v>
      </c>
      <c r="K793" s="832">
        <v>23000</v>
      </c>
    </row>
    <row r="794" spans="1:11" ht="14.45" customHeight="1" x14ac:dyDescent="0.2">
      <c r="A794" s="821" t="s">
        <v>614</v>
      </c>
      <c r="B794" s="822" t="s">
        <v>615</v>
      </c>
      <c r="C794" s="825" t="s">
        <v>643</v>
      </c>
      <c r="D794" s="839" t="s">
        <v>644</v>
      </c>
      <c r="E794" s="825" t="s">
        <v>4899</v>
      </c>
      <c r="F794" s="839" t="s">
        <v>4900</v>
      </c>
      <c r="G794" s="825" t="s">
        <v>5223</v>
      </c>
      <c r="H794" s="825" t="s">
        <v>5224</v>
      </c>
      <c r="I794" s="831">
        <v>5750</v>
      </c>
      <c r="J794" s="831">
        <v>1</v>
      </c>
      <c r="K794" s="832">
        <v>5750</v>
      </c>
    </row>
    <row r="795" spans="1:11" ht="14.45" customHeight="1" x14ac:dyDescent="0.2">
      <c r="A795" s="821" t="s">
        <v>614</v>
      </c>
      <c r="B795" s="822" t="s">
        <v>615</v>
      </c>
      <c r="C795" s="825" t="s">
        <v>643</v>
      </c>
      <c r="D795" s="839" t="s">
        <v>644</v>
      </c>
      <c r="E795" s="825" t="s">
        <v>4899</v>
      </c>
      <c r="F795" s="839" t="s">
        <v>4900</v>
      </c>
      <c r="G795" s="825" t="s">
        <v>5225</v>
      </c>
      <c r="H795" s="825" t="s">
        <v>5226</v>
      </c>
      <c r="I795" s="831">
        <v>5750</v>
      </c>
      <c r="J795" s="831">
        <v>1</v>
      </c>
      <c r="K795" s="832">
        <v>5750</v>
      </c>
    </row>
    <row r="796" spans="1:11" ht="14.45" customHeight="1" x14ac:dyDescent="0.2">
      <c r="A796" s="821" t="s">
        <v>614</v>
      </c>
      <c r="B796" s="822" t="s">
        <v>615</v>
      </c>
      <c r="C796" s="825" t="s">
        <v>643</v>
      </c>
      <c r="D796" s="839" t="s">
        <v>644</v>
      </c>
      <c r="E796" s="825" t="s">
        <v>4899</v>
      </c>
      <c r="F796" s="839" t="s">
        <v>4900</v>
      </c>
      <c r="G796" s="825" t="s">
        <v>5227</v>
      </c>
      <c r="H796" s="825" t="s">
        <v>5228</v>
      </c>
      <c r="I796" s="831">
        <v>5750</v>
      </c>
      <c r="J796" s="831">
        <v>2</v>
      </c>
      <c r="K796" s="832">
        <v>11500</v>
      </c>
    </row>
    <row r="797" spans="1:11" ht="14.45" customHeight="1" x14ac:dyDescent="0.2">
      <c r="A797" s="821" t="s">
        <v>614</v>
      </c>
      <c r="B797" s="822" t="s">
        <v>615</v>
      </c>
      <c r="C797" s="825" t="s">
        <v>643</v>
      </c>
      <c r="D797" s="839" t="s">
        <v>644</v>
      </c>
      <c r="E797" s="825" t="s">
        <v>4899</v>
      </c>
      <c r="F797" s="839" t="s">
        <v>4900</v>
      </c>
      <c r="G797" s="825" t="s">
        <v>5229</v>
      </c>
      <c r="H797" s="825" t="s">
        <v>5230</v>
      </c>
      <c r="I797" s="831">
        <v>5750</v>
      </c>
      <c r="J797" s="831">
        <v>1</v>
      </c>
      <c r="K797" s="832">
        <v>5750</v>
      </c>
    </row>
    <row r="798" spans="1:11" ht="14.45" customHeight="1" x14ac:dyDescent="0.2">
      <c r="A798" s="821" t="s">
        <v>614</v>
      </c>
      <c r="B798" s="822" t="s">
        <v>615</v>
      </c>
      <c r="C798" s="825" t="s">
        <v>643</v>
      </c>
      <c r="D798" s="839" t="s">
        <v>644</v>
      </c>
      <c r="E798" s="825" t="s">
        <v>4899</v>
      </c>
      <c r="F798" s="839" t="s">
        <v>4900</v>
      </c>
      <c r="G798" s="825" t="s">
        <v>5231</v>
      </c>
      <c r="H798" s="825" t="s">
        <v>5232</v>
      </c>
      <c r="I798" s="831">
        <v>5750</v>
      </c>
      <c r="J798" s="831">
        <v>1</v>
      </c>
      <c r="K798" s="832">
        <v>5750</v>
      </c>
    </row>
    <row r="799" spans="1:11" ht="14.45" customHeight="1" x14ac:dyDescent="0.2">
      <c r="A799" s="821" t="s">
        <v>614</v>
      </c>
      <c r="B799" s="822" t="s">
        <v>615</v>
      </c>
      <c r="C799" s="825" t="s">
        <v>643</v>
      </c>
      <c r="D799" s="839" t="s">
        <v>644</v>
      </c>
      <c r="E799" s="825" t="s">
        <v>4899</v>
      </c>
      <c r="F799" s="839" t="s">
        <v>4900</v>
      </c>
      <c r="G799" s="825" t="s">
        <v>5233</v>
      </c>
      <c r="H799" s="825" t="s">
        <v>5234</v>
      </c>
      <c r="I799" s="831">
        <v>39560</v>
      </c>
      <c r="J799" s="831">
        <v>1</v>
      </c>
      <c r="K799" s="832">
        <v>39560</v>
      </c>
    </row>
    <row r="800" spans="1:11" ht="14.45" customHeight="1" x14ac:dyDescent="0.2">
      <c r="A800" s="821" t="s">
        <v>614</v>
      </c>
      <c r="B800" s="822" t="s">
        <v>615</v>
      </c>
      <c r="C800" s="825" t="s">
        <v>643</v>
      </c>
      <c r="D800" s="839" t="s">
        <v>644</v>
      </c>
      <c r="E800" s="825" t="s">
        <v>4899</v>
      </c>
      <c r="F800" s="839" t="s">
        <v>4900</v>
      </c>
      <c r="G800" s="825" t="s">
        <v>5235</v>
      </c>
      <c r="H800" s="825" t="s">
        <v>5236</v>
      </c>
      <c r="I800" s="831">
        <v>39560</v>
      </c>
      <c r="J800" s="831">
        <v>1</v>
      </c>
      <c r="K800" s="832">
        <v>39560</v>
      </c>
    </row>
    <row r="801" spans="1:11" ht="14.45" customHeight="1" x14ac:dyDescent="0.2">
      <c r="A801" s="821" t="s">
        <v>614</v>
      </c>
      <c r="B801" s="822" t="s">
        <v>615</v>
      </c>
      <c r="C801" s="825" t="s">
        <v>643</v>
      </c>
      <c r="D801" s="839" t="s">
        <v>644</v>
      </c>
      <c r="E801" s="825" t="s">
        <v>4899</v>
      </c>
      <c r="F801" s="839" t="s">
        <v>4900</v>
      </c>
      <c r="G801" s="825" t="s">
        <v>5237</v>
      </c>
      <c r="H801" s="825" t="s">
        <v>5238</v>
      </c>
      <c r="I801" s="831">
        <v>4600</v>
      </c>
      <c r="J801" s="831">
        <v>2</v>
      </c>
      <c r="K801" s="832">
        <v>9200</v>
      </c>
    </row>
    <row r="802" spans="1:11" ht="14.45" customHeight="1" x14ac:dyDescent="0.2">
      <c r="A802" s="821" t="s">
        <v>614</v>
      </c>
      <c r="B802" s="822" t="s">
        <v>615</v>
      </c>
      <c r="C802" s="825" t="s">
        <v>643</v>
      </c>
      <c r="D802" s="839" t="s">
        <v>644</v>
      </c>
      <c r="E802" s="825" t="s">
        <v>4899</v>
      </c>
      <c r="F802" s="839" t="s">
        <v>4900</v>
      </c>
      <c r="G802" s="825" t="s">
        <v>5239</v>
      </c>
      <c r="H802" s="825" t="s">
        <v>5240</v>
      </c>
      <c r="I802" s="831">
        <v>3450</v>
      </c>
      <c r="J802" s="831">
        <v>2</v>
      </c>
      <c r="K802" s="832">
        <v>6900</v>
      </c>
    </row>
    <row r="803" spans="1:11" ht="14.45" customHeight="1" x14ac:dyDescent="0.2">
      <c r="A803" s="821" t="s">
        <v>614</v>
      </c>
      <c r="B803" s="822" t="s">
        <v>615</v>
      </c>
      <c r="C803" s="825" t="s">
        <v>643</v>
      </c>
      <c r="D803" s="839" t="s">
        <v>644</v>
      </c>
      <c r="E803" s="825" t="s">
        <v>4899</v>
      </c>
      <c r="F803" s="839" t="s">
        <v>4900</v>
      </c>
      <c r="G803" s="825" t="s">
        <v>5241</v>
      </c>
      <c r="H803" s="825" t="s">
        <v>5242</v>
      </c>
      <c r="I803" s="831">
        <v>3450</v>
      </c>
      <c r="J803" s="831">
        <v>2</v>
      </c>
      <c r="K803" s="832">
        <v>6900</v>
      </c>
    </row>
    <row r="804" spans="1:11" ht="14.45" customHeight="1" x14ac:dyDescent="0.2">
      <c r="A804" s="821" t="s">
        <v>614</v>
      </c>
      <c r="B804" s="822" t="s">
        <v>615</v>
      </c>
      <c r="C804" s="825" t="s">
        <v>643</v>
      </c>
      <c r="D804" s="839" t="s">
        <v>644</v>
      </c>
      <c r="E804" s="825" t="s">
        <v>4899</v>
      </c>
      <c r="F804" s="839" t="s">
        <v>4900</v>
      </c>
      <c r="G804" s="825" t="s">
        <v>5243</v>
      </c>
      <c r="H804" s="825" t="s">
        <v>5244</v>
      </c>
      <c r="I804" s="831">
        <v>3450</v>
      </c>
      <c r="J804" s="831">
        <v>6</v>
      </c>
      <c r="K804" s="832">
        <v>20700</v>
      </c>
    </row>
    <row r="805" spans="1:11" ht="14.45" customHeight="1" x14ac:dyDescent="0.2">
      <c r="A805" s="821" t="s">
        <v>614</v>
      </c>
      <c r="B805" s="822" t="s">
        <v>615</v>
      </c>
      <c r="C805" s="825" t="s">
        <v>643</v>
      </c>
      <c r="D805" s="839" t="s">
        <v>644</v>
      </c>
      <c r="E805" s="825" t="s">
        <v>4899</v>
      </c>
      <c r="F805" s="839" t="s">
        <v>4900</v>
      </c>
      <c r="G805" s="825" t="s">
        <v>5245</v>
      </c>
      <c r="H805" s="825" t="s">
        <v>5246</v>
      </c>
      <c r="I805" s="831">
        <v>3450</v>
      </c>
      <c r="J805" s="831">
        <v>2</v>
      </c>
      <c r="K805" s="832">
        <v>6900</v>
      </c>
    </row>
    <row r="806" spans="1:11" ht="14.45" customHeight="1" x14ac:dyDescent="0.2">
      <c r="A806" s="821" t="s">
        <v>614</v>
      </c>
      <c r="B806" s="822" t="s">
        <v>615</v>
      </c>
      <c r="C806" s="825" t="s">
        <v>643</v>
      </c>
      <c r="D806" s="839" t="s">
        <v>644</v>
      </c>
      <c r="E806" s="825" t="s">
        <v>4899</v>
      </c>
      <c r="F806" s="839" t="s">
        <v>4900</v>
      </c>
      <c r="G806" s="825" t="s">
        <v>5247</v>
      </c>
      <c r="H806" s="825" t="s">
        <v>5248</v>
      </c>
      <c r="I806" s="831">
        <v>3450</v>
      </c>
      <c r="J806" s="831">
        <v>1</v>
      </c>
      <c r="K806" s="832">
        <v>3450</v>
      </c>
    </row>
    <row r="807" spans="1:11" ht="14.45" customHeight="1" x14ac:dyDescent="0.2">
      <c r="A807" s="821" t="s">
        <v>614</v>
      </c>
      <c r="B807" s="822" t="s">
        <v>615</v>
      </c>
      <c r="C807" s="825" t="s">
        <v>643</v>
      </c>
      <c r="D807" s="839" t="s">
        <v>644</v>
      </c>
      <c r="E807" s="825" t="s">
        <v>4899</v>
      </c>
      <c r="F807" s="839" t="s">
        <v>4900</v>
      </c>
      <c r="G807" s="825" t="s">
        <v>5249</v>
      </c>
      <c r="H807" s="825" t="s">
        <v>5250</v>
      </c>
      <c r="I807" s="831">
        <v>4600</v>
      </c>
      <c r="J807" s="831">
        <v>1</v>
      </c>
      <c r="K807" s="832">
        <v>4600</v>
      </c>
    </row>
    <row r="808" spans="1:11" ht="14.45" customHeight="1" x14ac:dyDescent="0.2">
      <c r="A808" s="821" t="s">
        <v>614</v>
      </c>
      <c r="B808" s="822" t="s">
        <v>615</v>
      </c>
      <c r="C808" s="825" t="s">
        <v>643</v>
      </c>
      <c r="D808" s="839" t="s">
        <v>644</v>
      </c>
      <c r="E808" s="825" t="s">
        <v>4899</v>
      </c>
      <c r="F808" s="839" t="s">
        <v>4900</v>
      </c>
      <c r="G808" s="825" t="s">
        <v>5251</v>
      </c>
      <c r="H808" s="825" t="s">
        <v>5252</v>
      </c>
      <c r="I808" s="831">
        <v>18285</v>
      </c>
      <c r="J808" s="831">
        <v>2</v>
      </c>
      <c r="K808" s="832">
        <v>36570</v>
      </c>
    </row>
    <row r="809" spans="1:11" ht="14.45" customHeight="1" x14ac:dyDescent="0.2">
      <c r="A809" s="821" t="s">
        <v>614</v>
      </c>
      <c r="B809" s="822" t="s">
        <v>615</v>
      </c>
      <c r="C809" s="825" t="s">
        <v>643</v>
      </c>
      <c r="D809" s="839" t="s">
        <v>644</v>
      </c>
      <c r="E809" s="825" t="s">
        <v>4899</v>
      </c>
      <c r="F809" s="839" t="s">
        <v>4900</v>
      </c>
      <c r="G809" s="825" t="s">
        <v>5253</v>
      </c>
      <c r="H809" s="825" t="s">
        <v>5254</v>
      </c>
      <c r="I809" s="831">
        <v>18285</v>
      </c>
      <c r="J809" s="831">
        <v>1</v>
      </c>
      <c r="K809" s="832">
        <v>18285</v>
      </c>
    </row>
    <row r="810" spans="1:11" ht="14.45" customHeight="1" x14ac:dyDescent="0.2">
      <c r="A810" s="821" t="s">
        <v>614</v>
      </c>
      <c r="B810" s="822" t="s">
        <v>615</v>
      </c>
      <c r="C810" s="825" t="s">
        <v>643</v>
      </c>
      <c r="D810" s="839" t="s">
        <v>644</v>
      </c>
      <c r="E810" s="825" t="s">
        <v>4899</v>
      </c>
      <c r="F810" s="839" t="s">
        <v>4900</v>
      </c>
      <c r="G810" s="825" t="s">
        <v>5255</v>
      </c>
      <c r="H810" s="825" t="s">
        <v>5256</v>
      </c>
      <c r="I810" s="831">
        <v>18285</v>
      </c>
      <c r="J810" s="831">
        <v>1</v>
      </c>
      <c r="K810" s="832">
        <v>18285</v>
      </c>
    </row>
    <row r="811" spans="1:11" ht="14.45" customHeight="1" x14ac:dyDescent="0.2">
      <c r="A811" s="821" t="s">
        <v>614</v>
      </c>
      <c r="B811" s="822" t="s">
        <v>615</v>
      </c>
      <c r="C811" s="825" t="s">
        <v>643</v>
      </c>
      <c r="D811" s="839" t="s">
        <v>644</v>
      </c>
      <c r="E811" s="825" t="s">
        <v>4899</v>
      </c>
      <c r="F811" s="839" t="s">
        <v>4900</v>
      </c>
      <c r="G811" s="825" t="s">
        <v>5257</v>
      </c>
      <c r="H811" s="825" t="s">
        <v>5258</v>
      </c>
      <c r="I811" s="831">
        <v>18285</v>
      </c>
      <c r="J811" s="831">
        <v>3</v>
      </c>
      <c r="K811" s="832">
        <v>54855</v>
      </c>
    </row>
    <row r="812" spans="1:11" ht="14.45" customHeight="1" x14ac:dyDescent="0.2">
      <c r="A812" s="821" t="s">
        <v>614</v>
      </c>
      <c r="B812" s="822" t="s">
        <v>615</v>
      </c>
      <c r="C812" s="825" t="s">
        <v>643</v>
      </c>
      <c r="D812" s="839" t="s">
        <v>644</v>
      </c>
      <c r="E812" s="825" t="s">
        <v>4899</v>
      </c>
      <c r="F812" s="839" t="s">
        <v>4900</v>
      </c>
      <c r="G812" s="825" t="s">
        <v>5259</v>
      </c>
      <c r="H812" s="825" t="s">
        <v>5260</v>
      </c>
      <c r="I812" s="831">
        <v>8855</v>
      </c>
      <c r="J812" s="831">
        <v>1</v>
      </c>
      <c r="K812" s="832">
        <v>8855</v>
      </c>
    </row>
    <row r="813" spans="1:11" ht="14.45" customHeight="1" x14ac:dyDescent="0.2">
      <c r="A813" s="821" t="s">
        <v>614</v>
      </c>
      <c r="B813" s="822" t="s">
        <v>615</v>
      </c>
      <c r="C813" s="825" t="s">
        <v>643</v>
      </c>
      <c r="D813" s="839" t="s">
        <v>644</v>
      </c>
      <c r="E813" s="825" t="s">
        <v>4899</v>
      </c>
      <c r="F813" s="839" t="s">
        <v>4900</v>
      </c>
      <c r="G813" s="825" t="s">
        <v>5261</v>
      </c>
      <c r="H813" s="825" t="s">
        <v>5262</v>
      </c>
      <c r="I813" s="831">
        <v>8855</v>
      </c>
      <c r="J813" s="831">
        <v>5</v>
      </c>
      <c r="K813" s="832">
        <v>44275</v>
      </c>
    </row>
    <row r="814" spans="1:11" ht="14.45" customHeight="1" x14ac:dyDescent="0.2">
      <c r="A814" s="821" t="s">
        <v>614</v>
      </c>
      <c r="B814" s="822" t="s">
        <v>615</v>
      </c>
      <c r="C814" s="825" t="s">
        <v>643</v>
      </c>
      <c r="D814" s="839" t="s">
        <v>644</v>
      </c>
      <c r="E814" s="825" t="s">
        <v>4899</v>
      </c>
      <c r="F814" s="839" t="s">
        <v>4900</v>
      </c>
      <c r="G814" s="825" t="s">
        <v>5263</v>
      </c>
      <c r="H814" s="825" t="s">
        <v>5264</v>
      </c>
      <c r="I814" s="831">
        <v>8855</v>
      </c>
      <c r="J814" s="831">
        <v>3</v>
      </c>
      <c r="K814" s="832">
        <v>26565</v>
      </c>
    </row>
    <row r="815" spans="1:11" ht="14.45" customHeight="1" x14ac:dyDescent="0.2">
      <c r="A815" s="821" t="s">
        <v>614</v>
      </c>
      <c r="B815" s="822" t="s">
        <v>615</v>
      </c>
      <c r="C815" s="825" t="s">
        <v>643</v>
      </c>
      <c r="D815" s="839" t="s">
        <v>644</v>
      </c>
      <c r="E815" s="825" t="s">
        <v>4899</v>
      </c>
      <c r="F815" s="839" t="s">
        <v>4900</v>
      </c>
      <c r="G815" s="825" t="s">
        <v>5265</v>
      </c>
      <c r="H815" s="825" t="s">
        <v>5266</v>
      </c>
      <c r="I815" s="831">
        <v>13915</v>
      </c>
      <c r="J815" s="831">
        <v>2</v>
      </c>
      <c r="K815" s="832">
        <v>27830</v>
      </c>
    </row>
    <row r="816" spans="1:11" ht="14.45" customHeight="1" x14ac:dyDescent="0.2">
      <c r="A816" s="821" t="s">
        <v>614</v>
      </c>
      <c r="B816" s="822" t="s">
        <v>615</v>
      </c>
      <c r="C816" s="825" t="s">
        <v>643</v>
      </c>
      <c r="D816" s="839" t="s">
        <v>644</v>
      </c>
      <c r="E816" s="825" t="s">
        <v>4899</v>
      </c>
      <c r="F816" s="839" t="s">
        <v>4900</v>
      </c>
      <c r="G816" s="825" t="s">
        <v>5267</v>
      </c>
      <c r="H816" s="825" t="s">
        <v>5268</v>
      </c>
      <c r="I816" s="831">
        <v>7630.25</v>
      </c>
      <c r="J816" s="831">
        <v>1</v>
      </c>
      <c r="K816" s="832">
        <v>7630.25</v>
      </c>
    </row>
    <row r="817" spans="1:11" ht="14.45" customHeight="1" x14ac:dyDescent="0.2">
      <c r="A817" s="821" t="s">
        <v>614</v>
      </c>
      <c r="B817" s="822" t="s">
        <v>615</v>
      </c>
      <c r="C817" s="825" t="s">
        <v>643</v>
      </c>
      <c r="D817" s="839" t="s">
        <v>644</v>
      </c>
      <c r="E817" s="825" t="s">
        <v>4899</v>
      </c>
      <c r="F817" s="839" t="s">
        <v>4900</v>
      </c>
      <c r="G817" s="825" t="s">
        <v>5269</v>
      </c>
      <c r="H817" s="825" t="s">
        <v>5270</v>
      </c>
      <c r="I817" s="831">
        <v>7630.25</v>
      </c>
      <c r="J817" s="831">
        <v>2</v>
      </c>
      <c r="K817" s="832">
        <v>15260.5</v>
      </c>
    </row>
    <row r="818" spans="1:11" ht="14.45" customHeight="1" x14ac:dyDescent="0.2">
      <c r="A818" s="821" t="s">
        <v>614</v>
      </c>
      <c r="B818" s="822" t="s">
        <v>615</v>
      </c>
      <c r="C818" s="825" t="s">
        <v>643</v>
      </c>
      <c r="D818" s="839" t="s">
        <v>644</v>
      </c>
      <c r="E818" s="825" t="s">
        <v>4899</v>
      </c>
      <c r="F818" s="839" t="s">
        <v>4900</v>
      </c>
      <c r="G818" s="825" t="s">
        <v>5271</v>
      </c>
      <c r="H818" s="825" t="s">
        <v>5272</v>
      </c>
      <c r="I818" s="831">
        <v>7630.25</v>
      </c>
      <c r="J818" s="831">
        <v>3</v>
      </c>
      <c r="K818" s="832">
        <v>22890.75</v>
      </c>
    </row>
    <row r="819" spans="1:11" ht="14.45" customHeight="1" x14ac:dyDescent="0.2">
      <c r="A819" s="821" t="s">
        <v>614</v>
      </c>
      <c r="B819" s="822" t="s">
        <v>615</v>
      </c>
      <c r="C819" s="825" t="s">
        <v>643</v>
      </c>
      <c r="D819" s="839" t="s">
        <v>644</v>
      </c>
      <c r="E819" s="825" t="s">
        <v>4899</v>
      </c>
      <c r="F819" s="839" t="s">
        <v>4900</v>
      </c>
      <c r="G819" s="825" t="s">
        <v>5273</v>
      </c>
      <c r="H819" s="825" t="s">
        <v>5274</v>
      </c>
      <c r="I819" s="831">
        <v>2760</v>
      </c>
      <c r="J819" s="831">
        <v>1</v>
      </c>
      <c r="K819" s="832">
        <v>2760</v>
      </c>
    </row>
    <row r="820" spans="1:11" ht="14.45" customHeight="1" x14ac:dyDescent="0.2">
      <c r="A820" s="821" t="s">
        <v>614</v>
      </c>
      <c r="B820" s="822" t="s">
        <v>615</v>
      </c>
      <c r="C820" s="825" t="s">
        <v>643</v>
      </c>
      <c r="D820" s="839" t="s">
        <v>644</v>
      </c>
      <c r="E820" s="825" t="s">
        <v>4899</v>
      </c>
      <c r="F820" s="839" t="s">
        <v>4900</v>
      </c>
      <c r="G820" s="825" t="s">
        <v>5275</v>
      </c>
      <c r="H820" s="825" t="s">
        <v>5276</v>
      </c>
      <c r="I820" s="831">
        <v>10000.400390625</v>
      </c>
      <c r="J820" s="831">
        <v>1</v>
      </c>
      <c r="K820" s="832">
        <v>10000.400390625</v>
      </c>
    </row>
    <row r="821" spans="1:11" ht="14.45" customHeight="1" x14ac:dyDescent="0.2">
      <c r="A821" s="821" t="s">
        <v>614</v>
      </c>
      <c r="B821" s="822" t="s">
        <v>615</v>
      </c>
      <c r="C821" s="825" t="s">
        <v>643</v>
      </c>
      <c r="D821" s="839" t="s">
        <v>644</v>
      </c>
      <c r="E821" s="825" t="s">
        <v>4899</v>
      </c>
      <c r="F821" s="839" t="s">
        <v>4900</v>
      </c>
      <c r="G821" s="825" t="s">
        <v>5277</v>
      </c>
      <c r="H821" s="825" t="s">
        <v>5278</v>
      </c>
      <c r="I821" s="831">
        <v>4600</v>
      </c>
      <c r="J821" s="831">
        <v>1</v>
      </c>
      <c r="K821" s="832">
        <v>4600</v>
      </c>
    </row>
    <row r="822" spans="1:11" ht="14.45" customHeight="1" x14ac:dyDescent="0.2">
      <c r="A822" s="821" t="s">
        <v>614</v>
      </c>
      <c r="B822" s="822" t="s">
        <v>615</v>
      </c>
      <c r="C822" s="825" t="s">
        <v>643</v>
      </c>
      <c r="D822" s="839" t="s">
        <v>644</v>
      </c>
      <c r="E822" s="825" t="s">
        <v>4899</v>
      </c>
      <c r="F822" s="839" t="s">
        <v>4900</v>
      </c>
      <c r="G822" s="825" t="s">
        <v>5279</v>
      </c>
      <c r="H822" s="825" t="s">
        <v>5280</v>
      </c>
      <c r="I822" s="831">
        <v>16675</v>
      </c>
      <c r="J822" s="831">
        <v>2</v>
      </c>
      <c r="K822" s="832">
        <v>33350</v>
      </c>
    </row>
    <row r="823" spans="1:11" ht="14.45" customHeight="1" x14ac:dyDescent="0.2">
      <c r="A823" s="821" t="s">
        <v>614</v>
      </c>
      <c r="B823" s="822" t="s">
        <v>615</v>
      </c>
      <c r="C823" s="825" t="s">
        <v>643</v>
      </c>
      <c r="D823" s="839" t="s">
        <v>644</v>
      </c>
      <c r="E823" s="825" t="s">
        <v>4899</v>
      </c>
      <c r="F823" s="839" t="s">
        <v>4900</v>
      </c>
      <c r="G823" s="825" t="s">
        <v>5281</v>
      </c>
      <c r="H823" s="825" t="s">
        <v>5282</v>
      </c>
      <c r="I823" s="831">
        <v>16675</v>
      </c>
      <c r="J823" s="831">
        <v>1</v>
      </c>
      <c r="K823" s="832">
        <v>16675</v>
      </c>
    </row>
    <row r="824" spans="1:11" ht="14.45" customHeight="1" x14ac:dyDescent="0.2">
      <c r="A824" s="821" t="s">
        <v>614</v>
      </c>
      <c r="B824" s="822" t="s">
        <v>615</v>
      </c>
      <c r="C824" s="825" t="s">
        <v>643</v>
      </c>
      <c r="D824" s="839" t="s">
        <v>644</v>
      </c>
      <c r="E824" s="825" t="s">
        <v>4899</v>
      </c>
      <c r="F824" s="839" t="s">
        <v>4900</v>
      </c>
      <c r="G824" s="825" t="s">
        <v>5283</v>
      </c>
      <c r="H824" s="825" t="s">
        <v>5284</v>
      </c>
      <c r="I824" s="831">
        <v>16675</v>
      </c>
      <c r="J824" s="831">
        <v>2</v>
      </c>
      <c r="K824" s="832">
        <v>33350</v>
      </c>
    </row>
    <row r="825" spans="1:11" ht="14.45" customHeight="1" x14ac:dyDescent="0.2">
      <c r="A825" s="821" t="s">
        <v>614</v>
      </c>
      <c r="B825" s="822" t="s">
        <v>615</v>
      </c>
      <c r="C825" s="825" t="s">
        <v>643</v>
      </c>
      <c r="D825" s="839" t="s">
        <v>644</v>
      </c>
      <c r="E825" s="825" t="s">
        <v>4899</v>
      </c>
      <c r="F825" s="839" t="s">
        <v>4900</v>
      </c>
      <c r="G825" s="825" t="s">
        <v>5285</v>
      </c>
      <c r="H825" s="825" t="s">
        <v>5286</v>
      </c>
      <c r="I825" s="831">
        <v>16675</v>
      </c>
      <c r="J825" s="831">
        <v>1</v>
      </c>
      <c r="K825" s="832">
        <v>16675</v>
      </c>
    </row>
    <row r="826" spans="1:11" ht="14.45" customHeight="1" x14ac:dyDescent="0.2">
      <c r="A826" s="821" t="s">
        <v>614</v>
      </c>
      <c r="B826" s="822" t="s">
        <v>615</v>
      </c>
      <c r="C826" s="825" t="s">
        <v>643</v>
      </c>
      <c r="D826" s="839" t="s">
        <v>644</v>
      </c>
      <c r="E826" s="825" t="s">
        <v>4899</v>
      </c>
      <c r="F826" s="839" t="s">
        <v>4900</v>
      </c>
      <c r="G826" s="825" t="s">
        <v>5287</v>
      </c>
      <c r="H826" s="825" t="s">
        <v>5288</v>
      </c>
      <c r="I826" s="831">
        <v>3450</v>
      </c>
      <c r="J826" s="831">
        <v>1</v>
      </c>
      <c r="K826" s="832">
        <v>3450</v>
      </c>
    </row>
    <row r="827" spans="1:11" ht="14.45" customHeight="1" x14ac:dyDescent="0.2">
      <c r="A827" s="821" t="s">
        <v>614</v>
      </c>
      <c r="B827" s="822" t="s">
        <v>615</v>
      </c>
      <c r="C827" s="825" t="s">
        <v>643</v>
      </c>
      <c r="D827" s="839" t="s">
        <v>644</v>
      </c>
      <c r="E827" s="825" t="s">
        <v>4899</v>
      </c>
      <c r="F827" s="839" t="s">
        <v>4900</v>
      </c>
      <c r="G827" s="825" t="s">
        <v>5289</v>
      </c>
      <c r="H827" s="825" t="s">
        <v>5290</v>
      </c>
      <c r="I827" s="831">
        <v>3450</v>
      </c>
      <c r="J827" s="831">
        <v>3</v>
      </c>
      <c r="K827" s="832">
        <v>10350</v>
      </c>
    </row>
    <row r="828" spans="1:11" ht="14.45" customHeight="1" x14ac:dyDescent="0.2">
      <c r="A828" s="821" t="s">
        <v>614</v>
      </c>
      <c r="B828" s="822" t="s">
        <v>615</v>
      </c>
      <c r="C828" s="825" t="s">
        <v>643</v>
      </c>
      <c r="D828" s="839" t="s">
        <v>644</v>
      </c>
      <c r="E828" s="825" t="s">
        <v>4899</v>
      </c>
      <c r="F828" s="839" t="s">
        <v>4900</v>
      </c>
      <c r="G828" s="825" t="s">
        <v>5291</v>
      </c>
      <c r="H828" s="825" t="s">
        <v>5292</v>
      </c>
      <c r="I828" s="831">
        <v>5520</v>
      </c>
      <c r="J828" s="831">
        <v>1</v>
      </c>
      <c r="K828" s="832">
        <v>5520</v>
      </c>
    </row>
    <row r="829" spans="1:11" ht="14.45" customHeight="1" x14ac:dyDescent="0.2">
      <c r="A829" s="821" t="s">
        <v>614</v>
      </c>
      <c r="B829" s="822" t="s">
        <v>615</v>
      </c>
      <c r="C829" s="825" t="s">
        <v>643</v>
      </c>
      <c r="D829" s="839" t="s">
        <v>644</v>
      </c>
      <c r="E829" s="825" t="s">
        <v>4899</v>
      </c>
      <c r="F829" s="839" t="s">
        <v>4900</v>
      </c>
      <c r="G829" s="825" t="s">
        <v>5293</v>
      </c>
      <c r="H829" s="825" t="s">
        <v>5294</v>
      </c>
      <c r="I829" s="831">
        <v>5520</v>
      </c>
      <c r="J829" s="831">
        <v>1</v>
      </c>
      <c r="K829" s="832">
        <v>5520</v>
      </c>
    </row>
    <row r="830" spans="1:11" ht="14.45" customHeight="1" x14ac:dyDescent="0.2">
      <c r="A830" s="821" t="s">
        <v>614</v>
      </c>
      <c r="B830" s="822" t="s">
        <v>615</v>
      </c>
      <c r="C830" s="825" t="s">
        <v>643</v>
      </c>
      <c r="D830" s="839" t="s">
        <v>644</v>
      </c>
      <c r="E830" s="825" t="s">
        <v>4899</v>
      </c>
      <c r="F830" s="839" t="s">
        <v>4900</v>
      </c>
      <c r="G830" s="825" t="s">
        <v>5295</v>
      </c>
      <c r="H830" s="825" t="s">
        <v>5296</v>
      </c>
      <c r="I830" s="831">
        <v>3220</v>
      </c>
      <c r="J830" s="831">
        <v>1</v>
      </c>
      <c r="K830" s="832">
        <v>3220</v>
      </c>
    </row>
    <row r="831" spans="1:11" ht="14.45" customHeight="1" x14ac:dyDescent="0.2">
      <c r="A831" s="821" t="s">
        <v>614</v>
      </c>
      <c r="B831" s="822" t="s">
        <v>615</v>
      </c>
      <c r="C831" s="825" t="s">
        <v>643</v>
      </c>
      <c r="D831" s="839" t="s">
        <v>644</v>
      </c>
      <c r="E831" s="825" t="s">
        <v>4899</v>
      </c>
      <c r="F831" s="839" t="s">
        <v>4900</v>
      </c>
      <c r="G831" s="825" t="s">
        <v>5297</v>
      </c>
      <c r="H831" s="825" t="s">
        <v>5298</v>
      </c>
      <c r="I831" s="831">
        <v>3220</v>
      </c>
      <c r="J831" s="831">
        <v>1</v>
      </c>
      <c r="K831" s="832">
        <v>3220</v>
      </c>
    </row>
    <row r="832" spans="1:11" ht="14.45" customHeight="1" x14ac:dyDescent="0.2">
      <c r="A832" s="821" t="s">
        <v>614</v>
      </c>
      <c r="B832" s="822" t="s">
        <v>615</v>
      </c>
      <c r="C832" s="825" t="s">
        <v>643</v>
      </c>
      <c r="D832" s="839" t="s">
        <v>644</v>
      </c>
      <c r="E832" s="825" t="s">
        <v>4899</v>
      </c>
      <c r="F832" s="839" t="s">
        <v>4900</v>
      </c>
      <c r="G832" s="825" t="s">
        <v>5299</v>
      </c>
      <c r="H832" s="825" t="s">
        <v>5300</v>
      </c>
      <c r="I832" s="831">
        <v>3220</v>
      </c>
      <c r="J832" s="831">
        <v>1</v>
      </c>
      <c r="K832" s="832">
        <v>3220</v>
      </c>
    </row>
    <row r="833" spans="1:11" ht="14.45" customHeight="1" x14ac:dyDescent="0.2">
      <c r="A833" s="821" t="s">
        <v>614</v>
      </c>
      <c r="B833" s="822" t="s">
        <v>615</v>
      </c>
      <c r="C833" s="825" t="s">
        <v>643</v>
      </c>
      <c r="D833" s="839" t="s">
        <v>644</v>
      </c>
      <c r="E833" s="825" t="s">
        <v>4899</v>
      </c>
      <c r="F833" s="839" t="s">
        <v>4900</v>
      </c>
      <c r="G833" s="825" t="s">
        <v>5301</v>
      </c>
      <c r="H833" s="825" t="s">
        <v>5302</v>
      </c>
      <c r="I833" s="831">
        <v>5520</v>
      </c>
      <c r="J833" s="831">
        <v>1</v>
      </c>
      <c r="K833" s="832">
        <v>5520</v>
      </c>
    </row>
    <row r="834" spans="1:11" ht="14.45" customHeight="1" x14ac:dyDescent="0.2">
      <c r="A834" s="821" t="s">
        <v>614</v>
      </c>
      <c r="B834" s="822" t="s">
        <v>615</v>
      </c>
      <c r="C834" s="825" t="s">
        <v>643</v>
      </c>
      <c r="D834" s="839" t="s">
        <v>644</v>
      </c>
      <c r="E834" s="825" t="s">
        <v>4899</v>
      </c>
      <c r="F834" s="839" t="s">
        <v>4900</v>
      </c>
      <c r="G834" s="825" t="s">
        <v>5303</v>
      </c>
      <c r="H834" s="825" t="s">
        <v>5304</v>
      </c>
      <c r="I834" s="831">
        <v>4600</v>
      </c>
      <c r="J834" s="831">
        <v>3</v>
      </c>
      <c r="K834" s="832">
        <v>13800</v>
      </c>
    </row>
    <row r="835" spans="1:11" ht="14.45" customHeight="1" x14ac:dyDescent="0.2">
      <c r="A835" s="821" t="s">
        <v>614</v>
      </c>
      <c r="B835" s="822" t="s">
        <v>615</v>
      </c>
      <c r="C835" s="825" t="s">
        <v>643</v>
      </c>
      <c r="D835" s="839" t="s">
        <v>644</v>
      </c>
      <c r="E835" s="825" t="s">
        <v>4899</v>
      </c>
      <c r="F835" s="839" t="s">
        <v>4900</v>
      </c>
      <c r="G835" s="825" t="s">
        <v>5305</v>
      </c>
      <c r="H835" s="825" t="s">
        <v>5306</v>
      </c>
      <c r="I835" s="831">
        <v>3220</v>
      </c>
      <c r="J835" s="831">
        <v>1</v>
      </c>
      <c r="K835" s="832">
        <v>3220</v>
      </c>
    </row>
    <row r="836" spans="1:11" ht="14.45" customHeight="1" x14ac:dyDescent="0.2">
      <c r="A836" s="821" t="s">
        <v>614</v>
      </c>
      <c r="B836" s="822" t="s">
        <v>615</v>
      </c>
      <c r="C836" s="825" t="s">
        <v>643</v>
      </c>
      <c r="D836" s="839" t="s">
        <v>644</v>
      </c>
      <c r="E836" s="825" t="s">
        <v>4899</v>
      </c>
      <c r="F836" s="839" t="s">
        <v>4900</v>
      </c>
      <c r="G836" s="825" t="s">
        <v>5307</v>
      </c>
      <c r="H836" s="825" t="s">
        <v>5308</v>
      </c>
      <c r="I836" s="831">
        <v>3220</v>
      </c>
      <c r="J836" s="831">
        <v>1</v>
      </c>
      <c r="K836" s="832">
        <v>3220</v>
      </c>
    </row>
    <row r="837" spans="1:11" ht="14.45" customHeight="1" x14ac:dyDescent="0.2">
      <c r="A837" s="821" t="s">
        <v>614</v>
      </c>
      <c r="B837" s="822" t="s">
        <v>615</v>
      </c>
      <c r="C837" s="825" t="s">
        <v>643</v>
      </c>
      <c r="D837" s="839" t="s">
        <v>644</v>
      </c>
      <c r="E837" s="825" t="s">
        <v>4899</v>
      </c>
      <c r="F837" s="839" t="s">
        <v>4900</v>
      </c>
      <c r="G837" s="825" t="s">
        <v>5309</v>
      </c>
      <c r="H837" s="825" t="s">
        <v>5310</v>
      </c>
      <c r="I837" s="831">
        <v>3220</v>
      </c>
      <c r="J837" s="831">
        <v>2</v>
      </c>
      <c r="K837" s="832">
        <v>6440</v>
      </c>
    </row>
    <row r="838" spans="1:11" ht="14.45" customHeight="1" x14ac:dyDescent="0.2">
      <c r="A838" s="821" t="s">
        <v>614</v>
      </c>
      <c r="B838" s="822" t="s">
        <v>615</v>
      </c>
      <c r="C838" s="825" t="s">
        <v>643</v>
      </c>
      <c r="D838" s="839" t="s">
        <v>644</v>
      </c>
      <c r="E838" s="825" t="s">
        <v>4899</v>
      </c>
      <c r="F838" s="839" t="s">
        <v>4900</v>
      </c>
      <c r="G838" s="825" t="s">
        <v>5311</v>
      </c>
      <c r="H838" s="825" t="s">
        <v>5312</v>
      </c>
      <c r="I838" s="831">
        <v>3220</v>
      </c>
      <c r="J838" s="831">
        <v>1</v>
      </c>
      <c r="K838" s="832">
        <v>3220</v>
      </c>
    </row>
    <row r="839" spans="1:11" ht="14.45" customHeight="1" x14ac:dyDescent="0.2">
      <c r="A839" s="821" t="s">
        <v>614</v>
      </c>
      <c r="B839" s="822" t="s">
        <v>615</v>
      </c>
      <c r="C839" s="825" t="s">
        <v>643</v>
      </c>
      <c r="D839" s="839" t="s">
        <v>644</v>
      </c>
      <c r="E839" s="825" t="s">
        <v>4899</v>
      </c>
      <c r="F839" s="839" t="s">
        <v>4900</v>
      </c>
      <c r="G839" s="825" t="s">
        <v>5313</v>
      </c>
      <c r="H839" s="825" t="s">
        <v>5314</v>
      </c>
      <c r="I839" s="831">
        <v>3220</v>
      </c>
      <c r="J839" s="831">
        <v>1</v>
      </c>
      <c r="K839" s="832">
        <v>3220</v>
      </c>
    </row>
    <row r="840" spans="1:11" ht="14.45" customHeight="1" x14ac:dyDescent="0.2">
      <c r="A840" s="821" t="s">
        <v>614</v>
      </c>
      <c r="B840" s="822" t="s">
        <v>615</v>
      </c>
      <c r="C840" s="825" t="s">
        <v>643</v>
      </c>
      <c r="D840" s="839" t="s">
        <v>644</v>
      </c>
      <c r="E840" s="825" t="s">
        <v>4899</v>
      </c>
      <c r="F840" s="839" t="s">
        <v>4900</v>
      </c>
      <c r="G840" s="825" t="s">
        <v>5315</v>
      </c>
      <c r="H840" s="825" t="s">
        <v>5316</v>
      </c>
      <c r="I840" s="831">
        <v>3220</v>
      </c>
      <c r="J840" s="831">
        <v>1</v>
      </c>
      <c r="K840" s="832">
        <v>3220</v>
      </c>
    </row>
    <row r="841" spans="1:11" ht="14.45" customHeight="1" x14ac:dyDescent="0.2">
      <c r="A841" s="821" t="s">
        <v>614</v>
      </c>
      <c r="B841" s="822" t="s">
        <v>615</v>
      </c>
      <c r="C841" s="825" t="s">
        <v>643</v>
      </c>
      <c r="D841" s="839" t="s">
        <v>644</v>
      </c>
      <c r="E841" s="825" t="s">
        <v>4899</v>
      </c>
      <c r="F841" s="839" t="s">
        <v>4900</v>
      </c>
      <c r="G841" s="825" t="s">
        <v>5317</v>
      </c>
      <c r="H841" s="825" t="s">
        <v>5318</v>
      </c>
      <c r="I841" s="831">
        <v>27016.94921875</v>
      </c>
      <c r="J841" s="831">
        <v>1</v>
      </c>
      <c r="K841" s="832">
        <v>27016.94921875</v>
      </c>
    </row>
    <row r="842" spans="1:11" ht="14.45" customHeight="1" x14ac:dyDescent="0.2">
      <c r="A842" s="821" t="s">
        <v>614</v>
      </c>
      <c r="B842" s="822" t="s">
        <v>615</v>
      </c>
      <c r="C842" s="825" t="s">
        <v>643</v>
      </c>
      <c r="D842" s="839" t="s">
        <v>644</v>
      </c>
      <c r="E842" s="825" t="s">
        <v>4899</v>
      </c>
      <c r="F842" s="839" t="s">
        <v>4900</v>
      </c>
      <c r="G842" s="825" t="s">
        <v>5319</v>
      </c>
      <c r="H842" s="825" t="s">
        <v>5320</v>
      </c>
      <c r="I842" s="831">
        <v>27016.94921875</v>
      </c>
      <c r="J842" s="831">
        <v>1</v>
      </c>
      <c r="K842" s="832">
        <v>27016.94921875</v>
      </c>
    </row>
    <row r="843" spans="1:11" ht="14.45" customHeight="1" x14ac:dyDescent="0.2">
      <c r="A843" s="821" t="s">
        <v>614</v>
      </c>
      <c r="B843" s="822" t="s">
        <v>615</v>
      </c>
      <c r="C843" s="825" t="s">
        <v>643</v>
      </c>
      <c r="D843" s="839" t="s">
        <v>644</v>
      </c>
      <c r="E843" s="825" t="s">
        <v>4899</v>
      </c>
      <c r="F843" s="839" t="s">
        <v>4900</v>
      </c>
      <c r="G843" s="825" t="s">
        <v>5321</v>
      </c>
      <c r="H843" s="825" t="s">
        <v>5322</v>
      </c>
      <c r="I843" s="831">
        <v>16675</v>
      </c>
      <c r="J843" s="831">
        <v>3</v>
      </c>
      <c r="K843" s="832">
        <v>50025</v>
      </c>
    </row>
    <row r="844" spans="1:11" ht="14.45" customHeight="1" x14ac:dyDescent="0.2">
      <c r="A844" s="821" t="s">
        <v>614</v>
      </c>
      <c r="B844" s="822" t="s">
        <v>615</v>
      </c>
      <c r="C844" s="825" t="s">
        <v>643</v>
      </c>
      <c r="D844" s="839" t="s">
        <v>644</v>
      </c>
      <c r="E844" s="825" t="s">
        <v>4899</v>
      </c>
      <c r="F844" s="839" t="s">
        <v>4900</v>
      </c>
      <c r="G844" s="825" t="s">
        <v>5323</v>
      </c>
      <c r="H844" s="825" t="s">
        <v>5324</v>
      </c>
      <c r="I844" s="831">
        <v>29785</v>
      </c>
      <c r="J844" s="831">
        <v>1</v>
      </c>
      <c r="K844" s="832">
        <v>29785</v>
      </c>
    </row>
    <row r="845" spans="1:11" ht="14.45" customHeight="1" x14ac:dyDescent="0.2">
      <c r="A845" s="821" t="s">
        <v>614</v>
      </c>
      <c r="B845" s="822" t="s">
        <v>615</v>
      </c>
      <c r="C845" s="825" t="s">
        <v>643</v>
      </c>
      <c r="D845" s="839" t="s">
        <v>644</v>
      </c>
      <c r="E845" s="825" t="s">
        <v>4899</v>
      </c>
      <c r="F845" s="839" t="s">
        <v>4900</v>
      </c>
      <c r="G845" s="825" t="s">
        <v>5325</v>
      </c>
      <c r="H845" s="825" t="s">
        <v>5326</v>
      </c>
      <c r="I845" s="831">
        <v>4600</v>
      </c>
      <c r="J845" s="831">
        <v>1</v>
      </c>
      <c r="K845" s="832">
        <v>4600</v>
      </c>
    </row>
    <row r="846" spans="1:11" ht="14.45" customHeight="1" x14ac:dyDescent="0.2">
      <c r="A846" s="821" t="s">
        <v>614</v>
      </c>
      <c r="B846" s="822" t="s">
        <v>615</v>
      </c>
      <c r="C846" s="825" t="s">
        <v>643</v>
      </c>
      <c r="D846" s="839" t="s">
        <v>644</v>
      </c>
      <c r="E846" s="825" t="s">
        <v>4899</v>
      </c>
      <c r="F846" s="839" t="s">
        <v>4900</v>
      </c>
      <c r="G846" s="825" t="s">
        <v>5327</v>
      </c>
      <c r="H846" s="825" t="s">
        <v>5328</v>
      </c>
      <c r="I846" s="831">
        <v>16675</v>
      </c>
      <c r="J846" s="831">
        <v>1</v>
      </c>
      <c r="K846" s="832">
        <v>16675</v>
      </c>
    </row>
    <row r="847" spans="1:11" ht="14.45" customHeight="1" x14ac:dyDescent="0.2">
      <c r="A847" s="821" t="s">
        <v>614</v>
      </c>
      <c r="B847" s="822" t="s">
        <v>615</v>
      </c>
      <c r="C847" s="825" t="s">
        <v>643</v>
      </c>
      <c r="D847" s="839" t="s">
        <v>644</v>
      </c>
      <c r="E847" s="825" t="s">
        <v>4899</v>
      </c>
      <c r="F847" s="839" t="s">
        <v>4900</v>
      </c>
      <c r="G847" s="825" t="s">
        <v>5329</v>
      </c>
      <c r="H847" s="825" t="s">
        <v>5330</v>
      </c>
      <c r="I847" s="831">
        <v>6840</v>
      </c>
      <c r="J847" s="831">
        <v>2</v>
      </c>
      <c r="K847" s="832">
        <v>13680</v>
      </c>
    </row>
    <row r="848" spans="1:11" ht="14.45" customHeight="1" x14ac:dyDescent="0.2">
      <c r="A848" s="821" t="s">
        <v>614</v>
      </c>
      <c r="B848" s="822" t="s">
        <v>615</v>
      </c>
      <c r="C848" s="825" t="s">
        <v>643</v>
      </c>
      <c r="D848" s="839" t="s">
        <v>644</v>
      </c>
      <c r="E848" s="825" t="s">
        <v>4899</v>
      </c>
      <c r="F848" s="839" t="s">
        <v>4900</v>
      </c>
      <c r="G848" s="825" t="s">
        <v>5331</v>
      </c>
      <c r="H848" s="825" t="s">
        <v>5332</v>
      </c>
      <c r="I848" s="831">
        <v>6840</v>
      </c>
      <c r="J848" s="831">
        <v>1</v>
      </c>
      <c r="K848" s="832">
        <v>6840</v>
      </c>
    </row>
    <row r="849" spans="1:11" ht="14.45" customHeight="1" x14ac:dyDescent="0.2">
      <c r="A849" s="821" t="s">
        <v>614</v>
      </c>
      <c r="B849" s="822" t="s">
        <v>615</v>
      </c>
      <c r="C849" s="825" t="s">
        <v>643</v>
      </c>
      <c r="D849" s="839" t="s">
        <v>644</v>
      </c>
      <c r="E849" s="825" t="s">
        <v>4899</v>
      </c>
      <c r="F849" s="839" t="s">
        <v>4900</v>
      </c>
      <c r="G849" s="825" t="s">
        <v>5333</v>
      </c>
      <c r="H849" s="825" t="s">
        <v>5334</v>
      </c>
      <c r="I849" s="831">
        <v>6839.998372395833</v>
      </c>
      <c r="J849" s="831">
        <v>6</v>
      </c>
      <c r="K849" s="832">
        <v>41039.990234375</v>
      </c>
    </row>
    <row r="850" spans="1:11" ht="14.45" customHeight="1" x14ac:dyDescent="0.2">
      <c r="A850" s="821" t="s">
        <v>614</v>
      </c>
      <c r="B850" s="822" t="s">
        <v>615</v>
      </c>
      <c r="C850" s="825" t="s">
        <v>643</v>
      </c>
      <c r="D850" s="839" t="s">
        <v>644</v>
      </c>
      <c r="E850" s="825" t="s">
        <v>4899</v>
      </c>
      <c r="F850" s="839" t="s">
        <v>4900</v>
      </c>
      <c r="G850" s="825" t="s">
        <v>5335</v>
      </c>
      <c r="H850" s="825" t="s">
        <v>5336</v>
      </c>
      <c r="I850" s="831">
        <v>6855</v>
      </c>
      <c r="J850" s="831">
        <v>7</v>
      </c>
      <c r="K850" s="832">
        <v>47880</v>
      </c>
    </row>
    <row r="851" spans="1:11" ht="14.45" customHeight="1" x14ac:dyDescent="0.2">
      <c r="A851" s="821" t="s">
        <v>614</v>
      </c>
      <c r="B851" s="822" t="s">
        <v>615</v>
      </c>
      <c r="C851" s="825" t="s">
        <v>643</v>
      </c>
      <c r="D851" s="839" t="s">
        <v>644</v>
      </c>
      <c r="E851" s="825" t="s">
        <v>4899</v>
      </c>
      <c r="F851" s="839" t="s">
        <v>4900</v>
      </c>
      <c r="G851" s="825" t="s">
        <v>5337</v>
      </c>
      <c r="H851" s="825" t="s">
        <v>5338</v>
      </c>
      <c r="I851" s="831">
        <v>6840</v>
      </c>
      <c r="J851" s="831">
        <v>3</v>
      </c>
      <c r="K851" s="832">
        <v>20520</v>
      </c>
    </row>
    <row r="852" spans="1:11" ht="14.45" customHeight="1" x14ac:dyDescent="0.2">
      <c r="A852" s="821" t="s">
        <v>614</v>
      </c>
      <c r="B852" s="822" t="s">
        <v>615</v>
      </c>
      <c r="C852" s="825" t="s">
        <v>643</v>
      </c>
      <c r="D852" s="839" t="s">
        <v>644</v>
      </c>
      <c r="E852" s="825" t="s">
        <v>4899</v>
      </c>
      <c r="F852" s="839" t="s">
        <v>4900</v>
      </c>
      <c r="G852" s="825" t="s">
        <v>5339</v>
      </c>
      <c r="H852" s="825" t="s">
        <v>5340</v>
      </c>
      <c r="I852" s="831">
        <v>6840</v>
      </c>
      <c r="J852" s="831">
        <v>13</v>
      </c>
      <c r="K852" s="832">
        <v>88920</v>
      </c>
    </row>
    <row r="853" spans="1:11" ht="14.45" customHeight="1" x14ac:dyDescent="0.2">
      <c r="A853" s="821" t="s">
        <v>614</v>
      </c>
      <c r="B853" s="822" t="s">
        <v>615</v>
      </c>
      <c r="C853" s="825" t="s">
        <v>643</v>
      </c>
      <c r="D853" s="839" t="s">
        <v>644</v>
      </c>
      <c r="E853" s="825" t="s">
        <v>4899</v>
      </c>
      <c r="F853" s="839" t="s">
        <v>4900</v>
      </c>
      <c r="G853" s="825" t="s">
        <v>5341</v>
      </c>
      <c r="H853" s="825" t="s">
        <v>5342</v>
      </c>
      <c r="I853" s="831">
        <v>6840</v>
      </c>
      <c r="J853" s="831">
        <v>4</v>
      </c>
      <c r="K853" s="832">
        <v>27360</v>
      </c>
    </row>
    <row r="854" spans="1:11" ht="14.45" customHeight="1" x14ac:dyDescent="0.2">
      <c r="A854" s="821" t="s">
        <v>614</v>
      </c>
      <c r="B854" s="822" t="s">
        <v>615</v>
      </c>
      <c r="C854" s="825" t="s">
        <v>643</v>
      </c>
      <c r="D854" s="839" t="s">
        <v>644</v>
      </c>
      <c r="E854" s="825" t="s">
        <v>4899</v>
      </c>
      <c r="F854" s="839" t="s">
        <v>4900</v>
      </c>
      <c r="G854" s="825" t="s">
        <v>5343</v>
      </c>
      <c r="H854" s="825" t="s">
        <v>5344</v>
      </c>
      <c r="I854" s="831">
        <v>6840</v>
      </c>
      <c r="J854" s="831">
        <v>2</v>
      </c>
      <c r="K854" s="832">
        <v>13680</v>
      </c>
    </row>
    <row r="855" spans="1:11" ht="14.45" customHeight="1" x14ac:dyDescent="0.2">
      <c r="A855" s="821" t="s">
        <v>614</v>
      </c>
      <c r="B855" s="822" t="s">
        <v>615</v>
      </c>
      <c r="C855" s="825" t="s">
        <v>643</v>
      </c>
      <c r="D855" s="839" t="s">
        <v>644</v>
      </c>
      <c r="E855" s="825" t="s">
        <v>4899</v>
      </c>
      <c r="F855" s="839" t="s">
        <v>4900</v>
      </c>
      <c r="G855" s="825" t="s">
        <v>5345</v>
      </c>
      <c r="H855" s="825" t="s">
        <v>5346</v>
      </c>
      <c r="I855" s="831">
        <v>4600</v>
      </c>
      <c r="J855" s="831">
        <v>25</v>
      </c>
      <c r="K855" s="832">
        <v>115000</v>
      </c>
    </row>
    <row r="856" spans="1:11" ht="14.45" customHeight="1" x14ac:dyDescent="0.2">
      <c r="A856" s="821" t="s">
        <v>614</v>
      </c>
      <c r="B856" s="822" t="s">
        <v>615</v>
      </c>
      <c r="C856" s="825" t="s">
        <v>643</v>
      </c>
      <c r="D856" s="839" t="s">
        <v>644</v>
      </c>
      <c r="E856" s="825" t="s">
        <v>4899</v>
      </c>
      <c r="F856" s="839" t="s">
        <v>4900</v>
      </c>
      <c r="G856" s="825" t="s">
        <v>5347</v>
      </c>
      <c r="H856" s="825" t="s">
        <v>5348</v>
      </c>
      <c r="I856" s="831">
        <v>4600</v>
      </c>
      <c r="J856" s="831">
        <v>10</v>
      </c>
      <c r="K856" s="832">
        <v>46000</v>
      </c>
    </row>
    <row r="857" spans="1:11" ht="14.45" customHeight="1" x14ac:dyDescent="0.2">
      <c r="A857" s="821" t="s">
        <v>614</v>
      </c>
      <c r="B857" s="822" t="s">
        <v>615</v>
      </c>
      <c r="C857" s="825" t="s">
        <v>643</v>
      </c>
      <c r="D857" s="839" t="s">
        <v>644</v>
      </c>
      <c r="E857" s="825" t="s">
        <v>4899</v>
      </c>
      <c r="F857" s="839" t="s">
        <v>4900</v>
      </c>
      <c r="G857" s="825" t="s">
        <v>5349</v>
      </c>
      <c r="H857" s="825" t="s">
        <v>5350</v>
      </c>
      <c r="I857" s="831">
        <v>4600</v>
      </c>
      <c r="J857" s="831">
        <v>8</v>
      </c>
      <c r="K857" s="832">
        <v>36800</v>
      </c>
    </row>
    <row r="858" spans="1:11" ht="14.45" customHeight="1" x14ac:dyDescent="0.2">
      <c r="A858" s="821" t="s">
        <v>614</v>
      </c>
      <c r="B858" s="822" t="s">
        <v>615</v>
      </c>
      <c r="C858" s="825" t="s">
        <v>643</v>
      </c>
      <c r="D858" s="839" t="s">
        <v>644</v>
      </c>
      <c r="E858" s="825" t="s">
        <v>4899</v>
      </c>
      <c r="F858" s="839" t="s">
        <v>4900</v>
      </c>
      <c r="G858" s="825" t="s">
        <v>5351</v>
      </c>
      <c r="H858" s="825" t="s">
        <v>5352</v>
      </c>
      <c r="I858" s="831">
        <v>4600</v>
      </c>
      <c r="J858" s="831">
        <v>15</v>
      </c>
      <c r="K858" s="832">
        <v>69000</v>
      </c>
    </row>
    <row r="859" spans="1:11" ht="14.45" customHeight="1" x14ac:dyDescent="0.2">
      <c r="A859" s="821" t="s">
        <v>614</v>
      </c>
      <c r="B859" s="822" t="s">
        <v>615</v>
      </c>
      <c r="C859" s="825" t="s">
        <v>643</v>
      </c>
      <c r="D859" s="839" t="s">
        <v>644</v>
      </c>
      <c r="E859" s="825" t="s">
        <v>4899</v>
      </c>
      <c r="F859" s="839" t="s">
        <v>4900</v>
      </c>
      <c r="G859" s="825" t="s">
        <v>5353</v>
      </c>
      <c r="H859" s="825" t="s">
        <v>5354</v>
      </c>
      <c r="I859" s="831">
        <v>4600</v>
      </c>
      <c r="J859" s="831">
        <v>2</v>
      </c>
      <c r="K859" s="832">
        <v>9200</v>
      </c>
    </row>
    <row r="860" spans="1:11" ht="14.45" customHeight="1" x14ac:dyDescent="0.2">
      <c r="A860" s="821" t="s">
        <v>614</v>
      </c>
      <c r="B860" s="822" t="s">
        <v>615</v>
      </c>
      <c r="C860" s="825" t="s">
        <v>643</v>
      </c>
      <c r="D860" s="839" t="s">
        <v>644</v>
      </c>
      <c r="E860" s="825" t="s">
        <v>4899</v>
      </c>
      <c r="F860" s="839" t="s">
        <v>4900</v>
      </c>
      <c r="G860" s="825" t="s">
        <v>5355</v>
      </c>
      <c r="H860" s="825" t="s">
        <v>5356</v>
      </c>
      <c r="I860" s="831">
        <v>4600</v>
      </c>
      <c r="J860" s="831">
        <v>3</v>
      </c>
      <c r="K860" s="832">
        <v>13800</v>
      </c>
    </row>
    <row r="861" spans="1:11" ht="14.45" customHeight="1" x14ac:dyDescent="0.2">
      <c r="A861" s="821" t="s">
        <v>614</v>
      </c>
      <c r="B861" s="822" t="s">
        <v>615</v>
      </c>
      <c r="C861" s="825" t="s">
        <v>643</v>
      </c>
      <c r="D861" s="839" t="s">
        <v>644</v>
      </c>
      <c r="E861" s="825" t="s">
        <v>4899</v>
      </c>
      <c r="F861" s="839" t="s">
        <v>4900</v>
      </c>
      <c r="G861" s="825" t="s">
        <v>5357</v>
      </c>
      <c r="H861" s="825" t="s">
        <v>5358</v>
      </c>
      <c r="I861" s="831">
        <v>4600</v>
      </c>
      <c r="J861" s="831">
        <v>2</v>
      </c>
      <c r="K861" s="832">
        <v>9200</v>
      </c>
    </row>
    <row r="862" spans="1:11" ht="14.45" customHeight="1" x14ac:dyDescent="0.2">
      <c r="A862" s="821" t="s">
        <v>614</v>
      </c>
      <c r="B862" s="822" t="s">
        <v>615</v>
      </c>
      <c r="C862" s="825" t="s">
        <v>643</v>
      </c>
      <c r="D862" s="839" t="s">
        <v>644</v>
      </c>
      <c r="E862" s="825" t="s">
        <v>4899</v>
      </c>
      <c r="F862" s="839" t="s">
        <v>4900</v>
      </c>
      <c r="G862" s="825" t="s">
        <v>5359</v>
      </c>
      <c r="H862" s="825" t="s">
        <v>5360</v>
      </c>
      <c r="I862" s="831">
        <v>4600</v>
      </c>
      <c r="J862" s="831">
        <v>7</v>
      </c>
      <c r="K862" s="832">
        <v>32200</v>
      </c>
    </row>
    <row r="863" spans="1:11" ht="14.45" customHeight="1" x14ac:dyDescent="0.2">
      <c r="A863" s="821" t="s">
        <v>614</v>
      </c>
      <c r="B863" s="822" t="s">
        <v>615</v>
      </c>
      <c r="C863" s="825" t="s">
        <v>643</v>
      </c>
      <c r="D863" s="839" t="s">
        <v>644</v>
      </c>
      <c r="E863" s="825" t="s">
        <v>4899</v>
      </c>
      <c r="F863" s="839" t="s">
        <v>4900</v>
      </c>
      <c r="G863" s="825" t="s">
        <v>5361</v>
      </c>
      <c r="H863" s="825" t="s">
        <v>5362</v>
      </c>
      <c r="I863" s="831">
        <v>10173.8896484375</v>
      </c>
      <c r="J863" s="831">
        <v>1</v>
      </c>
      <c r="K863" s="832">
        <v>10173.8896484375</v>
      </c>
    </row>
    <row r="864" spans="1:11" ht="14.45" customHeight="1" x14ac:dyDescent="0.2">
      <c r="A864" s="821" t="s">
        <v>614</v>
      </c>
      <c r="B864" s="822" t="s">
        <v>615</v>
      </c>
      <c r="C864" s="825" t="s">
        <v>643</v>
      </c>
      <c r="D864" s="839" t="s">
        <v>644</v>
      </c>
      <c r="E864" s="825" t="s">
        <v>4899</v>
      </c>
      <c r="F864" s="839" t="s">
        <v>4900</v>
      </c>
      <c r="G864" s="825" t="s">
        <v>5363</v>
      </c>
      <c r="H864" s="825" t="s">
        <v>5364</v>
      </c>
      <c r="I864" s="831">
        <v>10173.8896484375</v>
      </c>
      <c r="J864" s="831">
        <v>3</v>
      </c>
      <c r="K864" s="832">
        <v>30521.6689453125</v>
      </c>
    </row>
    <row r="865" spans="1:11" ht="14.45" customHeight="1" x14ac:dyDescent="0.2">
      <c r="A865" s="821" t="s">
        <v>614</v>
      </c>
      <c r="B865" s="822" t="s">
        <v>615</v>
      </c>
      <c r="C865" s="825" t="s">
        <v>643</v>
      </c>
      <c r="D865" s="839" t="s">
        <v>644</v>
      </c>
      <c r="E865" s="825" t="s">
        <v>4899</v>
      </c>
      <c r="F865" s="839" t="s">
        <v>4900</v>
      </c>
      <c r="G865" s="825" t="s">
        <v>5365</v>
      </c>
      <c r="H865" s="825" t="s">
        <v>5366</v>
      </c>
      <c r="I865" s="831">
        <v>10173.8896484375</v>
      </c>
      <c r="J865" s="831">
        <v>3</v>
      </c>
      <c r="K865" s="832">
        <v>30521.6689453125</v>
      </c>
    </row>
    <row r="866" spans="1:11" ht="14.45" customHeight="1" x14ac:dyDescent="0.2">
      <c r="A866" s="821" t="s">
        <v>614</v>
      </c>
      <c r="B866" s="822" t="s">
        <v>615</v>
      </c>
      <c r="C866" s="825" t="s">
        <v>643</v>
      </c>
      <c r="D866" s="839" t="s">
        <v>644</v>
      </c>
      <c r="E866" s="825" t="s">
        <v>4899</v>
      </c>
      <c r="F866" s="839" t="s">
        <v>4900</v>
      </c>
      <c r="G866" s="825" t="s">
        <v>5367</v>
      </c>
      <c r="H866" s="825" t="s">
        <v>5368</v>
      </c>
      <c r="I866" s="831">
        <v>10173.8896484375</v>
      </c>
      <c r="J866" s="831">
        <v>1</v>
      </c>
      <c r="K866" s="832">
        <v>10173.8896484375</v>
      </c>
    </row>
    <row r="867" spans="1:11" ht="14.45" customHeight="1" x14ac:dyDescent="0.2">
      <c r="A867" s="821" t="s">
        <v>614</v>
      </c>
      <c r="B867" s="822" t="s">
        <v>615</v>
      </c>
      <c r="C867" s="825" t="s">
        <v>643</v>
      </c>
      <c r="D867" s="839" t="s">
        <v>644</v>
      </c>
      <c r="E867" s="825" t="s">
        <v>4899</v>
      </c>
      <c r="F867" s="839" t="s">
        <v>4900</v>
      </c>
      <c r="G867" s="825" t="s">
        <v>5369</v>
      </c>
      <c r="H867" s="825" t="s">
        <v>5370</v>
      </c>
      <c r="I867" s="831">
        <v>10173.8896484375</v>
      </c>
      <c r="J867" s="831">
        <v>1</v>
      </c>
      <c r="K867" s="832">
        <v>10173.8896484375</v>
      </c>
    </row>
    <row r="868" spans="1:11" ht="14.45" customHeight="1" x14ac:dyDescent="0.2">
      <c r="A868" s="821" t="s">
        <v>614</v>
      </c>
      <c r="B868" s="822" t="s">
        <v>615</v>
      </c>
      <c r="C868" s="825" t="s">
        <v>643</v>
      </c>
      <c r="D868" s="839" t="s">
        <v>644</v>
      </c>
      <c r="E868" s="825" t="s">
        <v>4899</v>
      </c>
      <c r="F868" s="839" t="s">
        <v>4900</v>
      </c>
      <c r="G868" s="825" t="s">
        <v>5371</v>
      </c>
      <c r="H868" s="825" t="s">
        <v>5372</v>
      </c>
      <c r="I868" s="831">
        <v>10173.8896484375</v>
      </c>
      <c r="J868" s="831">
        <v>2</v>
      </c>
      <c r="K868" s="832">
        <v>20347.779296875</v>
      </c>
    </row>
    <row r="869" spans="1:11" ht="14.45" customHeight="1" x14ac:dyDescent="0.2">
      <c r="A869" s="821" t="s">
        <v>614</v>
      </c>
      <c r="B869" s="822" t="s">
        <v>615</v>
      </c>
      <c r="C869" s="825" t="s">
        <v>643</v>
      </c>
      <c r="D869" s="839" t="s">
        <v>644</v>
      </c>
      <c r="E869" s="825" t="s">
        <v>4899</v>
      </c>
      <c r="F869" s="839" t="s">
        <v>4900</v>
      </c>
      <c r="G869" s="825" t="s">
        <v>5373</v>
      </c>
      <c r="H869" s="825" t="s">
        <v>5374</v>
      </c>
      <c r="I869" s="831">
        <v>10173.8896484375</v>
      </c>
      <c r="J869" s="831">
        <v>2</v>
      </c>
      <c r="K869" s="832">
        <v>20347.779296875</v>
      </c>
    </row>
    <row r="870" spans="1:11" ht="14.45" customHeight="1" x14ac:dyDescent="0.2">
      <c r="A870" s="821" t="s">
        <v>614</v>
      </c>
      <c r="B870" s="822" t="s">
        <v>615</v>
      </c>
      <c r="C870" s="825" t="s">
        <v>643</v>
      </c>
      <c r="D870" s="839" t="s">
        <v>644</v>
      </c>
      <c r="E870" s="825" t="s">
        <v>4899</v>
      </c>
      <c r="F870" s="839" t="s">
        <v>4900</v>
      </c>
      <c r="G870" s="825" t="s">
        <v>5375</v>
      </c>
      <c r="H870" s="825" t="s">
        <v>5376</v>
      </c>
      <c r="I870" s="831">
        <v>10173.51953125</v>
      </c>
      <c r="J870" s="831">
        <v>1</v>
      </c>
      <c r="K870" s="832">
        <v>10173.51953125</v>
      </c>
    </row>
    <row r="871" spans="1:11" ht="14.45" customHeight="1" x14ac:dyDescent="0.2">
      <c r="A871" s="821" t="s">
        <v>614</v>
      </c>
      <c r="B871" s="822" t="s">
        <v>615</v>
      </c>
      <c r="C871" s="825" t="s">
        <v>643</v>
      </c>
      <c r="D871" s="839" t="s">
        <v>644</v>
      </c>
      <c r="E871" s="825" t="s">
        <v>4899</v>
      </c>
      <c r="F871" s="839" t="s">
        <v>4900</v>
      </c>
      <c r="G871" s="825" t="s">
        <v>5377</v>
      </c>
      <c r="H871" s="825" t="s">
        <v>5378</v>
      </c>
      <c r="I871" s="831">
        <v>13883.4697265625</v>
      </c>
      <c r="J871" s="831">
        <v>1</v>
      </c>
      <c r="K871" s="832">
        <v>13883.4697265625</v>
      </c>
    </row>
    <row r="872" spans="1:11" ht="14.45" customHeight="1" x14ac:dyDescent="0.2">
      <c r="A872" s="821" t="s">
        <v>614</v>
      </c>
      <c r="B872" s="822" t="s">
        <v>615</v>
      </c>
      <c r="C872" s="825" t="s">
        <v>643</v>
      </c>
      <c r="D872" s="839" t="s">
        <v>644</v>
      </c>
      <c r="E872" s="825" t="s">
        <v>4899</v>
      </c>
      <c r="F872" s="839" t="s">
        <v>4900</v>
      </c>
      <c r="G872" s="825" t="s">
        <v>5379</v>
      </c>
      <c r="H872" s="825" t="s">
        <v>5380</v>
      </c>
      <c r="I872" s="831">
        <v>13883.4697265625</v>
      </c>
      <c r="J872" s="831">
        <v>4</v>
      </c>
      <c r="K872" s="832">
        <v>55533.87890625</v>
      </c>
    </row>
    <row r="873" spans="1:11" ht="14.45" customHeight="1" x14ac:dyDescent="0.2">
      <c r="A873" s="821" t="s">
        <v>614</v>
      </c>
      <c r="B873" s="822" t="s">
        <v>615</v>
      </c>
      <c r="C873" s="825" t="s">
        <v>643</v>
      </c>
      <c r="D873" s="839" t="s">
        <v>644</v>
      </c>
      <c r="E873" s="825" t="s">
        <v>4899</v>
      </c>
      <c r="F873" s="839" t="s">
        <v>4900</v>
      </c>
      <c r="G873" s="825" t="s">
        <v>5381</v>
      </c>
      <c r="H873" s="825" t="s">
        <v>5382</v>
      </c>
      <c r="I873" s="831">
        <v>13883.4677734375</v>
      </c>
      <c r="J873" s="831">
        <v>5</v>
      </c>
      <c r="K873" s="832">
        <v>69417.3388671875</v>
      </c>
    </row>
    <row r="874" spans="1:11" ht="14.45" customHeight="1" x14ac:dyDescent="0.2">
      <c r="A874" s="821" t="s">
        <v>614</v>
      </c>
      <c r="B874" s="822" t="s">
        <v>615</v>
      </c>
      <c r="C874" s="825" t="s">
        <v>643</v>
      </c>
      <c r="D874" s="839" t="s">
        <v>644</v>
      </c>
      <c r="E874" s="825" t="s">
        <v>4899</v>
      </c>
      <c r="F874" s="839" t="s">
        <v>4900</v>
      </c>
      <c r="G874" s="825" t="s">
        <v>5383</v>
      </c>
      <c r="H874" s="825" t="s">
        <v>5384</v>
      </c>
      <c r="I874" s="831">
        <v>13883.466471354166</v>
      </c>
      <c r="J874" s="831">
        <v>6</v>
      </c>
      <c r="K874" s="832">
        <v>83300.798828125</v>
      </c>
    </row>
    <row r="875" spans="1:11" ht="14.45" customHeight="1" x14ac:dyDescent="0.2">
      <c r="A875" s="821" t="s">
        <v>614</v>
      </c>
      <c r="B875" s="822" t="s">
        <v>615</v>
      </c>
      <c r="C875" s="825" t="s">
        <v>643</v>
      </c>
      <c r="D875" s="839" t="s">
        <v>644</v>
      </c>
      <c r="E875" s="825" t="s">
        <v>4899</v>
      </c>
      <c r="F875" s="839" t="s">
        <v>4900</v>
      </c>
      <c r="G875" s="825" t="s">
        <v>5385</v>
      </c>
      <c r="H875" s="825" t="s">
        <v>5386</v>
      </c>
      <c r="I875" s="831">
        <v>13883.4697265625</v>
      </c>
      <c r="J875" s="831">
        <v>3</v>
      </c>
      <c r="K875" s="832">
        <v>41650.4091796875</v>
      </c>
    </row>
    <row r="876" spans="1:11" ht="14.45" customHeight="1" x14ac:dyDescent="0.2">
      <c r="A876" s="821" t="s">
        <v>614</v>
      </c>
      <c r="B876" s="822" t="s">
        <v>615</v>
      </c>
      <c r="C876" s="825" t="s">
        <v>643</v>
      </c>
      <c r="D876" s="839" t="s">
        <v>644</v>
      </c>
      <c r="E876" s="825" t="s">
        <v>4899</v>
      </c>
      <c r="F876" s="839" t="s">
        <v>4900</v>
      </c>
      <c r="G876" s="825" t="s">
        <v>5387</v>
      </c>
      <c r="H876" s="825" t="s">
        <v>5388</v>
      </c>
      <c r="I876" s="831">
        <v>13883.56494140625</v>
      </c>
      <c r="J876" s="831">
        <v>2</v>
      </c>
      <c r="K876" s="832">
        <v>27767.1298828125</v>
      </c>
    </row>
    <row r="877" spans="1:11" ht="14.45" customHeight="1" x14ac:dyDescent="0.2">
      <c r="A877" s="821" t="s">
        <v>614</v>
      </c>
      <c r="B877" s="822" t="s">
        <v>615</v>
      </c>
      <c r="C877" s="825" t="s">
        <v>643</v>
      </c>
      <c r="D877" s="839" t="s">
        <v>644</v>
      </c>
      <c r="E877" s="825" t="s">
        <v>4899</v>
      </c>
      <c r="F877" s="839" t="s">
        <v>4900</v>
      </c>
      <c r="G877" s="825" t="s">
        <v>5389</v>
      </c>
      <c r="H877" s="825" t="s">
        <v>5390</v>
      </c>
      <c r="I877" s="831">
        <v>236.41999816894531</v>
      </c>
      <c r="J877" s="831">
        <v>1</v>
      </c>
      <c r="K877" s="832">
        <v>236.41999816894531</v>
      </c>
    </row>
    <row r="878" spans="1:11" ht="14.45" customHeight="1" x14ac:dyDescent="0.2">
      <c r="A878" s="821" t="s">
        <v>614</v>
      </c>
      <c r="B878" s="822" t="s">
        <v>615</v>
      </c>
      <c r="C878" s="825" t="s">
        <v>643</v>
      </c>
      <c r="D878" s="839" t="s">
        <v>644</v>
      </c>
      <c r="E878" s="825" t="s">
        <v>4899</v>
      </c>
      <c r="F878" s="839" t="s">
        <v>4900</v>
      </c>
      <c r="G878" s="825" t="s">
        <v>5391</v>
      </c>
      <c r="H878" s="825" t="s">
        <v>5392</v>
      </c>
      <c r="I878" s="831">
        <v>236.41999816894531</v>
      </c>
      <c r="J878" s="831">
        <v>1</v>
      </c>
      <c r="K878" s="832">
        <v>236.41999816894531</v>
      </c>
    </row>
    <row r="879" spans="1:11" ht="14.45" customHeight="1" x14ac:dyDescent="0.2">
      <c r="A879" s="821" t="s">
        <v>614</v>
      </c>
      <c r="B879" s="822" t="s">
        <v>615</v>
      </c>
      <c r="C879" s="825" t="s">
        <v>643</v>
      </c>
      <c r="D879" s="839" t="s">
        <v>644</v>
      </c>
      <c r="E879" s="825" t="s">
        <v>4899</v>
      </c>
      <c r="F879" s="839" t="s">
        <v>4900</v>
      </c>
      <c r="G879" s="825" t="s">
        <v>5393</v>
      </c>
      <c r="H879" s="825" t="s">
        <v>5394</v>
      </c>
      <c r="I879" s="831">
        <v>236.41999816894531</v>
      </c>
      <c r="J879" s="831">
        <v>1</v>
      </c>
      <c r="K879" s="832">
        <v>236.41999816894531</v>
      </c>
    </row>
    <row r="880" spans="1:11" ht="14.45" customHeight="1" x14ac:dyDescent="0.2">
      <c r="A880" s="821" t="s">
        <v>614</v>
      </c>
      <c r="B880" s="822" t="s">
        <v>615</v>
      </c>
      <c r="C880" s="825" t="s">
        <v>643</v>
      </c>
      <c r="D880" s="839" t="s">
        <v>644</v>
      </c>
      <c r="E880" s="825" t="s">
        <v>4899</v>
      </c>
      <c r="F880" s="839" t="s">
        <v>4900</v>
      </c>
      <c r="G880" s="825" t="s">
        <v>5395</v>
      </c>
      <c r="H880" s="825" t="s">
        <v>5396</v>
      </c>
      <c r="I880" s="831">
        <v>236.41999816894531</v>
      </c>
      <c r="J880" s="831">
        <v>2</v>
      </c>
      <c r="K880" s="832">
        <v>472.83999633789063</v>
      </c>
    </row>
    <row r="881" spans="1:11" ht="14.45" customHeight="1" x14ac:dyDescent="0.2">
      <c r="A881" s="821" t="s">
        <v>614</v>
      </c>
      <c r="B881" s="822" t="s">
        <v>615</v>
      </c>
      <c r="C881" s="825" t="s">
        <v>643</v>
      </c>
      <c r="D881" s="839" t="s">
        <v>644</v>
      </c>
      <c r="E881" s="825" t="s">
        <v>4899</v>
      </c>
      <c r="F881" s="839" t="s">
        <v>4900</v>
      </c>
      <c r="G881" s="825" t="s">
        <v>5397</v>
      </c>
      <c r="H881" s="825" t="s">
        <v>5398</v>
      </c>
      <c r="I881" s="831">
        <v>236.41999816894531</v>
      </c>
      <c r="J881" s="831">
        <v>1</v>
      </c>
      <c r="K881" s="832">
        <v>236.41999816894531</v>
      </c>
    </row>
    <row r="882" spans="1:11" ht="14.45" customHeight="1" x14ac:dyDescent="0.2">
      <c r="A882" s="821" t="s">
        <v>614</v>
      </c>
      <c r="B882" s="822" t="s">
        <v>615</v>
      </c>
      <c r="C882" s="825" t="s">
        <v>643</v>
      </c>
      <c r="D882" s="839" t="s">
        <v>644</v>
      </c>
      <c r="E882" s="825" t="s">
        <v>4899</v>
      </c>
      <c r="F882" s="839" t="s">
        <v>4900</v>
      </c>
      <c r="G882" s="825" t="s">
        <v>5399</v>
      </c>
      <c r="H882" s="825" t="s">
        <v>5400</v>
      </c>
      <c r="I882" s="831">
        <v>236.41999816894531</v>
      </c>
      <c r="J882" s="831">
        <v>1</v>
      </c>
      <c r="K882" s="832">
        <v>236.41999816894531</v>
      </c>
    </row>
    <row r="883" spans="1:11" ht="14.45" customHeight="1" x14ac:dyDescent="0.2">
      <c r="A883" s="821" t="s">
        <v>614</v>
      </c>
      <c r="B883" s="822" t="s">
        <v>615</v>
      </c>
      <c r="C883" s="825" t="s">
        <v>643</v>
      </c>
      <c r="D883" s="839" t="s">
        <v>644</v>
      </c>
      <c r="E883" s="825" t="s">
        <v>4899</v>
      </c>
      <c r="F883" s="839" t="s">
        <v>4900</v>
      </c>
      <c r="G883" s="825" t="s">
        <v>5401</v>
      </c>
      <c r="H883" s="825" t="s">
        <v>5402</v>
      </c>
      <c r="I883" s="831">
        <v>236.41999816894531</v>
      </c>
      <c r="J883" s="831">
        <v>1</v>
      </c>
      <c r="K883" s="832">
        <v>236.41999816894531</v>
      </c>
    </row>
    <row r="884" spans="1:11" ht="14.45" customHeight="1" x14ac:dyDescent="0.2">
      <c r="A884" s="821" t="s">
        <v>614</v>
      </c>
      <c r="B884" s="822" t="s">
        <v>615</v>
      </c>
      <c r="C884" s="825" t="s">
        <v>643</v>
      </c>
      <c r="D884" s="839" t="s">
        <v>644</v>
      </c>
      <c r="E884" s="825" t="s">
        <v>4899</v>
      </c>
      <c r="F884" s="839" t="s">
        <v>4900</v>
      </c>
      <c r="G884" s="825" t="s">
        <v>5403</v>
      </c>
      <c r="H884" s="825" t="s">
        <v>5404</v>
      </c>
      <c r="I884" s="831">
        <v>9775</v>
      </c>
      <c r="J884" s="831">
        <v>2</v>
      </c>
      <c r="K884" s="832">
        <v>19550</v>
      </c>
    </row>
    <row r="885" spans="1:11" ht="14.45" customHeight="1" x14ac:dyDescent="0.2">
      <c r="A885" s="821" t="s">
        <v>614</v>
      </c>
      <c r="B885" s="822" t="s">
        <v>615</v>
      </c>
      <c r="C885" s="825" t="s">
        <v>643</v>
      </c>
      <c r="D885" s="839" t="s">
        <v>644</v>
      </c>
      <c r="E885" s="825" t="s">
        <v>4899</v>
      </c>
      <c r="F885" s="839" t="s">
        <v>4900</v>
      </c>
      <c r="G885" s="825" t="s">
        <v>5405</v>
      </c>
      <c r="H885" s="825" t="s">
        <v>5406</v>
      </c>
      <c r="I885" s="831">
        <v>12650</v>
      </c>
      <c r="J885" s="831">
        <v>2</v>
      </c>
      <c r="K885" s="832">
        <v>25300</v>
      </c>
    </row>
    <row r="886" spans="1:11" ht="14.45" customHeight="1" x14ac:dyDescent="0.2">
      <c r="A886" s="821" t="s">
        <v>614</v>
      </c>
      <c r="B886" s="822" t="s">
        <v>615</v>
      </c>
      <c r="C886" s="825" t="s">
        <v>643</v>
      </c>
      <c r="D886" s="839" t="s">
        <v>644</v>
      </c>
      <c r="E886" s="825" t="s">
        <v>4899</v>
      </c>
      <c r="F886" s="839" t="s">
        <v>4900</v>
      </c>
      <c r="G886" s="825" t="s">
        <v>5407</v>
      </c>
      <c r="H886" s="825" t="s">
        <v>5408</v>
      </c>
      <c r="I886" s="831">
        <v>12650</v>
      </c>
      <c r="J886" s="831">
        <v>3</v>
      </c>
      <c r="K886" s="832">
        <v>37950</v>
      </c>
    </row>
    <row r="887" spans="1:11" ht="14.45" customHeight="1" x14ac:dyDescent="0.2">
      <c r="A887" s="821" t="s">
        <v>614</v>
      </c>
      <c r="B887" s="822" t="s">
        <v>615</v>
      </c>
      <c r="C887" s="825" t="s">
        <v>643</v>
      </c>
      <c r="D887" s="839" t="s">
        <v>644</v>
      </c>
      <c r="E887" s="825" t="s">
        <v>4899</v>
      </c>
      <c r="F887" s="839" t="s">
        <v>4900</v>
      </c>
      <c r="G887" s="825" t="s">
        <v>5409</v>
      </c>
      <c r="H887" s="825" t="s">
        <v>5410</v>
      </c>
      <c r="I887" s="831">
        <v>12650</v>
      </c>
      <c r="J887" s="831">
        <v>4</v>
      </c>
      <c r="K887" s="832">
        <v>50600</v>
      </c>
    </row>
    <row r="888" spans="1:11" ht="14.45" customHeight="1" x14ac:dyDescent="0.2">
      <c r="A888" s="821" t="s">
        <v>614</v>
      </c>
      <c r="B888" s="822" t="s">
        <v>615</v>
      </c>
      <c r="C888" s="825" t="s">
        <v>643</v>
      </c>
      <c r="D888" s="839" t="s">
        <v>644</v>
      </c>
      <c r="E888" s="825" t="s">
        <v>4899</v>
      </c>
      <c r="F888" s="839" t="s">
        <v>4900</v>
      </c>
      <c r="G888" s="825" t="s">
        <v>5411</v>
      </c>
      <c r="H888" s="825" t="s">
        <v>5412</v>
      </c>
      <c r="I888" s="831">
        <v>12650</v>
      </c>
      <c r="J888" s="831">
        <v>6</v>
      </c>
      <c r="K888" s="832">
        <v>75900</v>
      </c>
    </row>
    <row r="889" spans="1:11" ht="14.45" customHeight="1" x14ac:dyDescent="0.2">
      <c r="A889" s="821" t="s">
        <v>614</v>
      </c>
      <c r="B889" s="822" t="s">
        <v>615</v>
      </c>
      <c r="C889" s="825" t="s">
        <v>643</v>
      </c>
      <c r="D889" s="839" t="s">
        <v>644</v>
      </c>
      <c r="E889" s="825" t="s">
        <v>4899</v>
      </c>
      <c r="F889" s="839" t="s">
        <v>4900</v>
      </c>
      <c r="G889" s="825" t="s">
        <v>5413</v>
      </c>
      <c r="H889" s="825" t="s">
        <v>5414</v>
      </c>
      <c r="I889" s="831">
        <v>12650</v>
      </c>
      <c r="J889" s="831">
        <v>5</v>
      </c>
      <c r="K889" s="832">
        <v>63250</v>
      </c>
    </row>
    <row r="890" spans="1:11" ht="14.45" customHeight="1" x14ac:dyDescent="0.2">
      <c r="A890" s="821" t="s">
        <v>614</v>
      </c>
      <c r="B890" s="822" t="s">
        <v>615</v>
      </c>
      <c r="C890" s="825" t="s">
        <v>643</v>
      </c>
      <c r="D890" s="839" t="s">
        <v>644</v>
      </c>
      <c r="E890" s="825" t="s">
        <v>4899</v>
      </c>
      <c r="F890" s="839" t="s">
        <v>4900</v>
      </c>
      <c r="G890" s="825" t="s">
        <v>5415</v>
      </c>
      <c r="H890" s="825" t="s">
        <v>5416</v>
      </c>
      <c r="I890" s="831">
        <v>12650</v>
      </c>
      <c r="J890" s="831">
        <v>1</v>
      </c>
      <c r="K890" s="832">
        <v>12650</v>
      </c>
    </row>
    <row r="891" spans="1:11" ht="14.45" customHeight="1" x14ac:dyDescent="0.2">
      <c r="A891" s="821" t="s">
        <v>614</v>
      </c>
      <c r="B891" s="822" t="s">
        <v>615</v>
      </c>
      <c r="C891" s="825" t="s">
        <v>643</v>
      </c>
      <c r="D891" s="839" t="s">
        <v>644</v>
      </c>
      <c r="E891" s="825" t="s">
        <v>4899</v>
      </c>
      <c r="F891" s="839" t="s">
        <v>4900</v>
      </c>
      <c r="G891" s="825" t="s">
        <v>5417</v>
      </c>
      <c r="H891" s="825" t="s">
        <v>5418</v>
      </c>
      <c r="I891" s="831">
        <v>10350</v>
      </c>
      <c r="J891" s="831">
        <v>1</v>
      </c>
      <c r="K891" s="832">
        <v>10350</v>
      </c>
    </row>
    <row r="892" spans="1:11" ht="14.45" customHeight="1" x14ac:dyDescent="0.2">
      <c r="A892" s="821" t="s">
        <v>614</v>
      </c>
      <c r="B892" s="822" t="s">
        <v>615</v>
      </c>
      <c r="C892" s="825" t="s">
        <v>643</v>
      </c>
      <c r="D892" s="839" t="s">
        <v>644</v>
      </c>
      <c r="E892" s="825" t="s">
        <v>4899</v>
      </c>
      <c r="F892" s="839" t="s">
        <v>4900</v>
      </c>
      <c r="G892" s="825" t="s">
        <v>5419</v>
      </c>
      <c r="H892" s="825" t="s">
        <v>5420</v>
      </c>
      <c r="I892" s="831">
        <v>10350</v>
      </c>
      <c r="J892" s="831">
        <v>1</v>
      </c>
      <c r="K892" s="832">
        <v>10350</v>
      </c>
    </row>
    <row r="893" spans="1:11" ht="14.45" customHeight="1" x14ac:dyDescent="0.2">
      <c r="A893" s="821" t="s">
        <v>614</v>
      </c>
      <c r="B893" s="822" t="s">
        <v>615</v>
      </c>
      <c r="C893" s="825" t="s">
        <v>643</v>
      </c>
      <c r="D893" s="839" t="s">
        <v>644</v>
      </c>
      <c r="E893" s="825" t="s">
        <v>4899</v>
      </c>
      <c r="F893" s="839" t="s">
        <v>4900</v>
      </c>
      <c r="G893" s="825" t="s">
        <v>5421</v>
      </c>
      <c r="H893" s="825" t="s">
        <v>5422</v>
      </c>
      <c r="I893" s="831">
        <v>10350</v>
      </c>
      <c r="J893" s="831">
        <v>1</v>
      </c>
      <c r="K893" s="832">
        <v>10350</v>
      </c>
    </row>
    <row r="894" spans="1:11" ht="14.45" customHeight="1" x14ac:dyDescent="0.2">
      <c r="A894" s="821" t="s">
        <v>614</v>
      </c>
      <c r="B894" s="822" t="s">
        <v>615</v>
      </c>
      <c r="C894" s="825" t="s">
        <v>643</v>
      </c>
      <c r="D894" s="839" t="s">
        <v>644</v>
      </c>
      <c r="E894" s="825" t="s">
        <v>4899</v>
      </c>
      <c r="F894" s="839" t="s">
        <v>4900</v>
      </c>
      <c r="G894" s="825" t="s">
        <v>5423</v>
      </c>
      <c r="H894" s="825" t="s">
        <v>5424</v>
      </c>
      <c r="I894" s="831">
        <v>10350</v>
      </c>
      <c r="J894" s="831">
        <v>3</v>
      </c>
      <c r="K894" s="832">
        <v>31050</v>
      </c>
    </row>
    <row r="895" spans="1:11" ht="14.45" customHeight="1" x14ac:dyDescent="0.2">
      <c r="A895" s="821" t="s">
        <v>614</v>
      </c>
      <c r="B895" s="822" t="s">
        <v>615</v>
      </c>
      <c r="C895" s="825" t="s">
        <v>643</v>
      </c>
      <c r="D895" s="839" t="s">
        <v>644</v>
      </c>
      <c r="E895" s="825" t="s">
        <v>4899</v>
      </c>
      <c r="F895" s="839" t="s">
        <v>4900</v>
      </c>
      <c r="G895" s="825" t="s">
        <v>5425</v>
      </c>
      <c r="H895" s="825" t="s">
        <v>5426</v>
      </c>
      <c r="I895" s="831">
        <v>10350</v>
      </c>
      <c r="J895" s="831">
        <v>1</v>
      </c>
      <c r="K895" s="832">
        <v>10350</v>
      </c>
    </row>
    <row r="896" spans="1:11" ht="14.45" customHeight="1" x14ac:dyDescent="0.2">
      <c r="A896" s="821" t="s">
        <v>614</v>
      </c>
      <c r="B896" s="822" t="s">
        <v>615</v>
      </c>
      <c r="C896" s="825" t="s">
        <v>643</v>
      </c>
      <c r="D896" s="839" t="s">
        <v>644</v>
      </c>
      <c r="E896" s="825" t="s">
        <v>4899</v>
      </c>
      <c r="F896" s="839" t="s">
        <v>4900</v>
      </c>
      <c r="G896" s="825" t="s">
        <v>5427</v>
      </c>
      <c r="H896" s="825" t="s">
        <v>5428</v>
      </c>
      <c r="I896" s="831">
        <v>10350</v>
      </c>
      <c r="J896" s="831">
        <v>5</v>
      </c>
      <c r="K896" s="832">
        <v>51750</v>
      </c>
    </row>
    <row r="897" spans="1:11" ht="14.45" customHeight="1" x14ac:dyDescent="0.2">
      <c r="A897" s="821" t="s">
        <v>614</v>
      </c>
      <c r="B897" s="822" t="s">
        <v>615</v>
      </c>
      <c r="C897" s="825" t="s">
        <v>643</v>
      </c>
      <c r="D897" s="839" t="s">
        <v>644</v>
      </c>
      <c r="E897" s="825" t="s">
        <v>4899</v>
      </c>
      <c r="F897" s="839" t="s">
        <v>4900</v>
      </c>
      <c r="G897" s="825" t="s">
        <v>5429</v>
      </c>
      <c r="H897" s="825" t="s">
        <v>5430</v>
      </c>
      <c r="I897" s="831">
        <v>10350</v>
      </c>
      <c r="J897" s="831">
        <v>4</v>
      </c>
      <c r="K897" s="832">
        <v>41400</v>
      </c>
    </row>
    <row r="898" spans="1:11" ht="14.45" customHeight="1" x14ac:dyDescent="0.2">
      <c r="A898" s="821" t="s">
        <v>614</v>
      </c>
      <c r="B898" s="822" t="s">
        <v>615</v>
      </c>
      <c r="C898" s="825" t="s">
        <v>643</v>
      </c>
      <c r="D898" s="839" t="s">
        <v>644</v>
      </c>
      <c r="E898" s="825" t="s">
        <v>4899</v>
      </c>
      <c r="F898" s="839" t="s">
        <v>4900</v>
      </c>
      <c r="G898" s="825" t="s">
        <v>5431</v>
      </c>
      <c r="H898" s="825" t="s">
        <v>5432</v>
      </c>
      <c r="I898" s="831">
        <v>6900</v>
      </c>
      <c r="J898" s="831">
        <v>1</v>
      </c>
      <c r="K898" s="832">
        <v>6900</v>
      </c>
    </row>
    <row r="899" spans="1:11" ht="14.45" customHeight="1" x14ac:dyDescent="0.2">
      <c r="A899" s="821" t="s">
        <v>614</v>
      </c>
      <c r="B899" s="822" t="s">
        <v>615</v>
      </c>
      <c r="C899" s="825" t="s">
        <v>643</v>
      </c>
      <c r="D899" s="839" t="s">
        <v>644</v>
      </c>
      <c r="E899" s="825" t="s">
        <v>4899</v>
      </c>
      <c r="F899" s="839" t="s">
        <v>4900</v>
      </c>
      <c r="G899" s="825" t="s">
        <v>5433</v>
      </c>
      <c r="H899" s="825" t="s">
        <v>5434</v>
      </c>
      <c r="I899" s="831">
        <v>6900</v>
      </c>
      <c r="J899" s="831">
        <v>1</v>
      </c>
      <c r="K899" s="832">
        <v>6900</v>
      </c>
    </row>
    <row r="900" spans="1:11" ht="14.45" customHeight="1" x14ac:dyDescent="0.2">
      <c r="A900" s="821" t="s">
        <v>614</v>
      </c>
      <c r="B900" s="822" t="s">
        <v>615</v>
      </c>
      <c r="C900" s="825" t="s">
        <v>643</v>
      </c>
      <c r="D900" s="839" t="s">
        <v>644</v>
      </c>
      <c r="E900" s="825" t="s">
        <v>4899</v>
      </c>
      <c r="F900" s="839" t="s">
        <v>4900</v>
      </c>
      <c r="G900" s="825" t="s">
        <v>5435</v>
      </c>
      <c r="H900" s="825" t="s">
        <v>5436</v>
      </c>
      <c r="I900" s="831">
        <v>10350</v>
      </c>
      <c r="J900" s="831">
        <v>1</v>
      </c>
      <c r="K900" s="832">
        <v>10350</v>
      </c>
    </row>
    <row r="901" spans="1:11" ht="14.45" customHeight="1" x14ac:dyDescent="0.2">
      <c r="A901" s="821" t="s">
        <v>614</v>
      </c>
      <c r="B901" s="822" t="s">
        <v>615</v>
      </c>
      <c r="C901" s="825" t="s">
        <v>643</v>
      </c>
      <c r="D901" s="839" t="s">
        <v>644</v>
      </c>
      <c r="E901" s="825" t="s">
        <v>4899</v>
      </c>
      <c r="F901" s="839" t="s">
        <v>4900</v>
      </c>
      <c r="G901" s="825" t="s">
        <v>5437</v>
      </c>
      <c r="H901" s="825" t="s">
        <v>5438</v>
      </c>
      <c r="I901" s="831">
        <v>6900</v>
      </c>
      <c r="J901" s="831">
        <v>1</v>
      </c>
      <c r="K901" s="832">
        <v>6900</v>
      </c>
    </row>
    <row r="902" spans="1:11" ht="14.45" customHeight="1" x14ac:dyDescent="0.2">
      <c r="A902" s="821" t="s">
        <v>614</v>
      </c>
      <c r="B902" s="822" t="s">
        <v>615</v>
      </c>
      <c r="C902" s="825" t="s">
        <v>643</v>
      </c>
      <c r="D902" s="839" t="s">
        <v>644</v>
      </c>
      <c r="E902" s="825" t="s">
        <v>4899</v>
      </c>
      <c r="F902" s="839" t="s">
        <v>4900</v>
      </c>
      <c r="G902" s="825" t="s">
        <v>5439</v>
      </c>
      <c r="H902" s="825" t="s">
        <v>5440</v>
      </c>
      <c r="I902" s="831">
        <v>11500</v>
      </c>
      <c r="J902" s="831">
        <v>4</v>
      </c>
      <c r="K902" s="832">
        <v>46000</v>
      </c>
    </row>
    <row r="903" spans="1:11" ht="14.45" customHeight="1" x14ac:dyDescent="0.2">
      <c r="A903" s="821" t="s">
        <v>614</v>
      </c>
      <c r="B903" s="822" t="s">
        <v>615</v>
      </c>
      <c r="C903" s="825" t="s">
        <v>643</v>
      </c>
      <c r="D903" s="839" t="s">
        <v>644</v>
      </c>
      <c r="E903" s="825" t="s">
        <v>4899</v>
      </c>
      <c r="F903" s="839" t="s">
        <v>4900</v>
      </c>
      <c r="G903" s="825" t="s">
        <v>5441</v>
      </c>
      <c r="H903" s="825" t="s">
        <v>5442</v>
      </c>
      <c r="I903" s="831">
        <v>11500</v>
      </c>
      <c r="J903" s="831">
        <v>21</v>
      </c>
      <c r="K903" s="832">
        <v>241500</v>
      </c>
    </row>
    <row r="904" spans="1:11" ht="14.45" customHeight="1" x14ac:dyDescent="0.2">
      <c r="A904" s="821" t="s">
        <v>614</v>
      </c>
      <c r="B904" s="822" t="s">
        <v>615</v>
      </c>
      <c r="C904" s="825" t="s">
        <v>643</v>
      </c>
      <c r="D904" s="839" t="s">
        <v>644</v>
      </c>
      <c r="E904" s="825" t="s">
        <v>4899</v>
      </c>
      <c r="F904" s="839" t="s">
        <v>4900</v>
      </c>
      <c r="G904" s="825" t="s">
        <v>5443</v>
      </c>
      <c r="H904" s="825" t="s">
        <v>5444</v>
      </c>
      <c r="I904" s="831">
        <v>11500</v>
      </c>
      <c r="J904" s="831">
        <v>25</v>
      </c>
      <c r="K904" s="832">
        <v>287500</v>
      </c>
    </row>
    <row r="905" spans="1:11" ht="14.45" customHeight="1" x14ac:dyDescent="0.2">
      <c r="A905" s="821" t="s">
        <v>614</v>
      </c>
      <c r="B905" s="822" t="s">
        <v>615</v>
      </c>
      <c r="C905" s="825" t="s">
        <v>643</v>
      </c>
      <c r="D905" s="839" t="s">
        <v>644</v>
      </c>
      <c r="E905" s="825" t="s">
        <v>4899</v>
      </c>
      <c r="F905" s="839" t="s">
        <v>4900</v>
      </c>
      <c r="G905" s="825" t="s">
        <v>5445</v>
      </c>
      <c r="H905" s="825" t="s">
        <v>5446</v>
      </c>
      <c r="I905" s="831">
        <v>11500</v>
      </c>
      <c r="J905" s="831">
        <v>28</v>
      </c>
      <c r="K905" s="832">
        <v>322000</v>
      </c>
    </row>
    <row r="906" spans="1:11" ht="14.45" customHeight="1" x14ac:dyDescent="0.2">
      <c r="A906" s="821" t="s">
        <v>614</v>
      </c>
      <c r="B906" s="822" t="s">
        <v>615</v>
      </c>
      <c r="C906" s="825" t="s">
        <v>643</v>
      </c>
      <c r="D906" s="839" t="s">
        <v>644</v>
      </c>
      <c r="E906" s="825" t="s">
        <v>4899</v>
      </c>
      <c r="F906" s="839" t="s">
        <v>4900</v>
      </c>
      <c r="G906" s="825" t="s">
        <v>5447</v>
      </c>
      <c r="H906" s="825" t="s">
        <v>5448</v>
      </c>
      <c r="I906" s="831">
        <v>11500</v>
      </c>
      <c r="J906" s="831">
        <v>40</v>
      </c>
      <c r="K906" s="832">
        <v>460000</v>
      </c>
    </row>
    <row r="907" spans="1:11" ht="14.45" customHeight="1" x14ac:dyDescent="0.2">
      <c r="A907" s="821" t="s">
        <v>614</v>
      </c>
      <c r="B907" s="822" t="s">
        <v>615</v>
      </c>
      <c r="C907" s="825" t="s">
        <v>643</v>
      </c>
      <c r="D907" s="839" t="s">
        <v>644</v>
      </c>
      <c r="E907" s="825" t="s">
        <v>4899</v>
      </c>
      <c r="F907" s="839" t="s">
        <v>4900</v>
      </c>
      <c r="G907" s="825" t="s">
        <v>5449</v>
      </c>
      <c r="H907" s="825" t="s">
        <v>5450</v>
      </c>
      <c r="I907" s="831">
        <v>11500</v>
      </c>
      <c r="J907" s="831">
        <v>27</v>
      </c>
      <c r="K907" s="832">
        <v>310500</v>
      </c>
    </row>
    <row r="908" spans="1:11" ht="14.45" customHeight="1" x14ac:dyDescent="0.2">
      <c r="A908" s="821" t="s">
        <v>614</v>
      </c>
      <c r="B908" s="822" t="s">
        <v>615</v>
      </c>
      <c r="C908" s="825" t="s">
        <v>643</v>
      </c>
      <c r="D908" s="839" t="s">
        <v>644</v>
      </c>
      <c r="E908" s="825" t="s">
        <v>4899</v>
      </c>
      <c r="F908" s="839" t="s">
        <v>4900</v>
      </c>
      <c r="G908" s="825" t="s">
        <v>5451</v>
      </c>
      <c r="H908" s="825" t="s">
        <v>5452</v>
      </c>
      <c r="I908" s="831">
        <v>11500</v>
      </c>
      <c r="J908" s="831">
        <v>17</v>
      </c>
      <c r="K908" s="832">
        <v>195500</v>
      </c>
    </row>
    <row r="909" spans="1:11" ht="14.45" customHeight="1" x14ac:dyDescent="0.2">
      <c r="A909" s="821" t="s">
        <v>614</v>
      </c>
      <c r="B909" s="822" t="s">
        <v>615</v>
      </c>
      <c r="C909" s="825" t="s">
        <v>643</v>
      </c>
      <c r="D909" s="839" t="s">
        <v>644</v>
      </c>
      <c r="E909" s="825" t="s">
        <v>4899</v>
      </c>
      <c r="F909" s="839" t="s">
        <v>4900</v>
      </c>
      <c r="G909" s="825" t="s">
        <v>5453</v>
      </c>
      <c r="H909" s="825" t="s">
        <v>5454</v>
      </c>
      <c r="I909" s="831">
        <v>11500</v>
      </c>
      <c r="J909" s="831">
        <v>8</v>
      </c>
      <c r="K909" s="832">
        <v>92000</v>
      </c>
    </row>
    <row r="910" spans="1:11" ht="14.45" customHeight="1" x14ac:dyDescent="0.2">
      <c r="A910" s="821" t="s">
        <v>614</v>
      </c>
      <c r="B910" s="822" t="s">
        <v>615</v>
      </c>
      <c r="C910" s="825" t="s">
        <v>643</v>
      </c>
      <c r="D910" s="839" t="s">
        <v>644</v>
      </c>
      <c r="E910" s="825" t="s">
        <v>4899</v>
      </c>
      <c r="F910" s="839" t="s">
        <v>4900</v>
      </c>
      <c r="G910" s="825" t="s">
        <v>5455</v>
      </c>
      <c r="H910" s="825" t="s">
        <v>5456</v>
      </c>
      <c r="I910" s="831">
        <v>11500</v>
      </c>
      <c r="J910" s="831">
        <v>1</v>
      </c>
      <c r="K910" s="832">
        <v>11500</v>
      </c>
    </row>
    <row r="911" spans="1:11" ht="14.45" customHeight="1" x14ac:dyDescent="0.2">
      <c r="A911" s="821" t="s">
        <v>614</v>
      </c>
      <c r="B911" s="822" t="s">
        <v>615</v>
      </c>
      <c r="C911" s="825" t="s">
        <v>643</v>
      </c>
      <c r="D911" s="839" t="s">
        <v>644</v>
      </c>
      <c r="E911" s="825" t="s">
        <v>4899</v>
      </c>
      <c r="F911" s="839" t="s">
        <v>4900</v>
      </c>
      <c r="G911" s="825" t="s">
        <v>5457</v>
      </c>
      <c r="H911" s="825" t="s">
        <v>5458</v>
      </c>
      <c r="I911" s="831">
        <v>10350</v>
      </c>
      <c r="J911" s="831">
        <v>1</v>
      </c>
      <c r="K911" s="832">
        <v>10350</v>
      </c>
    </row>
    <row r="912" spans="1:11" ht="14.45" customHeight="1" x14ac:dyDescent="0.2">
      <c r="A912" s="821" t="s">
        <v>614</v>
      </c>
      <c r="B912" s="822" t="s">
        <v>615</v>
      </c>
      <c r="C912" s="825" t="s">
        <v>643</v>
      </c>
      <c r="D912" s="839" t="s">
        <v>644</v>
      </c>
      <c r="E912" s="825" t="s">
        <v>4899</v>
      </c>
      <c r="F912" s="839" t="s">
        <v>4900</v>
      </c>
      <c r="G912" s="825" t="s">
        <v>5459</v>
      </c>
      <c r="H912" s="825" t="s">
        <v>5460</v>
      </c>
      <c r="I912" s="831">
        <v>279.29998779296875</v>
      </c>
      <c r="J912" s="831">
        <v>3</v>
      </c>
      <c r="K912" s="832">
        <v>837.89996337890625</v>
      </c>
    </row>
    <row r="913" spans="1:11" ht="14.45" customHeight="1" x14ac:dyDescent="0.2">
      <c r="A913" s="821" t="s">
        <v>614</v>
      </c>
      <c r="B913" s="822" t="s">
        <v>615</v>
      </c>
      <c r="C913" s="825" t="s">
        <v>643</v>
      </c>
      <c r="D913" s="839" t="s">
        <v>644</v>
      </c>
      <c r="E913" s="825" t="s">
        <v>4899</v>
      </c>
      <c r="F913" s="839" t="s">
        <v>4900</v>
      </c>
      <c r="G913" s="825" t="s">
        <v>5461</v>
      </c>
      <c r="H913" s="825" t="s">
        <v>5462</v>
      </c>
      <c r="I913" s="831">
        <v>279.29998779296875</v>
      </c>
      <c r="J913" s="831">
        <v>9</v>
      </c>
      <c r="K913" s="832">
        <v>2513.6998901367188</v>
      </c>
    </row>
    <row r="914" spans="1:11" ht="14.45" customHeight="1" x14ac:dyDescent="0.2">
      <c r="A914" s="821" t="s">
        <v>614</v>
      </c>
      <c r="B914" s="822" t="s">
        <v>615</v>
      </c>
      <c r="C914" s="825" t="s">
        <v>643</v>
      </c>
      <c r="D914" s="839" t="s">
        <v>644</v>
      </c>
      <c r="E914" s="825" t="s">
        <v>4899</v>
      </c>
      <c r="F914" s="839" t="s">
        <v>4900</v>
      </c>
      <c r="G914" s="825" t="s">
        <v>5463</v>
      </c>
      <c r="H914" s="825" t="s">
        <v>5464</v>
      </c>
      <c r="I914" s="831">
        <v>279.29998779296875</v>
      </c>
      <c r="J914" s="831">
        <v>7</v>
      </c>
      <c r="K914" s="832">
        <v>1955.0999145507813</v>
      </c>
    </row>
    <row r="915" spans="1:11" ht="14.45" customHeight="1" x14ac:dyDescent="0.2">
      <c r="A915" s="821" t="s">
        <v>614</v>
      </c>
      <c r="B915" s="822" t="s">
        <v>615</v>
      </c>
      <c r="C915" s="825" t="s">
        <v>643</v>
      </c>
      <c r="D915" s="839" t="s">
        <v>644</v>
      </c>
      <c r="E915" s="825" t="s">
        <v>4899</v>
      </c>
      <c r="F915" s="839" t="s">
        <v>4900</v>
      </c>
      <c r="G915" s="825" t="s">
        <v>5465</v>
      </c>
      <c r="H915" s="825" t="s">
        <v>5466</v>
      </c>
      <c r="I915" s="831">
        <v>279.29998779296875</v>
      </c>
      <c r="J915" s="831">
        <v>1</v>
      </c>
      <c r="K915" s="832">
        <v>279.29998779296875</v>
      </c>
    </row>
    <row r="916" spans="1:11" ht="14.45" customHeight="1" x14ac:dyDescent="0.2">
      <c r="A916" s="821" t="s">
        <v>614</v>
      </c>
      <c r="B916" s="822" t="s">
        <v>615</v>
      </c>
      <c r="C916" s="825" t="s">
        <v>643</v>
      </c>
      <c r="D916" s="839" t="s">
        <v>644</v>
      </c>
      <c r="E916" s="825" t="s">
        <v>4899</v>
      </c>
      <c r="F916" s="839" t="s">
        <v>4900</v>
      </c>
      <c r="G916" s="825" t="s">
        <v>5467</v>
      </c>
      <c r="H916" s="825" t="s">
        <v>5468</v>
      </c>
      <c r="I916" s="831">
        <v>279.29998779296875</v>
      </c>
      <c r="J916" s="831">
        <v>11</v>
      </c>
      <c r="K916" s="832">
        <v>3072.2998657226563</v>
      </c>
    </row>
    <row r="917" spans="1:11" ht="14.45" customHeight="1" x14ac:dyDescent="0.2">
      <c r="A917" s="821" t="s">
        <v>614</v>
      </c>
      <c r="B917" s="822" t="s">
        <v>615</v>
      </c>
      <c r="C917" s="825" t="s">
        <v>643</v>
      </c>
      <c r="D917" s="839" t="s">
        <v>644</v>
      </c>
      <c r="E917" s="825" t="s">
        <v>4899</v>
      </c>
      <c r="F917" s="839" t="s">
        <v>4900</v>
      </c>
      <c r="G917" s="825" t="s">
        <v>5469</v>
      </c>
      <c r="H917" s="825" t="s">
        <v>5470</v>
      </c>
      <c r="I917" s="831">
        <v>279.29998779296875</v>
      </c>
      <c r="J917" s="831">
        <v>5</v>
      </c>
      <c r="K917" s="832">
        <v>1396.4999389648438</v>
      </c>
    </row>
    <row r="918" spans="1:11" ht="14.45" customHeight="1" x14ac:dyDescent="0.2">
      <c r="A918" s="821" t="s">
        <v>614</v>
      </c>
      <c r="B918" s="822" t="s">
        <v>615</v>
      </c>
      <c r="C918" s="825" t="s">
        <v>643</v>
      </c>
      <c r="D918" s="839" t="s">
        <v>644</v>
      </c>
      <c r="E918" s="825" t="s">
        <v>4899</v>
      </c>
      <c r="F918" s="839" t="s">
        <v>4900</v>
      </c>
      <c r="G918" s="825" t="s">
        <v>5471</v>
      </c>
      <c r="H918" s="825" t="s">
        <v>5472</v>
      </c>
      <c r="I918" s="831">
        <v>5175</v>
      </c>
      <c r="J918" s="831">
        <v>4</v>
      </c>
      <c r="K918" s="832">
        <v>20700</v>
      </c>
    </row>
    <row r="919" spans="1:11" ht="14.45" customHeight="1" x14ac:dyDescent="0.2">
      <c r="A919" s="821" t="s">
        <v>614</v>
      </c>
      <c r="B919" s="822" t="s">
        <v>615</v>
      </c>
      <c r="C919" s="825" t="s">
        <v>643</v>
      </c>
      <c r="D919" s="839" t="s">
        <v>644</v>
      </c>
      <c r="E919" s="825" t="s">
        <v>4899</v>
      </c>
      <c r="F919" s="839" t="s">
        <v>4900</v>
      </c>
      <c r="G919" s="825" t="s">
        <v>5473</v>
      </c>
      <c r="H919" s="825" t="s">
        <v>5474</v>
      </c>
      <c r="I919" s="831">
        <v>5175</v>
      </c>
      <c r="J919" s="831">
        <v>16</v>
      </c>
      <c r="K919" s="832">
        <v>82800</v>
      </c>
    </row>
    <row r="920" spans="1:11" ht="14.45" customHeight="1" x14ac:dyDescent="0.2">
      <c r="A920" s="821" t="s">
        <v>614</v>
      </c>
      <c r="B920" s="822" t="s">
        <v>615</v>
      </c>
      <c r="C920" s="825" t="s">
        <v>643</v>
      </c>
      <c r="D920" s="839" t="s">
        <v>644</v>
      </c>
      <c r="E920" s="825" t="s">
        <v>4899</v>
      </c>
      <c r="F920" s="839" t="s">
        <v>4900</v>
      </c>
      <c r="G920" s="825" t="s">
        <v>5475</v>
      </c>
      <c r="H920" s="825" t="s">
        <v>5476</v>
      </c>
      <c r="I920" s="831">
        <v>5175</v>
      </c>
      <c r="J920" s="831">
        <v>3</v>
      </c>
      <c r="K920" s="832">
        <v>15525</v>
      </c>
    </row>
    <row r="921" spans="1:11" ht="14.45" customHeight="1" x14ac:dyDescent="0.2">
      <c r="A921" s="821" t="s">
        <v>614</v>
      </c>
      <c r="B921" s="822" t="s">
        <v>615</v>
      </c>
      <c r="C921" s="825" t="s">
        <v>643</v>
      </c>
      <c r="D921" s="839" t="s">
        <v>644</v>
      </c>
      <c r="E921" s="825" t="s">
        <v>4899</v>
      </c>
      <c r="F921" s="839" t="s">
        <v>4900</v>
      </c>
      <c r="G921" s="825" t="s">
        <v>5477</v>
      </c>
      <c r="H921" s="825" t="s">
        <v>5478</v>
      </c>
      <c r="I921" s="831">
        <v>5175</v>
      </c>
      <c r="J921" s="831">
        <v>7</v>
      </c>
      <c r="K921" s="832">
        <v>36225</v>
      </c>
    </row>
    <row r="922" spans="1:11" ht="14.45" customHeight="1" x14ac:dyDescent="0.2">
      <c r="A922" s="821" t="s">
        <v>614</v>
      </c>
      <c r="B922" s="822" t="s">
        <v>615</v>
      </c>
      <c r="C922" s="825" t="s">
        <v>643</v>
      </c>
      <c r="D922" s="839" t="s">
        <v>644</v>
      </c>
      <c r="E922" s="825" t="s">
        <v>4899</v>
      </c>
      <c r="F922" s="839" t="s">
        <v>4900</v>
      </c>
      <c r="G922" s="825" t="s">
        <v>5479</v>
      </c>
      <c r="H922" s="825" t="s">
        <v>5480</v>
      </c>
      <c r="I922" s="831">
        <v>5175</v>
      </c>
      <c r="J922" s="831">
        <v>8</v>
      </c>
      <c r="K922" s="832">
        <v>41400</v>
      </c>
    </row>
    <row r="923" spans="1:11" ht="14.45" customHeight="1" x14ac:dyDescent="0.2">
      <c r="A923" s="821" t="s">
        <v>614</v>
      </c>
      <c r="B923" s="822" t="s">
        <v>615</v>
      </c>
      <c r="C923" s="825" t="s">
        <v>643</v>
      </c>
      <c r="D923" s="839" t="s">
        <v>644</v>
      </c>
      <c r="E923" s="825" t="s">
        <v>4899</v>
      </c>
      <c r="F923" s="839" t="s">
        <v>4900</v>
      </c>
      <c r="G923" s="825" t="s">
        <v>5481</v>
      </c>
      <c r="H923" s="825" t="s">
        <v>5482</v>
      </c>
      <c r="I923" s="831">
        <v>5175</v>
      </c>
      <c r="J923" s="831">
        <v>1</v>
      </c>
      <c r="K923" s="832">
        <v>5175</v>
      </c>
    </row>
    <row r="924" spans="1:11" ht="14.45" customHeight="1" x14ac:dyDescent="0.2">
      <c r="A924" s="821" t="s">
        <v>614</v>
      </c>
      <c r="B924" s="822" t="s">
        <v>615</v>
      </c>
      <c r="C924" s="825" t="s">
        <v>643</v>
      </c>
      <c r="D924" s="839" t="s">
        <v>644</v>
      </c>
      <c r="E924" s="825" t="s">
        <v>4899</v>
      </c>
      <c r="F924" s="839" t="s">
        <v>4900</v>
      </c>
      <c r="G924" s="825" t="s">
        <v>5483</v>
      </c>
      <c r="H924" s="825" t="s">
        <v>5484</v>
      </c>
      <c r="I924" s="831">
        <v>5175</v>
      </c>
      <c r="J924" s="831">
        <v>23</v>
      </c>
      <c r="K924" s="832">
        <v>119025</v>
      </c>
    </row>
    <row r="925" spans="1:11" ht="14.45" customHeight="1" x14ac:dyDescent="0.2">
      <c r="A925" s="821" t="s">
        <v>614</v>
      </c>
      <c r="B925" s="822" t="s">
        <v>615</v>
      </c>
      <c r="C925" s="825" t="s">
        <v>643</v>
      </c>
      <c r="D925" s="839" t="s">
        <v>644</v>
      </c>
      <c r="E925" s="825" t="s">
        <v>4899</v>
      </c>
      <c r="F925" s="839" t="s">
        <v>4900</v>
      </c>
      <c r="G925" s="825" t="s">
        <v>5485</v>
      </c>
      <c r="H925" s="825" t="s">
        <v>5486</v>
      </c>
      <c r="I925" s="831">
        <v>5175</v>
      </c>
      <c r="J925" s="831">
        <v>3</v>
      </c>
      <c r="K925" s="832">
        <v>15525</v>
      </c>
    </row>
    <row r="926" spans="1:11" ht="14.45" customHeight="1" x14ac:dyDescent="0.2">
      <c r="A926" s="821" t="s">
        <v>614</v>
      </c>
      <c r="B926" s="822" t="s">
        <v>615</v>
      </c>
      <c r="C926" s="825" t="s">
        <v>643</v>
      </c>
      <c r="D926" s="839" t="s">
        <v>644</v>
      </c>
      <c r="E926" s="825" t="s">
        <v>4899</v>
      </c>
      <c r="F926" s="839" t="s">
        <v>4900</v>
      </c>
      <c r="G926" s="825" t="s">
        <v>5487</v>
      </c>
      <c r="H926" s="825" t="s">
        <v>5488</v>
      </c>
      <c r="I926" s="831">
        <v>5175</v>
      </c>
      <c r="J926" s="831">
        <v>30</v>
      </c>
      <c r="K926" s="832">
        <v>155250</v>
      </c>
    </row>
    <row r="927" spans="1:11" ht="14.45" customHeight="1" x14ac:dyDescent="0.2">
      <c r="A927" s="821" t="s">
        <v>614</v>
      </c>
      <c r="B927" s="822" t="s">
        <v>615</v>
      </c>
      <c r="C927" s="825" t="s">
        <v>643</v>
      </c>
      <c r="D927" s="839" t="s">
        <v>644</v>
      </c>
      <c r="E927" s="825" t="s">
        <v>4899</v>
      </c>
      <c r="F927" s="839" t="s">
        <v>4900</v>
      </c>
      <c r="G927" s="825" t="s">
        <v>5489</v>
      </c>
      <c r="H927" s="825" t="s">
        <v>5490</v>
      </c>
      <c r="I927" s="831">
        <v>5175</v>
      </c>
      <c r="J927" s="831">
        <v>10</v>
      </c>
      <c r="K927" s="832">
        <v>51750</v>
      </c>
    </row>
    <row r="928" spans="1:11" ht="14.45" customHeight="1" x14ac:dyDescent="0.2">
      <c r="A928" s="821" t="s">
        <v>614</v>
      </c>
      <c r="B928" s="822" t="s">
        <v>615</v>
      </c>
      <c r="C928" s="825" t="s">
        <v>643</v>
      </c>
      <c r="D928" s="839" t="s">
        <v>644</v>
      </c>
      <c r="E928" s="825" t="s">
        <v>4899</v>
      </c>
      <c r="F928" s="839" t="s">
        <v>4900</v>
      </c>
      <c r="G928" s="825" t="s">
        <v>5491</v>
      </c>
      <c r="H928" s="825" t="s">
        <v>5492</v>
      </c>
      <c r="I928" s="831">
        <v>5175</v>
      </c>
      <c r="J928" s="831">
        <v>8</v>
      </c>
      <c r="K928" s="832">
        <v>41400</v>
      </c>
    </row>
    <row r="929" spans="1:11" ht="14.45" customHeight="1" x14ac:dyDescent="0.2">
      <c r="A929" s="821" t="s">
        <v>614</v>
      </c>
      <c r="B929" s="822" t="s">
        <v>615</v>
      </c>
      <c r="C929" s="825" t="s">
        <v>643</v>
      </c>
      <c r="D929" s="839" t="s">
        <v>644</v>
      </c>
      <c r="E929" s="825" t="s">
        <v>4899</v>
      </c>
      <c r="F929" s="839" t="s">
        <v>4900</v>
      </c>
      <c r="G929" s="825" t="s">
        <v>5493</v>
      </c>
      <c r="H929" s="825" t="s">
        <v>5494</v>
      </c>
      <c r="I929" s="831">
        <v>5175</v>
      </c>
      <c r="J929" s="831">
        <v>7</v>
      </c>
      <c r="K929" s="832">
        <v>36225</v>
      </c>
    </row>
    <row r="930" spans="1:11" ht="14.45" customHeight="1" x14ac:dyDescent="0.2">
      <c r="A930" s="821" t="s">
        <v>614</v>
      </c>
      <c r="B930" s="822" t="s">
        <v>615</v>
      </c>
      <c r="C930" s="825" t="s">
        <v>643</v>
      </c>
      <c r="D930" s="839" t="s">
        <v>644</v>
      </c>
      <c r="E930" s="825" t="s">
        <v>4899</v>
      </c>
      <c r="F930" s="839" t="s">
        <v>4900</v>
      </c>
      <c r="G930" s="825" t="s">
        <v>5495</v>
      </c>
      <c r="H930" s="825" t="s">
        <v>5496</v>
      </c>
      <c r="I930" s="831">
        <v>5175</v>
      </c>
      <c r="J930" s="831">
        <v>9</v>
      </c>
      <c r="K930" s="832">
        <v>46575</v>
      </c>
    </row>
    <row r="931" spans="1:11" ht="14.45" customHeight="1" x14ac:dyDescent="0.2">
      <c r="A931" s="821" t="s">
        <v>614</v>
      </c>
      <c r="B931" s="822" t="s">
        <v>615</v>
      </c>
      <c r="C931" s="825" t="s">
        <v>643</v>
      </c>
      <c r="D931" s="839" t="s">
        <v>644</v>
      </c>
      <c r="E931" s="825" t="s">
        <v>4899</v>
      </c>
      <c r="F931" s="839" t="s">
        <v>4900</v>
      </c>
      <c r="G931" s="825" t="s">
        <v>5497</v>
      </c>
      <c r="H931" s="825" t="s">
        <v>5498</v>
      </c>
      <c r="I931" s="831">
        <v>5175</v>
      </c>
      <c r="J931" s="831">
        <v>1</v>
      </c>
      <c r="K931" s="832">
        <v>5175</v>
      </c>
    </row>
    <row r="932" spans="1:11" ht="14.45" customHeight="1" x14ac:dyDescent="0.2">
      <c r="A932" s="821" t="s">
        <v>614</v>
      </c>
      <c r="B932" s="822" t="s">
        <v>615</v>
      </c>
      <c r="C932" s="825" t="s">
        <v>643</v>
      </c>
      <c r="D932" s="839" t="s">
        <v>644</v>
      </c>
      <c r="E932" s="825" t="s">
        <v>4899</v>
      </c>
      <c r="F932" s="839" t="s">
        <v>4900</v>
      </c>
      <c r="G932" s="825" t="s">
        <v>5499</v>
      </c>
      <c r="H932" s="825" t="s">
        <v>5500</v>
      </c>
      <c r="I932" s="831">
        <v>5175</v>
      </c>
      <c r="J932" s="831">
        <v>7</v>
      </c>
      <c r="K932" s="832">
        <v>36225</v>
      </c>
    </row>
    <row r="933" spans="1:11" ht="14.45" customHeight="1" x14ac:dyDescent="0.2">
      <c r="A933" s="821" t="s">
        <v>614</v>
      </c>
      <c r="B933" s="822" t="s">
        <v>615</v>
      </c>
      <c r="C933" s="825" t="s">
        <v>643</v>
      </c>
      <c r="D933" s="839" t="s">
        <v>644</v>
      </c>
      <c r="E933" s="825" t="s">
        <v>4899</v>
      </c>
      <c r="F933" s="839" t="s">
        <v>4900</v>
      </c>
      <c r="G933" s="825" t="s">
        <v>5501</v>
      </c>
      <c r="H933" s="825" t="s">
        <v>5502</v>
      </c>
      <c r="I933" s="831">
        <v>5175</v>
      </c>
      <c r="J933" s="831">
        <v>1</v>
      </c>
      <c r="K933" s="832">
        <v>5175</v>
      </c>
    </row>
    <row r="934" spans="1:11" ht="14.45" customHeight="1" x14ac:dyDescent="0.2">
      <c r="A934" s="821" t="s">
        <v>614</v>
      </c>
      <c r="B934" s="822" t="s">
        <v>615</v>
      </c>
      <c r="C934" s="825" t="s">
        <v>643</v>
      </c>
      <c r="D934" s="839" t="s">
        <v>644</v>
      </c>
      <c r="E934" s="825" t="s">
        <v>4899</v>
      </c>
      <c r="F934" s="839" t="s">
        <v>4900</v>
      </c>
      <c r="G934" s="825" t="s">
        <v>5503</v>
      </c>
      <c r="H934" s="825" t="s">
        <v>5504</v>
      </c>
      <c r="I934" s="831">
        <v>11258.21484375</v>
      </c>
      <c r="J934" s="831">
        <v>2</v>
      </c>
      <c r="K934" s="832">
        <v>22516.4296875</v>
      </c>
    </row>
    <row r="935" spans="1:11" ht="14.45" customHeight="1" x14ac:dyDescent="0.2">
      <c r="A935" s="821" t="s">
        <v>614</v>
      </c>
      <c r="B935" s="822" t="s">
        <v>615</v>
      </c>
      <c r="C935" s="825" t="s">
        <v>643</v>
      </c>
      <c r="D935" s="839" t="s">
        <v>644</v>
      </c>
      <c r="E935" s="825" t="s">
        <v>4899</v>
      </c>
      <c r="F935" s="839" t="s">
        <v>4900</v>
      </c>
      <c r="G935" s="825" t="s">
        <v>5505</v>
      </c>
      <c r="H935" s="825" t="s">
        <v>5506</v>
      </c>
      <c r="I935" s="831">
        <v>11258.23046875</v>
      </c>
      <c r="J935" s="831">
        <v>1</v>
      </c>
      <c r="K935" s="832">
        <v>11258.23046875</v>
      </c>
    </row>
    <row r="936" spans="1:11" ht="14.45" customHeight="1" x14ac:dyDescent="0.2">
      <c r="A936" s="821" t="s">
        <v>614</v>
      </c>
      <c r="B936" s="822" t="s">
        <v>615</v>
      </c>
      <c r="C936" s="825" t="s">
        <v>643</v>
      </c>
      <c r="D936" s="839" t="s">
        <v>644</v>
      </c>
      <c r="E936" s="825" t="s">
        <v>4899</v>
      </c>
      <c r="F936" s="839" t="s">
        <v>4900</v>
      </c>
      <c r="G936" s="825" t="s">
        <v>5507</v>
      </c>
      <c r="H936" s="825" t="s">
        <v>5508</v>
      </c>
      <c r="I936" s="831">
        <v>15975.6904296875</v>
      </c>
      <c r="J936" s="831">
        <v>1</v>
      </c>
      <c r="K936" s="832">
        <v>15975.6904296875</v>
      </c>
    </row>
    <row r="937" spans="1:11" ht="14.45" customHeight="1" x14ac:dyDescent="0.2">
      <c r="A937" s="821" t="s">
        <v>614</v>
      </c>
      <c r="B937" s="822" t="s">
        <v>615</v>
      </c>
      <c r="C937" s="825" t="s">
        <v>643</v>
      </c>
      <c r="D937" s="839" t="s">
        <v>644</v>
      </c>
      <c r="E937" s="825" t="s">
        <v>4899</v>
      </c>
      <c r="F937" s="839" t="s">
        <v>4900</v>
      </c>
      <c r="G937" s="825" t="s">
        <v>5509</v>
      </c>
      <c r="H937" s="825" t="s">
        <v>5510</v>
      </c>
      <c r="I937" s="831">
        <v>12866.400390625</v>
      </c>
      <c r="J937" s="831">
        <v>1</v>
      </c>
      <c r="K937" s="832">
        <v>12866.400390625</v>
      </c>
    </row>
    <row r="938" spans="1:11" ht="14.45" customHeight="1" x14ac:dyDescent="0.2">
      <c r="A938" s="821" t="s">
        <v>614</v>
      </c>
      <c r="B938" s="822" t="s">
        <v>615</v>
      </c>
      <c r="C938" s="825" t="s">
        <v>643</v>
      </c>
      <c r="D938" s="839" t="s">
        <v>644</v>
      </c>
      <c r="E938" s="825" t="s">
        <v>4899</v>
      </c>
      <c r="F938" s="839" t="s">
        <v>4900</v>
      </c>
      <c r="G938" s="825" t="s">
        <v>5511</v>
      </c>
      <c r="H938" s="825" t="s">
        <v>5512</v>
      </c>
      <c r="I938" s="831">
        <v>12866.3896484375</v>
      </c>
      <c r="J938" s="831">
        <v>1</v>
      </c>
      <c r="K938" s="832">
        <v>12866.3896484375</v>
      </c>
    </row>
    <row r="939" spans="1:11" ht="14.45" customHeight="1" x14ac:dyDescent="0.2">
      <c r="A939" s="821" t="s">
        <v>614</v>
      </c>
      <c r="B939" s="822" t="s">
        <v>615</v>
      </c>
      <c r="C939" s="825" t="s">
        <v>643</v>
      </c>
      <c r="D939" s="839" t="s">
        <v>644</v>
      </c>
      <c r="E939" s="825" t="s">
        <v>4899</v>
      </c>
      <c r="F939" s="839" t="s">
        <v>4900</v>
      </c>
      <c r="G939" s="825" t="s">
        <v>5513</v>
      </c>
      <c r="H939" s="825" t="s">
        <v>5514</v>
      </c>
      <c r="I939" s="831">
        <v>5220.10009765625</v>
      </c>
      <c r="J939" s="831">
        <v>1</v>
      </c>
      <c r="K939" s="832">
        <v>5220.10009765625</v>
      </c>
    </row>
    <row r="940" spans="1:11" ht="14.45" customHeight="1" x14ac:dyDescent="0.2">
      <c r="A940" s="821" t="s">
        <v>614</v>
      </c>
      <c r="B940" s="822" t="s">
        <v>615</v>
      </c>
      <c r="C940" s="825" t="s">
        <v>643</v>
      </c>
      <c r="D940" s="839" t="s">
        <v>644</v>
      </c>
      <c r="E940" s="825" t="s">
        <v>4899</v>
      </c>
      <c r="F940" s="839" t="s">
        <v>4900</v>
      </c>
      <c r="G940" s="825" t="s">
        <v>5515</v>
      </c>
      <c r="H940" s="825" t="s">
        <v>5516</v>
      </c>
      <c r="I940" s="831">
        <v>5220.10009765625</v>
      </c>
      <c r="J940" s="831">
        <v>1</v>
      </c>
      <c r="K940" s="832">
        <v>5220.10009765625</v>
      </c>
    </row>
    <row r="941" spans="1:11" ht="14.45" customHeight="1" x14ac:dyDescent="0.2">
      <c r="A941" s="821" t="s">
        <v>614</v>
      </c>
      <c r="B941" s="822" t="s">
        <v>615</v>
      </c>
      <c r="C941" s="825" t="s">
        <v>643</v>
      </c>
      <c r="D941" s="839" t="s">
        <v>644</v>
      </c>
      <c r="E941" s="825" t="s">
        <v>4899</v>
      </c>
      <c r="F941" s="839" t="s">
        <v>4900</v>
      </c>
      <c r="G941" s="825" t="s">
        <v>5517</v>
      </c>
      <c r="H941" s="825" t="s">
        <v>5518</v>
      </c>
      <c r="I941" s="831">
        <v>4600</v>
      </c>
      <c r="J941" s="831">
        <v>1</v>
      </c>
      <c r="K941" s="832">
        <v>4600</v>
      </c>
    </row>
    <row r="942" spans="1:11" ht="14.45" customHeight="1" x14ac:dyDescent="0.2">
      <c r="A942" s="821" t="s">
        <v>614</v>
      </c>
      <c r="B942" s="822" t="s">
        <v>615</v>
      </c>
      <c r="C942" s="825" t="s">
        <v>643</v>
      </c>
      <c r="D942" s="839" t="s">
        <v>644</v>
      </c>
      <c r="E942" s="825" t="s">
        <v>4899</v>
      </c>
      <c r="F942" s="839" t="s">
        <v>4900</v>
      </c>
      <c r="G942" s="825" t="s">
        <v>5519</v>
      </c>
      <c r="H942" s="825" t="s">
        <v>5520</v>
      </c>
      <c r="I942" s="831">
        <v>448.5</v>
      </c>
      <c r="J942" s="831">
        <v>38</v>
      </c>
      <c r="K942" s="832">
        <v>17043</v>
      </c>
    </row>
    <row r="943" spans="1:11" ht="14.45" customHeight="1" x14ac:dyDescent="0.2">
      <c r="A943" s="821" t="s">
        <v>614</v>
      </c>
      <c r="B943" s="822" t="s">
        <v>615</v>
      </c>
      <c r="C943" s="825" t="s">
        <v>643</v>
      </c>
      <c r="D943" s="839" t="s">
        <v>644</v>
      </c>
      <c r="E943" s="825" t="s">
        <v>4899</v>
      </c>
      <c r="F943" s="839" t="s">
        <v>4900</v>
      </c>
      <c r="G943" s="825" t="s">
        <v>5521</v>
      </c>
      <c r="H943" s="825" t="s">
        <v>5522</v>
      </c>
      <c r="I943" s="831">
        <v>448.5</v>
      </c>
      <c r="J943" s="831">
        <v>43</v>
      </c>
      <c r="K943" s="832">
        <v>19285.5</v>
      </c>
    </row>
    <row r="944" spans="1:11" ht="14.45" customHeight="1" x14ac:dyDescent="0.2">
      <c r="A944" s="821" t="s">
        <v>614</v>
      </c>
      <c r="B944" s="822" t="s">
        <v>615</v>
      </c>
      <c r="C944" s="825" t="s">
        <v>643</v>
      </c>
      <c r="D944" s="839" t="s">
        <v>644</v>
      </c>
      <c r="E944" s="825" t="s">
        <v>4899</v>
      </c>
      <c r="F944" s="839" t="s">
        <v>4900</v>
      </c>
      <c r="G944" s="825" t="s">
        <v>5523</v>
      </c>
      <c r="H944" s="825" t="s">
        <v>5524</v>
      </c>
      <c r="I944" s="831">
        <v>448.5</v>
      </c>
      <c r="J944" s="831">
        <v>9</v>
      </c>
      <c r="K944" s="832">
        <v>4036.5</v>
      </c>
    </row>
    <row r="945" spans="1:11" ht="14.45" customHeight="1" x14ac:dyDescent="0.2">
      <c r="A945" s="821" t="s">
        <v>614</v>
      </c>
      <c r="B945" s="822" t="s">
        <v>615</v>
      </c>
      <c r="C945" s="825" t="s">
        <v>643</v>
      </c>
      <c r="D945" s="839" t="s">
        <v>644</v>
      </c>
      <c r="E945" s="825" t="s">
        <v>4899</v>
      </c>
      <c r="F945" s="839" t="s">
        <v>4900</v>
      </c>
      <c r="G945" s="825" t="s">
        <v>5525</v>
      </c>
      <c r="H945" s="825" t="s">
        <v>5526</v>
      </c>
      <c r="I945" s="831">
        <v>448.5</v>
      </c>
      <c r="J945" s="831">
        <v>3</v>
      </c>
      <c r="K945" s="832">
        <v>1345.5</v>
      </c>
    </row>
    <row r="946" spans="1:11" ht="14.45" customHeight="1" x14ac:dyDescent="0.2">
      <c r="A946" s="821" t="s">
        <v>614</v>
      </c>
      <c r="B946" s="822" t="s">
        <v>615</v>
      </c>
      <c r="C946" s="825" t="s">
        <v>643</v>
      </c>
      <c r="D946" s="839" t="s">
        <v>644</v>
      </c>
      <c r="E946" s="825" t="s">
        <v>4899</v>
      </c>
      <c r="F946" s="839" t="s">
        <v>4900</v>
      </c>
      <c r="G946" s="825" t="s">
        <v>5527</v>
      </c>
      <c r="H946" s="825" t="s">
        <v>5528</v>
      </c>
      <c r="I946" s="831">
        <v>448.5</v>
      </c>
      <c r="J946" s="831">
        <v>2</v>
      </c>
      <c r="K946" s="832">
        <v>897</v>
      </c>
    </row>
    <row r="947" spans="1:11" ht="14.45" customHeight="1" x14ac:dyDescent="0.2">
      <c r="A947" s="821" t="s">
        <v>614</v>
      </c>
      <c r="B947" s="822" t="s">
        <v>615</v>
      </c>
      <c r="C947" s="825" t="s">
        <v>643</v>
      </c>
      <c r="D947" s="839" t="s">
        <v>644</v>
      </c>
      <c r="E947" s="825" t="s">
        <v>4899</v>
      </c>
      <c r="F947" s="839" t="s">
        <v>4900</v>
      </c>
      <c r="G947" s="825" t="s">
        <v>5529</v>
      </c>
      <c r="H947" s="825" t="s">
        <v>5530</v>
      </c>
      <c r="I947" s="831">
        <v>448.5</v>
      </c>
      <c r="J947" s="831">
        <v>13</v>
      </c>
      <c r="K947" s="832">
        <v>5830.5</v>
      </c>
    </row>
    <row r="948" spans="1:11" ht="14.45" customHeight="1" x14ac:dyDescent="0.2">
      <c r="A948" s="821" t="s">
        <v>614</v>
      </c>
      <c r="B948" s="822" t="s">
        <v>615</v>
      </c>
      <c r="C948" s="825" t="s">
        <v>643</v>
      </c>
      <c r="D948" s="839" t="s">
        <v>644</v>
      </c>
      <c r="E948" s="825" t="s">
        <v>4899</v>
      </c>
      <c r="F948" s="839" t="s">
        <v>4900</v>
      </c>
      <c r="G948" s="825" t="s">
        <v>5531</v>
      </c>
      <c r="H948" s="825" t="s">
        <v>5532</v>
      </c>
      <c r="I948" s="831">
        <v>23403.9296875</v>
      </c>
      <c r="J948" s="831">
        <v>3</v>
      </c>
      <c r="K948" s="832">
        <v>70211.7890625</v>
      </c>
    </row>
    <row r="949" spans="1:11" ht="14.45" customHeight="1" x14ac:dyDescent="0.2">
      <c r="A949" s="821" t="s">
        <v>614</v>
      </c>
      <c r="B949" s="822" t="s">
        <v>615</v>
      </c>
      <c r="C949" s="825" t="s">
        <v>643</v>
      </c>
      <c r="D949" s="839" t="s">
        <v>644</v>
      </c>
      <c r="E949" s="825" t="s">
        <v>4899</v>
      </c>
      <c r="F949" s="839" t="s">
        <v>4900</v>
      </c>
      <c r="G949" s="825" t="s">
        <v>5533</v>
      </c>
      <c r="H949" s="825" t="s">
        <v>5534</v>
      </c>
      <c r="I949" s="831">
        <v>23403.9296875</v>
      </c>
      <c r="J949" s="831">
        <v>2</v>
      </c>
      <c r="K949" s="832">
        <v>46807.859375</v>
      </c>
    </row>
    <row r="950" spans="1:11" ht="14.45" customHeight="1" x14ac:dyDescent="0.2">
      <c r="A950" s="821" t="s">
        <v>614</v>
      </c>
      <c r="B950" s="822" t="s">
        <v>615</v>
      </c>
      <c r="C950" s="825" t="s">
        <v>643</v>
      </c>
      <c r="D950" s="839" t="s">
        <v>644</v>
      </c>
      <c r="E950" s="825" t="s">
        <v>4899</v>
      </c>
      <c r="F950" s="839" t="s">
        <v>4900</v>
      </c>
      <c r="G950" s="825" t="s">
        <v>5535</v>
      </c>
      <c r="H950" s="825" t="s">
        <v>5536</v>
      </c>
      <c r="I950" s="831">
        <v>23403.9296875</v>
      </c>
      <c r="J950" s="831">
        <v>2</v>
      </c>
      <c r="K950" s="832">
        <v>46807.859375</v>
      </c>
    </row>
    <row r="951" spans="1:11" ht="14.45" customHeight="1" x14ac:dyDescent="0.2">
      <c r="A951" s="821" t="s">
        <v>614</v>
      </c>
      <c r="B951" s="822" t="s">
        <v>615</v>
      </c>
      <c r="C951" s="825" t="s">
        <v>643</v>
      </c>
      <c r="D951" s="839" t="s">
        <v>644</v>
      </c>
      <c r="E951" s="825" t="s">
        <v>4899</v>
      </c>
      <c r="F951" s="839" t="s">
        <v>4900</v>
      </c>
      <c r="G951" s="825" t="s">
        <v>5537</v>
      </c>
      <c r="H951" s="825" t="s">
        <v>5538</v>
      </c>
      <c r="I951" s="831">
        <v>23403.9296875</v>
      </c>
      <c r="J951" s="831">
        <v>1</v>
      </c>
      <c r="K951" s="832">
        <v>23403.9296875</v>
      </c>
    </row>
    <row r="952" spans="1:11" ht="14.45" customHeight="1" x14ac:dyDescent="0.2">
      <c r="A952" s="821" t="s">
        <v>614</v>
      </c>
      <c r="B952" s="822" t="s">
        <v>615</v>
      </c>
      <c r="C952" s="825" t="s">
        <v>643</v>
      </c>
      <c r="D952" s="839" t="s">
        <v>644</v>
      </c>
      <c r="E952" s="825" t="s">
        <v>4899</v>
      </c>
      <c r="F952" s="839" t="s">
        <v>4900</v>
      </c>
      <c r="G952" s="825" t="s">
        <v>5539</v>
      </c>
      <c r="H952" s="825" t="s">
        <v>5540</v>
      </c>
      <c r="I952" s="831">
        <v>2530</v>
      </c>
      <c r="J952" s="831">
        <v>1</v>
      </c>
      <c r="K952" s="832">
        <v>2530</v>
      </c>
    </row>
    <row r="953" spans="1:11" ht="14.45" customHeight="1" x14ac:dyDescent="0.2">
      <c r="A953" s="821" t="s">
        <v>614</v>
      </c>
      <c r="B953" s="822" t="s">
        <v>615</v>
      </c>
      <c r="C953" s="825" t="s">
        <v>643</v>
      </c>
      <c r="D953" s="839" t="s">
        <v>644</v>
      </c>
      <c r="E953" s="825" t="s">
        <v>4899</v>
      </c>
      <c r="F953" s="839" t="s">
        <v>4900</v>
      </c>
      <c r="G953" s="825" t="s">
        <v>5541</v>
      </c>
      <c r="H953" s="825" t="s">
        <v>5542</v>
      </c>
      <c r="I953" s="831">
        <v>2530</v>
      </c>
      <c r="J953" s="831">
        <v>1</v>
      </c>
      <c r="K953" s="832">
        <v>2530</v>
      </c>
    </row>
    <row r="954" spans="1:11" ht="14.45" customHeight="1" x14ac:dyDescent="0.2">
      <c r="A954" s="821" t="s">
        <v>614</v>
      </c>
      <c r="B954" s="822" t="s">
        <v>615</v>
      </c>
      <c r="C954" s="825" t="s">
        <v>643</v>
      </c>
      <c r="D954" s="839" t="s">
        <v>644</v>
      </c>
      <c r="E954" s="825" t="s">
        <v>4899</v>
      </c>
      <c r="F954" s="839" t="s">
        <v>4900</v>
      </c>
      <c r="G954" s="825" t="s">
        <v>5543</v>
      </c>
      <c r="H954" s="825" t="s">
        <v>5544</v>
      </c>
      <c r="I954" s="831">
        <v>2530</v>
      </c>
      <c r="J954" s="831">
        <v>1</v>
      </c>
      <c r="K954" s="832">
        <v>2530</v>
      </c>
    </row>
    <row r="955" spans="1:11" ht="14.45" customHeight="1" x14ac:dyDescent="0.2">
      <c r="A955" s="821" t="s">
        <v>614</v>
      </c>
      <c r="B955" s="822" t="s">
        <v>615</v>
      </c>
      <c r="C955" s="825" t="s">
        <v>643</v>
      </c>
      <c r="D955" s="839" t="s">
        <v>644</v>
      </c>
      <c r="E955" s="825" t="s">
        <v>4899</v>
      </c>
      <c r="F955" s="839" t="s">
        <v>4900</v>
      </c>
      <c r="G955" s="825" t="s">
        <v>5545</v>
      </c>
      <c r="H955" s="825" t="s">
        <v>5546</v>
      </c>
      <c r="I955" s="831">
        <v>16100</v>
      </c>
      <c r="J955" s="831">
        <v>2</v>
      </c>
      <c r="K955" s="832">
        <v>32200</v>
      </c>
    </row>
    <row r="956" spans="1:11" ht="14.45" customHeight="1" x14ac:dyDescent="0.2">
      <c r="A956" s="821" t="s">
        <v>614</v>
      </c>
      <c r="B956" s="822" t="s">
        <v>615</v>
      </c>
      <c r="C956" s="825" t="s">
        <v>643</v>
      </c>
      <c r="D956" s="839" t="s">
        <v>644</v>
      </c>
      <c r="E956" s="825" t="s">
        <v>4899</v>
      </c>
      <c r="F956" s="839" t="s">
        <v>4900</v>
      </c>
      <c r="G956" s="825" t="s">
        <v>5547</v>
      </c>
      <c r="H956" s="825" t="s">
        <v>5548</v>
      </c>
      <c r="I956" s="831">
        <v>16100</v>
      </c>
      <c r="J956" s="831">
        <v>1</v>
      </c>
      <c r="K956" s="832">
        <v>16100</v>
      </c>
    </row>
    <row r="957" spans="1:11" ht="14.45" customHeight="1" x14ac:dyDescent="0.2">
      <c r="A957" s="821" t="s">
        <v>614</v>
      </c>
      <c r="B957" s="822" t="s">
        <v>615</v>
      </c>
      <c r="C957" s="825" t="s">
        <v>643</v>
      </c>
      <c r="D957" s="839" t="s">
        <v>644</v>
      </c>
      <c r="E957" s="825" t="s">
        <v>4899</v>
      </c>
      <c r="F957" s="839" t="s">
        <v>4900</v>
      </c>
      <c r="G957" s="825" t="s">
        <v>5549</v>
      </c>
      <c r="H957" s="825" t="s">
        <v>5550</v>
      </c>
      <c r="I957" s="831">
        <v>16100</v>
      </c>
      <c r="J957" s="831">
        <v>2</v>
      </c>
      <c r="K957" s="832">
        <v>32200</v>
      </c>
    </row>
    <row r="958" spans="1:11" ht="14.45" customHeight="1" x14ac:dyDescent="0.2">
      <c r="A958" s="821" t="s">
        <v>614</v>
      </c>
      <c r="B958" s="822" t="s">
        <v>615</v>
      </c>
      <c r="C958" s="825" t="s">
        <v>643</v>
      </c>
      <c r="D958" s="839" t="s">
        <v>644</v>
      </c>
      <c r="E958" s="825" t="s">
        <v>4899</v>
      </c>
      <c r="F958" s="839" t="s">
        <v>4900</v>
      </c>
      <c r="G958" s="825" t="s">
        <v>5551</v>
      </c>
      <c r="H958" s="825" t="s">
        <v>5552</v>
      </c>
      <c r="I958" s="831">
        <v>16100</v>
      </c>
      <c r="J958" s="831">
        <v>1</v>
      </c>
      <c r="K958" s="832">
        <v>16100</v>
      </c>
    </row>
    <row r="959" spans="1:11" ht="14.45" customHeight="1" x14ac:dyDescent="0.2">
      <c r="A959" s="821" t="s">
        <v>614</v>
      </c>
      <c r="B959" s="822" t="s">
        <v>615</v>
      </c>
      <c r="C959" s="825" t="s">
        <v>643</v>
      </c>
      <c r="D959" s="839" t="s">
        <v>644</v>
      </c>
      <c r="E959" s="825" t="s">
        <v>4899</v>
      </c>
      <c r="F959" s="839" t="s">
        <v>4900</v>
      </c>
      <c r="G959" s="825" t="s">
        <v>5553</v>
      </c>
      <c r="H959" s="825" t="s">
        <v>5554</v>
      </c>
      <c r="I959" s="831">
        <v>9660</v>
      </c>
      <c r="J959" s="831">
        <v>1</v>
      </c>
      <c r="K959" s="832">
        <v>9660</v>
      </c>
    </row>
    <row r="960" spans="1:11" ht="14.45" customHeight="1" x14ac:dyDescent="0.2">
      <c r="A960" s="821" t="s">
        <v>614</v>
      </c>
      <c r="B960" s="822" t="s">
        <v>615</v>
      </c>
      <c r="C960" s="825" t="s">
        <v>643</v>
      </c>
      <c r="D960" s="839" t="s">
        <v>644</v>
      </c>
      <c r="E960" s="825" t="s">
        <v>4899</v>
      </c>
      <c r="F960" s="839" t="s">
        <v>4900</v>
      </c>
      <c r="G960" s="825" t="s">
        <v>5555</v>
      </c>
      <c r="H960" s="825" t="s">
        <v>5556</v>
      </c>
      <c r="I960" s="831">
        <v>9660</v>
      </c>
      <c r="J960" s="831">
        <v>1</v>
      </c>
      <c r="K960" s="832">
        <v>9660</v>
      </c>
    </row>
    <row r="961" spans="1:11" ht="14.45" customHeight="1" x14ac:dyDescent="0.2">
      <c r="A961" s="821" t="s">
        <v>614</v>
      </c>
      <c r="B961" s="822" t="s">
        <v>615</v>
      </c>
      <c r="C961" s="825" t="s">
        <v>643</v>
      </c>
      <c r="D961" s="839" t="s">
        <v>644</v>
      </c>
      <c r="E961" s="825" t="s">
        <v>4899</v>
      </c>
      <c r="F961" s="839" t="s">
        <v>4900</v>
      </c>
      <c r="G961" s="825" t="s">
        <v>5557</v>
      </c>
      <c r="H961" s="825" t="s">
        <v>5558</v>
      </c>
      <c r="I961" s="831">
        <v>9660</v>
      </c>
      <c r="J961" s="831">
        <v>1</v>
      </c>
      <c r="K961" s="832">
        <v>9660</v>
      </c>
    </row>
    <row r="962" spans="1:11" ht="14.45" customHeight="1" x14ac:dyDescent="0.2">
      <c r="A962" s="821" t="s">
        <v>614</v>
      </c>
      <c r="B962" s="822" t="s">
        <v>615</v>
      </c>
      <c r="C962" s="825" t="s">
        <v>643</v>
      </c>
      <c r="D962" s="839" t="s">
        <v>644</v>
      </c>
      <c r="E962" s="825" t="s">
        <v>4899</v>
      </c>
      <c r="F962" s="839" t="s">
        <v>4900</v>
      </c>
      <c r="G962" s="825" t="s">
        <v>5559</v>
      </c>
      <c r="H962" s="825" t="s">
        <v>5560</v>
      </c>
      <c r="I962" s="831">
        <v>9660</v>
      </c>
      <c r="J962" s="831">
        <v>1</v>
      </c>
      <c r="K962" s="832">
        <v>9660</v>
      </c>
    </row>
    <row r="963" spans="1:11" ht="14.45" customHeight="1" x14ac:dyDescent="0.2">
      <c r="A963" s="821" t="s">
        <v>614</v>
      </c>
      <c r="B963" s="822" t="s">
        <v>615</v>
      </c>
      <c r="C963" s="825" t="s">
        <v>643</v>
      </c>
      <c r="D963" s="839" t="s">
        <v>644</v>
      </c>
      <c r="E963" s="825" t="s">
        <v>4899</v>
      </c>
      <c r="F963" s="839" t="s">
        <v>4900</v>
      </c>
      <c r="G963" s="825" t="s">
        <v>5561</v>
      </c>
      <c r="H963" s="825" t="s">
        <v>5562</v>
      </c>
      <c r="I963" s="831">
        <v>9660</v>
      </c>
      <c r="J963" s="831">
        <v>1</v>
      </c>
      <c r="K963" s="832">
        <v>9660</v>
      </c>
    </row>
    <row r="964" spans="1:11" ht="14.45" customHeight="1" x14ac:dyDescent="0.2">
      <c r="A964" s="821" t="s">
        <v>614</v>
      </c>
      <c r="B964" s="822" t="s">
        <v>615</v>
      </c>
      <c r="C964" s="825" t="s">
        <v>643</v>
      </c>
      <c r="D964" s="839" t="s">
        <v>644</v>
      </c>
      <c r="E964" s="825" t="s">
        <v>4899</v>
      </c>
      <c r="F964" s="839" t="s">
        <v>4900</v>
      </c>
      <c r="G964" s="825" t="s">
        <v>5563</v>
      </c>
      <c r="H964" s="825" t="s">
        <v>5564</v>
      </c>
      <c r="I964" s="831">
        <v>9660</v>
      </c>
      <c r="J964" s="831">
        <v>1</v>
      </c>
      <c r="K964" s="832">
        <v>9660</v>
      </c>
    </row>
    <row r="965" spans="1:11" ht="14.45" customHeight="1" x14ac:dyDescent="0.2">
      <c r="A965" s="821" t="s">
        <v>614</v>
      </c>
      <c r="B965" s="822" t="s">
        <v>615</v>
      </c>
      <c r="C965" s="825" t="s">
        <v>643</v>
      </c>
      <c r="D965" s="839" t="s">
        <v>644</v>
      </c>
      <c r="E965" s="825" t="s">
        <v>4899</v>
      </c>
      <c r="F965" s="839" t="s">
        <v>4900</v>
      </c>
      <c r="G965" s="825" t="s">
        <v>5565</v>
      </c>
      <c r="H965" s="825" t="s">
        <v>5566</v>
      </c>
      <c r="I965" s="831">
        <v>11270</v>
      </c>
      <c r="J965" s="831">
        <v>1</v>
      </c>
      <c r="K965" s="832">
        <v>11270</v>
      </c>
    </row>
    <row r="966" spans="1:11" ht="14.45" customHeight="1" x14ac:dyDescent="0.2">
      <c r="A966" s="821" t="s">
        <v>614</v>
      </c>
      <c r="B966" s="822" t="s">
        <v>615</v>
      </c>
      <c r="C966" s="825" t="s">
        <v>643</v>
      </c>
      <c r="D966" s="839" t="s">
        <v>644</v>
      </c>
      <c r="E966" s="825" t="s">
        <v>4899</v>
      </c>
      <c r="F966" s="839" t="s">
        <v>4900</v>
      </c>
      <c r="G966" s="825" t="s">
        <v>5567</v>
      </c>
      <c r="H966" s="825" t="s">
        <v>5568</v>
      </c>
      <c r="I966" s="831">
        <v>11270</v>
      </c>
      <c r="J966" s="831">
        <v>2</v>
      </c>
      <c r="K966" s="832">
        <v>22540</v>
      </c>
    </row>
    <row r="967" spans="1:11" ht="14.45" customHeight="1" x14ac:dyDescent="0.2">
      <c r="A967" s="821" t="s">
        <v>614</v>
      </c>
      <c r="B967" s="822" t="s">
        <v>615</v>
      </c>
      <c r="C967" s="825" t="s">
        <v>643</v>
      </c>
      <c r="D967" s="839" t="s">
        <v>644</v>
      </c>
      <c r="E967" s="825" t="s">
        <v>4899</v>
      </c>
      <c r="F967" s="839" t="s">
        <v>4900</v>
      </c>
      <c r="G967" s="825" t="s">
        <v>5569</v>
      </c>
      <c r="H967" s="825" t="s">
        <v>5570</v>
      </c>
      <c r="I967" s="831">
        <v>2875</v>
      </c>
      <c r="J967" s="831">
        <v>3</v>
      </c>
      <c r="K967" s="832">
        <v>8625</v>
      </c>
    </row>
    <row r="968" spans="1:11" ht="14.45" customHeight="1" x14ac:dyDescent="0.2">
      <c r="A968" s="821" t="s">
        <v>614</v>
      </c>
      <c r="B968" s="822" t="s">
        <v>615</v>
      </c>
      <c r="C968" s="825" t="s">
        <v>643</v>
      </c>
      <c r="D968" s="839" t="s">
        <v>644</v>
      </c>
      <c r="E968" s="825" t="s">
        <v>4899</v>
      </c>
      <c r="F968" s="839" t="s">
        <v>4900</v>
      </c>
      <c r="G968" s="825" t="s">
        <v>5571</v>
      </c>
      <c r="H968" s="825" t="s">
        <v>5572</v>
      </c>
      <c r="I968" s="831">
        <v>2875</v>
      </c>
      <c r="J968" s="831">
        <v>4</v>
      </c>
      <c r="K968" s="832">
        <v>11500</v>
      </c>
    </row>
    <row r="969" spans="1:11" ht="14.45" customHeight="1" x14ac:dyDescent="0.2">
      <c r="A969" s="821" t="s">
        <v>614</v>
      </c>
      <c r="B969" s="822" t="s">
        <v>615</v>
      </c>
      <c r="C969" s="825" t="s">
        <v>643</v>
      </c>
      <c r="D969" s="839" t="s">
        <v>644</v>
      </c>
      <c r="E969" s="825" t="s">
        <v>4899</v>
      </c>
      <c r="F969" s="839" t="s">
        <v>4900</v>
      </c>
      <c r="G969" s="825" t="s">
        <v>5573</v>
      </c>
      <c r="H969" s="825" t="s">
        <v>5574</v>
      </c>
      <c r="I969" s="831">
        <v>2875</v>
      </c>
      <c r="J969" s="831">
        <v>7</v>
      </c>
      <c r="K969" s="832">
        <v>20125</v>
      </c>
    </row>
    <row r="970" spans="1:11" ht="14.45" customHeight="1" x14ac:dyDescent="0.2">
      <c r="A970" s="821" t="s">
        <v>614</v>
      </c>
      <c r="B970" s="822" t="s">
        <v>615</v>
      </c>
      <c r="C970" s="825" t="s">
        <v>643</v>
      </c>
      <c r="D970" s="839" t="s">
        <v>644</v>
      </c>
      <c r="E970" s="825" t="s">
        <v>4899</v>
      </c>
      <c r="F970" s="839" t="s">
        <v>4900</v>
      </c>
      <c r="G970" s="825" t="s">
        <v>5575</v>
      </c>
      <c r="H970" s="825" t="s">
        <v>5576</v>
      </c>
      <c r="I970" s="831">
        <v>2875</v>
      </c>
      <c r="J970" s="831">
        <v>44</v>
      </c>
      <c r="K970" s="832">
        <v>126500</v>
      </c>
    </row>
    <row r="971" spans="1:11" ht="14.45" customHeight="1" x14ac:dyDescent="0.2">
      <c r="A971" s="821" t="s">
        <v>614</v>
      </c>
      <c r="B971" s="822" t="s">
        <v>615</v>
      </c>
      <c r="C971" s="825" t="s">
        <v>643</v>
      </c>
      <c r="D971" s="839" t="s">
        <v>644</v>
      </c>
      <c r="E971" s="825" t="s">
        <v>4899</v>
      </c>
      <c r="F971" s="839" t="s">
        <v>4900</v>
      </c>
      <c r="G971" s="825" t="s">
        <v>5577</v>
      </c>
      <c r="H971" s="825" t="s">
        <v>5578</v>
      </c>
      <c r="I971" s="831">
        <v>2875</v>
      </c>
      <c r="J971" s="831">
        <v>5</v>
      </c>
      <c r="K971" s="832">
        <v>14375</v>
      </c>
    </row>
    <row r="972" spans="1:11" ht="14.45" customHeight="1" x14ac:dyDescent="0.2">
      <c r="A972" s="821" t="s">
        <v>614</v>
      </c>
      <c r="B972" s="822" t="s">
        <v>615</v>
      </c>
      <c r="C972" s="825" t="s">
        <v>643</v>
      </c>
      <c r="D972" s="839" t="s">
        <v>644</v>
      </c>
      <c r="E972" s="825" t="s">
        <v>4899</v>
      </c>
      <c r="F972" s="839" t="s">
        <v>4900</v>
      </c>
      <c r="G972" s="825" t="s">
        <v>5579</v>
      </c>
      <c r="H972" s="825" t="s">
        <v>5580</v>
      </c>
      <c r="I972" s="831">
        <v>12558</v>
      </c>
      <c r="J972" s="831">
        <v>2</v>
      </c>
      <c r="K972" s="832">
        <v>25116</v>
      </c>
    </row>
    <row r="973" spans="1:11" ht="14.45" customHeight="1" x14ac:dyDescent="0.2">
      <c r="A973" s="821" t="s">
        <v>614</v>
      </c>
      <c r="B973" s="822" t="s">
        <v>615</v>
      </c>
      <c r="C973" s="825" t="s">
        <v>643</v>
      </c>
      <c r="D973" s="839" t="s">
        <v>644</v>
      </c>
      <c r="E973" s="825" t="s">
        <v>4899</v>
      </c>
      <c r="F973" s="839" t="s">
        <v>4900</v>
      </c>
      <c r="G973" s="825" t="s">
        <v>5581</v>
      </c>
      <c r="H973" s="825" t="s">
        <v>5582</v>
      </c>
      <c r="I973" s="831">
        <v>12558</v>
      </c>
      <c r="J973" s="831">
        <v>1</v>
      </c>
      <c r="K973" s="832">
        <v>12558</v>
      </c>
    </row>
    <row r="974" spans="1:11" ht="14.45" customHeight="1" x14ac:dyDescent="0.2">
      <c r="A974" s="821" t="s">
        <v>614</v>
      </c>
      <c r="B974" s="822" t="s">
        <v>615</v>
      </c>
      <c r="C974" s="825" t="s">
        <v>643</v>
      </c>
      <c r="D974" s="839" t="s">
        <v>644</v>
      </c>
      <c r="E974" s="825" t="s">
        <v>4899</v>
      </c>
      <c r="F974" s="839" t="s">
        <v>4900</v>
      </c>
      <c r="G974" s="825" t="s">
        <v>5583</v>
      </c>
      <c r="H974" s="825" t="s">
        <v>5584</v>
      </c>
      <c r="I974" s="831">
        <v>7728</v>
      </c>
      <c r="J974" s="831">
        <v>2</v>
      </c>
      <c r="K974" s="832">
        <v>15456</v>
      </c>
    </row>
    <row r="975" spans="1:11" ht="14.45" customHeight="1" x14ac:dyDescent="0.2">
      <c r="A975" s="821" t="s">
        <v>614</v>
      </c>
      <c r="B975" s="822" t="s">
        <v>615</v>
      </c>
      <c r="C975" s="825" t="s">
        <v>643</v>
      </c>
      <c r="D975" s="839" t="s">
        <v>644</v>
      </c>
      <c r="E975" s="825" t="s">
        <v>4899</v>
      </c>
      <c r="F975" s="839" t="s">
        <v>4900</v>
      </c>
      <c r="G975" s="825" t="s">
        <v>5585</v>
      </c>
      <c r="H975" s="825" t="s">
        <v>5586</v>
      </c>
      <c r="I975" s="831">
        <v>2300</v>
      </c>
      <c r="J975" s="831">
        <v>3</v>
      </c>
      <c r="K975" s="832">
        <v>6900</v>
      </c>
    </row>
    <row r="976" spans="1:11" ht="14.45" customHeight="1" x14ac:dyDescent="0.2">
      <c r="A976" s="821" t="s">
        <v>614</v>
      </c>
      <c r="B976" s="822" t="s">
        <v>615</v>
      </c>
      <c r="C976" s="825" t="s">
        <v>643</v>
      </c>
      <c r="D976" s="839" t="s">
        <v>644</v>
      </c>
      <c r="E976" s="825" t="s">
        <v>4899</v>
      </c>
      <c r="F976" s="839" t="s">
        <v>4900</v>
      </c>
      <c r="G976" s="825" t="s">
        <v>5587</v>
      </c>
      <c r="H976" s="825" t="s">
        <v>5588</v>
      </c>
      <c r="I976" s="831">
        <v>13800</v>
      </c>
      <c r="J976" s="831">
        <v>1</v>
      </c>
      <c r="K976" s="832">
        <v>13800</v>
      </c>
    </row>
    <row r="977" spans="1:11" ht="14.45" customHeight="1" x14ac:dyDescent="0.2">
      <c r="A977" s="821" t="s">
        <v>614</v>
      </c>
      <c r="B977" s="822" t="s">
        <v>615</v>
      </c>
      <c r="C977" s="825" t="s">
        <v>643</v>
      </c>
      <c r="D977" s="839" t="s">
        <v>644</v>
      </c>
      <c r="E977" s="825" t="s">
        <v>4899</v>
      </c>
      <c r="F977" s="839" t="s">
        <v>4900</v>
      </c>
      <c r="G977" s="825" t="s">
        <v>5589</v>
      </c>
      <c r="H977" s="825" t="s">
        <v>5590</v>
      </c>
      <c r="I977" s="831">
        <v>13800</v>
      </c>
      <c r="J977" s="831">
        <v>1</v>
      </c>
      <c r="K977" s="832">
        <v>13800</v>
      </c>
    </row>
    <row r="978" spans="1:11" ht="14.45" customHeight="1" x14ac:dyDescent="0.2">
      <c r="A978" s="821" t="s">
        <v>614</v>
      </c>
      <c r="B978" s="822" t="s">
        <v>615</v>
      </c>
      <c r="C978" s="825" t="s">
        <v>643</v>
      </c>
      <c r="D978" s="839" t="s">
        <v>644</v>
      </c>
      <c r="E978" s="825" t="s">
        <v>4899</v>
      </c>
      <c r="F978" s="839" t="s">
        <v>4900</v>
      </c>
      <c r="G978" s="825" t="s">
        <v>5591</v>
      </c>
      <c r="H978" s="825" t="s">
        <v>5592</v>
      </c>
      <c r="I978" s="831">
        <v>13800</v>
      </c>
      <c r="J978" s="831">
        <v>1</v>
      </c>
      <c r="K978" s="832">
        <v>13800</v>
      </c>
    </row>
    <row r="979" spans="1:11" ht="14.45" customHeight="1" x14ac:dyDescent="0.2">
      <c r="A979" s="821" t="s">
        <v>614</v>
      </c>
      <c r="B979" s="822" t="s">
        <v>615</v>
      </c>
      <c r="C979" s="825" t="s">
        <v>643</v>
      </c>
      <c r="D979" s="839" t="s">
        <v>644</v>
      </c>
      <c r="E979" s="825" t="s">
        <v>4899</v>
      </c>
      <c r="F979" s="839" t="s">
        <v>4900</v>
      </c>
      <c r="G979" s="825" t="s">
        <v>5593</v>
      </c>
      <c r="H979" s="825" t="s">
        <v>5594</v>
      </c>
      <c r="I979" s="831">
        <v>13800</v>
      </c>
      <c r="J979" s="831">
        <v>1</v>
      </c>
      <c r="K979" s="832">
        <v>13800</v>
      </c>
    </row>
    <row r="980" spans="1:11" ht="14.45" customHeight="1" x14ac:dyDescent="0.2">
      <c r="A980" s="821" t="s">
        <v>614</v>
      </c>
      <c r="B980" s="822" t="s">
        <v>615</v>
      </c>
      <c r="C980" s="825" t="s">
        <v>643</v>
      </c>
      <c r="D980" s="839" t="s">
        <v>644</v>
      </c>
      <c r="E980" s="825" t="s">
        <v>4899</v>
      </c>
      <c r="F980" s="839" t="s">
        <v>4900</v>
      </c>
      <c r="G980" s="825" t="s">
        <v>5595</v>
      </c>
      <c r="H980" s="825" t="s">
        <v>5596</v>
      </c>
      <c r="I980" s="831">
        <v>13800</v>
      </c>
      <c r="J980" s="831">
        <v>1</v>
      </c>
      <c r="K980" s="832">
        <v>13800</v>
      </c>
    </row>
    <row r="981" spans="1:11" ht="14.45" customHeight="1" x14ac:dyDescent="0.2">
      <c r="A981" s="821" t="s">
        <v>614</v>
      </c>
      <c r="B981" s="822" t="s">
        <v>615</v>
      </c>
      <c r="C981" s="825" t="s">
        <v>643</v>
      </c>
      <c r="D981" s="839" t="s">
        <v>644</v>
      </c>
      <c r="E981" s="825" t="s">
        <v>4899</v>
      </c>
      <c r="F981" s="839" t="s">
        <v>4900</v>
      </c>
      <c r="G981" s="825" t="s">
        <v>5597</v>
      </c>
      <c r="H981" s="825" t="s">
        <v>5598</v>
      </c>
      <c r="I981" s="831">
        <v>1265</v>
      </c>
      <c r="J981" s="831">
        <v>2</v>
      </c>
      <c r="K981" s="832">
        <v>2530</v>
      </c>
    </row>
    <row r="982" spans="1:11" ht="14.45" customHeight="1" x14ac:dyDescent="0.2">
      <c r="A982" s="821" t="s">
        <v>614</v>
      </c>
      <c r="B982" s="822" t="s">
        <v>615</v>
      </c>
      <c r="C982" s="825" t="s">
        <v>643</v>
      </c>
      <c r="D982" s="839" t="s">
        <v>644</v>
      </c>
      <c r="E982" s="825" t="s">
        <v>4899</v>
      </c>
      <c r="F982" s="839" t="s">
        <v>4900</v>
      </c>
      <c r="G982" s="825" t="s">
        <v>5599</v>
      </c>
      <c r="H982" s="825" t="s">
        <v>5600</v>
      </c>
      <c r="I982" s="831">
        <v>1265</v>
      </c>
      <c r="J982" s="831">
        <v>3</v>
      </c>
      <c r="K982" s="832">
        <v>3795</v>
      </c>
    </row>
    <row r="983" spans="1:11" ht="14.45" customHeight="1" x14ac:dyDescent="0.2">
      <c r="A983" s="821" t="s">
        <v>614</v>
      </c>
      <c r="B983" s="822" t="s">
        <v>615</v>
      </c>
      <c r="C983" s="825" t="s">
        <v>643</v>
      </c>
      <c r="D983" s="839" t="s">
        <v>644</v>
      </c>
      <c r="E983" s="825" t="s">
        <v>4899</v>
      </c>
      <c r="F983" s="839" t="s">
        <v>4900</v>
      </c>
      <c r="G983" s="825" t="s">
        <v>5601</v>
      </c>
      <c r="H983" s="825" t="s">
        <v>5602</v>
      </c>
      <c r="I983" s="831">
        <v>1265</v>
      </c>
      <c r="J983" s="831">
        <v>2</v>
      </c>
      <c r="K983" s="832">
        <v>2530</v>
      </c>
    </row>
    <row r="984" spans="1:11" ht="14.45" customHeight="1" x14ac:dyDescent="0.2">
      <c r="A984" s="821" t="s">
        <v>614</v>
      </c>
      <c r="B984" s="822" t="s">
        <v>615</v>
      </c>
      <c r="C984" s="825" t="s">
        <v>643</v>
      </c>
      <c r="D984" s="839" t="s">
        <v>644</v>
      </c>
      <c r="E984" s="825" t="s">
        <v>4899</v>
      </c>
      <c r="F984" s="839" t="s">
        <v>4900</v>
      </c>
      <c r="G984" s="825" t="s">
        <v>5603</v>
      </c>
      <c r="H984" s="825" t="s">
        <v>5604</v>
      </c>
      <c r="I984" s="831">
        <v>1265</v>
      </c>
      <c r="J984" s="831">
        <v>8</v>
      </c>
      <c r="K984" s="832">
        <v>10120</v>
      </c>
    </row>
    <row r="985" spans="1:11" ht="14.45" customHeight="1" x14ac:dyDescent="0.2">
      <c r="A985" s="821" t="s">
        <v>614</v>
      </c>
      <c r="B985" s="822" t="s">
        <v>615</v>
      </c>
      <c r="C985" s="825" t="s">
        <v>643</v>
      </c>
      <c r="D985" s="839" t="s">
        <v>644</v>
      </c>
      <c r="E985" s="825" t="s">
        <v>4899</v>
      </c>
      <c r="F985" s="839" t="s">
        <v>4900</v>
      </c>
      <c r="G985" s="825" t="s">
        <v>5605</v>
      </c>
      <c r="H985" s="825" t="s">
        <v>5606</v>
      </c>
      <c r="I985" s="831">
        <v>1265</v>
      </c>
      <c r="J985" s="831">
        <v>2</v>
      </c>
      <c r="K985" s="832">
        <v>2530</v>
      </c>
    </row>
    <row r="986" spans="1:11" ht="14.45" customHeight="1" x14ac:dyDescent="0.2">
      <c r="A986" s="821" t="s">
        <v>614</v>
      </c>
      <c r="B986" s="822" t="s">
        <v>615</v>
      </c>
      <c r="C986" s="825" t="s">
        <v>643</v>
      </c>
      <c r="D986" s="839" t="s">
        <v>644</v>
      </c>
      <c r="E986" s="825" t="s">
        <v>4899</v>
      </c>
      <c r="F986" s="839" t="s">
        <v>4900</v>
      </c>
      <c r="G986" s="825" t="s">
        <v>5607</v>
      </c>
      <c r="H986" s="825" t="s">
        <v>5608</v>
      </c>
      <c r="I986" s="831">
        <v>1265</v>
      </c>
      <c r="J986" s="831">
        <v>13</v>
      </c>
      <c r="K986" s="832">
        <v>16445</v>
      </c>
    </row>
    <row r="987" spans="1:11" ht="14.45" customHeight="1" x14ac:dyDescent="0.2">
      <c r="A987" s="821" t="s">
        <v>614</v>
      </c>
      <c r="B987" s="822" t="s">
        <v>615</v>
      </c>
      <c r="C987" s="825" t="s">
        <v>643</v>
      </c>
      <c r="D987" s="839" t="s">
        <v>644</v>
      </c>
      <c r="E987" s="825" t="s">
        <v>4899</v>
      </c>
      <c r="F987" s="839" t="s">
        <v>4900</v>
      </c>
      <c r="G987" s="825" t="s">
        <v>5609</v>
      </c>
      <c r="H987" s="825" t="s">
        <v>5610</v>
      </c>
      <c r="I987" s="831">
        <v>1265</v>
      </c>
      <c r="J987" s="831">
        <v>7</v>
      </c>
      <c r="K987" s="832">
        <v>8855</v>
      </c>
    </row>
    <row r="988" spans="1:11" ht="14.45" customHeight="1" x14ac:dyDescent="0.2">
      <c r="A988" s="821" t="s">
        <v>614</v>
      </c>
      <c r="B988" s="822" t="s">
        <v>615</v>
      </c>
      <c r="C988" s="825" t="s">
        <v>643</v>
      </c>
      <c r="D988" s="839" t="s">
        <v>644</v>
      </c>
      <c r="E988" s="825" t="s">
        <v>4899</v>
      </c>
      <c r="F988" s="839" t="s">
        <v>4900</v>
      </c>
      <c r="G988" s="825" t="s">
        <v>5611</v>
      </c>
      <c r="H988" s="825" t="s">
        <v>5612</v>
      </c>
      <c r="I988" s="831">
        <v>1265</v>
      </c>
      <c r="J988" s="831">
        <v>1</v>
      </c>
      <c r="K988" s="832">
        <v>1265</v>
      </c>
    </row>
    <row r="989" spans="1:11" ht="14.45" customHeight="1" x14ac:dyDescent="0.2">
      <c r="A989" s="821" t="s">
        <v>614</v>
      </c>
      <c r="B989" s="822" t="s">
        <v>615</v>
      </c>
      <c r="C989" s="825" t="s">
        <v>643</v>
      </c>
      <c r="D989" s="839" t="s">
        <v>644</v>
      </c>
      <c r="E989" s="825" t="s">
        <v>4899</v>
      </c>
      <c r="F989" s="839" t="s">
        <v>4900</v>
      </c>
      <c r="G989" s="825" t="s">
        <v>5613</v>
      </c>
      <c r="H989" s="825" t="s">
        <v>5614</v>
      </c>
      <c r="I989" s="831">
        <v>985.54998779296875</v>
      </c>
      <c r="J989" s="831">
        <v>5</v>
      </c>
      <c r="K989" s="832">
        <v>4927.7499389648438</v>
      </c>
    </row>
    <row r="990" spans="1:11" ht="14.45" customHeight="1" x14ac:dyDescent="0.2">
      <c r="A990" s="821" t="s">
        <v>614</v>
      </c>
      <c r="B990" s="822" t="s">
        <v>615</v>
      </c>
      <c r="C990" s="825" t="s">
        <v>643</v>
      </c>
      <c r="D990" s="839" t="s">
        <v>644</v>
      </c>
      <c r="E990" s="825" t="s">
        <v>4899</v>
      </c>
      <c r="F990" s="839" t="s">
        <v>4900</v>
      </c>
      <c r="G990" s="825" t="s">
        <v>5615</v>
      </c>
      <c r="H990" s="825" t="s">
        <v>5616</v>
      </c>
      <c r="I990" s="831">
        <v>985.02570452008933</v>
      </c>
      <c r="J990" s="831">
        <v>8</v>
      </c>
      <c r="K990" s="832">
        <v>7880.7299194335938</v>
      </c>
    </row>
    <row r="991" spans="1:11" ht="14.45" customHeight="1" x14ac:dyDescent="0.2">
      <c r="A991" s="821" t="s">
        <v>614</v>
      </c>
      <c r="B991" s="822" t="s">
        <v>615</v>
      </c>
      <c r="C991" s="825" t="s">
        <v>643</v>
      </c>
      <c r="D991" s="839" t="s">
        <v>644</v>
      </c>
      <c r="E991" s="825" t="s">
        <v>4899</v>
      </c>
      <c r="F991" s="839" t="s">
        <v>4900</v>
      </c>
      <c r="G991" s="825" t="s">
        <v>5617</v>
      </c>
      <c r="H991" s="825" t="s">
        <v>5618</v>
      </c>
      <c r="I991" s="831">
        <v>861.43874359130859</v>
      </c>
      <c r="J991" s="831">
        <v>9</v>
      </c>
      <c r="K991" s="832">
        <v>8866.2799243927002</v>
      </c>
    </row>
    <row r="992" spans="1:11" ht="14.45" customHeight="1" x14ac:dyDescent="0.2">
      <c r="A992" s="821" t="s">
        <v>614</v>
      </c>
      <c r="B992" s="822" t="s">
        <v>615</v>
      </c>
      <c r="C992" s="825" t="s">
        <v>643</v>
      </c>
      <c r="D992" s="839" t="s">
        <v>644</v>
      </c>
      <c r="E992" s="825" t="s">
        <v>4899</v>
      </c>
      <c r="F992" s="839" t="s">
        <v>4900</v>
      </c>
      <c r="G992" s="825" t="s">
        <v>5619</v>
      </c>
      <c r="H992" s="825" t="s">
        <v>5620</v>
      </c>
      <c r="I992" s="831">
        <v>985.5519897460938</v>
      </c>
      <c r="J992" s="831">
        <v>6</v>
      </c>
      <c r="K992" s="832">
        <v>5913.3199462890625</v>
      </c>
    </row>
    <row r="993" spans="1:11" ht="14.45" customHeight="1" x14ac:dyDescent="0.2">
      <c r="A993" s="821" t="s">
        <v>614</v>
      </c>
      <c r="B993" s="822" t="s">
        <v>615</v>
      </c>
      <c r="C993" s="825" t="s">
        <v>643</v>
      </c>
      <c r="D993" s="839" t="s">
        <v>644</v>
      </c>
      <c r="E993" s="825" t="s">
        <v>4899</v>
      </c>
      <c r="F993" s="839" t="s">
        <v>4900</v>
      </c>
      <c r="G993" s="825" t="s">
        <v>5621</v>
      </c>
      <c r="H993" s="825" t="s">
        <v>5622</v>
      </c>
      <c r="I993" s="831">
        <v>6900</v>
      </c>
      <c r="J993" s="831">
        <v>40</v>
      </c>
      <c r="K993" s="832">
        <v>276000</v>
      </c>
    </row>
    <row r="994" spans="1:11" ht="14.45" customHeight="1" x14ac:dyDescent="0.2">
      <c r="A994" s="821" t="s">
        <v>614</v>
      </c>
      <c r="B994" s="822" t="s">
        <v>615</v>
      </c>
      <c r="C994" s="825" t="s">
        <v>643</v>
      </c>
      <c r="D994" s="839" t="s">
        <v>644</v>
      </c>
      <c r="E994" s="825" t="s">
        <v>4899</v>
      </c>
      <c r="F994" s="839" t="s">
        <v>4900</v>
      </c>
      <c r="G994" s="825" t="s">
        <v>5623</v>
      </c>
      <c r="H994" s="825" t="s">
        <v>5624</v>
      </c>
      <c r="I994" s="831">
        <v>6900</v>
      </c>
      <c r="J994" s="831">
        <v>43</v>
      </c>
      <c r="K994" s="832">
        <v>296700</v>
      </c>
    </row>
    <row r="995" spans="1:11" ht="14.45" customHeight="1" x14ac:dyDescent="0.2">
      <c r="A995" s="821" t="s">
        <v>614</v>
      </c>
      <c r="B995" s="822" t="s">
        <v>615</v>
      </c>
      <c r="C995" s="825" t="s">
        <v>643</v>
      </c>
      <c r="D995" s="839" t="s">
        <v>644</v>
      </c>
      <c r="E995" s="825" t="s">
        <v>4899</v>
      </c>
      <c r="F995" s="839" t="s">
        <v>4900</v>
      </c>
      <c r="G995" s="825" t="s">
        <v>5625</v>
      </c>
      <c r="H995" s="825" t="s">
        <v>5626</v>
      </c>
      <c r="I995" s="831">
        <v>6900</v>
      </c>
      <c r="J995" s="831">
        <v>9</v>
      </c>
      <c r="K995" s="832">
        <v>62100</v>
      </c>
    </row>
    <row r="996" spans="1:11" ht="14.45" customHeight="1" x14ac:dyDescent="0.2">
      <c r="A996" s="821" t="s">
        <v>614</v>
      </c>
      <c r="B996" s="822" t="s">
        <v>615</v>
      </c>
      <c r="C996" s="825" t="s">
        <v>643</v>
      </c>
      <c r="D996" s="839" t="s">
        <v>644</v>
      </c>
      <c r="E996" s="825" t="s">
        <v>4899</v>
      </c>
      <c r="F996" s="839" t="s">
        <v>4900</v>
      </c>
      <c r="G996" s="825" t="s">
        <v>5627</v>
      </c>
      <c r="H996" s="825" t="s">
        <v>5628</v>
      </c>
      <c r="I996" s="831">
        <v>6900</v>
      </c>
      <c r="J996" s="831">
        <v>3</v>
      </c>
      <c r="K996" s="832">
        <v>20700</v>
      </c>
    </row>
    <row r="997" spans="1:11" ht="14.45" customHeight="1" x14ac:dyDescent="0.2">
      <c r="A997" s="821" t="s">
        <v>614</v>
      </c>
      <c r="B997" s="822" t="s">
        <v>615</v>
      </c>
      <c r="C997" s="825" t="s">
        <v>643</v>
      </c>
      <c r="D997" s="839" t="s">
        <v>644</v>
      </c>
      <c r="E997" s="825" t="s">
        <v>4899</v>
      </c>
      <c r="F997" s="839" t="s">
        <v>4900</v>
      </c>
      <c r="G997" s="825" t="s">
        <v>5629</v>
      </c>
      <c r="H997" s="825" t="s">
        <v>5630</v>
      </c>
      <c r="I997" s="831">
        <v>6900</v>
      </c>
      <c r="J997" s="831">
        <v>3</v>
      </c>
      <c r="K997" s="832">
        <v>20700</v>
      </c>
    </row>
    <row r="998" spans="1:11" ht="14.45" customHeight="1" x14ac:dyDescent="0.2">
      <c r="A998" s="821" t="s">
        <v>614</v>
      </c>
      <c r="B998" s="822" t="s">
        <v>615</v>
      </c>
      <c r="C998" s="825" t="s">
        <v>643</v>
      </c>
      <c r="D998" s="839" t="s">
        <v>644</v>
      </c>
      <c r="E998" s="825" t="s">
        <v>4899</v>
      </c>
      <c r="F998" s="839" t="s">
        <v>4900</v>
      </c>
      <c r="G998" s="825" t="s">
        <v>5631</v>
      </c>
      <c r="H998" s="825" t="s">
        <v>5632</v>
      </c>
      <c r="I998" s="831">
        <v>6900</v>
      </c>
      <c r="J998" s="831">
        <v>13</v>
      </c>
      <c r="K998" s="832">
        <v>89700</v>
      </c>
    </row>
    <row r="999" spans="1:11" ht="14.45" customHeight="1" x14ac:dyDescent="0.2">
      <c r="A999" s="821" t="s">
        <v>614</v>
      </c>
      <c r="B999" s="822" t="s">
        <v>615</v>
      </c>
      <c r="C999" s="825" t="s">
        <v>643</v>
      </c>
      <c r="D999" s="839" t="s">
        <v>644</v>
      </c>
      <c r="E999" s="825" t="s">
        <v>4899</v>
      </c>
      <c r="F999" s="839" t="s">
        <v>4900</v>
      </c>
      <c r="G999" s="825" t="s">
        <v>5633</v>
      </c>
      <c r="H999" s="825" t="s">
        <v>5634</v>
      </c>
      <c r="I999" s="831">
        <v>5175</v>
      </c>
      <c r="J999" s="831">
        <v>2</v>
      </c>
      <c r="K999" s="832">
        <v>10350</v>
      </c>
    </row>
    <row r="1000" spans="1:11" ht="14.45" customHeight="1" x14ac:dyDescent="0.2">
      <c r="A1000" s="821" t="s">
        <v>614</v>
      </c>
      <c r="B1000" s="822" t="s">
        <v>615</v>
      </c>
      <c r="C1000" s="825" t="s">
        <v>643</v>
      </c>
      <c r="D1000" s="839" t="s">
        <v>644</v>
      </c>
      <c r="E1000" s="825" t="s">
        <v>4899</v>
      </c>
      <c r="F1000" s="839" t="s">
        <v>4900</v>
      </c>
      <c r="G1000" s="825" t="s">
        <v>5635</v>
      </c>
      <c r="H1000" s="825" t="s">
        <v>5636</v>
      </c>
      <c r="I1000" s="831">
        <v>5175</v>
      </c>
      <c r="J1000" s="831">
        <v>1</v>
      </c>
      <c r="K1000" s="832">
        <v>5175</v>
      </c>
    </row>
    <row r="1001" spans="1:11" ht="14.45" customHeight="1" x14ac:dyDescent="0.2">
      <c r="A1001" s="821" t="s">
        <v>614</v>
      </c>
      <c r="B1001" s="822" t="s">
        <v>615</v>
      </c>
      <c r="C1001" s="825" t="s">
        <v>643</v>
      </c>
      <c r="D1001" s="839" t="s">
        <v>644</v>
      </c>
      <c r="E1001" s="825" t="s">
        <v>4899</v>
      </c>
      <c r="F1001" s="839" t="s">
        <v>4900</v>
      </c>
      <c r="G1001" s="825" t="s">
        <v>5637</v>
      </c>
      <c r="H1001" s="825" t="s">
        <v>5638</v>
      </c>
      <c r="I1001" s="831">
        <v>7280.64990234375</v>
      </c>
      <c r="J1001" s="831">
        <v>1</v>
      </c>
      <c r="K1001" s="832">
        <v>7280.64990234375</v>
      </c>
    </row>
    <row r="1002" spans="1:11" ht="14.45" customHeight="1" x14ac:dyDescent="0.2">
      <c r="A1002" s="821" t="s">
        <v>614</v>
      </c>
      <c r="B1002" s="822" t="s">
        <v>615</v>
      </c>
      <c r="C1002" s="825" t="s">
        <v>643</v>
      </c>
      <c r="D1002" s="839" t="s">
        <v>644</v>
      </c>
      <c r="E1002" s="825" t="s">
        <v>4899</v>
      </c>
      <c r="F1002" s="839" t="s">
        <v>4900</v>
      </c>
      <c r="G1002" s="825" t="s">
        <v>5639</v>
      </c>
      <c r="H1002" s="825" t="s">
        <v>5640</v>
      </c>
      <c r="I1002" s="831">
        <v>19312.640625</v>
      </c>
      <c r="J1002" s="831">
        <v>1</v>
      </c>
      <c r="K1002" s="832">
        <v>19312.640625</v>
      </c>
    </row>
    <row r="1003" spans="1:11" ht="14.45" customHeight="1" x14ac:dyDescent="0.2">
      <c r="A1003" s="821" t="s">
        <v>614</v>
      </c>
      <c r="B1003" s="822" t="s">
        <v>615</v>
      </c>
      <c r="C1003" s="825" t="s">
        <v>643</v>
      </c>
      <c r="D1003" s="839" t="s">
        <v>644</v>
      </c>
      <c r="E1003" s="825" t="s">
        <v>4899</v>
      </c>
      <c r="F1003" s="839" t="s">
        <v>4900</v>
      </c>
      <c r="G1003" s="825" t="s">
        <v>5641</v>
      </c>
      <c r="H1003" s="825" t="s">
        <v>5642</v>
      </c>
      <c r="I1003" s="831">
        <v>33350</v>
      </c>
      <c r="J1003" s="831">
        <v>2</v>
      </c>
      <c r="K1003" s="832">
        <v>66700</v>
      </c>
    </row>
    <row r="1004" spans="1:11" ht="14.45" customHeight="1" x14ac:dyDescent="0.2">
      <c r="A1004" s="821" t="s">
        <v>614</v>
      </c>
      <c r="B1004" s="822" t="s">
        <v>615</v>
      </c>
      <c r="C1004" s="825" t="s">
        <v>643</v>
      </c>
      <c r="D1004" s="839" t="s">
        <v>644</v>
      </c>
      <c r="E1004" s="825" t="s">
        <v>4899</v>
      </c>
      <c r="F1004" s="839" t="s">
        <v>4900</v>
      </c>
      <c r="G1004" s="825" t="s">
        <v>5643</v>
      </c>
      <c r="H1004" s="825" t="s">
        <v>5644</v>
      </c>
      <c r="I1004" s="831">
        <v>33350</v>
      </c>
      <c r="J1004" s="831">
        <v>2</v>
      </c>
      <c r="K1004" s="832">
        <v>66700</v>
      </c>
    </row>
    <row r="1005" spans="1:11" ht="14.45" customHeight="1" x14ac:dyDescent="0.2">
      <c r="A1005" s="821" t="s">
        <v>614</v>
      </c>
      <c r="B1005" s="822" t="s">
        <v>615</v>
      </c>
      <c r="C1005" s="825" t="s">
        <v>643</v>
      </c>
      <c r="D1005" s="839" t="s">
        <v>644</v>
      </c>
      <c r="E1005" s="825" t="s">
        <v>4899</v>
      </c>
      <c r="F1005" s="839" t="s">
        <v>4900</v>
      </c>
      <c r="G1005" s="825" t="s">
        <v>5645</v>
      </c>
      <c r="H1005" s="825" t="s">
        <v>5646</v>
      </c>
      <c r="I1005" s="831">
        <v>33350</v>
      </c>
      <c r="J1005" s="831">
        <v>1</v>
      </c>
      <c r="K1005" s="832">
        <v>33350</v>
      </c>
    </row>
    <row r="1006" spans="1:11" ht="14.45" customHeight="1" x14ac:dyDescent="0.2">
      <c r="A1006" s="821" t="s">
        <v>614</v>
      </c>
      <c r="B1006" s="822" t="s">
        <v>615</v>
      </c>
      <c r="C1006" s="825" t="s">
        <v>643</v>
      </c>
      <c r="D1006" s="839" t="s">
        <v>644</v>
      </c>
      <c r="E1006" s="825" t="s">
        <v>4899</v>
      </c>
      <c r="F1006" s="839" t="s">
        <v>4900</v>
      </c>
      <c r="G1006" s="825" t="s">
        <v>5647</v>
      </c>
      <c r="H1006" s="825" t="s">
        <v>5648</v>
      </c>
      <c r="I1006" s="831">
        <v>33350</v>
      </c>
      <c r="J1006" s="831">
        <v>1</v>
      </c>
      <c r="K1006" s="832">
        <v>33350</v>
      </c>
    </row>
    <row r="1007" spans="1:11" ht="14.45" customHeight="1" x14ac:dyDescent="0.2">
      <c r="A1007" s="821" t="s">
        <v>614</v>
      </c>
      <c r="B1007" s="822" t="s">
        <v>615</v>
      </c>
      <c r="C1007" s="825" t="s">
        <v>643</v>
      </c>
      <c r="D1007" s="839" t="s">
        <v>644</v>
      </c>
      <c r="E1007" s="825" t="s">
        <v>4899</v>
      </c>
      <c r="F1007" s="839" t="s">
        <v>4900</v>
      </c>
      <c r="G1007" s="825" t="s">
        <v>5649</v>
      </c>
      <c r="H1007" s="825" t="s">
        <v>5650</v>
      </c>
      <c r="I1007" s="831">
        <v>33350</v>
      </c>
      <c r="J1007" s="831">
        <v>3</v>
      </c>
      <c r="K1007" s="832">
        <v>100050</v>
      </c>
    </row>
    <row r="1008" spans="1:11" ht="14.45" customHeight="1" x14ac:dyDescent="0.2">
      <c r="A1008" s="821" t="s">
        <v>614</v>
      </c>
      <c r="B1008" s="822" t="s">
        <v>615</v>
      </c>
      <c r="C1008" s="825" t="s">
        <v>643</v>
      </c>
      <c r="D1008" s="839" t="s">
        <v>644</v>
      </c>
      <c r="E1008" s="825" t="s">
        <v>4899</v>
      </c>
      <c r="F1008" s="839" t="s">
        <v>4900</v>
      </c>
      <c r="G1008" s="825" t="s">
        <v>5651</v>
      </c>
      <c r="H1008" s="825" t="s">
        <v>5652</v>
      </c>
      <c r="I1008" s="831">
        <v>33350</v>
      </c>
      <c r="J1008" s="831">
        <v>1</v>
      </c>
      <c r="K1008" s="832">
        <v>33350</v>
      </c>
    </row>
    <row r="1009" spans="1:11" ht="14.45" customHeight="1" x14ac:dyDescent="0.2">
      <c r="A1009" s="821" t="s">
        <v>614</v>
      </c>
      <c r="B1009" s="822" t="s">
        <v>615</v>
      </c>
      <c r="C1009" s="825" t="s">
        <v>643</v>
      </c>
      <c r="D1009" s="839" t="s">
        <v>644</v>
      </c>
      <c r="E1009" s="825" t="s">
        <v>4899</v>
      </c>
      <c r="F1009" s="839" t="s">
        <v>4900</v>
      </c>
      <c r="G1009" s="825" t="s">
        <v>5653</v>
      </c>
      <c r="H1009" s="825" t="s">
        <v>5654</v>
      </c>
      <c r="I1009" s="831">
        <v>33350</v>
      </c>
      <c r="J1009" s="831">
        <v>2</v>
      </c>
      <c r="K1009" s="832">
        <v>66700</v>
      </c>
    </row>
    <row r="1010" spans="1:11" ht="14.45" customHeight="1" x14ac:dyDescent="0.2">
      <c r="A1010" s="821" t="s">
        <v>614</v>
      </c>
      <c r="B1010" s="822" t="s">
        <v>615</v>
      </c>
      <c r="C1010" s="825" t="s">
        <v>643</v>
      </c>
      <c r="D1010" s="839" t="s">
        <v>644</v>
      </c>
      <c r="E1010" s="825" t="s">
        <v>4899</v>
      </c>
      <c r="F1010" s="839" t="s">
        <v>4900</v>
      </c>
      <c r="G1010" s="825" t="s">
        <v>5655</v>
      </c>
      <c r="H1010" s="825" t="s">
        <v>5656</v>
      </c>
      <c r="I1010" s="831">
        <v>33350</v>
      </c>
      <c r="J1010" s="831">
        <v>2</v>
      </c>
      <c r="K1010" s="832">
        <v>66700</v>
      </c>
    </row>
    <row r="1011" spans="1:11" ht="14.45" customHeight="1" x14ac:dyDescent="0.2">
      <c r="A1011" s="821" t="s">
        <v>614</v>
      </c>
      <c r="B1011" s="822" t="s">
        <v>615</v>
      </c>
      <c r="C1011" s="825" t="s">
        <v>643</v>
      </c>
      <c r="D1011" s="839" t="s">
        <v>644</v>
      </c>
      <c r="E1011" s="825" t="s">
        <v>4899</v>
      </c>
      <c r="F1011" s="839" t="s">
        <v>4900</v>
      </c>
      <c r="G1011" s="825" t="s">
        <v>5657</v>
      </c>
      <c r="H1011" s="825" t="s">
        <v>5658</v>
      </c>
      <c r="I1011" s="831">
        <v>33350</v>
      </c>
      <c r="J1011" s="831">
        <v>1</v>
      </c>
      <c r="K1011" s="832">
        <v>33350</v>
      </c>
    </row>
    <row r="1012" spans="1:11" ht="14.45" customHeight="1" x14ac:dyDescent="0.2">
      <c r="A1012" s="821" t="s">
        <v>614</v>
      </c>
      <c r="B1012" s="822" t="s">
        <v>615</v>
      </c>
      <c r="C1012" s="825" t="s">
        <v>643</v>
      </c>
      <c r="D1012" s="839" t="s">
        <v>644</v>
      </c>
      <c r="E1012" s="825" t="s">
        <v>4899</v>
      </c>
      <c r="F1012" s="839" t="s">
        <v>4900</v>
      </c>
      <c r="G1012" s="825" t="s">
        <v>5659</v>
      </c>
      <c r="H1012" s="825" t="s">
        <v>5660</v>
      </c>
      <c r="I1012" s="831">
        <v>33350</v>
      </c>
      <c r="J1012" s="831">
        <v>1</v>
      </c>
      <c r="K1012" s="832">
        <v>33350</v>
      </c>
    </row>
    <row r="1013" spans="1:11" ht="14.45" customHeight="1" x14ac:dyDescent="0.2">
      <c r="A1013" s="821" t="s">
        <v>614</v>
      </c>
      <c r="B1013" s="822" t="s">
        <v>615</v>
      </c>
      <c r="C1013" s="825" t="s">
        <v>643</v>
      </c>
      <c r="D1013" s="839" t="s">
        <v>644</v>
      </c>
      <c r="E1013" s="825" t="s">
        <v>4899</v>
      </c>
      <c r="F1013" s="839" t="s">
        <v>4900</v>
      </c>
      <c r="G1013" s="825" t="s">
        <v>5661</v>
      </c>
      <c r="H1013" s="825" t="s">
        <v>5662</v>
      </c>
      <c r="I1013" s="831">
        <v>33350</v>
      </c>
      <c r="J1013" s="831">
        <v>1</v>
      </c>
      <c r="K1013" s="832">
        <v>33350</v>
      </c>
    </row>
    <row r="1014" spans="1:11" ht="14.45" customHeight="1" x14ac:dyDescent="0.2">
      <c r="A1014" s="821" t="s">
        <v>614</v>
      </c>
      <c r="B1014" s="822" t="s">
        <v>615</v>
      </c>
      <c r="C1014" s="825" t="s">
        <v>643</v>
      </c>
      <c r="D1014" s="839" t="s">
        <v>644</v>
      </c>
      <c r="E1014" s="825" t="s">
        <v>4899</v>
      </c>
      <c r="F1014" s="839" t="s">
        <v>4900</v>
      </c>
      <c r="G1014" s="825" t="s">
        <v>5663</v>
      </c>
      <c r="H1014" s="825" t="s">
        <v>5664</v>
      </c>
      <c r="I1014" s="831">
        <v>33350</v>
      </c>
      <c r="J1014" s="831">
        <v>1</v>
      </c>
      <c r="K1014" s="832">
        <v>33350</v>
      </c>
    </row>
    <row r="1015" spans="1:11" ht="14.45" customHeight="1" x14ac:dyDescent="0.2">
      <c r="A1015" s="821" t="s">
        <v>614</v>
      </c>
      <c r="B1015" s="822" t="s">
        <v>615</v>
      </c>
      <c r="C1015" s="825" t="s">
        <v>643</v>
      </c>
      <c r="D1015" s="839" t="s">
        <v>644</v>
      </c>
      <c r="E1015" s="825" t="s">
        <v>4899</v>
      </c>
      <c r="F1015" s="839" t="s">
        <v>4900</v>
      </c>
      <c r="G1015" s="825" t="s">
        <v>5665</v>
      </c>
      <c r="H1015" s="825" t="s">
        <v>5666</v>
      </c>
      <c r="I1015" s="831">
        <v>13800</v>
      </c>
      <c r="J1015" s="831">
        <v>3</v>
      </c>
      <c r="K1015" s="832">
        <v>41400</v>
      </c>
    </row>
    <row r="1016" spans="1:11" ht="14.45" customHeight="1" x14ac:dyDescent="0.2">
      <c r="A1016" s="821" t="s">
        <v>614</v>
      </c>
      <c r="B1016" s="822" t="s">
        <v>615</v>
      </c>
      <c r="C1016" s="825" t="s">
        <v>643</v>
      </c>
      <c r="D1016" s="839" t="s">
        <v>644</v>
      </c>
      <c r="E1016" s="825" t="s">
        <v>4899</v>
      </c>
      <c r="F1016" s="839" t="s">
        <v>4900</v>
      </c>
      <c r="G1016" s="825" t="s">
        <v>5667</v>
      </c>
      <c r="H1016" s="825" t="s">
        <v>5668</v>
      </c>
      <c r="I1016" s="831">
        <v>13800</v>
      </c>
      <c r="J1016" s="831">
        <v>4</v>
      </c>
      <c r="K1016" s="832">
        <v>55200</v>
      </c>
    </row>
    <row r="1017" spans="1:11" ht="14.45" customHeight="1" x14ac:dyDescent="0.2">
      <c r="A1017" s="821" t="s">
        <v>614</v>
      </c>
      <c r="B1017" s="822" t="s">
        <v>615</v>
      </c>
      <c r="C1017" s="825" t="s">
        <v>643</v>
      </c>
      <c r="D1017" s="839" t="s">
        <v>644</v>
      </c>
      <c r="E1017" s="825" t="s">
        <v>4899</v>
      </c>
      <c r="F1017" s="839" t="s">
        <v>4900</v>
      </c>
      <c r="G1017" s="825" t="s">
        <v>5669</v>
      </c>
      <c r="H1017" s="825" t="s">
        <v>5670</v>
      </c>
      <c r="I1017" s="831">
        <v>13800</v>
      </c>
      <c r="J1017" s="831">
        <v>11</v>
      </c>
      <c r="K1017" s="832">
        <v>151800</v>
      </c>
    </row>
    <row r="1018" spans="1:11" ht="14.45" customHeight="1" x14ac:dyDescent="0.2">
      <c r="A1018" s="821" t="s">
        <v>614</v>
      </c>
      <c r="B1018" s="822" t="s">
        <v>615</v>
      </c>
      <c r="C1018" s="825" t="s">
        <v>643</v>
      </c>
      <c r="D1018" s="839" t="s">
        <v>644</v>
      </c>
      <c r="E1018" s="825" t="s">
        <v>4899</v>
      </c>
      <c r="F1018" s="839" t="s">
        <v>4900</v>
      </c>
      <c r="G1018" s="825" t="s">
        <v>5671</v>
      </c>
      <c r="H1018" s="825" t="s">
        <v>5672</v>
      </c>
      <c r="I1018" s="831">
        <v>13800</v>
      </c>
      <c r="J1018" s="831">
        <v>16</v>
      </c>
      <c r="K1018" s="832">
        <v>220800</v>
      </c>
    </row>
    <row r="1019" spans="1:11" ht="14.45" customHeight="1" x14ac:dyDescent="0.2">
      <c r="A1019" s="821" t="s">
        <v>614</v>
      </c>
      <c r="B1019" s="822" t="s">
        <v>615</v>
      </c>
      <c r="C1019" s="825" t="s">
        <v>643</v>
      </c>
      <c r="D1019" s="839" t="s">
        <v>644</v>
      </c>
      <c r="E1019" s="825" t="s">
        <v>4899</v>
      </c>
      <c r="F1019" s="839" t="s">
        <v>4900</v>
      </c>
      <c r="G1019" s="825" t="s">
        <v>5673</v>
      </c>
      <c r="H1019" s="825" t="s">
        <v>5674</v>
      </c>
      <c r="I1019" s="831">
        <v>13800</v>
      </c>
      <c r="J1019" s="831">
        <v>21</v>
      </c>
      <c r="K1019" s="832">
        <v>289800</v>
      </c>
    </row>
    <row r="1020" spans="1:11" ht="14.45" customHeight="1" x14ac:dyDescent="0.2">
      <c r="A1020" s="821" t="s">
        <v>614</v>
      </c>
      <c r="B1020" s="822" t="s">
        <v>615</v>
      </c>
      <c r="C1020" s="825" t="s">
        <v>643</v>
      </c>
      <c r="D1020" s="839" t="s">
        <v>644</v>
      </c>
      <c r="E1020" s="825" t="s">
        <v>4899</v>
      </c>
      <c r="F1020" s="839" t="s">
        <v>4900</v>
      </c>
      <c r="G1020" s="825" t="s">
        <v>5675</v>
      </c>
      <c r="H1020" s="825" t="s">
        <v>5676</v>
      </c>
      <c r="I1020" s="831">
        <v>13800</v>
      </c>
      <c r="J1020" s="831">
        <v>24</v>
      </c>
      <c r="K1020" s="832">
        <v>331200</v>
      </c>
    </row>
    <row r="1021" spans="1:11" ht="14.45" customHeight="1" x14ac:dyDescent="0.2">
      <c r="A1021" s="821" t="s">
        <v>614</v>
      </c>
      <c r="B1021" s="822" t="s">
        <v>615</v>
      </c>
      <c r="C1021" s="825" t="s">
        <v>643</v>
      </c>
      <c r="D1021" s="839" t="s">
        <v>644</v>
      </c>
      <c r="E1021" s="825" t="s">
        <v>4899</v>
      </c>
      <c r="F1021" s="839" t="s">
        <v>4900</v>
      </c>
      <c r="G1021" s="825" t="s">
        <v>5677</v>
      </c>
      <c r="H1021" s="825" t="s">
        <v>5678</v>
      </c>
      <c r="I1021" s="831">
        <v>13800</v>
      </c>
      <c r="J1021" s="831">
        <v>3</v>
      </c>
      <c r="K1021" s="832">
        <v>41400</v>
      </c>
    </row>
    <row r="1022" spans="1:11" ht="14.45" customHeight="1" x14ac:dyDescent="0.2">
      <c r="A1022" s="821" t="s">
        <v>614</v>
      </c>
      <c r="B1022" s="822" t="s">
        <v>615</v>
      </c>
      <c r="C1022" s="825" t="s">
        <v>643</v>
      </c>
      <c r="D1022" s="839" t="s">
        <v>644</v>
      </c>
      <c r="E1022" s="825" t="s">
        <v>4899</v>
      </c>
      <c r="F1022" s="839" t="s">
        <v>4900</v>
      </c>
      <c r="G1022" s="825" t="s">
        <v>5679</v>
      </c>
      <c r="H1022" s="825" t="s">
        <v>5680</v>
      </c>
      <c r="I1022" s="831">
        <v>13800</v>
      </c>
      <c r="J1022" s="831">
        <v>4</v>
      </c>
      <c r="K1022" s="832">
        <v>55200</v>
      </c>
    </row>
    <row r="1023" spans="1:11" ht="14.45" customHeight="1" x14ac:dyDescent="0.2">
      <c r="A1023" s="821" t="s">
        <v>614</v>
      </c>
      <c r="B1023" s="822" t="s">
        <v>615</v>
      </c>
      <c r="C1023" s="825" t="s">
        <v>643</v>
      </c>
      <c r="D1023" s="839" t="s">
        <v>644</v>
      </c>
      <c r="E1023" s="825" t="s">
        <v>4899</v>
      </c>
      <c r="F1023" s="839" t="s">
        <v>4900</v>
      </c>
      <c r="G1023" s="825" t="s">
        <v>5681</v>
      </c>
      <c r="H1023" s="825" t="s">
        <v>5682</v>
      </c>
      <c r="I1023" s="831">
        <v>7671.0951538085938</v>
      </c>
      <c r="J1023" s="831">
        <v>15</v>
      </c>
      <c r="K1023" s="832">
        <v>120415.20239257813</v>
      </c>
    </row>
    <row r="1024" spans="1:11" ht="14.45" customHeight="1" x14ac:dyDescent="0.2">
      <c r="A1024" s="821" t="s">
        <v>614</v>
      </c>
      <c r="B1024" s="822" t="s">
        <v>615</v>
      </c>
      <c r="C1024" s="825" t="s">
        <v>643</v>
      </c>
      <c r="D1024" s="839" t="s">
        <v>644</v>
      </c>
      <c r="E1024" s="825" t="s">
        <v>4899</v>
      </c>
      <c r="F1024" s="839" t="s">
        <v>4900</v>
      </c>
      <c r="G1024" s="825" t="s">
        <v>5683</v>
      </c>
      <c r="H1024" s="825" t="s">
        <v>5684</v>
      </c>
      <c r="I1024" s="831">
        <v>8027.68017578125</v>
      </c>
      <c r="J1024" s="831">
        <v>3</v>
      </c>
      <c r="K1024" s="832">
        <v>24083.04052734375</v>
      </c>
    </row>
    <row r="1025" spans="1:11" ht="14.45" customHeight="1" x14ac:dyDescent="0.2">
      <c r="A1025" s="821" t="s">
        <v>614</v>
      </c>
      <c r="B1025" s="822" t="s">
        <v>615</v>
      </c>
      <c r="C1025" s="825" t="s">
        <v>643</v>
      </c>
      <c r="D1025" s="839" t="s">
        <v>644</v>
      </c>
      <c r="E1025" s="825" t="s">
        <v>4899</v>
      </c>
      <c r="F1025" s="839" t="s">
        <v>4900</v>
      </c>
      <c r="G1025" s="825" t="s">
        <v>5685</v>
      </c>
      <c r="H1025" s="825" t="s">
        <v>5686</v>
      </c>
      <c r="I1025" s="831">
        <v>8027.68017578125</v>
      </c>
      <c r="J1025" s="831">
        <v>1</v>
      </c>
      <c r="K1025" s="832">
        <v>8027.68017578125</v>
      </c>
    </row>
    <row r="1026" spans="1:11" ht="14.45" customHeight="1" x14ac:dyDescent="0.2">
      <c r="A1026" s="821" t="s">
        <v>614</v>
      </c>
      <c r="B1026" s="822" t="s">
        <v>615</v>
      </c>
      <c r="C1026" s="825" t="s">
        <v>643</v>
      </c>
      <c r="D1026" s="839" t="s">
        <v>644</v>
      </c>
      <c r="E1026" s="825" t="s">
        <v>4899</v>
      </c>
      <c r="F1026" s="839" t="s">
        <v>4900</v>
      </c>
      <c r="G1026" s="825" t="s">
        <v>5687</v>
      </c>
      <c r="H1026" s="825" t="s">
        <v>5688</v>
      </c>
      <c r="I1026" s="831">
        <v>8027.68017578125</v>
      </c>
      <c r="J1026" s="831">
        <v>1</v>
      </c>
      <c r="K1026" s="832">
        <v>8027.68017578125</v>
      </c>
    </row>
    <row r="1027" spans="1:11" ht="14.45" customHeight="1" x14ac:dyDescent="0.2">
      <c r="A1027" s="821" t="s">
        <v>614</v>
      </c>
      <c r="B1027" s="822" t="s">
        <v>615</v>
      </c>
      <c r="C1027" s="825" t="s">
        <v>643</v>
      </c>
      <c r="D1027" s="839" t="s">
        <v>644</v>
      </c>
      <c r="E1027" s="825" t="s">
        <v>4899</v>
      </c>
      <c r="F1027" s="839" t="s">
        <v>4900</v>
      </c>
      <c r="G1027" s="825" t="s">
        <v>5689</v>
      </c>
      <c r="H1027" s="825" t="s">
        <v>5690</v>
      </c>
      <c r="I1027" s="831">
        <v>8027.72998046875</v>
      </c>
      <c r="J1027" s="831">
        <v>2</v>
      </c>
      <c r="K1027" s="832">
        <v>16055.4599609375</v>
      </c>
    </row>
    <row r="1028" spans="1:11" ht="14.45" customHeight="1" x14ac:dyDescent="0.2">
      <c r="A1028" s="821" t="s">
        <v>614</v>
      </c>
      <c r="B1028" s="822" t="s">
        <v>615</v>
      </c>
      <c r="C1028" s="825" t="s">
        <v>643</v>
      </c>
      <c r="D1028" s="839" t="s">
        <v>644</v>
      </c>
      <c r="E1028" s="825" t="s">
        <v>4899</v>
      </c>
      <c r="F1028" s="839" t="s">
        <v>4900</v>
      </c>
      <c r="G1028" s="825" t="s">
        <v>5691</v>
      </c>
      <c r="H1028" s="825" t="s">
        <v>5692</v>
      </c>
      <c r="I1028" s="831">
        <v>8027.68017578125</v>
      </c>
      <c r="J1028" s="831">
        <v>2</v>
      </c>
      <c r="K1028" s="832">
        <v>16055.3603515625</v>
      </c>
    </row>
    <row r="1029" spans="1:11" ht="14.45" customHeight="1" x14ac:dyDescent="0.2">
      <c r="A1029" s="821" t="s">
        <v>614</v>
      </c>
      <c r="B1029" s="822" t="s">
        <v>615</v>
      </c>
      <c r="C1029" s="825" t="s">
        <v>643</v>
      </c>
      <c r="D1029" s="839" t="s">
        <v>644</v>
      </c>
      <c r="E1029" s="825" t="s">
        <v>4899</v>
      </c>
      <c r="F1029" s="839" t="s">
        <v>4900</v>
      </c>
      <c r="G1029" s="825" t="s">
        <v>5693</v>
      </c>
      <c r="H1029" s="825" t="s">
        <v>5694</v>
      </c>
      <c r="I1029" s="831">
        <v>4600</v>
      </c>
      <c r="J1029" s="831">
        <v>12</v>
      </c>
      <c r="K1029" s="832">
        <v>55200</v>
      </c>
    </row>
    <row r="1030" spans="1:11" ht="14.45" customHeight="1" x14ac:dyDescent="0.2">
      <c r="A1030" s="821" t="s">
        <v>614</v>
      </c>
      <c r="B1030" s="822" t="s">
        <v>615</v>
      </c>
      <c r="C1030" s="825" t="s">
        <v>643</v>
      </c>
      <c r="D1030" s="839" t="s">
        <v>644</v>
      </c>
      <c r="E1030" s="825" t="s">
        <v>4899</v>
      </c>
      <c r="F1030" s="839" t="s">
        <v>4900</v>
      </c>
      <c r="G1030" s="825" t="s">
        <v>5695</v>
      </c>
      <c r="H1030" s="825" t="s">
        <v>5696</v>
      </c>
      <c r="I1030" s="831">
        <v>4467.3076923076924</v>
      </c>
      <c r="J1030" s="831">
        <v>63</v>
      </c>
      <c r="K1030" s="832">
        <v>289800.05999999866</v>
      </c>
    </row>
    <row r="1031" spans="1:11" ht="14.45" customHeight="1" x14ac:dyDescent="0.2">
      <c r="A1031" s="821" t="s">
        <v>614</v>
      </c>
      <c r="B1031" s="822" t="s">
        <v>615</v>
      </c>
      <c r="C1031" s="825" t="s">
        <v>643</v>
      </c>
      <c r="D1031" s="839" t="s">
        <v>644</v>
      </c>
      <c r="E1031" s="825" t="s">
        <v>4899</v>
      </c>
      <c r="F1031" s="839" t="s">
        <v>4900</v>
      </c>
      <c r="G1031" s="825" t="s">
        <v>5697</v>
      </c>
      <c r="H1031" s="825" t="s">
        <v>5698</v>
      </c>
      <c r="I1031" s="831">
        <v>4600</v>
      </c>
      <c r="J1031" s="831">
        <v>10</v>
      </c>
      <c r="K1031" s="832">
        <v>46000</v>
      </c>
    </row>
    <row r="1032" spans="1:11" ht="14.45" customHeight="1" x14ac:dyDescent="0.2">
      <c r="A1032" s="821" t="s">
        <v>614</v>
      </c>
      <c r="B1032" s="822" t="s">
        <v>615</v>
      </c>
      <c r="C1032" s="825" t="s">
        <v>643</v>
      </c>
      <c r="D1032" s="839" t="s">
        <v>644</v>
      </c>
      <c r="E1032" s="825" t="s">
        <v>4899</v>
      </c>
      <c r="F1032" s="839" t="s">
        <v>4900</v>
      </c>
      <c r="G1032" s="825" t="s">
        <v>5699</v>
      </c>
      <c r="H1032" s="825" t="s">
        <v>5700</v>
      </c>
      <c r="I1032" s="831">
        <v>17825</v>
      </c>
      <c r="J1032" s="831">
        <v>1</v>
      </c>
      <c r="K1032" s="832">
        <v>17825</v>
      </c>
    </row>
    <row r="1033" spans="1:11" ht="14.45" customHeight="1" x14ac:dyDescent="0.2">
      <c r="A1033" s="821" t="s">
        <v>614</v>
      </c>
      <c r="B1033" s="822" t="s">
        <v>615</v>
      </c>
      <c r="C1033" s="825" t="s">
        <v>643</v>
      </c>
      <c r="D1033" s="839" t="s">
        <v>644</v>
      </c>
      <c r="E1033" s="825" t="s">
        <v>4899</v>
      </c>
      <c r="F1033" s="839" t="s">
        <v>4900</v>
      </c>
      <c r="G1033" s="825" t="s">
        <v>5701</v>
      </c>
      <c r="H1033" s="825" t="s">
        <v>5702</v>
      </c>
      <c r="I1033" s="831">
        <v>8970</v>
      </c>
      <c r="J1033" s="831">
        <v>1</v>
      </c>
      <c r="K1033" s="832">
        <v>8970</v>
      </c>
    </row>
    <row r="1034" spans="1:11" ht="14.45" customHeight="1" x14ac:dyDescent="0.2">
      <c r="A1034" s="821" t="s">
        <v>614</v>
      </c>
      <c r="B1034" s="822" t="s">
        <v>615</v>
      </c>
      <c r="C1034" s="825" t="s">
        <v>643</v>
      </c>
      <c r="D1034" s="839" t="s">
        <v>644</v>
      </c>
      <c r="E1034" s="825" t="s">
        <v>4899</v>
      </c>
      <c r="F1034" s="839" t="s">
        <v>4900</v>
      </c>
      <c r="G1034" s="825" t="s">
        <v>5703</v>
      </c>
      <c r="H1034" s="825" t="s">
        <v>5704</v>
      </c>
      <c r="I1034" s="831">
        <v>10120</v>
      </c>
      <c r="J1034" s="831">
        <v>1</v>
      </c>
      <c r="K1034" s="832">
        <v>10120</v>
      </c>
    </row>
    <row r="1035" spans="1:11" ht="14.45" customHeight="1" x14ac:dyDescent="0.2">
      <c r="A1035" s="821" t="s">
        <v>614</v>
      </c>
      <c r="B1035" s="822" t="s">
        <v>615</v>
      </c>
      <c r="C1035" s="825" t="s">
        <v>643</v>
      </c>
      <c r="D1035" s="839" t="s">
        <v>644</v>
      </c>
      <c r="E1035" s="825" t="s">
        <v>4899</v>
      </c>
      <c r="F1035" s="839" t="s">
        <v>4900</v>
      </c>
      <c r="G1035" s="825" t="s">
        <v>5705</v>
      </c>
      <c r="H1035" s="825" t="s">
        <v>5706</v>
      </c>
      <c r="I1035" s="831">
        <v>10120</v>
      </c>
      <c r="J1035" s="831">
        <v>3</v>
      </c>
      <c r="K1035" s="832">
        <v>30360</v>
      </c>
    </row>
    <row r="1036" spans="1:11" ht="14.45" customHeight="1" x14ac:dyDescent="0.2">
      <c r="A1036" s="821" t="s">
        <v>614</v>
      </c>
      <c r="B1036" s="822" t="s">
        <v>615</v>
      </c>
      <c r="C1036" s="825" t="s">
        <v>643</v>
      </c>
      <c r="D1036" s="839" t="s">
        <v>644</v>
      </c>
      <c r="E1036" s="825" t="s">
        <v>4899</v>
      </c>
      <c r="F1036" s="839" t="s">
        <v>4900</v>
      </c>
      <c r="G1036" s="825" t="s">
        <v>5707</v>
      </c>
      <c r="H1036" s="825" t="s">
        <v>5708</v>
      </c>
      <c r="I1036" s="831">
        <v>16675</v>
      </c>
      <c r="J1036" s="831">
        <v>1</v>
      </c>
      <c r="K1036" s="832">
        <v>16675</v>
      </c>
    </row>
    <row r="1037" spans="1:11" ht="14.45" customHeight="1" x14ac:dyDescent="0.2">
      <c r="A1037" s="821" t="s">
        <v>614</v>
      </c>
      <c r="B1037" s="822" t="s">
        <v>615</v>
      </c>
      <c r="C1037" s="825" t="s">
        <v>643</v>
      </c>
      <c r="D1037" s="839" t="s">
        <v>644</v>
      </c>
      <c r="E1037" s="825" t="s">
        <v>4899</v>
      </c>
      <c r="F1037" s="839" t="s">
        <v>4900</v>
      </c>
      <c r="G1037" s="825" t="s">
        <v>5709</v>
      </c>
      <c r="H1037" s="825" t="s">
        <v>5710</v>
      </c>
      <c r="I1037" s="831">
        <v>16675</v>
      </c>
      <c r="J1037" s="831">
        <v>1</v>
      </c>
      <c r="K1037" s="832">
        <v>16675</v>
      </c>
    </row>
    <row r="1038" spans="1:11" ht="14.45" customHeight="1" x14ac:dyDescent="0.2">
      <c r="A1038" s="821" t="s">
        <v>614</v>
      </c>
      <c r="B1038" s="822" t="s">
        <v>615</v>
      </c>
      <c r="C1038" s="825" t="s">
        <v>643</v>
      </c>
      <c r="D1038" s="839" t="s">
        <v>644</v>
      </c>
      <c r="E1038" s="825" t="s">
        <v>4899</v>
      </c>
      <c r="F1038" s="839" t="s">
        <v>4900</v>
      </c>
      <c r="G1038" s="825" t="s">
        <v>5711</v>
      </c>
      <c r="H1038" s="825" t="s">
        <v>5712</v>
      </c>
      <c r="I1038" s="831">
        <v>16675</v>
      </c>
      <c r="J1038" s="831">
        <v>1</v>
      </c>
      <c r="K1038" s="832">
        <v>16675</v>
      </c>
    </row>
    <row r="1039" spans="1:11" ht="14.45" customHeight="1" x14ac:dyDescent="0.2">
      <c r="A1039" s="821" t="s">
        <v>614</v>
      </c>
      <c r="B1039" s="822" t="s">
        <v>615</v>
      </c>
      <c r="C1039" s="825" t="s">
        <v>643</v>
      </c>
      <c r="D1039" s="839" t="s">
        <v>644</v>
      </c>
      <c r="E1039" s="825" t="s">
        <v>4899</v>
      </c>
      <c r="F1039" s="839" t="s">
        <v>4900</v>
      </c>
      <c r="G1039" s="825" t="s">
        <v>5713</v>
      </c>
      <c r="H1039" s="825" t="s">
        <v>5714</v>
      </c>
      <c r="I1039" s="831">
        <v>16675</v>
      </c>
      <c r="J1039" s="831">
        <v>1</v>
      </c>
      <c r="K1039" s="832">
        <v>16675</v>
      </c>
    </row>
    <row r="1040" spans="1:11" ht="14.45" customHeight="1" x14ac:dyDescent="0.2">
      <c r="A1040" s="821" t="s">
        <v>614</v>
      </c>
      <c r="B1040" s="822" t="s">
        <v>615</v>
      </c>
      <c r="C1040" s="825" t="s">
        <v>643</v>
      </c>
      <c r="D1040" s="839" t="s">
        <v>644</v>
      </c>
      <c r="E1040" s="825" t="s">
        <v>4899</v>
      </c>
      <c r="F1040" s="839" t="s">
        <v>4900</v>
      </c>
      <c r="G1040" s="825" t="s">
        <v>5715</v>
      </c>
      <c r="H1040" s="825" t="s">
        <v>5716</v>
      </c>
      <c r="I1040" s="831">
        <v>16675</v>
      </c>
      <c r="J1040" s="831">
        <v>1</v>
      </c>
      <c r="K1040" s="832">
        <v>16675</v>
      </c>
    </row>
    <row r="1041" spans="1:11" ht="14.45" customHeight="1" x14ac:dyDescent="0.2">
      <c r="A1041" s="821" t="s">
        <v>614</v>
      </c>
      <c r="B1041" s="822" t="s">
        <v>615</v>
      </c>
      <c r="C1041" s="825" t="s">
        <v>643</v>
      </c>
      <c r="D1041" s="839" t="s">
        <v>644</v>
      </c>
      <c r="E1041" s="825" t="s">
        <v>4899</v>
      </c>
      <c r="F1041" s="839" t="s">
        <v>4900</v>
      </c>
      <c r="G1041" s="825" t="s">
        <v>5717</v>
      </c>
      <c r="H1041" s="825" t="s">
        <v>5718</v>
      </c>
      <c r="I1041" s="831">
        <v>17825</v>
      </c>
      <c r="J1041" s="831">
        <v>1</v>
      </c>
      <c r="K1041" s="832">
        <v>17825</v>
      </c>
    </row>
    <row r="1042" spans="1:11" ht="14.45" customHeight="1" x14ac:dyDescent="0.2">
      <c r="A1042" s="821" t="s">
        <v>614</v>
      </c>
      <c r="B1042" s="822" t="s">
        <v>615</v>
      </c>
      <c r="C1042" s="825" t="s">
        <v>643</v>
      </c>
      <c r="D1042" s="839" t="s">
        <v>644</v>
      </c>
      <c r="E1042" s="825" t="s">
        <v>4899</v>
      </c>
      <c r="F1042" s="839" t="s">
        <v>4900</v>
      </c>
      <c r="G1042" s="825" t="s">
        <v>5719</v>
      </c>
      <c r="H1042" s="825" t="s">
        <v>5720</v>
      </c>
      <c r="I1042" s="831">
        <v>17825</v>
      </c>
      <c r="J1042" s="831">
        <v>3</v>
      </c>
      <c r="K1042" s="832">
        <v>53475</v>
      </c>
    </row>
    <row r="1043" spans="1:11" ht="14.45" customHeight="1" x14ac:dyDescent="0.2">
      <c r="A1043" s="821" t="s">
        <v>614</v>
      </c>
      <c r="B1043" s="822" t="s">
        <v>615</v>
      </c>
      <c r="C1043" s="825" t="s">
        <v>643</v>
      </c>
      <c r="D1043" s="839" t="s">
        <v>644</v>
      </c>
      <c r="E1043" s="825" t="s">
        <v>4899</v>
      </c>
      <c r="F1043" s="839" t="s">
        <v>4900</v>
      </c>
      <c r="G1043" s="825" t="s">
        <v>5721</v>
      </c>
      <c r="H1043" s="825" t="s">
        <v>5722</v>
      </c>
      <c r="I1043" s="831">
        <v>8970</v>
      </c>
      <c r="J1043" s="831">
        <v>1</v>
      </c>
      <c r="K1043" s="832">
        <v>8970</v>
      </c>
    </row>
    <row r="1044" spans="1:11" ht="14.45" customHeight="1" x14ac:dyDescent="0.2">
      <c r="A1044" s="821" t="s">
        <v>614</v>
      </c>
      <c r="B1044" s="822" t="s">
        <v>615</v>
      </c>
      <c r="C1044" s="825" t="s">
        <v>643</v>
      </c>
      <c r="D1044" s="839" t="s">
        <v>644</v>
      </c>
      <c r="E1044" s="825" t="s">
        <v>4899</v>
      </c>
      <c r="F1044" s="839" t="s">
        <v>4900</v>
      </c>
      <c r="G1044" s="825" t="s">
        <v>5723</v>
      </c>
      <c r="H1044" s="825" t="s">
        <v>5724</v>
      </c>
      <c r="I1044" s="831">
        <v>8970</v>
      </c>
      <c r="J1044" s="831">
        <v>1</v>
      </c>
      <c r="K1044" s="832">
        <v>8970</v>
      </c>
    </row>
    <row r="1045" spans="1:11" ht="14.45" customHeight="1" x14ac:dyDescent="0.2">
      <c r="A1045" s="821" t="s">
        <v>614</v>
      </c>
      <c r="B1045" s="822" t="s">
        <v>615</v>
      </c>
      <c r="C1045" s="825" t="s">
        <v>643</v>
      </c>
      <c r="D1045" s="839" t="s">
        <v>644</v>
      </c>
      <c r="E1045" s="825" t="s">
        <v>4899</v>
      </c>
      <c r="F1045" s="839" t="s">
        <v>4900</v>
      </c>
      <c r="G1045" s="825" t="s">
        <v>5725</v>
      </c>
      <c r="H1045" s="825" t="s">
        <v>5726</v>
      </c>
      <c r="I1045" s="831">
        <v>8970</v>
      </c>
      <c r="J1045" s="831">
        <v>1</v>
      </c>
      <c r="K1045" s="832">
        <v>8970</v>
      </c>
    </row>
    <row r="1046" spans="1:11" ht="14.45" customHeight="1" x14ac:dyDescent="0.2">
      <c r="A1046" s="821" t="s">
        <v>614</v>
      </c>
      <c r="B1046" s="822" t="s">
        <v>615</v>
      </c>
      <c r="C1046" s="825" t="s">
        <v>643</v>
      </c>
      <c r="D1046" s="839" t="s">
        <v>644</v>
      </c>
      <c r="E1046" s="825" t="s">
        <v>4899</v>
      </c>
      <c r="F1046" s="839" t="s">
        <v>4900</v>
      </c>
      <c r="G1046" s="825" t="s">
        <v>5727</v>
      </c>
      <c r="H1046" s="825" t="s">
        <v>5728</v>
      </c>
      <c r="I1046" s="831">
        <v>8970</v>
      </c>
      <c r="J1046" s="831">
        <v>1</v>
      </c>
      <c r="K1046" s="832">
        <v>8970</v>
      </c>
    </row>
    <row r="1047" spans="1:11" ht="14.45" customHeight="1" x14ac:dyDescent="0.2">
      <c r="A1047" s="821" t="s">
        <v>614</v>
      </c>
      <c r="B1047" s="822" t="s">
        <v>615</v>
      </c>
      <c r="C1047" s="825" t="s">
        <v>643</v>
      </c>
      <c r="D1047" s="839" t="s">
        <v>644</v>
      </c>
      <c r="E1047" s="825" t="s">
        <v>4899</v>
      </c>
      <c r="F1047" s="839" t="s">
        <v>4900</v>
      </c>
      <c r="G1047" s="825" t="s">
        <v>5729</v>
      </c>
      <c r="H1047" s="825" t="s">
        <v>5730</v>
      </c>
      <c r="I1047" s="831">
        <v>8970</v>
      </c>
      <c r="J1047" s="831">
        <v>1</v>
      </c>
      <c r="K1047" s="832">
        <v>8970</v>
      </c>
    </row>
    <row r="1048" spans="1:11" ht="14.45" customHeight="1" x14ac:dyDescent="0.2">
      <c r="A1048" s="821" t="s">
        <v>614</v>
      </c>
      <c r="B1048" s="822" t="s">
        <v>615</v>
      </c>
      <c r="C1048" s="825" t="s">
        <v>643</v>
      </c>
      <c r="D1048" s="839" t="s">
        <v>644</v>
      </c>
      <c r="E1048" s="825" t="s">
        <v>4899</v>
      </c>
      <c r="F1048" s="839" t="s">
        <v>4900</v>
      </c>
      <c r="G1048" s="825" t="s">
        <v>5731</v>
      </c>
      <c r="H1048" s="825" t="s">
        <v>5732</v>
      </c>
      <c r="I1048" s="831">
        <v>8970</v>
      </c>
      <c r="J1048" s="831">
        <v>1</v>
      </c>
      <c r="K1048" s="832">
        <v>8970</v>
      </c>
    </row>
    <row r="1049" spans="1:11" ht="14.45" customHeight="1" x14ac:dyDescent="0.2">
      <c r="A1049" s="821" t="s">
        <v>614</v>
      </c>
      <c r="B1049" s="822" t="s">
        <v>615</v>
      </c>
      <c r="C1049" s="825" t="s">
        <v>643</v>
      </c>
      <c r="D1049" s="839" t="s">
        <v>644</v>
      </c>
      <c r="E1049" s="825" t="s">
        <v>4899</v>
      </c>
      <c r="F1049" s="839" t="s">
        <v>4900</v>
      </c>
      <c r="G1049" s="825" t="s">
        <v>5733</v>
      </c>
      <c r="H1049" s="825" t="s">
        <v>5734</v>
      </c>
      <c r="I1049" s="831">
        <v>2875</v>
      </c>
      <c r="J1049" s="831">
        <v>5</v>
      </c>
      <c r="K1049" s="832">
        <v>14375</v>
      </c>
    </row>
    <row r="1050" spans="1:11" ht="14.45" customHeight="1" x14ac:dyDescent="0.2">
      <c r="A1050" s="821" t="s">
        <v>614</v>
      </c>
      <c r="B1050" s="822" t="s">
        <v>615</v>
      </c>
      <c r="C1050" s="825" t="s">
        <v>643</v>
      </c>
      <c r="D1050" s="839" t="s">
        <v>644</v>
      </c>
      <c r="E1050" s="825" t="s">
        <v>4899</v>
      </c>
      <c r="F1050" s="839" t="s">
        <v>4900</v>
      </c>
      <c r="G1050" s="825" t="s">
        <v>5735</v>
      </c>
      <c r="H1050" s="825" t="s">
        <v>5736</v>
      </c>
      <c r="I1050" s="831">
        <v>2875</v>
      </c>
      <c r="J1050" s="831">
        <v>18</v>
      </c>
      <c r="K1050" s="832">
        <v>51750</v>
      </c>
    </row>
    <row r="1051" spans="1:11" ht="14.45" customHeight="1" x14ac:dyDescent="0.2">
      <c r="A1051" s="821" t="s">
        <v>614</v>
      </c>
      <c r="B1051" s="822" t="s">
        <v>615</v>
      </c>
      <c r="C1051" s="825" t="s">
        <v>643</v>
      </c>
      <c r="D1051" s="839" t="s">
        <v>644</v>
      </c>
      <c r="E1051" s="825" t="s">
        <v>4899</v>
      </c>
      <c r="F1051" s="839" t="s">
        <v>4900</v>
      </c>
      <c r="G1051" s="825" t="s">
        <v>5737</v>
      </c>
      <c r="H1051" s="825" t="s">
        <v>5738</v>
      </c>
      <c r="I1051" s="831">
        <v>2875</v>
      </c>
      <c r="J1051" s="831">
        <v>2</v>
      </c>
      <c r="K1051" s="832">
        <v>5750</v>
      </c>
    </row>
    <row r="1052" spans="1:11" ht="14.45" customHeight="1" x14ac:dyDescent="0.2">
      <c r="A1052" s="821" t="s">
        <v>614</v>
      </c>
      <c r="B1052" s="822" t="s">
        <v>615</v>
      </c>
      <c r="C1052" s="825" t="s">
        <v>643</v>
      </c>
      <c r="D1052" s="839" t="s">
        <v>644</v>
      </c>
      <c r="E1052" s="825" t="s">
        <v>4899</v>
      </c>
      <c r="F1052" s="839" t="s">
        <v>4900</v>
      </c>
      <c r="G1052" s="825" t="s">
        <v>5739</v>
      </c>
      <c r="H1052" s="825" t="s">
        <v>5740</v>
      </c>
      <c r="I1052" s="831">
        <v>2875</v>
      </c>
      <c r="J1052" s="831">
        <v>21</v>
      </c>
      <c r="K1052" s="832">
        <v>60375</v>
      </c>
    </row>
    <row r="1053" spans="1:11" ht="14.45" customHeight="1" x14ac:dyDescent="0.2">
      <c r="A1053" s="821" t="s">
        <v>614</v>
      </c>
      <c r="B1053" s="822" t="s">
        <v>615</v>
      </c>
      <c r="C1053" s="825" t="s">
        <v>643</v>
      </c>
      <c r="D1053" s="839" t="s">
        <v>644</v>
      </c>
      <c r="E1053" s="825" t="s">
        <v>4899</v>
      </c>
      <c r="F1053" s="839" t="s">
        <v>4900</v>
      </c>
      <c r="G1053" s="825" t="s">
        <v>5741</v>
      </c>
      <c r="H1053" s="825" t="s">
        <v>5742</v>
      </c>
      <c r="I1053" s="831">
        <v>9299.2900390625</v>
      </c>
      <c r="J1053" s="831">
        <v>1</v>
      </c>
      <c r="K1053" s="832">
        <v>9299.2900390625</v>
      </c>
    </row>
    <row r="1054" spans="1:11" ht="14.45" customHeight="1" x14ac:dyDescent="0.2">
      <c r="A1054" s="821" t="s">
        <v>614</v>
      </c>
      <c r="B1054" s="822" t="s">
        <v>615</v>
      </c>
      <c r="C1054" s="825" t="s">
        <v>643</v>
      </c>
      <c r="D1054" s="839" t="s">
        <v>644</v>
      </c>
      <c r="E1054" s="825" t="s">
        <v>4899</v>
      </c>
      <c r="F1054" s="839" t="s">
        <v>4900</v>
      </c>
      <c r="G1054" s="825" t="s">
        <v>5743</v>
      </c>
      <c r="H1054" s="825" t="s">
        <v>5744</v>
      </c>
      <c r="I1054" s="831">
        <v>5313</v>
      </c>
      <c r="J1054" s="831">
        <v>2</v>
      </c>
      <c r="K1054" s="832">
        <v>10626</v>
      </c>
    </row>
    <row r="1055" spans="1:11" ht="14.45" customHeight="1" x14ac:dyDescent="0.2">
      <c r="A1055" s="821" t="s">
        <v>614</v>
      </c>
      <c r="B1055" s="822" t="s">
        <v>615</v>
      </c>
      <c r="C1055" s="825" t="s">
        <v>643</v>
      </c>
      <c r="D1055" s="839" t="s">
        <v>644</v>
      </c>
      <c r="E1055" s="825" t="s">
        <v>4899</v>
      </c>
      <c r="F1055" s="839" t="s">
        <v>4900</v>
      </c>
      <c r="G1055" s="825" t="s">
        <v>5745</v>
      </c>
      <c r="H1055" s="825" t="s">
        <v>5746</v>
      </c>
      <c r="I1055" s="831">
        <v>18669.099609375</v>
      </c>
      <c r="J1055" s="831">
        <v>2</v>
      </c>
      <c r="K1055" s="832">
        <v>37338.19921875</v>
      </c>
    </row>
    <row r="1056" spans="1:11" ht="14.45" customHeight="1" x14ac:dyDescent="0.2">
      <c r="A1056" s="821" t="s">
        <v>614</v>
      </c>
      <c r="B1056" s="822" t="s">
        <v>615</v>
      </c>
      <c r="C1056" s="825" t="s">
        <v>643</v>
      </c>
      <c r="D1056" s="839" t="s">
        <v>644</v>
      </c>
      <c r="E1056" s="825" t="s">
        <v>4899</v>
      </c>
      <c r="F1056" s="839" t="s">
        <v>4900</v>
      </c>
      <c r="G1056" s="825" t="s">
        <v>5747</v>
      </c>
      <c r="H1056" s="825" t="s">
        <v>5748</v>
      </c>
      <c r="I1056" s="831">
        <v>18669.099609375</v>
      </c>
      <c r="J1056" s="831">
        <v>2</v>
      </c>
      <c r="K1056" s="832">
        <v>37338.19921875</v>
      </c>
    </row>
    <row r="1057" spans="1:11" ht="14.45" customHeight="1" x14ac:dyDescent="0.2">
      <c r="A1057" s="821" t="s">
        <v>614</v>
      </c>
      <c r="B1057" s="822" t="s">
        <v>615</v>
      </c>
      <c r="C1057" s="825" t="s">
        <v>643</v>
      </c>
      <c r="D1057" s="839" t="s">
        <v>644</v>
      </c>
      <c r="E1057" s="825" t="s">
        <v>4899</v>
      </c>
      <c r="F1057" s="839" t="s">
        <v>4900</v>
      </c>
      <c r="G1057" s="825" t="s">
        <v>5749</v>
      </c>
      <c r="H1057" s="825" t="s">
        <v>5750</v>
      </c>
      <c r="I1057" s="831">
        <v>7020.75</v>
      </c>
      <c r="J1057" s="831">
        <v>1</v>
      </c>
      <c r="K1057" s="832">
        <v>7020.75</v>
      </c>
    </row>
    <row r="1058" spans="1:11" ht="14.45" customHeight="1" x14ac:dyDescent="0.2">
      <c r="A1058" s="821" t="s">
        <v>614</v>
      </c>
      <c r="B1058" s="822" t="s">
        <v>615</v>
      </c>
      <c r="C1058" s="825" t="s">
        <v>643</v>
      </c>
      <c r="D1058" s="839" t="s">
        <v>644</v>
      </c>
      <c r="E1058" s="825" t="s">
        <v>4899</v>
      </c>
      <c r="F1058" s="839" t="s">
        <v>4900</v>
      </c>
      <c r="G1058" s="825" t="s">
        <v>5751</v>
      </c>
      <c r="H1058" s="825" t="s">
        <v>5752</v>
      </c>
      <c r="I1058" s="831">
        <v>5313</v>
      </c>
      <c r="J1058" s="831">
        <v>2</v>
      </c>
      <c r="K1058" s="832">
        <v>10626</v>
      </c>
    </row>
    <row r="1059" spans="1:11" ht="14.45" customHeight="1" x14ac:dyDescent="0.2">
      <c r="A1059" s="821" t="s">
        <v>614</v>
      </c>
      <c r="B1059" s="822" t="s">
        <v>615</v>
      </c>
      <c r="C1059" s="825" t="s">
        <v>643</v>
      </c>
      <c r="D1059" s="839" t="s">
        <v>644</v>
      </c>
      <c r="E1059" s="825" t="s">
        <v>4899</v>
      </c>
      <c r="F1059" s="839" t="s">
        <v>4900</v>
      </c>
      <c r="G1059" s="825" t="s">
        <v>5753</v>
      </c>
      <c r="H1059" s="825" t="s">
        <v>5754</v>
      </c>
      <c r="I1059" s="831">
        <v>5313</v>
      </c>
      <c r="J1059" s="831">
        <v>1</v>
      </c>
      <c r="K1059" s="832">
        <v>5313</v>
      </c>
    </row>
    <row r="1060" spans="1:11" ht="14.45" customHeight="1" x14ac:dyDescent="0.2">
      <c r="A1060" s="821" t="s">
        <v>614</v>
      </c>
      <c r="B1060" s="822" t="s">
        <v>615</v>
      </c>
      <c r="C1060" s="825" t="s">
        <v>643</v>
      </c>
      <c r="D1060" s="839" t="s">
        <v>644</v>
      </c>
      <c r="E1060" s="825" t="s">
        <v>4899</v>
      </c>
      <c r="F1060" s="839" t="s">
        <v>4900</v>
      </c>
      <c r="G1060" s="825" t="s">
        <v>5755</v>
      </c>
      <c r="H1060" s="825" t="s">
        <v>5756</v>
      </c>
      <c r="I1060" s="831">
        <v>5313</v>
      </c>
      <c r="J1060" s="831">
        <v>1</v>
      </c>
      <c r="K1060" s="832">
        <v>5313</v>
      </c>
    </row>
    <row r="1061" spans="1:11" ht="14.45" customHeight="1" x14ac:dyDescent="0.2">
      <c r="A1061" s="821" t="s">
        <v>614</v>
      </c>
      <c r="B1061" s="822" t="s">
        <v>615</v>
      </c>
      <c r="C1061" s="825" t="s">
        <v>643</v>
      </c>
      <c r="D1061" s="839" t="s">
        <v>644</v>
      </c>
      <c r="E1061" s="825" t="s">
        <v>4899</v>
      </c>
      <c r="F1061" s="839" t="s">
        <v>4900</v>
      </c>
      <c r="G1061" s="825" t="s">
        <v>5757</v>
      </c>
      <c r="H1061" s="825" t="s">
        <v>5758</v>
      </c>
      <c r="I1061" s="831">
        <v>2300</v>
      </c>
      <c r="J1061" s="831">
        <v>3</v>
      </c>
      <c r="K1061" s="832">
        <v>6900</v>
      </c>
    </row>
    <row r="1062" spans="1:11" ht="14.45" customHeight="1" x14ac:dyDescent="0.2">
      <c r="A1062" s="821" t="s">
        <v>614</v>
      </c>
      <c r="B1062" s="822" t="s">
        <v>615</v>
      </c>
      <c r="C1062" s="825" t="s">
        <v>643</v>
      </c>
      <c r="D1062" s="839" t="s">
        <v>644</v>
      </c>
      <c r="E1062" s="825" t="s">
        <v>4899</v>
      </c>
      <c r="F1062" s="839" t="s">
        <v>4900</v>
      </c>
      <c r="G1062" s="825" t="s">
        <v>5759</v>
      </c>
      <c r="H1062" s="825" t="s">
        <v>5760</v>
      </c>
      <c r="I1062" s="831">
        <v>2300</v>
      </c>
      <c r="J1062" s="831">
        <v>6</v>
      </c>
      <c r="K1062" s="832">
        <v>13800</v>
      </c>
    </row>
    <row r="1063" spans="1:11" ht="14.45" customHeight="1" x14ac:dyDescent="0.2">
      <c r="A1063" s="821" t="s">
        <v>614</v>
      </c>
      <c r="B1063" s="822" t="s">
        <v>615</v>
      </c>
      <c r="C1063" s="825" t="s">
        <v>643</v>
      </c>
      <c r="D1063" s="839" t="s">
        <v>644</v>
      </c>
      <c r="E1063" s="825" t="s">
        <v>4899</v>
      </c>
      <c r="F1063" s="839" t="s">
        <v>4900</v>
      </c>
      <c r="G1063" s="825" t="s">
        <v>5761</v>
      </c>
      <c r="H1063" s="825" t="s">
        <v>5762</v>
      </c>
      <c r="I1063" s="831">
        <v>2300</v>
      </c>
      <c r="J1063" s="831">
        <v>7</v>
      </c>
      <c r="K1063" s="832">
        <v>16100</v>
      </c>
    </row>
    <row r="1064" spans="1:11" ht="14.45" customHeight="1" x14ac:dyDescent="0.2">
      <c r="A1064" s="821" t="s">
        <v>614</v>
      </c>
      <c r="B1064" s="822" t="s">
        <v>615</v>
      </c>
      <c r="C1064" s="825" t="s">
        <v>643</v>
      </c>
      <c r="D1064" s="839" t="s">
        <v>644</v>
      </c>
      <c r="E1064" s="825" t="s">
        <v>4899</v>
      </c>
      <c r="F1064" s="839" t="s">
        <v>4900</v>
      </c>
      <c r="G1064" s="825" t="s">
        <v>5763</v>
      </c>
      <c r="H1064" s="825" t="s">
        <v>5764</v>
      </c>
      <c r="I1064" s="831">
        <v>2300</v>
      </c>
      <c r="J1064" s="831">
        <v>7</v>
      </c>
      <c r="K1064" s="832">
        <v>16100</v>
      </c>
    </row>
    <row r="1065" spans="1:11" ht="14.45" customHeight="1" x14ac:dyDescent="0.2">
      <c r="A1065" s="821" t="s">
        <v>614</v>
      </c>
      <c r="B1065" s="822" t="s">
        <v>615</v>
      </c>
      <c r="C1065" s="825" t="s">
        <v>643</v>
      </c>
      <c r="D1065" s="839" t="s">
        <v>644</v>
      </c>
      <c r="E1065" s="825" t="s">
        <v>4899</v>
      </c>
      <c r="F1065" s="839" t="s">
        <v>4900</v>
      </c>
      <c r="G1065" s="825" t="s">
        <v>5765</v>
      </c>
      <c r="H1065" s="825" t="s">
        <v>5766</v>
      </c>
      <c r="I1065" s="831">
        <v>2300</v>
      </c>
      <c r="J1065" s="831">
        <v>1</v>
      </c>
      <c r="K1065" s="832">
        <v>2300</v>
      </c>
    </row>
    <row r="1066" spans="1:11" ht="14.45" customHeight="1" x14ac:dyDescent="0.2">
      <c r="A1066" s="821" t="s">
        <v>614</v>
      </c>
      <c r="B1066" s="822" t="s">
        <v>615</v>
      </c>
      <c r="C1066" s="825" t="s">
        <v>643</v>
      </c>
      <c r="D1066" s="839" t="s">
        <v>644</v>
      </c>
      <c r="E1066" s="825" t="s">
        <v>4899</v>
      </c>
      <c r="F1066" s="839" t="s">
        <v>4900</v>
      </c>
      <c r="G1066" s="825" t="s">
        <v>5767</v>
      </c>
      <c r="H1066" s="825" t="s">
        <v>5768</v>
      </c>
      <c r="I1066" s="831">
        <v>2300</v>
      </c>
      <c r="J1066" s="831">
        <v>1</v>
      </c>
      <c r="K1066" s="832">
        <v>2300</v>
      </c>
    </row>
    <row r="1067" spans="1:11" ht="14.45" customHeight="1" x14ac:dyDescent="0.2">
      <c r="A1067" s="821" t="s">
        <v>614</v>
      </c>
      <c r="B1067" s="822" t="s">
        <v>615</v>
      </c>
      <c r="C1067" s="825" t="s">
        <v>643</v>
      </c>
      <c r="D1067" s="839" t="s">
        <v>644</v>
      </c>
      <c r="E1067" s="825" t="s">
        <v>4899</v>
      </c>
      <c r="F1067" s="839" t="s">
        <v>4900</v>
      </c>
      <c r="G1067" s="825" t="s">
        <v>5769</v>
      </c>
      <c r="H1067" s="825" t="s">
        <v>5770</v>
      </c>
      <c r="I1067" s="831">
        <v>2300</v>
      </c>
      <c r="J1067" s="831">
        <v>7</v>
      </c>
      <c r="K1067" s="832">
        <v>16100</v>
      </c>
    </row>
    <row r="1068" spans="1:11" ht="14.45" customHeight="1" x14ac:dyDescent="0.2">
      <c r="A1068" s="821" t="s">
        <v>614</v>
      </c>
      <c r="B1068" s="822" t="s">
        <v>615</v>
      </c>
      <c r="C1068" s="825" t="s">
        <v>643</v>
      </c>
      <c r="D1068" s="839" t="s">
        <v>644</v>
      </c>
      <c r="E1068" s="825" t="s">
        <v>4899</v>
      </c>
      <c r="F1068" s="839" t="s">
        <v>4900</v>
      </c>
      <c r="G1068" s="825" t="s">
        <v>5771</v>
      </c>
      <c r="H1068" s="825" t="s">
        <v>5772</v>
      </c>
      <c r="I1068" s="831">
        <v>2300</v>
      </c>
      <c r="J1068" s="831">
        <v>5</v>
      </c>
      <c r="K1068" s="832">
        <v>11500</v>
      </c>
    </row>
    <row r="1069" spans="1:11" ht="14.45" customHeight="1" x14ac:dyDescent="0.2">
      <c r="A1069" s="821" t="s">
        <v>614</v>
      </c>
      <c r="B1069" s="822" t="s">
        <v>615</v>
      </c>
      <c r="C1069" s="825" t="s">
        <v>643</v>
      </c>
      <c r="D1069" s="839" t="s">
        <v>644</v>
      </c>
      <c r="E1069" s="825" t="s">
        <v>4899</v>
      </c>
      <c r="F1069" s="839" t="s">
        <v>4900</v>
      </c>
      <c r="G1069" s="825" t="s">
        <v>5773</v>
      </c>
      <c r="H1069" s="825" t="s">
        <v>5774</v>
      </c>
      <c r="I1069" s="831">
        <v>2300</v>
      </c>
      <c r="J1069" s="831">
        <v>11</v>
      </c>
      <c r="K1069" s="832">
        <v>25300</v>
      </c>
    </row>
    <row r="1070" spans="1:11" ht="14.45" customHeight="1" x14ac:dyDescent="0.2">
      <c r="A1070" s="821" t="s">
        <v>614</v>
      </c>
      <c r="B1070" s="822" t="s">
        <v>615</v>
      </c>
      <c r="C1070" s="825" t="s">
        <v>643</v>
      </c>
      <c r="D1070" s="839" t="s">
        <v>644</v>
      </c>
      <c r="E1070" s="825" t="s">
        <v>4899</v>
      </c>
      <c r="F1070" s="839" t="s">
        <v>4900</v>
      </c>
      <c r="G1070" s="825" t="s">
        <v>5775</v>
      </c>
      <c r="H1070" s="825" t="s">
        <v>5776</v>
      </c>
      <c r="I1070" s="831">
        <v>2300</v>
      </c>
      <c r="J1070" s="831">
        <v>2</v>
      </c>
      <c r="K1070" s="832">
        <v>4600</v>
      </c>
    </row>
    <row r="1071" spans="1:11" ht="14.45" customHeight="1" x14ac:dyDescent="0.2">
      <c r="A1071" s="821" t="s">
        <v>614</v>
      </c>
      <c r="B1071" s="822" t="s">
        <v>615</v>
      </c>
      <c r="C1071" s="825" t="s">
        <v>643</v>
      </c>
      <c r="D1071" s="839" t="s">
        <v>644</v>
      </c>
      <c r="E1071" s="825" t="s">
        <v>4899</v>
      </c>
      <c r="F1071" s="839" t="s">
        <v>4900</v>
      </c>
      <c r="G1071" s="825" t="s">
        <v>5777</v>
      </c>
      <c r="H1071" s="825" t="s">
        <v>5778</v>
      </c>
      <c r="I1071" s="831">
        <v>2300</v>
      </c>
      <c r="J1071" s="831">
        <v>3</v>
      </c>
      <c r="K1071" s="832">
        <v>6900</v>
      </c>
    </row>
    <row r="1072" spans="1:11" ht="14.45" customHeight="1" x14ac:dyDescent="0.2">
      <c r="A1072" s="821" t="s">
        <v>614</v>
      </c>
      <c r="B1072" s="822" t="s">
        <v>615</v>
      </c>
      <c r="C1072" s="825" t="s">
        <v>643</v>
      </c>
      <c r="D1072" s="839" t="s">
        <v>644</v>
      </c>
      <c r="E1072" s="825" t="s">
        <v>4899</v>
      </c>
      <c r="F1072" s="839" t="s">
        <v>4900</v>
      </c>
      <c r="G1072" s="825" t="s">
        <v>5779</v>
      </c>
      <c r="H1072" s="825" t="s">
        <v>5780</v>
      </c>
      <c r="I1072" s="831">
        <v>9775</v>
      </c>
      <c r="J1072" s="831">
        <v>2</v>
      </c>
      <c r="K1072" s="832">
        <v>19550</v>
      </c>
    </row>
    <row r="1073" spans="1:11" ht="14.45" customHeight="1" x14ac:dyDescent="0.2">
      <c r="A1073" s="821" t="s">
        <v>614</v>
      </c>
      <c r="B1073" s="822" t="s">
        <v>615</v>
      </c>
      <c r="C1073" s="825" t="s">
        <v>643</v>
      </c>
      <c r="D1073" s="839" t="s">
        <v>644</v>
      </c>
      <c r="E1073" s="825" t="s">
        <v>4899</v>
      </c>
      <c r="F1073" s="839" t="s">
        <v>4900</v>
      </c>
      <c r="G1073" s="825" t="s">
        <v>5781</v>
      </c>
      <c r="H1073" s="825" t="s">
        <v>5782</v>
      </c>
      <c r="I1073" s="831">
        <v>9775</v>
      </c>
      <c r="J1073" s="831">
        <v>1</v>
      </c>
      <c r="K1073" s="832">
        <v>9775</v>
      </c>
    </row>
    <row r="1074" spans="1:11" ht="14.45" customHeight="1" x14ac:dyDescent="0.2">
      <c r="A1074" s="821" t="s">
        <v>614</v>
      </c>
      <c r="B1074" s="822" t="s">
        <v>615</v>
      </c>
      <c r="C1074" s="825" t="s">
        <v>643</v>
      </c>
      <c r="D1074" s="839" t="s">
        <v>644</v>
      </c>
      <c r="E1074" s="825" t="s">
        <v>4899</v>
      </c>
      <c r="F1074" s="839" t="s">
        <v>4900</v>
      </c>
      <c r="G1074" s="825" t="s">
        <v>5783</v>
      </c>
      <c r="H1074" s="825" t="s">
        <v>5784</v>
      </c>
      <c r="I1074" s="831">
        <v>9775</v>
      </c>
      <c r="J1074" s="831">
        <v>3</v>
      </c>
      <c r="K1074" s="832">
        <v>29325</v>
      </c>
    </row>
    <row r="1075" spans="1:11" ht="14.45" customHeight="1" x14ac:dyDescent="0.2">
      <c r="A1075" s="821" t="s">
        <v>614</v>
      </c>
      <c r="B1075" s="822" t="s">
        <v>615</v>
      </c>
      <c r="C1075" s="825" t="s">
        <v>643</v>
      </c>
      <c r="D1075" s="839" t="s">
        <v>644</v>
      </c>
      <c r="E1075" s="825" t="s">
        <v>4899</v>
      </c>
      <c r="F1075" s="839" t="s">
        <v>4900</v>
      </c>
      <c r="G1075" s="825" t="s">
        <v>5785</v>
      </c>
      <c r="H1075" s="825" t="s">
        <v>5786</v>
      </c>
      <c r="I1075" s="831">
        <v>9775</v>
      </c>
      <c r="J1075" s="831">
        <v>1</v>
      </c>
      <c r="K1075" s="832">
        <v>9775</v>
      </c>
    </row>
    <row r="1076" spans="1:11" ht="14.45" customHeight="1" x14ac:dyDescent="0.2">
      <c r="A1076" s="821" t="s">
        <v>614</v>
      </c>
      <c r="B1076" s="822" t="s">
        <v>615</v>
      </c>
      <c r="C1076" s="825" t="s">
        <v>643</v>
      </c>
      <c r="D1076" s="839" t="s">
        <v>644</v>
      </c>
      <c r="E1076" s="825" t="s">
        <v>4899</v>
      </c>
      <c r="F1076" s="839" t="s">
        <v>4900</v>
      </c>
      <c r="G1076" s="825" t="s">
        <v>5787</v>
      </c>
      <c r="H1076" s="825" t="s">
        <v>5788</v>
      </c>
      <c r="I1076" s="831">
        <v>9775</v>
      </c>
      <c r="J1076" s="831">
        <v>6</v>
      </c>
      <c r="K1076" s="832">
        <v>58650</v>
      </c>
    </row>
    <row r="1077" spans="1:11" ht="14.45" customHeight="1" x14ac:dyDescent="0.2">
      <c r="A1077" s="821" t="s">
        <v>614</v>
      </c>
      <c r="B1077" s="822" t="s">
        <v>615</v>
      </c>
      <c r="C1077" s="825" t="s">
        <v>643</v>
      </c>
      <c r="D1077" s="839" t="s">
        <v>644</v>
      </c>
      <c r="E1077" s="825" t="s">
        <v>4899</v>
      </c>
      <c r="F1077" s="839" t="s">
        <v>4900</v>
      </c>
      <c r="G1077" s="825" t="s">
        <v>5789</v>
      </c>
      <c r="H1077" s="825" t="s">
        <v>5790</v>
      </c>
      <c r="I1077" s="831">
        <v>9775</v>
      </c>
      <c r="J1077" s="831">
        <v>2</v>
      </c>
      <c r="K1077" s="832">
        <v>19550</v>
      </c>
    </row>
    <row r="1078" spans="1:11" ht="14.45" customHeight="1" x14ac:dyDescent="0.2">
      <c r="A1078" s="821" t="s">
        <v>614</v>
      </c>
      <c r="B1078" s="822" t="s">
        <v>615</v>
      </c>
      <c r="C1078" s="825" t="s">
        <v>643</v>
      </c>
      <c r="D1078" s="839" t="s">
        <v>644</v>
      </c>
      <c r="E1078" s="825" t="s">
        <v>4899</v>
      </c>
      <c r="F1078" s="839" t="s">
        <v>4900</v>
      </c>
      <c r="G1078" s="825" t="s">
        <v>5791</v>
      </c>
      <c r="H1078" s="825" t="s">
        <v>5792</v>
      </c>
      <c r="I1078" s="831">
        <v>9775</v>
      </c>
      <c r="J1078" s="831">
        <v>5</v>
      </c>
      <c r="K1078" s="832">
        <v>48875</v>
      </c>
    </row>
    <row r="1079" spans="1:11" ht="14.45" customHeight="1" x14ac:dyDescent="0.2">
      <c r="A1079" s="821" t="s">
        <v>614</v>
      </c>
      <c r="B1079" s="822" t="s">
        <v>615</v>
      </c>
      <c r="C1079" s="825" t="s">
        <v>643</v>
      </c>
      <c r="D1079" s="839" t="s">
        <v>644</v>
      </c>
      <c r="E1079" s="825" t="s">
        <v>4899</v>
      </c>
      <c r="F1079" s="839" t="s">
        <v>4900</v>
      </c>
      <c r="G1079" s="825" t="s">
        <v>5793</v>
      </c>
      <c r="H1079" s="825" t="s">
        <v>5794</v>
      </c>
      <c r="I1079" s="831">
        <v>9775</v>
      </c>
      <c r="J1079" s="831">
        <v>2</v>
      </c>
      <c r="K1079" s="832">
        <v>19550</v>
      </c>
    </row>
    <row r="1080" spans="1:11" ht="14.45" customHeight="1" x14ac:dyDescent="0.2">
      <c r="A1080" s="821" t="s">
        <v>614</v>
      </c>
      <c r="B1080" s="822" t="s">
        <v>615</v>
      </c>
      <c r="C1080" s="825" t="s">
        <v>643</v>
      </c>
      <c r="D1080" s="839" t="s">
        <v>644</v>
      </c>
      <c r="E1080" s="825" t="s">
        <v>4899</v>
      </c>
      <c r="F1080" s="839" t="s">
        <v>4900</v>
      </c>
      <c r="G1080" s="825" t="s">
        <v>5795</v>
      </c>
      <c r="H1080" s="825" t="s">
        <v>5796</v>
      </c>
      <c r="I1080" s="831">
        <v>10350</v>
      </c>
      <c r="J1080" s="831">
        <v>1</v>
      </c>
      <c r="K1080" s="832">
        <v>10350</v>
      </c>
    </row>
    <row r="1081" spans="1:11" ht="14.45" customHeight="1" x14ac:dyDescent="0.2">
      <c r="A1081" s="821" t="s">
        <v>614</v>
      </c>
      <c r="B1081" s="822" t="s">
        <v>615</v>
      </c>
      <c r="C1081" s="825" t="s">
        <v>643</v>
      </c>
      <c r="D1081" s="839" t="s">
        <v>644</v>
      </c>
      <c r="E1081" s="825" t="s">
        <v>4899</v>
      </c>
      <c r="F1081" s="839" t="s">
        <v>4900</v>
      </c>
      <c r="G1081" s="825" t="s">
        <v>5797</v>
      </c>
      <c r="H1081" s="825" t="s">
        <v>5798</v>
      </c>
      <c r="I1081" s="831">
        <v>9775</v>
      </c>
      <c r="J1081" s="831">
        <v>3</v>
      </c>
      <c r="K1081" s="832">
        <v>29325</v>
      </c>
    </row>
    <row r="1082" spans="1:11" ht="14.45" customHeight="1" x14ac:dyDescent="0.2">
      <c r="A1082" s="821" t="s">
        <v>614</v>
      </c>
      <c r="B1082" s="822" t="s">
        <v>615</v>
      </c>
      <c r="C1082" s="825" t="s">
        <v>643</v>
      </c>
      <c r="D1082" s="839" t="s">
        <v>644</v>
      </c>
      <c r="E1082" s="825" t="s">
        <v>4899</v>
      </c>
      <c r="F1082" s="839" t="s">
        <v>4900</v>
      </c>
      <c r="G1082" s="825" t="s">
        <v>5799</v>
      </c>
      <c r="H1082" s="825" t="s">
        <v>5800</v>
      </c>
      <c r="I1082" s="831">
        <v>16100</v>
      </c>
      <c r="J1082" s="831">
        <v>1</v>
      </c>
      <c r="K1082" s="832">
        <v>16100</v>
      </c>
    </row>
    <row r="1083" spans="1:11" ht="14.45" customHeight="1" x14ac:dyDescent="0.2">
      <c r="A1083" s="821" t="s">
        <v>614</v>
      </c>
      <c r="B1083" s="822" t="s">
        <v>615</v>
      </c>
      <c r="C1083" s="825" t="s">
        <v>643</v>
      </c>
      <c r="D1083" s="839" t="s">
        <v>644</v>
      </c>
      <c r="E1083" s="825" t="s">
        <v>4899</v>
      </c>
      <c r="F1083" s="839" t="s">
        <v>4900</v>
      </c>
      <c r="G1083" s="825" t="s">
        <v>5801</v>
      </c>
      <c r="H1083" s="825" t="s">
        <v>5802</v>
      </c>
      <c r="I1083" s="831">
        <v>5355.58984375</v>
      </c>
      <c r="J1083" s="831">
        <v>1</v>
      </c>
      <c r="K1083" s="832">
        <v>5355.58984375</v>
      </c>
    </row>
    <row r="1084" spans="1:11" ht="14.45" customHeight="1" x14ac:dyDescent="0.2">
      <c r="A1084" s="821" t="s">
        <v>614</v>
      </c>
      <c r="B1084" s="822" t="s">
        <v>615</v>
      </c>
      <c r="C1084" s="825" t="s">
        <v>643</v>
      </c>
      <c r="D1084" s="839" t="s">
        <v>644</v>
      </c>
      <c r="E1084" s="825" t="s">
        <v>4899</v>
      </c>
      <c r="F1084" s="839" t="s">
        <v>4900</v>
      </c>
      <c r="G1084" s="825" t="s">
        <v>5803</v>
      </c>
      <c r="H1084" s="825" t="s">
        <v>5804</v>
      </c>
      <c r="I1084" s="831">
        <v>5355.5523681640625</v>
      </c>
      <c r="J1084" s="831">
        <v>4</v>
      </c>
      <c r="K1084" s="832">
        <v>21422.20947265625</v>
      </c>
    </row>
    <row r="1085" spans="1:11" ht="14.45" customHeight="1" x14ac:dyDescent="0.2">
      <c r="A1085" s="821" t="s">
        <v>614</v>
      </c>
      <c r="B1085" s="822" t="s">
        <v>615</v>
      </c>
      <c r="C1085" s="825" t="s">
        <v>643</v>
      </c>
      <c r="D1085" s="839" t="s">
        <v>644</v>
      </c>
      <c r="E1085" s="825" t="s">
        <v>4899</v>
      </c>
      <c r="F1085" s="839" t="s">
        <v>4900</v>
      </c>
      <c r="G1085" s="825" t="s">
        <v>5805</v>
      </c>
      <c r="H1085" s="825" t="s">
        <v>5806</v>
      </c>
      <c r="I1085" s="831">
        <v>2083.18994140625</v>
      </c>
      <c r="J1085" s="831">
        <v>1</v>
      </c>
      <c r="K1085" s="832">
        <v>2083.18994140625</v>
      </c>
    </row>
    <row r="1086" spans="1:11" ht="14.45" customHeight="1" x14ac:dyDescent="0.2">
      <c r="A1086" s="821" t="s">
        <v>614</v>
      </c>
      <c r="B1086" s="822" t="s">
        <v>615</v>
      </c>
      <c r="C1086" s="825" t="s">
        <v>643</v>
      </c>
      <c r="D1086" s="839" t="s">
        <v>644</v>
      </c>
      <c r="E1086" s="825" t="s">
        <v>4899</v>
      </c>
      <c r="F1086" s="839" t="s">
        <v>4900</v>
      </c>
      <c r="G1086" s="825" t="s">
        <v>5807</v>
      </c>
      <c r="H1086" s="825" t="s">
        <v>5808</v>
      </c>
      <c r="I1086" s="831">
        <v>13685</v>
      </c>
      <c r="J1086" s="831">
        <v>1</v>
      </c>
      <c r="K1086" s="832">
        <v>13685</v>
      </c>
    </row>
    <row r="1087" spans="1:11" ht="14.45" customHeight="1" x14ac:dyDescent="0.2">
      <c r="A1087" s="821" t="s">
        <v>614</v>
      </c>
      <c r="B1087" s="822" t="s">
        <v>615</v>
      </c>
      <c r="C1087" s="825" t="s">
        <v>643</v>
      </c>
      <c r="D1087" s="839" t="s">
        <v>644</v>
      </c>
      <c r="E1087" s="825" t="s">
        <v>4899</v>
      </c>
      <c r="F1087" s="839" t="s">
        <v>4900</v>
      </c>
      <c r="G1087" s="825" t="s">
        <v>5809</v>
      </c>
      <c r="H1087" s="825" t="s">
        <v>5810</v>
      </c>
      <c r="I1087" s="831">
        <v>12535</v>
      </c>
      <c r="J1087" s="831">
        <v>1</v>
      </c>
      <c r="K1087" s="832">
        <v>12535</v>
      </c>
    </row>
    <row r="1088" spans="1:11" ht="14.45" customHeight="1" x14ac:dyDescent="0.2">
      <c r="A1088" s="821" t="s">
        <v>614</v>
      </c>
      <c r="B1088" s="822" t="s">
        <v>615</v>
      </c>
      <c r="C1088" s="825" t="s">
        <v>643</v>
      </c>
      <c r="D1088" s="839" t="s">
        <v>644</v>
      </c>
      <c r="E1088" s="825" t="s">
        <v>4899</v>
      </c>
      <c r="F1088" s="839" t="s">
        <v>4900</v>
      </c>
      <c r="G1088" s="825" t="s">
        <v>5811</v>
      </c>
      <c r="H1088" s="825" t="s">
        <v>5812</v>
      </c>
      <c r="I1088" s="831">
        <v>13053.97393329327</v>
      </c>
      <c r="J1088" s="831">
        <v>12</v>
      </c>
      <c r="K1088" s="832">
        <v>169410.3811340332</v>
      </c>
    </row>
    <row r="1089" spans="1:11" ht="14.45" customHeight="1" x14ac:dyDescent="0.2">
      <c r="A1089" s="821" t="s">
        <v>614</v>
      </c>
      <c r="B1089" s="822" t="s">
        <v>615</v>
      </c>
      <c r="C1089" s="825" t="s">
        <v>643</v>
      </c>
      <c r="D1089" s="839" t="s">
        <v>644</v>
      </c>
      <c r="E1089" s="825" t="s">
        <v>4899</v>
      </c>
      <c r="F1089" s="839" t="s">
        <v>4900</v>
      </c>
      <c r="G1089" s="825" t="s">
        <v>5813</v>
      </c>
      <c r="H1089" s="825" t="s">
        <v>5814</v>
      </c>
      <c r="I1089" s="831">
        <v>5353.3387586805557</v>
      </c>
      <c r="J1089" s="831">
        <v>9</v>
      </c>
      <c r="K1089" s="832">
        <v>48180.048828125</v>
      </c>
    </row>
    <row r="1090" spans="1:11" ht="14.45" customHeight="1" x14ac:dyDescent="0.2">
      <c r="A1090" s="821" t="s">
        <v>614</v>
      </c>
      <c r="B1090" s="822" t="s">
        <v>615</v>
      </c>
      <c r="C1090" s="825" t="s">
        <v>643</v>
      </c>
      <c r="D1090" s="839" t="s">
        <v>644</v>
      </c>
      <c r="E1090" s="825" t="s">
        <v>4899</v>
      </c>
      <c r="F1090" s="839" t="s">
        <v>4900</v>
      </c>
      <c r="G1090" s="825" t="s">
        <v>5815</v>
      </c>
      <c r="H1090" s="825" t="s">
        <v>5816</v>
      </c>
      <c r="I1090" s="831">
        <v>13090.4501953125</v>
      </c>
      <c r="J1090" s="831">
        <v>2</v>
      </c>
      <c r="K1090" s="832">
        <v>26180.900390625</v>
      </c>
    </row>
    <row r="1091" spans="1:11" ht="14.45" customHeight="1" x14ac:dyDescent="0.2">
      <c r="A1091" s="821" t="s">
        <v>614</v>
      </c>
      <c r="B1091" s="822" t="s">
        <v>615</v>
      </c>
      <c r="C1091" s="825" t="s">
        <v>643</v>
      </c>
      <c r="D1091" s="839" t="s">
        <v>644</v>
      </c>
      <c r="E1091" s="825" t="s">
        <v>4899</v>
      </c>
      <c r="F1091" s="839" t="s">
        <v>4900</v>
      </c>
      <c r="G1091" s="825" t="s">
        <v>5817</v>
      </c>
      <c r="H1091" s="825" t="s">
        <v>5818</v>
      </c>
      <c r="I1091" s="831">
        <v>13090.4501953125</v>
      </c>
      <c r="J1091" s="831">
        <v>1</v>
      </c>
      <c r="K1091" s="832">
        <v>13090.4501953125</v>
      </c>
    </row>
    <row r="1092" spans="1:11" ht="14.45" customHeight="1" x14ac:dyDescent="0.2">
      <c r="A1092" s="821" t="s">
        <v>614</v>
      </c>
      <c r="B1092" s="822" t="s">
        <v>615</v>
      </c>
      <c r="C1092" s="825" t="s">
        <v>643</v>
      </c>
      <c r="D1092" s="839" t="s">
        <v>644</v>
      </c>
      <c r="E1092" s="825" t="s">
        <v>4899</v>
      </c>
      <c r="F1092" s="839" t="s">
        <v>4900</v>
      </c>
      <c r="G1092" s="825" t="s">
        <v>5819</v>
      </c>
      <c r="H1092" s="825" t="s">
        <v>5820</v>
      </c>
      <c r="I1092" s="831">
        <v>13090.460286458334</v>
      </c>
      <c r="J1092" s="831">
        <v>3</v>
      </c>
      <c r="K1092" s="832">
        <v>39271.380859375</v>
      </c>
    </row>
    <row r="1093" spans="1:11" ht="14.45" customHeight="1" x14ac:dyDescent="0.2">
      <c r="A1093" s="821" t="s">
        <v>614</v>
      </c>
      <c r="B1093" s="822" t="s">
        <v>615</v>
      </c>
      <c r="C1093" s="825" t="s">
        <v>643</v>
      </c>
      <c r="D1093" s="839" t="s">
        <v>644</v>
      </c>
      <c r="E1093" s="825" t="s">
        <v>4899</v>
      </c>
      <c r="F1093" s="839" t="s">
        <v>4900</v>
      </c>
      <c r="G1093" s="825" t="s">
        <v>5821</v>
      </c>
      <c r="H1093" s="825" t="s">
        <v>5822</v>
      </c>
      <c r="I1093" s="831">
        <v>13090.4501953125</v>
      </c>
      <c r="J1093" s="831">
        <v>1</v>
      </c>
      <c r="K1093" s="832">
        <v>13090.4501953125</v>
      </c>
    </row>
    <row r="1094" spans="1:11" ht="14.45" customHeight="1" x14ac:dyDescent="0.2">
      <c r="A1094" s="821" t="s">
        <v>614</v>
      </c>
      <c r="B1094" s="822" t="s">
        <v>615</v>
      </c>
      <c r="C1094" s="825" t="s">
        <v>643</v>
      </c>
      <c r="D1094" s="839" t="s">
        <v>644</v>
      </c>
      <c r="E1094" s="825" t="s">
        <v>4899</v>
      </c>
      <c r="F1094" s="839" t="s">
        <v>4900</v>
      </c>
      <c r="G1094" s="825" t="s">
        <v>5823</v>
      </c>
      <c r="H1094" s="825" t="s">
        <v>5824</v>
      </c>
      <c r="I1094" s="831">
        <v>8726.6432291666661</v>
      </c>
      <c r="J1094" s="831">
        <v>2</v>
      </c>
      <c r="K1094" s="832">
        <v>26179.999687500298</v>
      </c>
    </row>
    <row r="1095" spans="1:11" ht="14.45" customHeight="1" x14ac:dyDescent="0.2">
      <c r="A1095" s="821" t="s">
        <v>614</v>
      </c>
      <c r="B1095" s="822" t="s">
        <v>615</v>
      </c>
      <c r="C1095" s="825" t="s">
        <v>643</v>
      </c>
      <c r="D1095" s="839" t="s">
        <v>644</v>
      </c>
      <c r="E1095" s="825" t="s">
        <v>4899</v>
      </c>
      <c r="F1095" s="839" t="s">
        <v>4900</v>
      </c>
      <c r="G1095" s="825" t="s">
        <v>5825</v>
      </c>
      <c r="H1095" s="825" t="s">
        <v>5826</v>
      </c>
      <c r="I1095" s="831">
        <v>13090.27490234375</v>
      </c>
      <c r="J1095" s="831">
        <v>2</v>
      </c>
      <c r="K1095" s="832">
        <v>26180.5498046875</v>
      </c>
    </row>
    <row r="1096" spans="1:11" ht="14.45" customHeight="1" x14ac:dyDescent="0.2">
      <c r="A1096" s="821" t="s">
        <v>614</v>
      </c>
      <c r="B1096" s="822" t="s">
        <v>615</v>
      </c>
      <c r="C1096" s="825" t="s">
        <v>643</v>
      </c>
      <c r="D1096" s="839" t="s">
        <v>644</v>
      </c>
      <c r="E1096" s="825" t="s">
        <v>4899</v>
      </c>
      <c r="F1096" s="839" t="s">
        <v>4900</v>
      </c>
      <c r="G1096" s="825" t="s">
        <v>5827</v>
      </c>
      <c r="H1096" s="825" t="s">
        <v>5828</v>
      </c>
      <c r="I1096" s="831">
        <v>13078.272705078125</v>
      </c>
      <c r="J1096" s="831">
        <v>4</v>
      </c>
      <c r="K1096" s="832">
        <v>52313.0908203125</v>
      </c>
    </row>
    <row r="1097" spans="1:11" ht="14.45" customHeight="1" x14ac:dyDescent="0.2">
      <c r="A1097" s="821" t="s">
        <v>614</v>
      </c>
      <c r="B1097" s="822" t="s">
        <v>615</v>
      </c>
      <c r="C1097" s="825" t="s">
        <v>643</v>
      </c>
      <c r="D1097" s="839" t="s">
        <v>644</v>
      </c>
      <c r="E1097" s="825" t="s">
        <v>4899</v>
      </c>
      <c r="F1097" s="839" t="s">
        <v>4900</v>
      </c>
      <c r="G1097" s="825" t="s">
        <v>5829</v>
      </c>
      <c r="H1097" s="825" t="s">
        <v>5830</v>
      </c>
      <c r="I1097" s="831">
        <v>14093.1103515625</v>
      </c>
      <c r="J1097" s="831">
        <v>1</v>
      </c>
      <c r="K1097" s="832">
        <v>14093.1103515625</v>
      </c>
    </row>
    <row r="1098" spans="1:11" ht="14.45" customHeight="1" x14ac:dyDescent="0.2">
      <c r="A1098" s="821" t="s">
        <v>614</v>
      </c>
      <c r="B1098" s="822" t="s">
        <v>615</v>
      </c>
      <c r="C1098" s="825" t="s">
        <v>643</v>
      </c>
      <c r="D1098" s="839" t="s">
        <v>644</v>
      </c>
      <c r="E1098" s="825" t="s">
        <v>4899</v>
      </c>
      <c r="F1098" s="839" t="s">
        <v>4900</v>
      </c>
      <c r="G1098" s="825" t="s">
        <v>5831</v>
      </c>
      <c r="H1098" s="825" t="s">
        <v>5832</v>
      </c>
      <c r="I1098" s="831">
        <v>15396.115234375</v>
      </c>
      <c r="J1098" s="831">
        <v>2</v>
      </c>
      <c r="K1098" s="832">
        <v>30792.23046875</v>
      </c>
    </row>
    <row r="1099" spans="1:11" ht="14.45" customHeight="1" x14ac:dyDescent="0.2">
      <c r="A1099" s="821" t="s">
        <v>614</v>
      </c>
      <c r="B1099" s="822" t="s">
        <v>615</v>
      </c>
      <c r="C1099" s="825" t="s">
        <v>643</v>
      </c>
      <c r="D1099" s="839" t="s">
        <v>644</v>
      </c>
      <c r="E1099" s="825" t="s">
        <v>4899</v>
      </c>
      <c r="F1099" s="839" t="s">
        <v>4900</v>
      </c>
      <c r="G1099" s="825" t="s">
        <v>5833</v>
      </c>
      <c r="H1099" s="825" t="s">
        <v>5834</v>
      </c>
      <c r="I1099" s="831">
        <v>14203.078650841346</v>
      </c>
      <c r="J1099" s="831">
        <v>12</v>
      </c>
      <c r="K1099" s="832">
        <v>184697.31246185303</v>
      </c>
    </row>
    <row r="1100" spans="1:11" ht="14.45" customHeight="1" x14ac:dyDescent="0.2">
      <c r="A1100" s="821" t="s">
        <v>614</v>
      </c>
      <c r="B1100" s="822" t="s">
        <v>615</v>
      </c>
      <c r="C1100" s="825" t="s">
        <v>643</v>
      </c>
      <c r="D1100" s="839" t="s">
        <v>644</v>
      </c>
      <c r="E1100" s="825" t="s">
        <v>4899</v>
      </c>
      <c r="F1100" s="839" t="s">
        <v>4900</v>
      </c>
      <c r="G1100" s="825" t="s">
        <v>5835</v>
      </c>
      <c r="H1100" s="825" t="s">
        <v>5836</v>
      </c>
      <c r="I1100" s="831">
        <v>11273.990234375</v>
      </c>
      <c r="J1100" s="831">
        <v>1</v>
      </c>
      <c r="K1100" s="832">
        <v>11273.990234375</v>
      </c>
    </row>
    <row r="1101" spans="1:11" ht="14.45" customHeight="1" x14ac:dyDescent="0.2">
      <c r="A1101" s="821" t="s">
        <v>614</v>
      </c>
      <c r="B1101" s="822" t="s">
        <v>615</v>
      </c>
      <c r="C1101" s="825" t="s">
        <v>643</v>
      </c>
      <c r="D1101" s="839" t="s">
        <v>644</v>
      </c>
      <c r="E1101" s="825" t="s">
        <v>4899</v>
      </c>
      <c r="F1101" s="839" t="s">
        <v>4900</v>
      </c>
      <c r="G1101" s="825" t="s">
        <v>5837</v>
      </c>
      <c r="H1101" s="825" t="s">
        <v>5838</v>
      </c>
      <c r="I1101" s="831">
        <v>26438.5</v>
      </c>
      <c r="J1101" s="831">
        <v>1</v>
      </c>
      <c r="K1101" s="832">
        <v>26438.5</v>
      </c>
    </row>
    <row r="1102" spans="1:11" ht="14.45" customHeight="1" x14ac:dyDescent="0.2">
      <c r="A1102" s="821" t="s">
        <v>614</v>
      </c>
      <c r="B1102" s="822" t="s">
        <v>615</v>
      </c>
      <c r="C1102" s="825" t="s">
        <v>643</v>
      </c>
      <c r="D1102" s="839" t="s">
        <v>644</v>
      </c>
      <c r="E1102" s="825" t="s">
        <v>4899</v>
      </c>
      <c r="F1102" s="839" t="s">
        <v>4900</v>
      </c>
      <c r="G1102" s="825" t="s">
        <v>5839</v>
      </c>
      <c r="H1102" s="825" t="s">
        <v>5840</v>
      </c>
      <c r="I1102" s="831">
        <v>29747.05078125</v>
      </c>
      <c r="J1102" s="831">
        <v>1</v>
      </c>
      <c r="K1102" s="832">
        <v>29747.05078125</v>
      </c>
    </row>
    <row r="1103" spans="1:11" ht="14.45" customHeight="1" x14ac:dyDescent="0.2">
      <c r="A1103" s="821" t="s">
        <v>614</v>
      </c>
      <c r="B1103" s="822" t="s">
        <v>615</v>
      </c>
      <c r="C1103" s="825" t="s">
        <v>643</v>
      </c>
      <c r="D1103" s="839" t="s">
        <v>644</v>
      </c>
      <c r="E1103" s="825" t="s">
        <v>4899</v>
      </c>
      <c r="F1103" s="839" t="s">
        <v>4900</v>
      </c>
      <c r="G1103" s="825" t="s">
        <v>5841</v>
      </c>
      <c r="H1103" s="825" t="s">
        <v>5842</v>
      </c>
      <c r="I1103" s="831">
        <v>26406.890625</v>
      </c>
      <c r="J1103" s="831">
        <v>1</v>
      </c>
      <c r="K1103" s="832">
        <v>26406.890625</v>
      </c>
    </row>
    <row r="1104" spans="1:11" ht="14.45" customHeight="1" x14ac:dyDescent="0.2">
      <c r="A1104" s="821" t="s">
        <v>614</v>
      </c>
      <c r="B1104" s="822" t="s">
        <v>615</v>
      </c>
      <c r="C1104" s="825" t="s">
        <v>643</v>
      </c>
      <c r="D1104" s="839" t="s">
        <v>644</v>
      </c>
      <c r="E1104" s="825" t="s">
        <v>4899</v>
      </c>
      <c r="F1104" s="839" t="s">
        <v>4900</v>
      </c>
      <c r="G1104" s="825" t="s">
        <v>5843</v>
      </c>
      <c r="H1104" s="825" t="s">
        <v>5844</v>
      </c>
      <c r="I1104" s="831">
        <v>27606.4794921875</v>
      </c>
      <c r="J1104" s="831">
        <v>13</v>
      </c>
      <c r="K1104" s="832">
        <v>386601.39289093018</v>
      </c>
    </row>
    <row r="1105" spans="1:11" ht="14.45" customHeight="1" x14ac:dyDescent="0.2">
      <c r="A1105" s="821" t="s">
        <v>614</v>
      </c>
      <c r="B1105" s="822" t="s">
        <v>615</v>
      </c>
      <c r="C1105" s="825" t="s">
        <v>643</v>
      </c>
      <c r="D1105" s="839" t="s">
        <v>644</v>
      </c>
      <c r="E1105" s="825" t="s">
        <v>4899</v>
      </c>
      <c r="F1105" s="839" t="s">
        <v>4900</v>
      </c>
      <c r="G1105" s="825" t="s">
        <v>5845</v>
      </c>
      <c r="H1105" s="825" t="s">
        <v>5846</v>
      </c>
      <c r="I1105" s="831">
        <v>13018</v>
      </c>
      <c r="J1105" s="831">
        <v>1</v>
      </c>
      <c r="K1105" s="832">
        <v>13018</v>
      </c>
    </row>
    <row r="1106" spans="1:11" ht="14.45" customHeight="1" x14ac:dyDescent="0.2">
      <c r="A1106" s="821" t="s">
        <v>614</v>
      </c>
      <c r="B1106" s="822" t="s">
        <v>615</v>
      </c>
      <c r="C1106" s="825" t="s">
        <v>643</v>
      </c>
      <c r="D1106" s="839" t="s">
        <v>644</v>
      </c>
      <c r="E1106" s="825" t="s">
        <v>4899</v>
      </c>
      <c r="F1106" s="839" t="s">
        <v>4900</v>
      </c>
      <c r="G1106" s="825" t="s">
        <v>5847</v>
      </c>
      <c r="H1106" s="825" t="s">
        <v>5848</v>
      </c>
      <c r="I1106" s="831">
        <v>12719.01513671875</v>
      </c>
      <c r="J1106" s="831">
        <v>2</v>
      </c>
      <c r="K1106" s="832">
        <v>25438.0302734375</v>
      </c>
    </row>
    <row r="1107" spans="1:11" ht="14.45" customHeight="1" x14ac:dyDescent="0.2">
      <c r="A1107" s="821" t="s">
        <v>614</v>
      </c>
      <c r="B1107" s="822" t="s">
        <v>615</v>
      </c>
      <c r="C1107" s="825" t="s">
        <v>643</v>
      </c>
      <c r="D1107" s="839" t="s">
        <v>644</v>
      </c>
      <c r="E1107" s="825" t="s">
        <v>4899</v>
      </c>
      <c r="F1107" s="839" t="s">
        <v>4900</v>
      </c>
      <c r="G1107" s="825" t="s">
        <v>5849</v>
      </c>
      <c r="H1107" s="825" t="s">
        <v>5850</v>
      </c>
      <c r="I1107" s="831">
        <v>12719.009928385416</v>
      </c>
      <c r="J1107" s="831">
        <v>6</v>
      </c>
      <c r="K1107" s="832">
        <v>76314.0595703125</v>
      </c>
    </row>
    <row r="1108" spans="1:11" ht="14.45" customHeight="1" x14ac:dyDescent="0.2">
      <c r="A1108" s="821" t="s">
        <v>614</v>
      </c>
      <c r="B1108" s="822" t="s">
        <v>615</v>
      </c>
      <c r="C1108" s="825" t="s">
        <v>643</v>
      </c>
      <c r="D1108" s="839" t="s">
        <v>644</v>
      </c>
      <c r="E1108" s="825" t="s">
        <v>4899</v>
      </c>
      <c r="F1108" s="839" t="s">
        <v>4900</v>
      </c>
      <c r="G1108" s="825" t="s">
        <v>5851</v>
      </c>
      <c r="H1108" s="825" t="s">
        <v>5852</v>
      </c>
      <c r="I1108" s="831">
        <v>12719.019921875</v>
      </c>
      <c r="J1108" s="831">
        <v>5</v>
      </c>
      <c r="K1108" s="832">
        <v>63595.099609375</v>
      </c>
    </row>
    <row r="1109" spans="1:11" ht="14.45" customHeight="1" x14ac:dyDescent="0.2">
      <c r="A1109" s="821" t="s">
        <v>614</v>
      </c>
      <c r="B1109" s="822" t="s">
        <v>615</v>
      </c>
      <c r="C1109" s="825" t="s">
        <v>643</v>
      </c>
      <c r="D1109" s="839" t="s">
        <v>644</v>
      </c>
      <c r="E1109" s="825" t="s">
        <v>4899</v>
      </c>
      <c r="F1109" s="839" t="s">
        <v>4900</v>
      </c>
      <c r="G1109" s="825" t="s">
        <v>5853</v>
      </c>
      <c r="H1109" s="825" t="s">
        <v>5854</v>
      </c>
      <c r="I1109" s="831">
        <v>12671.669921875</v>
      </c>
      <c r="J1109" s="831">
        <v>1</v>
      </c>
      <c r="K1109" s="832">
        <v>12671.669921875</v>
      </c>
    </row>
    <row r="1110" spans="1:11" ht="14.45" customHeight="1" x14ac:dyDescent="0.2">
      <c r="A1110" s="821" t="s">
        <v>614</v>
      </c>
      <c r="B1110" s="822" t="s">
        <v>615</v>
      </c>
      <c r="C1110" s="825" t="s">
        <v>643</v>
      </c>
      <c r="D1110" s="839" t="s">
        <v>644</v>
      </c>
      <c r="E1110" s="825" t="s">
        <v>4899</v>
      </c>
      <c r="F1110" s="839" t="s">
        <v>4900</v>
      </c>
      <c r="G1110" s="825" t="s">
        <v>5855</v>
      </c>
      <c r="H1110" s="825" t="s">
        <v>5856</v>
      </c>
      <c r="I1110" s="831">
        <v>4005.449951171875</v>
      </c>
      <c r="J1110" s="831">
        <v>3</v>
      </c>
      <c r="K1110" s="832">
        <v>12016.349853515625</v>
      </c>
    </row>
    <row r="1111" spans="1:11" ht="14.45" customHeight="1" x14ac:dyDescent="0.2">
      <c r="A1111" s="821" t="s">
        <v>614</v>
      </c>
      <c r="B1111" s="822" t="s">
        <v>615</v>
      </c>
      <c r="C1111" s="825" t="s">
        <v>643</v>
      </c>
      <c r="D1111" s="839" t="s">
        <v>644</v>
      </c>
      <c r="E1111" s="825" t="s">
        <v>4899</v>
      </c>
      <c r="F1111" s="839" t="s">
        <v>4900</v>
      </c>
      <c r="G1111" s="825" t="s">
        <v>5857</v>
      </c>
      <c r="H1111" s="825" t="s">
        <v>5858</v>
      </c>
      <c r="I1111" s="831">
        <v>13915</v>
      </c>
      <c r="J1111" s="831">
        <v>2</v>
      </c>
      <c r="K1111" s="832">
        <v>27830</v>
      </c>
    </row>
    <row r="1112" spans="1:11" ht="14.45" customHeight="1" x14ac:dyDescent="0.2">
      <c r="A1112" s="821" t="s">
        <v>614</v>
      </c>
      <c r="B1112" s="822" t="s">
        <v>615</v>
      </c>
      <c r="C1112" s="825" t="s">
        <v>643</v>
      </c>
      <c r="D1112" s="839" t="s">
        <v>644</v>
      </c>
      <c r="E1112" s="825" t="s">
        <v>4899</v>
      </c>
      <c r="F1112" s="839" t="s">
        <v>4900</v>
      </c>
      <c r="G1112" s="825" t="s">
        <v>5859</v>
      </c>
      <c r="H1112" s="825" t="s">
        <v>5860</v>
      </c>
      <c r="I1112" s="831">
        <v>24799.640625</v>
      </c>
      <c r="J1112" s="831">
        <v>1</v>
      </c>
      <c r="K1112" s="832">
        <v>24799.640625</v>
      </c>
    </row>
    <row r="1113" spans="1:11" ht="14.45" customHeight="1" x14ac:dyDescent="0.2">
      <c r="A1113" s="821" t="s">
        <v>614</v>
      </c>
      <c r="B1113" s="822" t="s">
        <v>615</v>
      </c>
      <c r="C1113" s="825" t="s">
        <v>643</v>
      </c>
      <c r="D1113" s="839" t="s">
        <v>644</v>
      </c>
      <c r="E1113" s="825" t="s">
        <v>4899</v>
      </c>
      <c r="F1113" s="839" t="s">
        <v>4900</v>
      </c>
      <c r="G1113" s="825" t="s">
        <v>5861</v>
      </c>
      <c r="H1113" s="825" t="s">
        <v>5862</v>
      </c>
      <c r="I1113" s="831">
        <v>1610</v>
      </c>
      <c r="J1113" s="831">
        <v>17</v>
      </c>
      <c r="K1113" s="832">
        <v>27370</v>
      </c>
    </row>
    <row r="1114" spans="1:11" ht="14.45" customHeight="1" x14ac:dyDescent="0.2">
      <c r="A1114" s="821" t="s">
        <v>614</v>
      </c>
      <c r="B1114" s="822" t="s">
        <v>615</v>
      </c>
      <c r="C1114" s="825" t="s">
        <v>643</v>
      </c>
      <c r="D1114" s="839" t="s">
        <v>644</v>
      </c>
      <c r="E1114" s="825" t="s">
        <v>4899</v>
      </c>
      <c r="F1114" s="839" t="s">
        <v>4900</v>
      </c>
      <c r="G1114" s="825" t="s">
        <v>5863</v>
      </c>
      <c r="H1114" s="825" t="s">
        <v>5864</v>
      </c>
      <c r="I1114" s="831">
        <v>1610</v>
      </c>
      <c r="J1114" s="831">
        <v>50</v>
      </c>
      <c r="K1114" s="832">
        <v>80500</v>
      </c>
    </row>
    <row r="1115" spans="1:11" ht="14.45" customHeight="1" x14ac:dyDescent="0.2">
      <c r="A1115" s="821" t="s">
        <v>614</v>
      </c>
      <c r="B1115" s="822" t="s">
        <v>615</v>
      </c>
      <c r="C1115" s="825" t="s">
        <v>643</v>
      </c>
      <c r="D1115" s="839" t="s">
        <v>644</v>
      </c>
      <c r="E1115" s="825" t="s">
        <v>4899</v>
      </c>
      <c r="F1115" s="839" t="s">
        <v>4900</v>
      </c>
      <c r="G1115" s="825" t="s">
        <v>5865</v>
      </c>
      <c r="H1115" s="825" t="s">
        <v>5866</v>
      </c>
      <c r="I1115" s="831">
        <v>1610</v>
      </c>
      <c r="J1115" s="831">
        <v>35</v>
      </c>
      <c r="K1115" s="832">
        <v>56350</v>
      </c>
    </row>
    <row r="1116" spans="1:11" ht="14.45" customHeight="1" x14ac:dyDescent="0.2">
      <c r="A1116" s="821" t="s">
        <v>614</v>
      </c>
      <c r="B1116" s="822" t="s">
        <v>615</v>
      </c>
      <c r="C1116" s="825" t="s">
        <v>643</v>
      </c>
      <c r="D1116" s="839" t="s">
        <v>644</v>
      </c>
      <c r="E1116" s="825" t="s">
        <v>4899</v>
      </c>
      <c r="F1116" s="839" t="s">
        <v>4900</v>
      </c>
      <c r="G1116" s="825" t="s">
        <v>5867</v>
      </c>
      <c r="H1116" s="825" t="s">
        <v>5868</v>
      </c>
      <c r="I1116" s="831">
        <v>1610</v>
      </c>
      <c r="J1116" s="831">
        <v>5</v>
      </c>
      <c r="K1116" s="832">
        <v>8050</v>
      </c>
    </row>
    <row r="1117" spans="1:11" ht="14.45" customHeight="1" x14ac:dyDescent="0.2">
      <c r="A1117" s="821" t="s">
        <v>614</v>
      </c>
      <c r="B1117" s="822" t="s">
        <v>615</v>
      </c>
      <c r="C1117" s="825" t="s">
        <v>643</v>
      </c>
      <c r="D1117" s="839" t="s">
        <v>644</v>
      </c>
      <c r="E1117" s="825" t="s">
        <v>4899</v>
      </c>
      <c r="F1117" s="839" t="s">
        <v>4900</v>
      </c>
      <c r="G1117" s="825" t="s">
        <v>5869</v>
      </c>
      <c r="H1117" s="825" t="s">
        <v>5870</v>
      </c>
      <c r="I1117" s="831">
        <v>1610</v>
      </c>
      <c r="J1117" s="831">
        <v>4</v>
      </c>
      <c r="K1117" s="832">
        <v>6440</v>
      </c>
    </row>
    <row r="1118" spans="1:11" ht="14.45" customHeight="1" x14ac:dyDescent="0.2">
      <c r="A1118" s="821" t="s">
        <v>614</v>
      </c>
      <c r="B1118" s="822" t="s">
        <v>615</v>
      </c>
      <c r="C1118" s="825" t="s">
        <v>643</v>
      </c>
      <c r="D1118" s="839" t="s">
        <v>644</v>
      </c>
      <c r="E1118" s="825" t="s">
        <v>5871</v>
      </c>
      <c r="F1118" s="839" t="s">
        <v>5872</v>
      </c>
      <c r="G1118" s="825" t="s">
        <v>5873</v>
      </c>
      <c r="H1118" s="825" t="s">
        <v>5874</v>
      </c>
      <c r="I1118" s="831">
        <v>8605.66015625</v>
      </c>
      <c r="J1118" s="831">
        <v>1</v>
      </c>
      <c r="K1118" s="832">
        <v>8605.66015625</v>
      </c>
    </row>
    <row r="1119" spans="1:11" ht="14.45" customHeight="1" x14ac:dyDescent="0.2">
      <c r="A1119" s="821" t="s">
        <v>614</v>
      </c>
      <c r="B1119" s="822" t="s">
        <v>615</v>
      </c>
      <c r="C1119" s="825" t="s">
        <v>643</v>
      </c>
      <c r="D1119" s="839" t="s">
        <v>644</v>
      </c>
      <c r="E1119" s="825" t="s">
        <v>5871</v>
      </c>
      <c r="F1119" s="839" t="s">
        <v>5872</v>
      </c>
      <c r="G1119" s="825" t="s">
        <v>5875</v>
      </c>
      <c r="H1119" s="825" t="s">
        <v>5876</v>
      </c>
      <c r="I1119" s="831">
        <v>3157.06005859375</v>
      </c>
      <c r="J1119" s="831">
        <v>1</v>
      </c>
      <c r="K1119" s="832">
        <v>3157.06005859375</v>
      </c>
    </row>
    <row r="1120" spans="1:11" ht="14.45" customHeight="1" x14ac:dyDescent="0.2">
      <c r="A1120" s="821" t="s">
        <v>614</v>
      </c>
      <c r="B1120" s="822" t="s">
        <v>615</v>
      </c>
      <c r="C1120" s="825" t="s">
        <v>643</v>
      </c>
      <c r="D1120" s="839" t="s">
        <v>644</v>
      </c>
      <c r="E1120" s="825" t="s">
        <v>5871</v>
      </c>
      <c r="F1120" s="839" t="s">
        <v>5872</v>
      </c>
      <c r="G1120" s="825" t="s">
        <v>5877</v>
      </c>
      <c r="H1120" s="825" t="s">
        <v>5878</v>
      </c>
      <c r="I1120" s="831">
        <v>6938.89013671875</v>
      </c>
      <c r="J1120" s="831">
        <v>1</v>
      </c>
      <c r="K1120" s="832">
        <v>6938.89013671875</v>
      </c>
    </row>
    <row r="1121" spans="1:11" ht="14.45" customHeight="1" x14ac:dyDescent="0.2">
      <c r="A1121" s="821" t="s">
        <v>614</v>
      </c>
      <c r="B1121" s="822" t="s">
        <v>615</v>
      </c>
      <c r="C1121" s="825" t="s">
        <v>643</v>
      </c>
      <c r="D1121" s="839" t="s">
        <v>644</v>
      </c>
      <c r="E1121" s="825" t="s">
        <v>5871</v>
      </c>
      <c r="F1121" s="839" t="s">
        <v>5872</v>
      </c>
      <c r="G1121" s="825" t="s">
        <v>5879</v>
      </c>
      <c r="H1121" s="825" t="s">
        <v>5880</v>
      </c>
      <c r="I1121" s="831">
        <v>6241.97998046875</v>
      </c>
      <c r="J1121" s="831">
        <v>1</v>
      </c>
      <c r="K1121" s="832">
        <v>6241.97998046875</v>
      </c>
    </row>
    <row r="1122" spans="1:11" ht="14.45" customHeight="1" x14ac:dyDescent="0.2">
      <c r="A1122" s="821" t="s">
        <v>614</v>
      </c>
      <c r="B1122" s="822" t="s">
        <v>615</v>
      </c>
      <c r="C1122" s="825" t="s">
        <v>643</v>
      </c>
      <c r="D1122" s="839" t="s">
        <v>644</v>
      </c>
      <c r="E1122" s="825" t="s">
        <v>5871</v>
      </c>
      <c r="F1122" s="839" t="s">
        <v>5872</v>
      </c>
      <c r="G1122" s="825" t="s">
        <v>5881</v>
      </c>
      <c r="H1122" s="825" t="s">
        <v>5882</v>
      </c>
      <c r="I1122" s="831">
        <v>6241.994873046875</v>
      </c>
      <c r="J1122" s="831">
        <v>2</v>
      </c>
      <c r="K1122" s="832">
        <v>12483.98974609375</v>
      </c>
    </row>
    <row r="1123" spans="1:11" ht="14.45" customHeight="1" x14ac:dyDescent="0.2">
      <c r="A1123" s="821" t="s">
        <v>614</v>
      </c>
      <c r="B1123" s="822" t="s">
        <v>615</v>
      </c>
      <c r="C1123" s="825" t="s">
        <v>643</v>
      </c>
      <c r="D1123" s="839" t="s">
        <v>644</v>
      </c>
      <c r="E1123" s="825" t="s">
        <v>5871</v>
      </c>
      <c r="F1123" s="839" t="s">
        <v>5872</v>
      </c>
      <c r="G1123" s="825" t="s">
        <v>5883</v>
      </c>
      <c r="H1123" s="825" t="s">
        <v>5884</v>
      </c>
      <c r="I1123" s="831">
        <v>6640.580078125</v>
      </c>
      <c r="J1123" s="831">
        <v>1</v>
      </c>
      <c r="K1123" s="832">
        <v>6640.580078125</v>
      </c>
    </row>
    <row r="1124" spans="1:11" ht="14.45" customHeight="1" x14ac:dyDescent="0.2">
      <c r="A1124" s="821" t="s">
        <v>614</v>
      </c>
      <c r="B1124" s="822" t="s">
        <v>615</v>
      </c>
      <c r="C1124" s="825" t="s">
        <v>643</v>
      </c>
      <c r="D1124" s="839" t="s">
        <v>644</v>
      </c>
      <c r="E1124" s="825" t="s">
        <v>5871</v>
      </c>
      <c r="F1124" s="839" t="s">
        <v>5872</v>
      </c>
      <c r="G1124" s="825" t="s">
        <v>5885</v>
      </c>
      <c r="H1124" s="825" t="s">
        <v>5886</v>
      </c>
      <c r="I1124" s="831">
        <v>6640.6298828125</v>
      </c>
      <c r="J1124" s="831">
        <v>1</v>
      </c>
      <c r="K1124" s="832">
        <v>6640.6298828125</v>
      </c>
    </row>
    <row r="1125" spans="1:11" ht="14.45" customHeight="1" x14ac:dyDescent="0.2">
      <c r="A1125" s="821" t="s">
        <v>614</v>
      </c>
      <c r="B1125" s="822" t="s">
        <v>615</v>
      </c>
      <c r="C1125" s="825" t="s">
        <v>643</v>
      </c>
      <c r="D1125" s="839" t="s">
        <v>644</v>
      </c>
      <c r="E1125" s="825" t="s">
        <v>5871</v>
      </c>
      <c r="F1125" s="839" t="s">
        <v>5872</v>
      </c>
      <c r="G1125" s="825" t="s">
        <v>5887</v>
      </c>
      <c r="H1125" s="825" t="s">
        <v>5888</v>
      </c>
      <c r="I1125" s="831">
        <v>1988.5</v>
      </c>
      <c r="J1125" s="831">
        <v>1</v>
      </c>
      <c r="K1125" s="832">
        <v>3977.75</v>
      </c>
    </row>
    <row r="1126" spans="1:11" ht="14.45" customHeight="1" x14ac:dyDescent="0.2">
      <c r="A1126" s="821" t="s">
        <v>614</v>
      </c>
      <c r="B1126" s="822" t="s">
        <v>615</v>
      </c>
      <c r="C1126" s="825" t="s">
        <v>643</v>
      </c>
      <c r="D1126" s="839" t="s">
        <v>644</v>
      </c>
      <c r="E1126" s="825" t="s">
        <v>5871</v>
      </c>
      <c r="F1126" s="839" t="s">
        <v>5872</v>
      </c>
      <c r="G1126" s="825" t="s">
        <v>5889</v>
      </c>
      <c r="H1126" s="825" t="s">
        <v>5890</v>
      </c>
      <c r="I1126" s="831">
        <v>3095.639892578125</v>
      </c>
      <c r="J1126" s="831">
        <v>1</v>
      </c>
      <c r="K1126" s="832">
        <v>3095.639892578125</v>
      </c>
    </row>
    <row r="1127" spans="1:11" ht="14.45" customHeight="1" x14ac:dyDescent="0.2">
      <c r="A1127" s="821" t="s">
        <v>614</v>
      </c>
      <c r="B1127" s="822" t="s">
        <v>615</v>
      </c>
      <c r="C1127" s="825" t="s">
        <v>643</v>
      </c>
      <c r="D1127" s="839" t="s">
        <v>644</v>
      </c>
      <c r="E1127" s="825" t="s">
        <v>5871</v>
      </c>
      <c r="F1127" s="839" t="s">
        <v>5872</v>
      </c>
      <c r="G1127" s="825" t="s">
        <v>5891</v>
      </c>
      <c r="H1127" s="825" t="s">
        <v>5892</v>
      </c>
      <c r="I1127" s="831">
        <v>9087.1201171875</v>
      </c>
      <c r="J1127" s="831">
        <v>1</v>
      </c>
      <c r="K1127" s="832">
        <v>9087.1201171875</v>
      </c>
    </row>
    <row r="1128" spans="1:11" ht="14.45" customHeight="1" x14ac:dyDescent="0.2">
      <c r="A1128" s="821" t="s">
        <v>614</v>
      </c>
      <c r="B1128" s="822" t="s">
        <v>615</v>
      </c>
      <c r="C1128" s="825" t="s">
        <v>643</v>
      </c>
      <c r="D1128" s="839" t="s">
        <v>644</v>
      </c>
      <c r="E1128" s="825" t="s">
        <v>5871</v>
      </c>
      <c r="F1128" s="839" t="s">
        <v>5872</v>
      </c>
      <c r="G1128" s="825" t="s">
        <v>5893</v>
      </c>
      <c r="H1128" s="825" t="s">
        <v>5894</v>
      </c>
      <c r="I1128" s="831">
        <v>5010.5498046875</v>
      </c>
      <c r="J1128" s="831">
        <v>1</v>
      </c>
      <c r="K1128" s="832">
        <v>5010.5498046875</v>
      </c>
    </row>
    <row r="1129" spans="1:11" ht="14.45" customHeight="1" x14ac:dyDescent="0.2">
      <c r="A1129" s="821" t="s">
        <v>614</v>
      </c>
      <c r="B1129" s="822" t="s">
        <v>615</v>
      </c>
      <c r="C1129" s="825" t="s">
        <v>643</v>
      </c>
      <c r="D1129" s="839" t="s">
        <v>644</v>
      </c>
      <c r="E1129" s="825" t="s">
        <v>5871</v>
      </c>
      <c r="F1129" s="839" t="s">
        <v>5872</v>
      </c>
      <c r="G1129" s="825" t="s">
        <v>5895</v>
      </c>
      <c r="H1129" s="825" t="s">
        <v>5896</v>
      </c>
      <c r="I1129" s="831">
        <v>4865.64990234375</v>
      </c>
      <c r="J1129" s="831">
        <v>1</v>
      </c>
      <c r="K1129" s="832">
        <v>4865.64990234375</v>
      </c>
    </row>
    <row r="1130" spans="1:11" ht="14.45" customHeight="1" x14ac:dyDescent="0.2">
      <c r="A1130" s="821" t="s">
        <v>614</v>
      </c>
      <c r="B1130" s="822" t="s">
        <v>615</v>
      </c>
      <c r="C1130" s="825" t="s">
        <v>643</v>
      </c>
      <c r="D1130" s="839" t="s">
        <v>644</v>
      </c>
      <c r="E1130" s="825" t="s">
        <v>5871</v>
      </c>
      <c r="F1130" s="839" t="s">
        <v>5872</v>
      </c>
      <c r="G1130" s="825" t="s">
        <v>5897</v>
      </c>
      <c r="H1130" s="825" t="s">
        <v>5898</v>
      </c>
      <c r="I1130" s="831">
        <v>14092.099609375</v>
      </c>
      <c r="J1130" s="831">
        <v>1</v>
      </c>
      <c r="K1130" s="832">
        <v>14092.099609375</v>
      </c>
    </row>
    <row r="1131" spans="1:11" ht="14.45" customHeight="1" x14ac:dyDescent="0.2">
      <c r="A1131" s="821" t="s">
        <v>614</v>
      </c>
      <c r="B1131" s="822" t="s">
        <v>615</v>
      </c>
      <c r="C1131" s="825" t="s">
        <v>643</v>
      </c>
      <c r="D1131" s="839" t="s">
        <v>644</v>
      </c>
      <c r="E1131" s="825" t="s">
        <v>5871</v>
      </c>
      <c r="F1131" s="839" t="s">
        <v>5872</v>
      </c>
      <c r="G1131" s="825" t="s">
        <v>5899</v>
      </c>
      <c r="H1131" s="825" t="s">
        <v>5900</v>
      </c>
      <c r="I1131" s="831">
        <v>1947.4599609375</v>
      </c>
      <c r="J1131" s="831">
        <v>1</v>
      </c>
      <c r="K1131" s="832">
        <v>1947.4599609375</v>
      </c>
    </row>
    <row r="1132" spans="1:11" ht="14.45" customHeight="1" x14ac:dyDescent="0.2">
      <c r="A1132" s="821" t="s">
        <v>614</v>
      </c>
      <c r="B1132" s="822" t="s">
        <v>615</v>
      </c>
      <c r="C1132" s="825" t="s">
        <v>643</v>
      </c>
      <c r="D1132" s="839" t="s">
        <v>644</v>
      </c>
      <c r="E1132" s="825" t="s">
        <v>5871</v>
      </c>
      <c r="F1132" s="839" t="s">
        <v>5872</v>
      </c>
      <c r="G1132" s="825" t="s">
        <v>5901</v>
      </c>
      <c r="H1132" s="825" t="s">
        <v>5902</v>
      </c>
      <c r="I1132" s="831">
        <v>1688.1800537109375</v>
      </c>
      <c r="J1132" s="831">
        <v>1</v>
      </c>
      <c r="K1132" s="832">
        <v>1688.1800537109375</v>
      </c>
    </row>
    <row r="1133" spans="1:11" ht="14.45" customHeight="1" x14ac:dyDescent="0.2">
      <c r="A1133" s="821" t="s">
        <v>614</v>
      </c>
      <c r="B1133" s="822" t="s">
        <v>615</v>
      </c>
      <c r="C1133" s="825" t="s">
        <v>643</v>
      </c>
      <c r="D1133" s="839" t="s">
        <v>644</v>
      </c>
      <c r="E1133" s="825" t="s">
        <v>5871</v>
      </c>
      <c r="F1133" s="839" t="s">
        <v>5872</v>
      </c>
      <c r="G1133" s="825" t="s">
        <v>5903</v>
      </c>
      <c r="H1133" s="825" t="s">
        <v>5904</v>
      </c>
      <c r="I1133" s="831">
        <v>10780</v>
      </c>
      <c r="J1133" s="831">
        <v>1</v>
      </c>
      <c r="K1133" s="832">
        <v>10780</v>
      </c>
    </row>
    <row r="1134" spans="1:11" ht="14.45" customHeight="1" x14ac:dyDescent="0.2">
      <c r="A1134" s="821" t="s">
        <v>614</v>
      </c>
      <c r="B1134" s="822" t="s">
        <v>615</v>
      </c>
      <c r="C1134" s="825" t="s">
        <v>643</v>
      </c>
      <c r="D1134" s="839" t="s">
        <v>644</v>
      </c>
      <c r="E1134" s="825" t="s">
        <v>5871</v>
      </c>
      <c r="F1134" s="839" t="s">
        <v>5872</v>
      </c>
      <c r="G1134" s="825" t="s">
        <v>5905</v>
      </c>
      <c r="H1134" s="825" t="s">
        <v>5906</v>
      </c>
      <c r="I1134" s="831">
        <v>10780</v>
      </c>
      <c r="J1134" s="831">
        <v>1</v>
      </c>
      <c r="K1134" s="832">
        <v>10780</v>
      </c>
    </row>
    <row r="1135" spans="1:11" ht="14.45" customHeight="1" x14ac:dyDescent="0.2">
      <c r="A1135" s="821" t="s">
        <v>614</v>
      </c>
      <c r="B1135" s="822" t="s">
        <v>615</v>
      </c>
      <c r="C1135" s="825" t="s">
        <v>643</v>
      </c>
      <c r="D1135" s="839" t="s">
        <v>644</v>
      </c>
      <c r="E1135" s="825" t="s">
        <v>5871</v>
      </c>
      <c r="F1135" s="839" t="s">
        <v>5872</v>
      </c>
      <c r="G1135" s="825" t="s">
        <v>5907</v>
      </c>
      <c r="H1135" s="825" t="s">
        <v>5908</v>
      </c>
      <c r="I1135" s="831">
        <v>10780</v>
      </c>
      <c r="J1135" s="831">
        <v>1</v>
      </c>
      <c r="K1135" s="832">
        <v>10780</v>
      </c>
    </row>
    <row r="1136" spans="1:11" ht="14.45" customHeight="1" x14ac:dyDescent="0.2">
      <c r="A1136" s="821" t="s">
        <v>614</v>
      </c>
      <c r="B1136" s="822" t="s">
        <v>615</v>
      </c>
      <c r="C1136" s="825" t="s">
        <v>643</v>
      </c>
      <c r="D1136" s="839" t="s">
        <v>644</v>
      </c>
      <c r="E1136" s="825" t="s">
        <v>5871</v>
      </c>
      <c r="F1136" s="839" t="s">
        <v>5872</v>
      </c>
      <c r="G1136" s="825" t="s">
        <v>5909</v>
      </c>
      <c r="H1136" s="825" t="s">
        <v>5910</v>
      </c>
      <c r="I1136" s="831">
        <v>10780</v>
      </c>
      <c r="J1136" s="831">
        <v>1</v>
      </c>
      <c r="K1136" s="832">
        <v>10780</v>
      </c>
    </row>
    <row r="1137" spans="1:11" ht="14.45" customHeight="1" x14ac:dyDescent="0.2">
      <c r="A1137" s="821" t="s">
        <v>614</v>
      </c>
      <c r="B1137" s="822" t="s">
        <v>615</v>
      </c>
      <c r="C1137" s="825" t="s">
        <v>643</v>
      </c>
      <c r="D1137" s="839" t="s">
        <v>644</v>
      </c>
      <c r="E1137" s="825" t="s">
        <v>5871</v>
      </c>
      <c r="F1137" s="839" t="s">
        <v>5872</v>
      </c>
      <c r="G1137" s="825" t="s">
        <v>5911</v>
      </c>
      <c r="H1137" s="825" t="s">
        <v>5912</v>
      </c>
      <c r="I1137" s="831">
        <v>10780</v>
      </c>
      <c r="J1137" s="831">
        <v>1</v>
      </c>
      <c r="K1137" s="832">
        <v>10780</v>
      </c>
    </row>
    <row r="1138" spans="1:11" ht="14.45" customHeight="1" x14ac:dyDescent="0.2">
      <c r="A1138" s="821" t="s">
        <v>614</v>
      </c>
      <c r="B1138" s="822" t="s">
        <v>615</v>
      </c>
      <c r="C1138" s="825" t="s">
        <v>643</v>
      </c>
      <c r="D1138" s="839" t="s">
        <v>644</v>
      </c>
      <c r="E1138" s="825" t="s">
        <v>5871</v>
      </c>
      <c r="F1138" s="839" t="s">
        <v>5872</v>
      </c>
      <c r="G1138" s="825" t="s">
        <v>5913</v>
      </c>
      <c r="H1138" s="825" t="s">
        <v>5914</v>
      </c>
      <c r="I1138" s="831">
        <v>10780</v>
      </c>
      <c r="J1138" s="831">
        <v>2</v>
      </c>
      <c r="K1138" s="832">
        <v>21560</v>
      </c>
    </row>
    <row r="1139" spans="1:11" ht="14.45" customHeight="1" x14ac:dyDescent="0.2">
      <c r="A1139" s="821" t="s">
        <v>614</v>
      </c>
      <c r="B1139" s="822" t="s">
        <v>615</v>
      </c>
      <c r="C1139" s="825" t="s">
        <v>643</v>
      </c>
      <c r="D1139" s="839" t="s">
        <v>644</v>
      </c>
      <c r="E1139" s="825" t="s">
        <v>5871</v>
      </c>
      <c r="F1139" s="839" t="s">
        <v>5872</v>
      </c>
      <c r="G1139" s="825" t="s">
        <v>5915</v>
      </c>
      <c r="H1139" s="825" t="s">
        <v>5916</v>
      </c>
      <c r="I1139" s="831">
        <v>10780</v>
      </c>
      <c r="J1139" s="831">
        <v>2</v>
      </c>
      <c r="K1139" s="832">
        <v>21560</v>
      </c>
    </row>
    <row r="1140" spans="1:11" ht="14.45" customHeight="1" x14ac:dyDescent="0.2">
      <c r="A1140" s="821" t="s">
        <v>614</v>
      </c>
      <c r="B1140" s="822" t="s">
        <v>615</v>
      </c>
      <c r="C1140" s="825" t="s">
        <v>643</v>
      </c>
      <c r="D1140" s="839" t="s">
        <v>644</v>
      </c>
      <c r="E1140" s="825" t="s">
        <v>5871</v>
      </c>
      <c r="F1140" s="839" t="s">
        <v>5872</v>
      </c>
      <c r="G1140" s="825" t="s">
        <v>5917</v>
      </c>
      <c r="H1140" s="825" t="s">
        <v>5918</v>
      </c>
      <c r="I1140" s="831">
        <v>10780</v>
      </c>
      <c r="J1140" s="831">
        <v>1</v>
      </c>
      <c r="K1140" s="832">
        <v>10780</v>
      </c>
    </row>
    <row r="1141" spans="1:11" ht="14.45" customHeight="1" x14ac:dyDescent="0.2">
      <c r="A1141" s="821" t="s">
        <v>614</v>
      </c>
      <c r="B1141" s="822" t="s">
        <v>615</v>
      </c>
      <c r="C1141" s="825" t="s">
        <v>643</v>
      </c>
      <c r="D1141" s="839" t="s">
        <v>644</v>
      </c>
      <c r="E1141" s="825" t="s">
        <v>5871</v>
      </c>
      <c r="F1141" s="839" t="s">
        <v>5872</v>
      </c>
      <c r="G1141" s="825" t="s">
        <v>5919</v>
      </c>
      <c r="H1141" s="825" t="s">
        <v>5920</v>
      </c>
      <c r="I1141" s="831">
        <v>10780</v>
      </c>
      <c r="J1141" s="831">
        <v>1</v>
      </c>
      <c r="K1141" s="832">
        <v>10780</v>
      </c>
    </row>
    <row r="1142" spans="1:11" ht="14.45" customHeight="1" x14ac:dyDescent="0.2">
      <c r="A1142" s="821" t="s">
        <v>614</v>
      </c>
      <c r="B1142" s="822" t="s">
        <v>615</v>
      </c>
      <c r="C1142" s="825" t="s">
        <v>643</v>
      </c>
      <c r="D1142" s="839" t="s">
        <v>644</v>
      </c>
      <c r="E1142" s="825" t="s">
        <v>5871</v>
      </c>
      <c r="F1142" s="839" t="s">
        <v>5872</v>
      </c>
      <c r="G1142" s="825" t="s">
        <v>5921</v>
      </c>
      <c r="H1142" s="825" t="s">
        <v>5922</v>
      </c>
      <c r="I1142" s="831">
        <v>10780</v>
      </c>
      <c r="J1142" s="831">
        <v>1</v>
      </c>
      <c r="K1142" s="832">
        <v>10780</v>
      </c>
    </row>
    <row r="1143" spans="1:11" ht="14.45" customHeight="1" x14ac:dyDescent="0.2">
      <c r="A1143" s="821" t="s">
        <v>614</v>
      </c>
      <c r="B1143" s="822" t="s">
        <v>615</v>
      </c>
      <c r="C1143" s="825" t="s">
        <v>643</v>
      </c>
      <c r="D1143" s="839" t="s">
        <v>644</v>
      </c>
      <c r="E1143" s="825" t="s">
        <v>5871</v>
      </c>
      <c r="F1143" s="839" t="s">
        <v>5872</v>
      </c>
      <c r="G1143" s="825" t="s">
        <v>5923</v>
      </c>
      <c r="H1143" s="825" t="s">
        <v>5924</v>
      </c>
      <c r="I1143" s="831">
        <v>10066.7099609375</v>
      </c>
      <c r="J1143" s="831">
        <v>1</v>
      </c>
      <c r="K1143" s="832">
        <v>10066.7099609375</v>
      </c>
    </row>
    <row r="1144" spans="1:11" ht="14.45" customHeight="1" x14ac:dyDescent="0.2">
      <c r="A1144" s="821" t="s">
        <v>614</v>
      </c>
      <c r="B1144" s="822" t="s">
        <v>615</v>
      </c>
      <c r="C1144" s="825" t="s">
        <v>643</v>
      </c>
      <c r="D1144" s="839" t="s">
        <v>644</v>
      </c>
      <c r="E1144" s="825" t="s">
        <v>5871</v>
      </c>
      <c r="F1144" s="839" t="s">
        <v>5872</v>
      </c>
      <c r="G1144" s="825" t="s">
        <v>5925</v>
      </c>
      <c r="H1144" s="825" t="s">
        <v>5926</v>
      </c>
      <c r="I1144" s="831">
        <v>642.30999755859375</v>
      </c>
      <c r="J1144" s="831">
        <v>3</v>
      </c>
      <c r="K1144" s="832">
        <v>1926.9300537109375</v>
      </c>
    </row>
    <row r="1145" spans="1:11" ht="14.45" customHeight="1" x14ac:dyDescent="0.2">
      <c r="A1145" s="821" t="s">
        <v>614</v>
      </c>
      <c r="B1145" s="822" t="s">
        <v>615</v>
      </c>
      <c r="C1145" s="825" t="s">
        <v>643</v>
      </c>
      <c r="D1145" s="839" t="s">
        <v>644</v>
      </c>
      <c r="E1145" s="825" t="s">
        <v>5871</v>
      </c>
      <c r="F1145" s="839" t="s">
        <v>5872</v>
      </c>
      <c r="G1145" s="825" t="s">
        <v>5927</v>
      </c>
      <c r="H1145" s="825" t="s">
        <v>5928</v>
      </c>
      <c r="I1145" s="831">
        <v>2422.159912109375</v>
      </c>
      <c r="J1145" s="831">
        <v>1</v>
      </c>
      <c r="K1145" s="832">
        <v>2422.159912109375</v>
      </c>
    </row>
    <row r="1146" spans="1:11" ht="14.45" customHeight="1" x14ac:dyDescent="0.2">
      <c r="A1146" s="821" t="s">
        <v>614</v>
      </c>
      <c r="B1146" s="822" t="s">
        <v>615</v>
      </c>
      <c r="C1146" s="825" t="s">
        <v>643</v>
      </c>
      <c r="D1146" s="839" t="s">
        <v>644</v>
      </c>
      <c r="E1146" s="825" t="s">
        <v>5871</v>
      </c>
      <c r="F1146" s="839" t="s">
        <v>5872</v>
      </c>
      <c r="G1146" s="825" t="s">
        <v>5929</v>
      </c>
      <c r="H1146" s="825" t="s">
        <v>5930</v>
      </c>
      <c r="I1146" s="831">
        <v>2422.1298828125</v>
      </c>
      <c r="J1146" s="831">
        <v>1</v>
      </c>
      <c r="K1146" s="832">
        <v>2422.1298828125</v>
      </c>
    </row>
    <row r="1147" spans="1:11" ht="14.45" customHeight="1" x14ac:dyDescent="0.2">
      <c r="A1147" s="821" t="s">
        <v>614</v>
      </c>
      <c r="B1147" s="822" t="s">
        <v>615</v>
      </c>
      <c r="C1147" s="825" t="s">
        <v>643</v>
      </c>
      <c r="D1147" s="839" t="s">
        <v>644</v>
      </c>
      <c r="E1147" s="825" t="s">
        <v>5871</v>
      </c>
      <c r="F1147" s="839" t="s">
        <v>5872</v>
      </c>
      <c r="G1147" s="825" t="s">
        <v>5931</v>
      </c>
      <c r="H1147" s="825" t="s">
        <v>5932</v>
      </c>
      <c r="I1147" s="831">
        <v>2422.1298828125</v>
      </c>
      <c r="J1147" s="831">
        <v>1</v>
      </c>
      <c r="K1147" s="832">
        <v>2422.1298828125</v>
      </c>
    </row>
    <row r="1148" spans="1:11" ht="14.45" customHeight="1" x14ac:dyDescent="0.2">
      <c r="A1148" s="821" t="s">
        <v>614</v>
      </c>
      <c r="B1148" s="822" t="s">
        <v>615</v>
      </c>
      <c r="C1148" s="825" t="s">
        <v>643</v>
      </c>
      <c r="D1148" s="839" t="s">
        <v>644</v>
      </c>
      <c r="E1148" s="825" t="s">
        <v>5871</v>
      </c>
      <c r="F1148" s="839" t="s">
        <v>5872</v>
      </c>
      <c r="G1148" s="825" t="s">
        <v>5933</v>
      </c>
      <c r="H1148" s="825" t="s">
        <v>5934</v>
      </c>
      <c r="I1148" s="831">
        <v>2422.1298828125</v>
      </c>
      <c r="J1148" s="831">
        <v>1</v>
      </c>
      <c r="K1148" s="832">
        <v>2422.1298828125</v>
      </c>
    </row>
    <row r="1149" spans="1:11" ht="14.45" customHeight="1" x14ac:dyDescent="0.2">
      <c r="A1149" s="821" t="s">
        <v>614</v>
      </c>
      <c r="B1149" s="822" t="s">
        <v>615</v>
      </c>
      <c r="C1149" s="825" t="s">
        <v>643</v>
      </c>
      <c r="D1149" s="839" t="s">
        <v>644</v>
      </c>
      <c r="E1149" s="825" t="s">
        <v>5871</v>
      </c>
      <c r="F1149" s="839" t="s">
        <v>5872</v>
      </c>
      <c r="G1149" s="825" t="s">
        <v>5935</v>
      </c>
      <c r="H1149" s="825" t="s">
        <v>5936</v>
      </c>
      <c r="I1149" s="831">
        <v>4344.97998046875</v>
      </c>
      <c r="J1149" s="831">
        <v>3</v>
      </c>
      <c r="K1149" s="832">
        <v>13034.93994140625</v>
      </c>
    </row>
    <row r="1150" spans="1:11" ht="14.45" customHeight="1" x14ac:dyDescent="0.2">
      <c r="A1150" s="821" t="s">
        <v>614</v>
      </c>
      <c r="B1150" s="822" t="s">
        <v>615</v>
      </c>
      <c r="C1150" s="825" t="s">
        <v>643</v>
      </c>
      <c r="D1150" s="839" t="s">
        <v>644</v>
      </c>
      <c r="E1150" s="825" t="s">
        <v>5871</v>
      </c>
      <c r="F1150" s="839" t="s">
        <v>5872</v>
      </c>
      <c r="G1150" s="825" t="s">
        <v>5937</v>
      </c>
      <c r="H1150" s="825" t="s">
        <v>5938</v>
      </c>
      <c r="I1150" s="831">
        <v>4344.97998046875</v>
      </c>
      <c r="J1150" s="831">
        <v>4</v>
      </c>
      <c r="K1150" s="832">
        <v>17379.919921875</v>
      </c>
    </row>
    <row r="1151" spans="1:11" ht="14.45" customHeight="1" x14ac:dyDescent="0.2">
      <c r="A1151" s="821" t="s">
        <v>614</v>
      </c>
      <c r="B1151" s="822" t="s">
        <v>615</v>
      </c>
      <c r="C1151" s="825" t="s">
        <v>643</v>
      </c>
      <c r="D1151" s="839" t="s">
        <v>644</v>
      </c>
      <c r="E1151" s="825" t="s">
        <v>5871</v>
      </c>
      <c r="F1151" s="839" t="s">
        <v>5872</v>
      </c>
      <c r="G1151" s="825" t="s">
        <v>5939</v>
      </c>
      <c r="H1151" s="825" t="s">
        <v>5940</v>
      </c>
      <c r="I1151" s="831">
        <v>15808.48046875</v>
      </c>
      <c r="J1151" s="831">
        <v>1</v>
      </c>
      <c r="K1151" s="832">
        <v>15808.48046875</v>
      </c>
    </row>
    <row r="1152" spans="1:11" ht="14.45" customHeight="1" x14ac:dyDescent="0.2">
      <c r="A1152" s="821" t="s">
        <v>614</v>
      </c>
      <c r="B1152" s="822" t="s">
        <v>615</v>
      </c>
      <c r="C1152" s="825" t="s">
        <v>643</v>
      </c>
      <c r="D1152" s="839" t="s">
        <v>644</v>
      </c>
      <c r="E1152" s="825" t="s">
        <v>5871</v>
      </c>
      <c r="F1152" s="839" t="s">
        <v>5872</v>
      </c>
      <c r="G1152" s="825" t="s">
        <v>5941</v>
      </c>
      <c r="H1152" s="825" t="s">
        <v>5942</v>
      </c>
      <c r="I1152" s="831">
        <v>12919.099609375</v>
      </c>
      <c r="J1152" s="831">
        <v>28</v>
      </c>
      <c r="K1152" s="832">
        <v>361734.7890625</v>
      </c>
    </row>
    <row r="1153" spans="1:11" ht="14.45" customHeight="1" x14ac:dyDescent="0.2">
      <c r="A1153" s="821" t="s">
        <v>614</v>
      </c>
      <c r="B1153" s="822" t="s">
        <v>615</v>
      </c>
      <c r="C1153" s="825" t="s">
        <v>643</v>
      </c>
      <c r="D1153" s="839" t="s">
        <v>644</v>
      </c>
      <c r="E1153" s="825" t="s">
        <v>5871</v>
      </c>
      <c r="F1153" s="839" t="s">
        <v>5872</v>
      </c>
      <c r="G1153" s="825" t="s">
        <v>5943</v>
      </c>
      <c r="H1153" s="825" t="s">
        <v>5944</v>
      </c>
      <c r="I1153" s="831">
        <v>8469.16015625</v>
      </c>
      <c r="J1153" s="831">
        <v>2</v>
      </c>
      <c r="K1153" s="832">
        <v>16938.3203125</v>
      </c>
    </row>
    <row r="1154" spans="1:11" ht="14.45" customHeight="1" x14ac:dyDescent="0.2">
      <c r="A1154" s="821" t="s">
        <v>614</v>
      </c>
      <c r="B1154" s="822" t="s">
        <v>615</v>
      </c>
      <c r="C1154" s="825" t="s">
        <v>643</v>
      </c>
      <c r="D1154" s="839" t="s">
        <v>644</v>
      </c>
      <c r="E1154" s="825" t="s">
        <v>5871</v>
      </c>
      <c r="F1154" s="839" t="s">
        <v>5872</v>
      </c>
      <c r="G1154" s="825" t="s">
        <v>5945</v>
      </c>
      <c r="H1154" s="825" t="s">
        <v>5946</v>
      </c>
      <c r="I1154" s="831">
        <v>8130.3941406249996</v>
      </c>
      <c r="J1154" s="831">
        <v>24</v>
      </c>
      <c r="K1154" s="832">
        <v>203259.83351562545</v>
      </c>
    </row>
    <row r="1155" spans="1:11" ht="14.45" customHeight="1" x14ac:dyDescent="0.2">
      <c r="A1155" s="821" t="s">
        <v>614</v>
      </c>
      <c r="B1155" s="822" t="s">
        <v>615</v>
      </c>
      <c r="C1155" s="825" t="s">
        <v>643</v>
      </c>
      <c r="D1155" s="839" t="s">
        <v>644</v>
      </c>
      <c r="E1155" s="825" t="s">
        <v>5871</v>
      </c>
      <c r="F1155" s="839" t="s">
        <v>5872</v>
      </c>
      <c r="G1155" s="825" t="s">
        <v>5947</v>
      </c>
      <c r="H1155" s="825" t="s">
        <v>5948</v>
      </c>
      <c r="I1155" s="831">
        <v>8273.25</v>
      </c>
      <c r="J1155" s="831">
        <v>1</v>
      </c>
      <c r="K1155" s="832">
        <v>8273.25</v>
      </c>
    </row>
    <row r="1156" spans="1:11" ht="14.45" customHeight="1" x14ac:dyDescent="0.2">
      <c r="A1156" s="821" t="s">
        <v>614</v>
      </c>
      <c r="B1156" s="822" t="s">
        <v>615</v>
      </c>
      <c r="C1156" s="825" t="s">
        <v>643</v>
      </c>
      <c r="D1156" s="839" t="s">
        <v>644</v>
      </c>
      <c r="E1156" s="825" t="s">
        <v>5871</v>
      </c>
      <c r="F1156" s="839" t="s">
        <v>5872</v>
      </c>
      <c r="G1156" s="825" t="s">
        <v>5949</v>
      </c>
      <c r="H1156" s="825" t="s">
        <v>5950</v>
      </c>
      <c r="I1156" s="831">
        <v>8273.2451171875</v>
      </c>
      <c r="J1156" s="831">
        <v>2</v>
      </c>
      <c r="K1156" s="832">
        <v>16546.490234375</v>
      </c>
    </row>
    <row r="1157" spans="1:11" ht="14.45" customHeight="1" x14ac:dyDescent="0.2">
      <c r="A1157" s="821" t="s">
        <v>614</v>
      </c>
      <c r="B1157" s="822" t="s">
        <v>615</v>
      </c>
      <c r="C1157" s="825" t="s">
        <v>643</v>
      </c>
      <c r="D1157" s="839" t="s">
        <v>644</v>
      </c>
      <c r="E1157" s="825" t="s">
        <v>5871</v>
      </c>
      <c r="F1157" s="839" t="s">
        <v>5872</v>
      </c>
      <c r="G1157" s="825" t="s">
        <v>5951</v>
      </c>
      <c r="H1157" s="825" t="s">
        <v>5952</v>
      </c>
      <c r="I1157" s="831">
        <v>3854.919921875</v>
      </c>
      <c r="J1157" s="831">
        <v>1</v>
      </c>
      <c r="K1157" s="832">
        <v>3854.919921875</v>
      </c>
    </row>
    <row r="1158" spans="1:11" ht="14.45" customHeight="1" x14ac:dyDescent="0.2">
      <c r="A1158" s="821" t="s">
        <v>614</v>
      </c>
      <c r="B1158" s="822" t="s">
        <v>615</v>
      </c>
      <c r="C1158" s="825" t="s">
        <v>643</v>
      </c>
      <c r="D1158" s="839" t="s">
        <v>644</v>
      </c>
      <c r="E1158" s="825" t="s">
        <v>5871</v>
      </c>
      <c r="F1158" s="839" t="s">
        <v>5872</v>
      </c>
      <c r="G1158" s="825" t="s">
        <v>5953</v>
      </c>
      <c r="H1158" s="825" t="s">
        <v>5954</v>
      </c>
      <c r="I1158" s="831">
        <v>83.330001831054688</v>
      </c>
      <c r="J1158" s="831">
        <v>40</v>
      </c>
      <c r="K1158" s="832">
        <v>3333.159912109375</v>
      </c>
    </row>
    <row r="1159" spans="1:11" ht="14.45" customHeight="1" x14ac:dyDescent="0.2">
      <c r="A1159" s="821" t="s">
        <v>614</v>
      </c>
      <c r="B1159" s="822" t="s">
        <v>615</v>
      </c>
      <c r="C1159" s="825" t="s">
        <v>643</v>
      </c>
      <c r="D1159" s="839" t="s">
        <v>644</v>
      </c>
      <c r="E1159" s="825" t="s">
        <v>5871</v>
      </c>
      <c r="F1159" s="839" t="s">
        <v>5872</v>
      </c>
      <c r="G1159" s="825" t="s">
        <v>5955</v>
      </c>
      <c r="H1159" s="825" t="s">
        <v>5956</v>
      </c>
      <c r="I1159" s="831">
        <v>83.330001831054688</v>
      </c>
      <c r="J1159" s="831">
        <v>260</v>
      </c>
      <c r="K1159" s="832">
        <v>21665.541015625</v>
      </c>
    </row>
    <row r="1160" spans="1:11" ht="14.45" customHeight="1" x14ac:dyDescent="0.2">
      <c r="A1160" s="821" t="s">
        <v>614</v>
      </c>
      <c r="B1160" s="822" t="s">
        <v>615</v>
      </c>
      <c r="C1160" s="825" t="s">
        <v>643</v>
      </c>
      <c r="D1160" s="839" t="s">
        <v>644</v>
      </c>
      <c r="E1160" s="825" t="s">
        <v>5871</v>
      </c>
      <c r="F1160" s="839" t="s">
        <v>5872</v>
      </c>
      <c r="G1160" s="825" t="s">
        <v>5957</v>
      </c>
      <c r="H1160" s="825" t="s">
        <v>5958</v>
      </c>
      <c r="I1160" s="831">
        <v>83.330001831054688</v>
      </c>
      <c r="J1160" s="831">
        <v>30</v>
      </c>
      <c r="K1160" s="832">
        <v>2499.8701171875</v>
      </c>
    </row>
    <row r="1161" spans="1:11" ht="14.45" customHeight="1" x14ac:dyDescent="0.2">
      <c r="A1161" s="821" t="s">
        <v>614</v>
      </c>
      <c r="B1161" s="822" t="s">
        <v>615</v>
      </c>
      <c r="C1161" s="825" t="s">
        <v>643</v>
      </c>
      <c r="D1161" s="839" t="s">
        <v>644</v>
      </c>
      <c r="E1161" s="825" t="s">
        <v>5871</v>
      </c>
      <c r="F1161" s="839" t="s">
        <v>5872</v>
      </c>
      <c r="G1161" s="825" t="s">
        <v>5959</v>
      </c>
      <c r="H1161" s="825" t="s">
        <v>5960</v>
      </c>
      <c r="I1161" s="831">
        <v>83.330001831054688</v>
      </c>
      <c r="J1161" s="831">
        <v>30</v>
      </c>
      <c r="K1161" s="832">
        <v>2499.8701171875</v>
      </c>
    </row>
    <row r="1162" spans="1:11" ht="14.45" customHeight="1" x14ac:dyDescent="0.2">
      <c r="A1162" s="821" t="s">
        <v>614</v>
      </c>
      <c r="B1162" s="822" t="s">
        <v>615</v>
      </c>
      <c r="C1162" s="825" t="s">
        <v>643</v>
      </c>
      <c r="D1162" s="839" t="s">
        <v>644</v>
      </c>
      <c r="E1162" s="825" t="s">
        <v>5871</v>
      </c>
      <c r="F1162" s="839" t="s">
        <v>5872</v>
      </c>
      <c r="G1162" s="825" t="s">
        <v>5961</v>
      </c>
      <c r="H1162" s="825" t="s">
        <v>5962</v>
      </c>
      <c r="I1162" s="831">
        <v>83.330001831054688</v>
      </c>
      <c r="J1162" s="831">
        <v>80</v>
      </c>
      <c r="K1162" s="832">
        <v>6666.3201904296875</v>
      </c>
    </row>
    <row r="1163" spans="1:11" ht="14.45" customHeight="1" x14ac:dyDescent="0.2">
      <c r="A1163" s="821" t="s">
        <v>614</v>
      </c>
      <c r="B1163" s="822" t="s">
        <v>615</v>
      </c>
      <c r="C1163" s="825" t="s">
        <v>643</v>
      </c>
      <c r="D1163" s="839" t="s">
        <v>644</v>
      </c>
      <c r="E1163" s="825" t="s">
        <v>5871</v>
      </c>
      <c r="F1163" s="839" t="s">
        <v>5872</v>
      </c>
      <c r="G1163" s="825" t="s">
        <v>5963</v>
      </c>
      <c r="H1163" s="825" t="s">
        <v>5964</v>
      </c>
      <c r="I1163" s="831">
        <v>1529.8052687872023</v>
      </c>
      <c r="J1163" s="831">
        <v>45</v>
      </c>
      <c r="K1163" s="832">
        <v>68763.91064453125</v>
      </c>
    </row>
    <row r="1164" spans="1:11" ht="14.45" customHeight="1" x14ac:dyDescent="0.2">
      <c r="A1164" s="821" t="s">
        <v>614</v>
      </c>
      <c r="B1164" s="822" t="s">
        <v>615</v>
      </c>
      <c r="C1164" s="825" t="s">
        <v>643</v>
      </c>
      <c r="D1164" s="839" t="s">
        <v>644</v>
      </c>
      <c r="E1164" s="825" t="s">
        <v>5871</v>
      </c>
      <c r="F1164" s="839" t="s">
        <v>5872</v>
      </c>
      <c r="G1164" s="825" t="s">
        <v>5965</v>
      </c>
      <c r="H1164" s="825" t="s">
        <v>5966</v>
      </c>
      <c r="I1164" s="831">
        <v>471.5</v>
      </c>
      <c r="J1164" s="831">
        <v>42</v>
      </c>
      <c r="K1164" s="832">
        <v>19803</v>
      </c>
    </row>
    <row r="1165" spans="1:11" ht="14.45" customHeight="1" x14ac:dyDescent="0.2">
      <c r="A1165" s="821" t="s">
        <v>614</v>
      </c>
      <c r="B1165" s="822" t="s">
        <v>615</v>
      </c>
      <c r="C1165" s="825" t="s">
        <v>643</v>
      </c>
      <c r="D1165" s="839" t="s">
        <v>644</v>
      </c>
      <c r="E1165" s="825" t="s">
        <v>5871</v>
      </c>
      <c r="F1165" s="839" t="s">
        <v>5872</v>
      </c>
      <c r="G1165" s="825" t="s">
        <v>5967</v>
      </c>
      <c r="H1165" s="825" t="s">
        <v>5968</v>
      </c>
      <c r="I1165" s="831">
        <v>471.5</v>
      </c>
      <c r="J1165" s="831">
        <v>10</v>
      </c>
      <c r="K1165" s="832">
        <v>4715</v>
      </c>
    </row>
    <row r="1166" spans="1:11" ht="14.45" customHeight="1" x14ac:dyDescent="0.2">
      <c r="A1166" s="821" t="s">
        <v>614</v>
      </c>
      <c r="B1166" s="822" t="s">
        <v>615</v>
      </c>
      <c r="C1166" s="825" t="s">
        <v>643</v>
      </c>
      <c r="D1166" s="839" t="s">
        <v>644</v>
      </c>
      <c r="E1166" s="825" t="s">
        <v>5871</v>
      </c>
      <c r="F1166" s="839" t="s">
        <v>5872</v>
      </c>
      <c r="G1166" s="825" t="s">
        <v>5969</v>
      </c>
      <c r="H1166" s="825" t="s">
        <v>5970</v>
      </c>
      <c r="I1166" s="831">
        <v>721.46499633789063</v>
      </c>
      <c r="J1166" s="831">
        <v>5</v>
      </c>
      <c r="K1166" s="832">
        <v>3607.3199462890625</v>
      </c>
    </row>
    <row r="1167" spans="1:11" ht="14.45" customHeight="1" x14ac:dyDescent="0.2">
      <c r="A1167" s="821" t="s">
        <v>614</v>
      </c>
      <c r="B1167" s="822" t="s">
        <v>615</v>
      </c>
      <c r="C1167" s="825" t="s">
        <v>643</v>
      </c>
      <c r="D1167" s="839" t="s">
        <v>644</v>
      </c>
      <c r="E1167" s="825" t="s">
        <v>5871</v>
      </c>
      <c r="F1167" s="839" t="s">
        <v>5872</v>
      </c>
      <c r="G1167" s="825" t="s">
        <v>5971</v>
      </c>
      <c r="H1167" s="825" t="s">
        <v>5972</v>
      </c>
      <c r="I1167" s="831">
        <v>646.280029296875</v>
      </c>
      <c r="J1167" s="831">
        <v>1</v>
      </c>
      <c r="K1167" s="832">
        <v>646.280029296875</v>
      </c>
    </row>
    <row r="1168" spans="1:11" ht="14.45" customHeight="1" x14ac:dyDescent="0.2">
      <c r="A1168" s="821" t="s">
        <v>614</v>
      </c>
      <c r="B1168" s="822" t="s">
        <v>615</v>
      </c>
      <c r="C1168" s="825" t="s">
        <v>643</v>
      </c>
      <c r="D1168" s="839" t="s">
        <v>644</v>
      </c>
      <c r="E1168" s="825" t="s">
        <v>5871</v>
      </c>
      <c r="F1168" s="839" t="s">
        <v>5872</v>
      </c>
      <c r="G1168" s="825" t="s">
        <v>5973</v>
      </c>
      <c r="H1168" s="825" t="s">
        <v>5974</v>
      </c>
      <c r="I1168" s="831">
        <v>58.970001220703125</v>
      </c>
      <c r="J1168" s="831">
        <v>90</v>
      </c>
      <c r="K1168" s="832">
        <v>5307.3199462890625</v>
      </c>
    </row>
    <row r="1169" spans="1:11" ht="14.45" customHeight="1" x14ac:dyDescent="0.2">
      <c r="A1169" s="821" t="s">
        <v>614</v>
      </c>
      <c r="B1169" s="822" t="s">
        <v>615</v>
      </c>
      <c r="C1169" s="825" t="s">
        <v>643</v>
      </c>
      <c r="D1169" s="839" t="s">
        <v>644</v>
      </c>
      <c r="E1169" s="825" t="s">
        <v>5871</v>
      </c>
      <c r="F1169" s="839" t="s">
        <v>5872</v>
      </c>
      <c r="G1169" s="825" t="s">
        <v>5975</v>
      </c>
      <c r="H1169" s="825" t="s">
        <v>5976</v>
      </c>
      <c r="I1169" s="831">
        <v>72.610000610351563</v>
      </c>
      <c r="J1169" s="831">
        <v>60</v>
      </c>
      <c r="K1169" s="832">
        <v>4356.83984375</v>
      </c>
    </row>
    <row r="1170" spans="1:11" ht="14.45" customHeight="1" x14ac:dyDescent="0.2">
      <c r="A1170" s="821" t="s">
        <v>614</v>
      </c>
      <c r="B1170" s="822" t="s">
        <v>615</v>
      </c>
      <c r="C1170" s="825" t="s">
        <v>643</v>
      </c>
      <c r="D1170" s="839" t="s">
        <v>644</v>
      </c>
      <c r="E1170" s="825" t="s">
        <v>5871</v>
      </c>
      <c r="F1170" s="839" t="s">
        <v>5872</v>
      </c>
      <c r="G1170" s="825" t="s">
        <v>5977</v>
      </c>
      <c r="H1170" s="825" t="s">
        <v>5978</v>
      </c>
      <c r="I1170" s="831">
        <v>74.370002746582031</v>
      </c>
      <c r="J1170" s="831">
        <v>60</v>
      </c>
      <c r="K1170" s="832">
        <v>4462.240234375</v>
      </c>
    </row>
    <row r="1171" spans="1:11" ht="14.45" customHeight="1" x14ac:dyDescent="0.2">
      <c r="A1171" s="821" t="s">
        <v>614</v>
      </c>
      <c r="B1171" s="822" t="s">
        <v>615</v>
      </c>
      <c r="C1171" s="825" t="s">
        <v>643</v>
      </c>
      <c r="D1171" s="839" t="s">
        <v>644</v>
      </c>
      <c r="E1171" s="825" t="s">
        <v>5871</v>
      </c>
      <c r="F1171" s="839" t="s">
        <v>5872</v>
      </c>
      <c r="G1171" s="825" t="s">
        <v>5979</v>
      </c>
      <c r="H1171" s="825" t="s">
        <v>5980</v>
      </c>
      <c r="I1171" s="831">
        <v>525.3699951171875</v>
      </c>
      <c r="J1171" s="831">
        <v>1</v>
      </c>
      <c r="K1171" s="832">
        <v>525.3699951171875</v>
      </c>
    </row>
    <row r="1172" spans="1:11" ht="14.45" customHeight="1" x14ac:dyDescent="0.2">
      <c r="A1172" s="821" t="s">
        <v>614</v>
      </c>
      <c r="B1172" s="822" t="s">
        <v>615</v>
      </c>
      <c r="C1172" s="825" t="s">
        <v>643</v>
      </c>
      <c r="D1172" s="839" t="s">
        <v>644</v>
      </c>
      <c r="E1172" s="825" t="s">
        <v>5871</v>
      </c>
      <c r="F1172" s="839" t="s">
        <v>5872</v>
      </c>
      <c r="G1172" s="825" t="s">
        <v>5981</v>
      </c>
      <c r="H1172" s="825" t="s">
        <v>5982</v>
      </c>
      <c r="I1172" s="831">
        <v>257.73001098632813</v>
      </c>
      <c r="J1172" s="831">
        <v>4</v>
      </c>
      <c r="K1172" s="832">
        <v>1030.9200439453125</v>
      </c>
    </row>
    <row r="1173" spans="1:11" ht="14.45" customHeight="1" x14ac:dyDescent="0.2">
      <c r="A1173" s="821" t="s">
        <v>614</v>
      </c>
      <c r="B1173" s="822" t="s">
        <v>615</v>
      </c>
      <c r="C1173" s="825" t="s">
        <v>643</v>
      </c>
      <c r="D1173" s="839" t="s">
        <v>644</v>
      </c>
      <c r="E1173" s="825" t="s">
        <v>5871</v>
      </c>
      <c r="F1173" s="839" t="s">
        <v>5872</v>
      </c>
      <c r="G1173" s="825" t="s">
        <v>5983</v>
      </c>
      <c r="H1173" s="825" t="s">
        <v>5984</v>
      </c>
      <c r="I1173" s="831">
        <v>211</v>
      </c>
      <c r="J1173" s="831">
        <v>34</v>
      </c>
      <c r="K1173" s="832">
        <v>7174</v>
      </c>
    </row>
    <row r="1174" spans="1:11" ht="14.45" customHeight="1" x14ac:dyDescent="0.2">
      <c r="A1174" s="821" t="s">
        <v>614</v>
      </c>
      <c r="B1174" s="822" t="s">
        <v>615</v>
      </c>
      <c r="C1174" s="825" t="s">
        <v>643</v>
      </c>
      <c r="D1174" s="839" t="s">
        <v>644</v>
      </c>
      <c r="E1174" s="825" t="s">
        <v>5871</v>
      </c>
      <c r="F1174" s="839" t="s">
        <v>5872</v>
      </c>
      <c r="G1174" s="825" t="s">
        <v>5985</v>
      </c>
      <c r="H1174" s="825" t="s">
        <v>5986</v>
      </c>
      <c r="I1174" s="831">
        <v>199</v>
      </c>
      <c r="J1174" s="831">
        <v>8</v>
      </c>
      <c r="K1174" s="832">
        <v>1591.969970703125</v>
      </c>
    </row>
    <row r="1175" spans="1:11" ht="14.45" customHeight="1" x14ac:dyDescent="0.2">
      <c r="A1175" s="821" t="s">
        <v>614</v>
      </c>
      <c r="B1175" s="822" t="s">
        <v>615</v>
      </c>
      <c r="C1175" s="825" t="s">
        <v>643</v>
      </c>
      <c r="D1175" s="839" t="s">
        <v>644</v>
      </c>
      <c r="E1175" s="825" t="s">
        <v>5871</v>
      </c>
      <c r="F1175" s="839" t="s">
        <v>5872</v>
      </c>
      <c r="G1175" s="825" t="s">
        <v>5987</v>
      </c>
      <c r="H1175" s="825" t="s">
        <v>5988</v>
      </c>
      <c r="I1175" s="831">
        <v>3146</v>
      </c>
      <c r="J1175" s="831">
        <v>5</v>
      </c>
      <c r="K1175" s="832">
        <v>15730</v>
      </c>
    </row>
    <row r="1176" spans="1:11" ht="14.45" customHeight="1" x14ac:dyDescent="0.2">
      <c r="A1176" s="821" t="s">
        <v>614</v>
      </c>
      <c r="B1176" s="822" t="s">
        <v>615</v>
      </c>
      <c r="C1176" s="825" t="s">
        <v>643</v>
      </c>
      <c r="D1176" s="839" t="s">
        <v>644</v>
      </c>
      <c r="E1176" s="825" t="s">
        <v>5871</v>
      </c>
      <c r="F1176" s="839" t="s">
        <v>5872</v>
      </c>
      <c r="G1176" s="825" t="s">
        <v>5989</v>
      </c>
      <c r="H1176" s="825" t="s">
        <v>5990</v>
      </c>
      <c r="I1176" s="831">
        <v>3146</v>
      </c>
      <c r="J1176" s="831">
        <v>25</v>
      </c>
      <c r="K1176" s="832">
        <v>78650</v>
      </c>
    </row>
    <row r="1177" spans="1:11" ht="14.45" customHeight="1" x14ac:dyDescent="0.2">
      <c r="A1177" s="821" t="s">
        <v>614</v>
      </c>
      <c r="B1177" s="822" t="s">
        <v>615</v>
      </c>
      <c r="C1177" s="825" t="s">
        <v>643</v>
      </c>
      <c r="D1177" s="839" t="s">
        <v>644</v>
      </c>
      <c r="E1177" s="825" t="s">
        <v>5871</v>
      </c>
      <c r="F1177" s="839" t="s">
        <v>5872</v>
      </c>
      <c r="G1177" s="825" t="s">
        <v>5991</v>
      </c>
      <c r="H1177" s="825" t="s">
        <v>5992</v>
      </c>
      <c r="I1177" s="831">
        <v>3340.2099609375</v>
      </c>
      <c r="J1177" s="831">
        <v>50</v>
      </c>
      <c r="K1177" s="832">
        <v>167010.267578125</v>
      </c>
    </row>
    <row r="1178" spans="1:11" ht="14.45" customHeight="1" x14ac:dyDescent="0.2">
      <c r="A1178" s="821" t="s">
        <v>614</v>
      </c>
      <c r="B1178" s="822" t="s">
        <v>615</v>
      </c>
      <c r="C1178" s="825" t="s">
        <v>643</v>
      </c>
      <c r="D1178" s="839" t="s">
        <v>644</v>
      </c>
      <c r="E1178" s="825" t="s">
        <v>5871</v>
      </c>
      <c r="F1178" s="839" t="s">
        <v>5872</v>
      </c>
      <c r="G1178" s="825" t="s">
        <v>5993</v>
      </c>
      <c r="H1178" s="825" t="s">
        <v>5994</v>
      </c>
      <c r="I1178" s="831">
        <v>21477.169921875</v>
      </c>
      <c r="J1178" s="831">
        <v>1</v>
      </c>
      <c r="K1178" s="832">
        <v>21477.169921875</v>
      </c>
    </row>
    <row r="1179" spans="1:11" ht="14.45" customHeight="1" x14ac:dyDescent="0.2">
      <c r="A1179" s="821" t="s">
        <v>614</v>
      </c>
      <c r="B1179" s="822" t="s">
        <v>615</v>
      </c>
      <c r="C1179" s="825" t="s">
        <v>643</v>
      </c>
      <c r="D1179" s="839" t="s">
        <v>644</v>
      </c>
      <c r="E1179" s="825" t="s">
        <v>5871</v>
      </c>
      <c r="F1179" s="839" t="s">
        <v>5872</v>
      </c>
      <c r="G1179" s="825" t="s">
        <v>5995</v>
      </c>
      <c r="H1179" s="825" t="s">
        <v>5996</v>
      </c>
      <c r="I1179" s="831">
        <v>21477.169921875</v>
      </c>
      <c r="J1179" s="831">
        <v>1</v>
      </c>
      <c r="K1179" s="832">
        <v>21477.169921875</v>
      </c>
    </row>
    <row r="1180" spans="1:11" ht="14.45" customHeight="1" x14ac:dyDescent="0.2">
      <c r="A1180" s="821" t="s">
        <v>614</v>
      </c>
      <c r="B1180" s="822" t="s">
        <v>615</v>
      </c>
      <c r="C1180" s="825" t="s">
        <v>643</v>
      </c>
      <c r="D1180" s="839" t="s">
        <v>644</v>
      </c>
      <c r="E1180" s="825" t="s">
        <v>5871</v>
      </c>
      <c r="F1180" s="839" t="s">
        <v>5872</v>
      </c>
      <c r="G1180" s="825" t="s">
        <v>5997</v>
      </c>
      <c r="H1180" s="825" t="s">
        <v>5998</v>
      </c>
      <c r="I1180" s="831">
        <v>23826.279296875</v>
      </c>
      <c r="J1180" s="831">
        <v>1</v>
      </c>
      <c r="K1180" s="832">
        <v>23826.279296875</v>
      </c>
    </row>
    <row r="1181" spans="1:11" ht="14.45" customHeight="1" x14ac:dyDescent="0.2">
      <c r="A1181" s="821" t="s">
        <v>614</v>
      </c>
      <c r="B1181" s="822" t="s">
        <v>615</v>
      </c>
      <c r="C1181" s="825" t="s">
        <v>643</v>
      </c>
      <c r="D1181" s="839" t="s">
        <v>644</v>
      </c>
      <c r="E1181" s="825" t="s">
        <v>5871</v>
      </c>
      <c r="F1181" s="839" t="s">
        <v>5872</v>
      </c>
      <c r="G1181" s="825" t="s">
        <v>5999</v>
      </c>
      <c r="H1181" s="825" t="s">
        <v>6000</v>
      </c>
      <c r="I1181" s="831">
        <v>7814.18017578125</v>
      </c>
      <c r="J1181" s="831">
        <v>1</v>
      </c>
      <c r="K1181" s="832">
        <v>7814.18017578125</v>
      </c>
    </row>
    <row r="1182" spans="1:11" ht="14.45" customHeight="1" x14ac:dyDescent="0.2">
      <c r="A1182" s="821" t="s">
        <v>614</v>
      </c>
      <c r="B1182" s="822" t="s">
        <v>615</v>
      </c>
      <c r="C1182" s="825" t="s">
        <v>643</v>
      </c>
      <c r="D1182" s="839" t="s">
        <v>644</v>
      </c>
      <c r="E1182" s="825" t="s">
        <v>5871</v>
      </c>
      <c r="F1182" s="839" t="s">
        <v>5872</v>
      </c>
      <c r="G1182" s="825" t="s">
        <v>6001</v>
      </c>
      <c r="H1182" s="825" t="s">
        <v>6002</v>
      </c>
      <c r="I1182" s="831">
        <v>22073.099609375</v>
      </c>
      <c r="J1182" s="831">
        <v>1</v>
      </c>
      <c r="K1182" s="832">
        <v>22073.099609375</v>
      </c>
    </row>
    <row r="1183" spans="1:11" ht="14.45" customHeight="1" x14ac:dyDescent="0.2">
      <c r="A1183" s="821" t="s">
        <v>614</v>
      </c>
      <c r="B1183" s="822" t="s">
        <v>615</v>
      </c>
      <c r="C1183" s="825" t="s">
        <v>643</v>
      </c>
      <c r="D1183" s="839" t="s">
        <v>644</v>
      </c>
      <c r="E1183" s="825" t="s">
        <v>5871</v>
      </c>
      <c r="F1183" s="839" t="s">
        <v>5872</v>
      </c>
      <c r="G1183" s="825" t="s">
        <v>6003</v>
      </c>
      <c r="H1183" s="825" t="s">
        <v>6004</v>
      </c>
      <c r="I1183" s="831">
        <v>22073.099609375</v>
      </c>
      <c r="J1183" s="831">
        <v>2</v>
      </c>
      <c r="K1183" s="832">
        <v>44146.19921875</v>
      </c>
    </row>
    <row r="1184" spans="1:11" ht="14.45" customHeight="1" x14ac:dyDescent="0.2">
      <c r="A1184" s="821" t="s">
        <v>614</v>
      </c>
      <c r="B1184" s="822" t="s">
        <v>615</v>
      </c>
      <c r="C1184" s="825" t="s">
        <v>643</v>
      </c>
      <c r="D1184" s="839" t="s">
        <v>644</v>
      </c>
      <c r="E1184" s="825" t="s">
        <v>5871</v>
      </c>
      <c r="F1184" s="839" t="s">
        <v>5872</v>
      </c>
      <c r="G1184" s="825" t="s">
        <v>6005</v>
      </c>
      <c r="H1184" s="825" t="s">
        <v>6006</v>
      </c>
      <c r="I1184" s="831">
        <v>2087.25</v>
      </c>
      <c r="J1184" s="831">
        <v>1</v>
      </c>
      <c r="K1184" s="832">
        <v>2087.25</v>
      </c>
    </row>
    <row r="1185" spans="1:11" ht="14.45" customHeight="1" x14ac:dyDescent="0.2">
      <c r="A1185" s="821" t="s">
        <v>614</v>
      </c>
      <c r="B1185" s="822" t="s">
        <v>615</v>
      </c>
      <c r="C1185" s="825" t="s">
        <v>643</v>
      </c>
      <c r="D1185" s="839" t="s">
        <v>644</v>
      </c>
      <c r="E1185" s="825" t="s">
        <v>5871</v>
      </c>
      <c r="F1185" s="839" t="s">
        <v>5872</v>
      </c>
      <c r="G1185" s="825" t="s">
        <v>6007</v>
      </c>
      <c r="H1185" s="825" t="s">
        <v>6008</v>
      </c>
      <c r="I1185" s="831">
        <v>22073.099609375</v>
      </c>
      <c r="J1185" s="831">
        <v>3</v>
      </c>
      <c r="K1185" s="832">
        <v>66219.298828125</v>
      </c>
    </row>
    <row r="1186" spans="1:11" ht="14.45" customHeight="1" x14ac:dyDescent="0.2">
      <c r="A1186" s="821" t="s">
        <v>614</v>
      </c>
      <c r="B1186" s="822" t="s">
        <v>615</v>
      </c>
      <c r="C1186" s="825" t="s">
        <v>643</v>
      </c>
      <c r="D1186" s="839" t="s">
        <v>644</v>
      </c>
      <c r="E1186" s="825" t="s">
        <v>5871</v>
      </c>
      <c r="F1186" s="839" t="s">
        <v>5872</v>
      </c>
      <c r="G1186" s="825" t="s">
        <v>6009</v>
      </c>
      <c r="H1186" s="825" t="s">
        <v>6010</v>
      </c>
      <c r="I1186" s="831">
        <v>22073.099609375</v>
      </c>
      <c r="J1186" s="831">
        <v>1</v>
      </c>
      <c r="K1186" s="832">
        <v>22073.099609375</v>
      </c>
    </row>
    <row r="1187" spans="1:11" ht="14.45" customHeight="1" x14ac:dyDescent="0.2">
      <c r="A1187" s="821" t="s">
        <v>614</v>
      </c>
      <c r="B1187" s="822" t="s">
        <v>615</v>
      </c>
      <c r="C1187" s="825" t="s">
        <v>643</v>
      </c>
      <c r="D1187" s="839" t="s">
        <v>644</v>
      </c>
      <c r="E1187" s="825" t="s">
        <v>5871</v>
      </c>
      <c r="F1187" s="839" t="s">
        <v>5872</v>
      </c>
      <c r="G1187" s="825" t="s">
        <v>6011</v>
      </c>
      <c r="H1187" s="825" t="s">
        <v>6012</v>
      </c>
      <c r="I1187" s="831">
        <v>66664.0078125</v>
      </c>
      <c r="J1187" s="831">
        <v>2</v>
      </c>
      <c r="K1187" s="832">
        <v>133328.015625</v>
      </c>
    </row>
    <row r="1188" spans="1:11" ht="14.45" customHeight="1" x14ac:dyDescent="0.2">
      <c r="A1188" s="821" t="s">
        <v>614</v>
      </c>
      <c r="B1188" s="822" t="s">
        <v>615</v>
      </c>
      <c r="C1188" s="825" t="s">
        <v>643</v>
      </c>
      <c r="D1188" s="839" t="s">
        <v>644</v>
      </c>
      <c r="E1188" s="825" t="s">
        <v>5871</v>
      </c>
      <c r="F1188" s="839" t="s">
        <v>5872</v>
      </c>
      <c r="G1188" s="825" t="s">
        <v>6013</v>
      </c>
      <c r="H1188" s="825" t="s">
        <v>6014</v>
      </c>
      <c r="I1188" s="831">
        <v>66664.0078125</v>
      </c>
      <c r="J1188" s="831">
        <v>2</v>
      </c>
      <c r="K1188" s="832">
        <v>133328.015625</v>
      </c>
    </row>
    <row r="1189" spans="1:11" ht="14.45" customHeight="1" x14ac:dyDescent="0.2">
      <c r="A1189" s="821" t="s">
        <v>614</v>
      </c>
      <c r="B1189" s="822" t="s">
        <v>615</v>
      </c>
      <c r="C1189" s="825" t="s">
        <v>643</v>
      </c>
      <c r="D1189" s="839" t="s">
        <v>644</v>
      </c>
      <c r="E1189" s="825" t="s">
        <v>5871</v>
      </c>
      <c r="F1189" s="839" t="s">
        <v>5872</v>
      </c>
      <c r="G1189" s="825" t="s">
        <v>6015</v>
      </c>
      <c r="H1189" s="825" t="s">
        <v>6016</v>
      </c>
      <c r="I1189" s="831">
        <v>15889.1904296875</v>
      </c>
      <c r="J1189" s="831">
        <v>5</v>
      </c>
      <c r="K1189" s="832">
        <v>79445.9521484375</v>
      </c>
    </row>
    <row r="1190" spans="1:11" ht="14.45" customHeight="1" x14ac:dyDescent="0.2">
      <c r="A1190" s="821" t="s">
        <v>614</v>
      </c>
      <c r="B1190" s="822" t="s">
        <v>615</v>
      </c>
      <c r="C1190" s="825" t="s">
        <v>643</v>
      </c>
      <c r="D1190" s="839" t="s">
        <v>644</v>
      </c>
      <c r="E1190" s="825" t="s">
        <v>5871</v>
      </c>
      <c r="F1190" s="839" t="s">
        <v>5872</v>
      </c>
      <c r="G1190" s="825" t="s">
        <v>6017</v>
      </c>
      <c r="H1190" s="825" t="s">
        <v>6018</v>
      </c>
      <c r="I1190" s="831">
        <v>83.330001831054688</v>
      </c>
      <c r="J1190" s="831">
        <v>30</v>
      </c>
      <c r="K1190" s="832">
        <v>2499.8701171875</v>
      </c>
    </row>
    <row r="1191" spans="1:11" ht="14.45" customHeight="1" x14ac:dyDescent="0.2">
      <c r="A1191" s="821" t="s">
        <v>614</v>
      </c>
      <c r="B1191" s="822" t="s">
        <v>615</v>
      </c>
      <c r="C1191" s="825" t="s">
        <v>643</v>
      </c>
      <c r="D1191" s="839" t="s">
        <v>644</v>
      </c>
      <c r="E1191" s="825" t="s">
        <v>5871</v>
      </c>
      <c r="F1191" s="839" t="s">
        <v>5872</v>
      </c>
      <c r="G1191" s="825" t="s">
        <v>6019</v>
      </c>
      <c r="H1191" s="825" t="s">
        <v>6020</v>
      </c>
      <c r="I1191" s="831">
        <v>6944.85009765625</v>
      </c>
      <c r="J1191" s="831">
        <v>6</v>
      </c>
      <c r="K1191" s="832">
        <v>41669.1005859375</v>
      </c>
    </row>
    <row r="1192" spans="1:11" ht="14.45" customHeight="1" x14ac:dyDescent="0.2">
      <c r="A1192" s="821" t="s">
        <v>614</v>
      </c>
      <c r="B1192" s="822" t="s">
        <v>615</v>
      </c>
      <c r="C1192" s="825" t="s">
        <v>643</v>
      </c>
      <c r="D1192" s="839" t="s">
        <v>644</v>
      </c>
      <c r="E1192" s="825" t="s">
        <v>5871</v>
      </c>
      <c r="F1192" s="839" t="s">
        <v>5872</v>
      </c>
      <c r="G1192" s="825" t="s">
        <v>6021</v>
      </c>
      <c r="H1192" s="825" t="s">
        <v>6022</v>
      </c>
      <c r="I1192" s="831">
        <v>4600</v>
      </c>
      <c r="J1192" s="831">
        <v>111</v>
      </c>
      <c r="K1192" s="832">
        <v>510600</v>
      </c>
    </row>
    <row r="1193" spans="1:11" ht="14.45" customHeight="1" x14ac:dyDescent="0.2">
      <c r="A1193" s="821" t="s">
        <v>614</v>
      </c>
      <c r="B1193" s="822" t="s">
        <v>615</v>
      </c>
      <c r="C1193" s="825" t="s">
        <v>643</v>
      </c>
      <c r="D1193" s="839" t="s">
        <v>644</v>
      </c>
      <c r="E1193" s="825" t="s">
        <v>5871</v>
      </c>
      <c r="F1193" s="839" t="s">
        <v>5872</v>
      </c>
      <c r="G1193" s="825" t="s">
        <v>6023</v>
      </c>
      <c r="H1193" s="825" t="s">
        <v>6024</v>
      </c>
      <c r="I1193" s="831">
        <v>7499.14990234375</v>
      </c>
      <c r="J1193" s="831">
        <v>1</v>
      </c>
      <c r="K1193" s="832">
        <v>7499.14990234375</v>
      </c>
    </row>
    <row r="1194" spans="1:11" ht="14.45" customHeight="1" x14ac:dyDescent="0.2">
      <c r="A1194" s="821" t="s">
        <v>614</v>
      </c>
      <c r="B1194" s="822" t="s">
        <v>615</v>
      </c>
      <c r="C1194" s="825" t="s">
        <v>643</v>
      </c>
      <c r="D1194" s="839" t="s">
        <v>644</v>
      </c>
      <c r="E1194" s="825" t="s">
        <v>5871</v>
      </c>
      <c r="F1194" s="839" t="s">
        <v>5872</v>
      </c>
      <c r="G1194" s="825" t="s">
        <v>6025</v>
      </c>
      <c r="H1194" s="825" t="s">
        <v>6026</v>
      </c>
      <c r="I1194" s="831">
        <v>4104.35009765625</v>
      </c>
      <c r="J1194" s="831">
        <v>1</v>
      </c>
      <c r="K1194" s="832">
        <v>4104.35009765625</v>
      </c>
    </row>
    <row r="1195" spans="1:11" ht="14.45" customHeight="1" x14ac:dyDescent="0.2">
      <c r="A1195" s="821" t="s">
        <v>614</v>
      </c>
      <c r="B1195" s="822" t="s">
        <v>615</v>
      </c>
      <c r="C1195" s="825" t="s">
        <v>643</v>
      </c>
      <c r="D1195" s="839" t="s">
        <v>644</v>
      </c>
      <c r="E1195" s="825" t="s">
        <v>5871</v>
      </c>
      <c r="F1195" s="839" t="s">
        <v>5872</v>
      </c>
      <c r="G1195" s="825" t="s">
        <v>6027</v>
      </c>
      <c r="H1195" s="825" t="s">
        <v>6028</v>
      </c>
      <c r="I1195" s="831">
        <v>4386.10009765625</v>
      </c>
      <c r="J1195" s="831">
        <v>1</v>
      </c>
      <c r="K1195" s="832">
        <v>4386.10009765625</v>
      </c>
    </row>
    <row r="1196" spans="1:11" ht="14.45" customHeight="1" x14ac:dyDescent="0.2">
      <c r="A1196" s="821" t="s">
        <v>614</v>
      </c>
      <c r="B1196" s="822" t="s">
        <v>615</v>
      </c>
      <c r="C1196" s="825" t="s">
        <v>643</v>
      </c>
      <c r="D1196" s="839" t="s">
        <v>644</v>
      </c>
      <c r="E1196" s="825" t="s">
        <v>5871</v>
      </c>
      <c r="F1196" s="839" t="s">
        <v>5872</v>
      </c>
      <c r="G1196" s="825" t="s">
        <v>6029</v>
      </c>
      <c r="H1196" s="825" t="s">
        <v>6030</v>
      </c>
      <c r="I1196" s="831">
        <v>3784.64990234375</v>
      </c>
      <c r="J1196" s="831">
        <v>35</v>
      </c>
      <c r="K1196" s="832">
        <v>132462.74658203125</v>
      </c>
    </row>
    <row r="1197" spans="1:11" ht="14.45" customHeight="1" x14ac:dyDescent="0.2">
      <c r="A1197" s="821" t="s">
        <v>614</v>
      </c>
      <c r="B1197" s="822" t="s">
        <v>615</v>
      </c>
      <c r="C1197" s="825" t="s">
        <v>643</v>
      </c>
      <c r="D1197" s="839" t="s">
        <v>644</v>
      </c>
      <c r="E1197" s="825" t="s">
        <v>5871</v>
      </c>
      <c r="F1197" s="839" t="s">
        <v>5872</v>
      </c>
      <c r="G1197" s="825" t="s">
        <v>6031</v>
      </c>
      <c r="H1197" s="825" t="s">
        <v>6032</v>
      </c>
      <c r="I1197" s="831">
        <v>7098.9501953125</v>
      </c>
      <c r="J1197" s="831">
        <v>4</v>
      </c>
      <c r="K1197" s="832">
        <v>28395.7998046875</v>
      </c>
    </row>
    <row r="1198" spans="1:11" ht="14.45" customHeight="1" x14ac:dyDescent="0.2">
      <c r="A1198" s="821" t="s">
        <v>614</v>
      </c>
      <c r="B1198" s="822" t="s">
        <v>615</v>
      </c>
      <c r="C1198" s="825" t="s">
        <v>643</v>
      </c>
      <c r="D1198" s="839" t="s">
        <v>644</v>
      </c>
      <c r="E1198" s="825" t="s">
        <v>5871</v>
      </c>
      <c r="F1198" s="839" t="s">
        <v>5872</v>
      </c>
      <c r="G1198" s="825" t="s">
        <v>6033</v>
      </c>
      <c r="H1198" s="825" t="s">
        <v>6034</v>
      </c>
      <c r="I1198" s="831">
        <v>8510</v>
      </c>
      <c r="J1198" s="831">
        <v>5</v>
      </c>
      <c r="K1198" s="832">
        <v>42550</v>
      </c>
    </row>
    <row r="1199" spans="1:11" ht="14.45" customHeight="1" x14ac:dyDescent="0.2">
      <c r="A1199" s="821" t="s">
        <v>614</v>
      </c>
      <c r="B1199" s="822" t="s">
        <v>615</v>
      </c>
      <c r="C1199" s="825" t="s">
        <v>643</v>
      </c>
      <c r="D1199" s="839" t="s">
        <v>644</v>
      </c>
      <c r="E1199" s="825" t="s">
        <v>5871</v>
      </c>
      <c r="F1199" s="839" t="s">
        <v>5872</v>
      </c>
      <c r="G1199" s="825" t="s">
        <v>6035</v>
      </c>
      <c r="H1199" s="825" t="s">
        <v>6036</v>
      </c>
      <c r="I1199" s="831">
        <v>8510</v>
      </c>
      <c r="J1199" s="831">
        <v>68</v>
      </c>
      <c r="K1199" s="832">
        <v>578680</v>
      </c>
    </row>
    <row r="1200" spans="1:11" ht="14.45" customHeight="1" x14ac:dyDescent="0.2">
      <c r="A1200" s="821" t="s">
        <v>614</v>
      </c>
      <c r="B1200" s="822" t="s">
        <v>615</v>
      </c>
      <c r="C1200" s="825" t="s">
        <v>643</v>
      </c>
      <c r="D1200" s="839" t="s">
        <v>644</v>
      </c>
      <c r="E1200" s="825" t="s">
        <v>5871</v>
      </c>
      <c r="F1200" s="839" t="s">
        <v>5872</v>
      </c>
      <c r="G1200" s="825" t="s">
        <v>6037</v>
      </c>
      <c r="H1200" s="825" t="s">
        <v>6038</v>
      </c>
      <c r="I1200" s="831">
        <v>2875</v>
      </c>
      <c r="J1200" s="831">
        <v>1</v>
      </c>
      <c r="K1200" s="832">
        <v>2875</v>
      </c>
    </row>
    <row r="1201" spans="1:11" ht="14.45" customHeight="1" x14ac:dyDescent="0.2">
      <c r="A1201" s="821" t="s">
        <v>614</v>
      </c>
      <c r="B1201" s="822" t="s">
        <v>615</v>
      </c>
      <c r="C1201" s="825" t="s">
        <v>643</v>
      </c>
      <c r="D1201" s="839" t="s">
        <v>644</v>
      </c>
      <c r="E1201" s="825" t="s">
        <v>5871</v>
      </c>
      <c r="F1201" s="839" t="s">
        <v>5872</v>
      </c>
      <c r="G1201" s="825" t="s">
        <v>6039</v>
      </c>
      <c r="H1201" s="825" t="s">
        <v>6040</v>
      </c>
      <c r="I1201" s="831">
        <v>5610.85009765625</v>
      </c>
      <c r="J1201" s="831">
        <v>1</v>
      </c>
      <c r="K1201" s="832">
        <v>5610.85009765625</v>
      </c>
    </row>
    <row r="1202" spans="1:11" ht="14.45" customHeight="1" x14ac:dyDescent="0.2">
      <c r="A1202" s="821" t="s">
        <v>614</v>
      </c>
      <c r="B1202" s="822" t="s">
        <v>615</v>
      </c>
      <c r="C1202" s="825" t="s">
        <v>643</v>
      </c>
      <c r="D1202" s="839" t="s">
        <v>644</v>
      </c>
      <c r="E1202" s="825" t="s">
        <v>5871</v>
      </c>
      <c r="F1202" s="839" t="s">
        <v>5872</v>
      </c>
      <c r="G1202" s="825" t="s">
        <v>6041</v>
      </c>
      <c r="H1202" s="825" t="s">
        <v>6042</v>
      </c>
      <c r="I1202" s="831">
        <v>2961.25</v>
      </c>
      <c r="J1202" s="831">
        <v>6</v>
      </c>
      <c r="K1202" s="832">
        <v>17595</v>
      </c>
    </row>
    <row r="1203" spans="1:11" ht="14.45" customHeight="1" x14ac:dyDescent="0.2">
      <c r="A1203" s="821" t="s">
        <v>614</v>
      </c>
      <c r="B1203" s="822" t="s">
        <v>615</v>
      </c>
      <c r="C1203" s="825" t="s">
        <v>643</v>
      </c>
      <c r="D1203" s="839" t="s">
        <v>644</v>
      </c>
      <c r="E1203" s="825" t="s">
        <v>5871</v>
      </c>
      <c r="F1203" s="839" t="s">
        <v>5872</v>
      </c>
      <c r="G1203" s="825" t="s">
        <v>6043</v>
      </c>
      <c r="H1203" s="825" t="s">
        <v>6044</v>
      </c>
      <c r="I1203" s="831">
        <v>2950.0238095238096</v>
      </c>
      <c r="J1203" s="831">
        <v>35</v>
      </c>
      <c r="K1203" s="832">
        <v>115966</v>
      </c>
    </row>
    <row r="1204" spans="1:11" ht="14.45" customHeight="1" x14ac:dyDescent="0.2">
      <c r="A1204" s="821" t="s">
        <v>614</v>
      </c>
      <c r="B1204" s="822" t="s">
        <v>615</v>
      </c>
      <c r="C1204" s="825" t="s">
        <v>643</v>
      </c>
      <c r="D1204" s="839" t="s">
        <v>644</v>
      </c>
      <c r="E1204" s="825" t="s">
        <v>5871</v>
      </c>
      <c r="F1204" s="839" t="s">
        <v>5872</v>
      </c>
      <c r="G1204" s="825" t="s">
        <v>6045</v>
      </c>
      <c r="H1204" s="825" t="s">
        <v>6046</v>
      </c>
      <c r="I1204" s="831">
        <v>4804.7001953125</v>
      </c>
      <c r="J1204" s="831">
        <v>3</v>
      </c>
      <c r="K1204" s="832">
        <v>14414.099609375</v>
      </c>
    </row>
    <row r="1205" spans="1:11" ht="14.45" customHeight="1" x14ac:dyDescent="0.2">
      <c r="A1205" s="821" t="s">
        <v>614</v>
      </c>
      <c r="B1205" s="822" t="s">
        <v>615</v>
      </c>
      <c r="C1205" s="825" t="s">
        <v>643</v>
      </c>
      <c r="D1205" s="839" t="s">
        <v>644</v>
      </c>
      <c r="E1205" s="825" t="s">
        <v>5871</v>
      </c>
      <c r="F1205" s="839" t="s">
        <v>5872</v>
      </c>
      <c r="G1205" s="825" t="s">
        <v>6047</v>
      </c>
      <c r="H1205" s="825" t="s">
        <v>6048</v>
      </c>
      <c r="I1205" s="831">
        <v>4772.5</v>
      </c>
      <c r="J1205" s="831">
        <v>1</v>
      </c>
      <c r="K1205" s="832">
        <v>4772.5</v>
      </c>
    </row>
    <row r="1206" spans="1:11" ht="14.45" customHeight="1" x14ac:dyDescent="0.2">
      <c r="A1206" s="821" t="s">
        <v>614</v>
      </c>
      <c r="B1206" s="822" t="s">
        <v>615</v>
      </c>
      <c r="C1206" s="825" t="s">
        <v>643</v>
      </c>
      <c r="D1206" s="839" t="s">
        <v>644</v>
      </c>
      <c r="E1206" s="825" t="s">
        <v>5871</v>
      </c>
      <c r="F1206" s="839" t="s">
        <v>5872</v>
      </c>
      <c r="G1206" s="825" t="s">
        <v>6049</v>
      </c>
      <c r="H1206" s="825" t="s">
        <v>6050</v>
      </c>
      <c r="I1206" s="831">
        <v>6229.5498046875</v>
      </c>
      <c r="J1206" s="831">
        <v>3</v>
      </c>
      <c r="K1206" s="832">
        <v>18688.6494140625</v>
      </c>
    </row>
    <row r="1207" spans="1:11" ht="14.45" customHeight="1" x14ac:dyDescent="0.2">
      <c r="A1207" s="821" t="s">
        <v>614</v>
      </c>
      <c r="B1207" s="822" t="s">
        <v>615</v>
      </c>
      <c r="C1207" s="825" t="s">
        <v>643</v>
      </c>
      <c r="D1207" s="839" t="s">
        <v>644</v>
      </c>
      <c r="E1207" s="825" t="s">
        <v>5871</v>
      </c>
      <c r="F1207" s="839" t="s">
        <v>5872</v>
      </c>
      <c r="G1207" s="825" t="s">
        <v>6051</v>
      </c>
      <c r="H1207" s="825" t="s">
        <v>6052</v>
      </c>
      <c r="I1207" s="831">
        <v>5175</v>
      </c>
      <c r="J1207" s="831">
        <v>23</v>
      </c>
      <c r="K1207" s="832">
        <v>119025</v>
      </c>
    </row>
    <row r="1208" spans="1:11" ht="14.45" customHeight="1" x14ac:dyDescent="0.2">
      <c r="A1208" s="821" t="s">
        <v>614</v>
      </c>
      <c r="B1208" s="822" t="s">
        <v>615</v>
      </c>
      <c r="C1208" s="825" t="s">
        <v>643</v>
      </c>
      <c r="D1208" s="839" t="s">
        <v>644</v>
      </c>
      <c r="E1208" s="825" t="s">
        <v>5871</v>
      </c>
      <c r="F1208" s="839" t="s">
        <v>5872</v>
      </c>
      <c r="G1208" s="825" t="s">
        <v>6053</v>
      </c>
      <c r="H1208" s="825" t="s">
        <v>6054</v>
      </c>
      <c r="I1208" s="831">
        <v>5175</v>
      </c>
      <c r="J1208" s="831">
        <v>16</v>
      </c>
      <c r="K1208" s="832">
        <v>82800</v>
      </c>
    </row>
    <row r="1209" spans="1:11" ht="14.45" customHeight="1" x14ac:dyDescent="0.2">
      <c r="A1209" s="821" t="s">
        <v>614</v>
      </c>
      <c r="B1209" s="822" t="s">
        <v>615</v>
      </c>
      <c r="C1209" s="825" t="s">
        <v>643</v>
      </c>
      <c r="D1209" s="839" t="s">
        <v>644</v>
      </c>
      <c r="E1209" s="825" t="s">
        <v>5871</v>
      </c>
      <c r="F1209" s="839" t="s">
        <v>5872</v>
      </c>
      <c r="G1209" s="825" t="s">
        <v>6055</v>
      </c>
      <c r="H1209" s="825" t="s">
        <v>6056</v>
      </c>
      <c r="I1209" s="831">
        <v>4600</v>
      </c>
      <c r="J1209" s="831">
        <v>19</v>
      </c>
      <c r="K1209" s="832">
        <v>87400</v>
      </c>
    </row>
    <row r="1210" spans="1:11" ht="14.45" customHeight="1" x14ac:dyDescent="0.2">
      <c r="A1210" s="821" t="s">
        <v>614</v>
      </c>
      <c r="B1210" s="822" t="s">
        <v>615</v>
      </c>
      <c r="C1210" s="825" t="s">
        <v>643</v>
      </c>
      <c r="D1210" s="839" t="s">
        <v>644</v>
      </c>
      <c r="E1210" s="825" t="s">
        <v>5871</v>
      </c>
      <c r="F1210" s="839" t="s">
        <v>5872</v>
      </c>
      <c r="G1210" s="825" t="s">
        <v>6057</v>
      </c>
      <c r="H1210" s="825" t="s">
        <v>6058</v>
      </c>
      <c r="I1210" s="831">
        <v>4600</v>
      </c>
      <c r="J1210" s="831">
        <v>8</v>
      </c>
      <c r="K1210" s="832">
        <v>36800</v>
      </c>
    </row>
    <row r="1211" spans="1:11" ht="14.45" customHeight="1" x14ac:dyDescent="0.2">
      <c r="A1211" s="821" t="s">
        <v>614</v>
      </c>
      <c r="B1211" s="822" t="s">
        <v>615</v>
      </c>
      <c r="C1211" s="825" t="s">
        <v>643</v>
      </c>
      <c r="D1211" s="839" t="s">
        <v>644</v>
      </c>
      <c r="E1211" s="825" t="s">
        <v>5871</v>
      </c>
      <c r="F1211" s="839" t="s">
        <v>5872</v>
      </c>
      <c r="G1211" s="825" t="s">
        <v>6059</v>
      </c>
      <c r="H1211" s="825" t="s">
        <v>6060</v>
      </c>
      <c r="I1211" s="831">
        <v>4600</v>
      </c>
      <c r="J1211" s="831">
        <v>60</v>
      </c>
      <c r="K1211" s="832">
        <v>276000</v>
      </c>
    </row>
    <row r="1212" spans="1:11" ht="14.45" customHeight="1" x14ac:dyDescent="0.2">
      <c r="A1212" s="821" t="s">
        <v>614</v>
      </c>
      <c r="B1212" s="822" t="s">
        <v>615</v>
      </c>
      <c r="C1212" s="825" t="s">
        <v>643</v>
      </c>
      <c r="D1212" s="839" t="s">
        <v>644</v>
      </c>
      <c r="E1212" s="825" t="s">
        <v>5871</v>
      </c>
      <c r="F1212" s="839" t="s">
        <v>5872</v>
      </c>
      <c r="G1212" s="825" t="s">
        <v>6061</v>
      </c>
      <c r="H1212" s="825" t="s">
        <v>6062</v>
      </c>
      <c r="I1212" s="831">
        <v>5175</v>
      </c>
      <c r="J1212" s="831">
        <v>42</v>
      </c>
      <c r="K1212" s="832">
        <v>217350</v>
      </c>
    </row>
    <row r="1213" spans="1:11" ht="14.45" customHeight="1" x14ac:dyDescent="0.2">
      <c r="A1213" s="821" t="s">
        <v>614</v>
      </c>
      <c r="B1213" s="822" t="s">
        <v>615</v>
      </c>
      <c r="C1213" s="825" t="s">
        <v>643</v>
      </c>
      <c r="D1213" s="839" t="s">
        <v>644</v>
      </c>
      <c r="E1213" s="825" t="s">
        <v>5871</v>
      </c>
      <c r="F1213" s="839" t="s">
        <v>5872</v>
      </c>
      <c r="G1213" s="825" t="s">
        <v>6063</v>
      </c>
      <c r="H1213" s="825" t="s">
        <v>6064</v>
      </c>
      <c r="I1213" s="831">
        <v>2770.35009765625</v>
      </c>
      <c r="J1213" s="831">
        <v>7</v>
      </c>
      <c r="K1213" s="832">
        <v>19392.4501953125</v>
      </c>
    </row>
    <row r="1214" spans="1:11" ht="14.45" customHeight="1" x14ac:dyDescent="0.2">
      <c r="A1214" s="821" t="s">
        <v>614</v>
      </c>
      <c r="B1214" s="822" t="s">
        <v>615</v>
      </c>
      <c r="C1214" s="825" t="s">
        <v>643</v>
      </c>
      <c r="D1214" s="839" t="s">
        <v>644</v>
      </c>
      <c r="E1214" s="825" t="s">
        <v>5871</v>
      </c>
      <c r="F1214" s="839" t="s">
        <v>5872</v>
      </c>
      <c r="G1214" s="825" t="s">
        <v>6065</v>
      </c>
      <c r="H1214" s="825" t="s">
        <v>6066</v>
      </c>
      <c r="I1214" s="831">
        <v>4897.85009765625</v>
      </c>
      <c r="J1214" s="831">
        <v>1</v>
      </c>
      <c r="K1214" s="832">
        <v>4897.85009765625</v>
      </c>
    </row>
    <row r="1215" spans="1:11" ht="14.45" customHeight="1" x14ac:dyDescent="0.2">
      <c r="A1215" s="821" t="s">
        <v>614</v>
      </c>
      <c r="B1215" s="822" t="s">
        <v>615</v>
      </c>
      <c r="C1215" s="825" t="s">
        <v>643</v>
      </c>
      <c r="D1215" s="839" t="s">
        <v>644</v>
      </c>
      <c r="E1215" s="825" t="s">
        <v>5871</v>
      </c>
      <c r="F1215" s="839" t="s">
        <v>5872</v>
      </c>
      <c r="G1215" s="825" t="s">
        <v>6067</v>
      </c>
      <c r="H1215" s="825" t="s">
        <v>6068</v>
      </c>
      <c r="I1215" s="831">
        <v>4897.85009765625</v>
      </c>
      <c r="J1215" s="831">
        <v>1</v>
      </c>
      <c r="K1215" s="832">
        <v>4897.85009765625</v>
      </c>
    </row>
    <row r="1216" spans="1:11" ht="14.45" customHeight="1" x14ac:dyDescent="0.2">
      <c r="A1216" s="821" t="s">
        <v>614</v>
      </c>
      <c r="B1216" s="822" t="s">
        <v>615</v>
      </c>
      <c r="C1216" s="825" t="s">
        <v>643</v>
      </c>
      <c r="D1216" s="839" t="s">
        <v>644</v>
      </c>
      <c r="E1216" s="825" t="s">
        <v>5871</v>
      </c>
      <c r="F1216" s="839" t="s">
        <v>5872</v>
      </c>
      <c r="G1216" s="825" t="s">
        <v>6069</v>
      </c>
      <c r="H1216" s="825" t="s">
        <v>6070</v>
      </c>
      <c r="I1216" s="831">
        <v>5638.4501953125</v>
      </c>
      <c r="J1216" s="831">
        <v>2</v>
      </c>
      <c r="K1216" s="832">
        <v>11276.900390625</v>
      </c>
    </row>
    <row r="1217" spans="1:11" ht="14.45" customHeight="1" x14ac:dyDescent="0.2">
      <c r="A1217" s="821" t="s">
        <v>614</v>
      </c>
      <c r="B1217" s="822" t="s">
        <v>615</v>
      </c>
      <c r="C1217" s="825" t="s">
        <v>643</v>
      </c>
      <c r="D1217" s="839" t="s">
        <v>644</v>
      </c>
      <c r="E1217" s="825" t="s">
        <v>5871</v>
      </c>
      <c r="F1217" s="839" t="s">
        <v>5872</v>
      </c>
      <c r="G1217" s="825" t="s">
        <v>6071</v>
      </c>
      <c r="H1217" s="825" t="s">
        <v>6072</v>
      </c>
      <c r="I1217" s="831">
        <v>5638.4501953125</v>
      </c>
      <c r="J1217" s="831">
        <v>1</v>
      </c>
      <c r="K1217" s="832">
        <v>5638.4501953125</v>
      </c>
    </row>
    <row r="1218" spans="1:11" ht="14.45" customHeight="1" x14ac:dyDescent="0.2">
      <c r="A1218" s="821" t="s">
        <v>614</v>
      </c>
      <c r="B1218" s="822" t="s">
        <v>615</v>
      </c>
      <c r="C1218" s="825" t="s">
        <v>643</v>
      </c>
      <c r="D1218" s="839" t="s">
        <v>644</v>
      </c>
      <c r="E1218" s="825" t="s">
        <v>5871</v>
      </c>
      <c r="F1218" s="839" t="s">
        <v>5872</v>
      </c>
      <c r="G1218" s="825" t="s">
        <v>6073</v>
      </c>
      <c r="H1218" s="825" t="s">
        <v>6074</v>
      </c>
      <c r="I1218" s="831">
        <v>5638.4501953125</v>
      </c>
      <c r="J1218" s="831">
        <v>2</v>
      </c>
      <c r="K1218" s="832">
        <v>11276.900390625</v>
      </c>
    </row>
    <row r="1219" spans="1:11" ht="14.45" customHeight="1" x14ac:dyDescent="0.2">
      <c r="A1219" s="821" t="s">
        <v>614</v>
      </c>
      <c r="B1219" s="822" t="s">
        <v>615</v>
      </c>
      <c r="C1219" s="825" t="s">
        <v>643</v>
      </c>
      <c r="D1219" s="839" t="s">
        <v>644</v>
      </c>
      <c r="E1219" s="825" t="s">
        <v>5871</v>
      </c>
      <c r="F1219" s="839" t="s">
        <v>5872</v>
      </c>
      <c r="G1219" s="825" t="s">
        <v>6075</v>
      </c>
      <c r="H1219" s="825" t="s">
        <v>6076</v>
      </c>
      <c r="I1219" s="831">
        <v>5638.4501953125</v>
      </c>
      <c r="J1219" s="831">
        <v>2</v>
      </c>
      <c r="K1219" s="832">
        <v>11276.900390625</v>
      </c>
    </row>
    <row r="1220" spans="1:11" ht="14.45" customHeight="1" x14ac:dyDescent="0.2">
      <c r="A1220" s="821" t="s">
        <v>614</v>
      </c>
      <c r="B1220" s="822" t="s">
        <v>615</v>
      </c>
      <c r="C1220" s="825" t="s">
        <v>643</v>
      </c>
      <c r="D1220" s="839" t="s">
        <v>644</v>
      </c>
      <c r="E1220" s="825" t="s">
        <v>5871</v>
      </c>
      <c r="F1220" s="839" t="s">
        <v>5872</v>
      </c>
      <c r="G1220" s="825" t="s">
        <v>6077</v>
      </c>
      <c r="H1220" s="825" t="s">
        <v>6078</v>
      </c>
      <c r="I1220" s="831">
        <v>5638.4501953125</v>
      </c>
      <c r="J1220" s="831">
        <v>5</v>
      </c>
      <c r="K1220" s="832">
        <v>28192.2509765625</v>
      </c>
    </row>
    <row r="1221" spans="1:11" ht="14.45" customHeight="1" x14ac:dyDescent="0.2">
      <c r="A1221" s="821" t="s">
        <v>614</v>
      </c>
      <c r="B1221" s="822" t="s">
        <v>615</v>
      </c>
      <c r="C1221" s="825" t="s">
        <v>643</v>
      </c>
      <c r="D1221" s="839" t="s">
        <v>644</v>
      </c>
      <c r="E1221" s="825" t="s">
        <v>5871</v>
      </c>
      <c r="F1221" s="839" t="s">
        <v>5872</v>
      </c>
      <c r="G1221" s="825" t="s">
        <v>6079</v>
      </c>
      <c r="H1221" s="825" t="s">
        <v>6080</v>
      </c>
      <c r="I1221" s="831">
        <v>5638.4501953125</v>
      </c>
      <c r="J1221" s="831">
        <v>2</v>
      </c>
      <c r="K1221" s="832">
        <v>11276.900390625</v>
      </c>
    </row>
    <row r="1222" spans="1:11" ht="14.45" customHeight="1" x14ac:dyDescent="0.2">
      <c r="A1222" s="821" t="s">
        <v>614</v>
      </c>
      <c r="B1222" s="822" t="s">
        <v>615</v>
      </c>
      <c r="C1222" s="825" t="s">
        <v>643</v>
      </c>
      <c r="D1222" s="839" t="s">
        <v>644</v>
      </c>
      <c r="E1222" s="825" t="s">
        <v>5871</v>
      </c>
      <c r="F1222" s="839" t="s">
        <v>5872</v>
      </c>
      <c r="G1222" s="825" t="s">
        <v>6081</v>
      </c>
      <c r="H1222" s="825" t="s">
        <v>6082</v>
      </c>
      <c r="I1222" s="831">
        <v>5638.4501953125</v>
      </c>
      <c r="J1222" s="831">
        <v>2</v>
      </c>
      <c r="K1222" s="832">
        <v>11276.900390625</v>
      </c>
    </row>
    <row r="1223" spans="1:11" ht="14.45" customHeight="1" x14ac:dyDescent="0.2">
      <c r="A1223" s="821" t="s">
        <v>614</v>
      </c>
      <c r="B1223" s="822" t="s">
        <v>615</v>
      </c>
      <c r="C1223" s="825" t="s">
        <v>643</v>
      </c>
      <c r="D1223" s="839" t="s">
        <v>644</v>
      </c>
      <c r="E1223" s="825" t="s">
        <v>5871</v>
      </c>
      <c r="F1223" s="839" t="s">
        <v>5872</v>
      </c>
      <c r="G1223" s="825" t="s">
        <v>6083</v>
      </c>
      <c r="H1223" s="825" t="s">
        <v>6084</v>
      </c>
      <c r="I1223" s="831">
        <v>4897.85009765625</v>
      </c>
      <c r="J1223" s="831">
        <v>1</v>
      </c>
      <c r="K1223" s="832">
        <v>4897.85009765625</v>
      </c>
    </row>
    <row r="1224" spans="1:11" ht="14.45" customHeight="1" x14ac:dyDescent="0.2">
      <c r="A1224" s="821" t="s">
        <v>614</v>
      </c>
      <c r="B1224" s="822" t="s">
        <v>615</v>
      </c>
      <c r="C1224" s="825" t="s">
        <v>643</v>
      </c>
      <c r="D1224" s="839" t="s">
        <v>644</v>
      </c>
      <c r="E1224" s="825" t="s">
        <v>5871</v>
      </c>
      <c r="F1224" s="839" t="s">
        <v>5872</v>
      </c>
      <c r="G1224" s="825" t="s">
        <v>6085</v>
      </c>
      <c r="H1224" s="825" t="s">
        <v>6086</v>
      </c>
      <c r="I1224" s="831">
        <v>4897.85009765625</v>
      </c>
      <c r="J1224" s="831">
        <v>1</v>
      </c>
      <c r="K1224" s="832">
        <v>4897.85009765625</v>
      </c>
    </row>
    <row r="1225" spans="1:11" ht="14.45" customHeight="1" x14ac:dyDescent="0.2">
      <c r="A1225" s="821" t="s">
        <v>614</v>
      </c>
      <c r="B1225" s="822" t="s">
        <v>615</v>
      </c>
      <c r="C1225" s="825" t="s">
        <v>643</v>
      </c>
      <c r="D1225" s="839" t="s">
        <v>644</v>
      </c>
      <c r="E1225" s="825" t="s">
        <v>5871</v>
      </c>
      <c r="F1225" s="839" t="s">
        <v>5872</v>
      </c>
      <c r="G1225" s="825" t="s">
        <v>6087</v>
      </c>
      <c r="H1225" s="825" t="s">
        <v>6088</v>
      </c>
      <c r="I1225" s="831">
        <v>790.27999877929688</v>
      </c>
      <c r="J1225" s="831">
        <v>16</v>
      </c>
      <c r="K1225" s="832">
        <v>12597.73974609375</v>
      </c>
    </row>
    <row r="1226" spans="1:11" ht="14.45" customHeight="1" x14ac:dyDescent="0.2">
      <c r="A1226" s="821" t="s">
        <v>614</v>
      </c>
      <c r="B1226" s="822" t="s">
        <v>615</v>
      </c>
      <c r="C1226" s="825" t="s">
        <v>643</v>
      </c>
      <c r="D1226" s="839" t="s">
        <v>644</v>
      </c>
      <c r="E1226" s="825" t="s">
        <v>5871</v>
      </c>
      <c r="F1226" s="839" t="s">
        <v>5872</v>
      </c>
      <c r="G1226" s="825" t="s">
        <v>6089</v>
      </c>
      <c r="H1226" s="825" t="s">
        <v>6090</v>
      </c>
      <c r="I1226" s="831">
        <v>1800</v>
      </c>
      <c r="J1226" s="831">
        <v>1</v>
      </c>
      <c r="K1226" s="832">
        <v>1800</v>
      </c>
    </row>
    <row r="1227" spans="1:11" ht="14.45" customHeight="1" x14ac:dyDescent="0.2">
      <c r="A1227" s="821" t="s">
        <v>614</v>
      </c>
      <c r="B1227" s="822" t="s">
        <v>615</v>
      </c>
      <c r="C1227" s="825" t="s">
        <v>643</v>
      </c>
      <c r="D1227" s="839" t="s">
        <v>644</v>
      </c>
      <c r="E1227" s="825" t="s">
        <v>5871</v>
      </c>
      <c r="F1227" s="839" t="s">
        <v>5872</v>
      </c>
      <c r="G1227" s="825" t="s">
        <v>6091</v>
      </c>
      <c r="H1227" s="825" t="s">
        <v>6092</v>
      </c>
      <c r="I1227" s="831">
        <v>1800</v>
      </c>
      <c r="J1227" s="831">
        <v>1</v>
      </c>
      <c r="K1227" s="832">
        <v>1800</v>
      </c>
    </row>
    <row r="1228" spans="1:11" ht="14.45" customHeight="1" x14ac:dyDescent="0.2">
      <c r="A1228" s="821" t="s">
        <v>614</v>
      </c>
      <c r="B1228" s="822" t="s">
        <v>615</v>
      </c>
      <c r="C1228" s="825" t="s">
        <v>643</v>
      </c>
      <c r="D1228" s="839" t="s">
        <v>644</v>
      </c>
      <c r="E1228" s="825" t="s">
        <v>5871</v>
      </c>
      <c r="F1228" s="839" t="s">
        <v>5872</v>
      </c>
      <c r="G1228" s="825" t="s">
        <v>6093</v>
      </c>
      <c r="H1228" s="825" t="s">
        <v>6094</v>
      </c>
      <c r="I1228" s="831">
        <v>1800</v>
      </c>
      <c r="J1228" s="831">
        <v>3</v>
      </c>
      <c r="K1228" s="832">
        <v>5400</v>
      </c>
    </row>
    <row r="1229" spans="1:11" ht="14.45" customHeight="1" x14ac:dyDescent="0.2">
      <c r="A1229" s="821" t="s">
        <v>614</v>
      </c>
      <c r="B1229" s="822" t="s">
        <v>615</v>
      </c>
      <c r="C1229" s="825" t="s">
        <v>643</v>
      </c>
      <c r="D1229" s="839" t="s">
        <v>644</v>
      </c>
      <c r="E1229" s="825" t="s">
        <v>5871</v>
      </c>
      <c r="F1229" s="839" t="s">
        <v>5872</v>
      </c>
      <c r="G1229" s="825" t="s">
        <v>6095</v>
      </c>
      <c r="H1229" s="825" t="s">
        <v>6096</v>
      </c>
      <c r="I1229" s="831">
        <v>1800</v>
      </c>
      <c r="J1229" s="831">
        <v>2</v>
      </c>
      <c r="K1229" s="832">
        <v>3600</v>
      </c>
    </row>
    <row r="1230" spans="1:11" ht="14.45" customHeight="1" x14ac:dyDescent="0.2">
      <c r="A1230" s="821" t="s">
        <v>614</v>
      </c>
      <c r="B1230" s="822" t="s">
        <v>615</v>
      </c>
      <c r="C1230" s="825" t="s">
        <v>643</v>
      </c>
      <c r="D1230" s="839" t="s">
        <v>644</v>
      </c>
      <c r="E1230" s="825" t="s">
        <v>5871</v>
      </c>
      <c r="F1230" s="839" t="s">
        <v>5872</v>
      </c>
      <c r="G1230" s="825" t="s">
        <v>6097</v>
      </c>
      <c r="H1230" s="825" t="s">
        <v>6098</v>
      </c>
      <c r="I1230" s="831">
        <v>1800.0050048828125</v>
      </c>
      <c r="J1230" s="831">
        <v>2</v>
      </c>
      <c r="K1230" s="832">
        <v>3600.010009765625</v>
      </c>
    </row>
    <row r="1231" spans="1:11" ht="14.45" customHeight="1" x14ac:dyDescent="0.2">
      <c r="A1231" s="821" t="s">
        <v>614</v>
      </c>
      <c r="B1231" s="822" t="s">
        <v>615</v>
      </c>
      <c r="C1231" s="825" t="s">
        <v>643</v>
      </c>
      <c r="D1231" s="839" t="s">
        <v>644</v>
      </c>
      <c r="E1231" s="825" t="s">
        <v>5871</v>
      </c>
      <c r="F1231" s="839" t="s">
        <v>5872</v>
      </c>
      <c r="G1231" s="825" t="s">
        <v>6099</v>
      </c>
      <c r="H1231" s="825" t="s">
        <v>6100</v>
      </c>
      <c r="I1231" s="831">
        <v>1800</v>
      </c>
      <c r="J1231" s="831">
        <v>1</v>
      </c>
      <c r="K1231" s="832">
        <v>1800</v>
      </c>
    </row>
    <row r="1232" spans="1:11" ht="14.45" customHeight="1" x14ac:dyDescent="0.2">
      <c r="A1232" s="821" t="s">
        <v>614</v>
      </c>
      <c r="B1232" s="822" t="s">
        <v>615</v>
      </c>
      <c r="C1232" s="825" t="s">
        <v>643</v>
      </c>
      <c r="D1232" s="839" t="s">
        <v>644</v>
      </c>
      <c r="E1232" s="825" t="s">
        <v>5871</v>
      </c>
      <c r="F1232" s="839" t="s">
        <v>5872</v>
      </c>
      <c r="G1232" s="825" t="s">
        <v>6101</v>
      </c>
      <c r="H1232" s="825" t="s">
        <v>6102</v>
      </c>
      <c r="I1232" s="831">
        <v>1800.010009765625</v>
      </c>
      <c r="J1232" s="831">
        <v>1</v>
      </c>
      <c r="K1232" s="832">
        <v>1800.010009765625</v>
      </c>
    </row>
    <row r="1233" spans="1:11" ht="14.45" customHeight="1" x14ac:dyDescent="0.2">
      <c r="A1233" s="821" t="s">
        <v>614</v>
      </c>
      <c r="B1233" s="822" t="s">
        <v>615</v>
      </c>
      <c r="C1233" s="825" t="s">
        <v>643</v>
      </c>
      <c r="D1233" s="839" t="s">
        <v>644</v>
      </c>
      <c r="E1233" s="825" t="s">
        <v>5871</v>
      </c>
      <c r="F1233" s="839" t="s">
        <v>5872</v>
      </c>
      <c r="G1233" s="825" t="s">
        <v>6103</v>
      </c>
      <c r="H1233" s="825" t="s">
        <v>6104</v>
      </c>
      <c r="I1233" s="831">
        <v>1800</v>
      </c>
      <c r="J1233" s="831">
        <v>1</v>
      </c>
      <c r="K1233" s="832">
        <v>1800</v>
      </c>
    </row>
    <row r="1234" spans="1:11" ht="14.45" customHeight="1" x14ac:dyDescent="0.2">
      <c r="A1234" s="821" t="s">
        <v>614</v>
      </c>
      <c r="B1234" s="822" t="s">
        <v>615</v>
      </c>
      <c r="C1234" s="825" t="s">
        <v>643</v>
      </c>
      <c r="D1234" s="839" t="s">
        <v>644</v>
      </c>
      <c r="E1234" s="825" t="s">
        <v>5871</v>
      </c>
      <c r="F1234" s="839" t="s">
        <v>5872</v>
      </c>
      <c r="G1234" s="825" t="s">
        <v>6105</v>
      </c>
      <c r="H1234" s="825" t="s">
        <v>6106</v>
      </c>
      <c r="I1234" s="831">
        <v>1800</v>
      </c>
      <c r="J1234" s="831">
        <v>1</v>
      </c>
      <c r="K1234" s="832">
        <v>1800</v>
      </c>
    </row>
    <row r="1235" spans="1:11" ht="14.45" customHeight="1" x14ac:dyDescent="0.2">
      <c r="A1235" s="821" t="s">
        <v>614</v>
      </c>
      <c r="B1235" s="822" t="s">
        <v>615</v>
      </c>
      <c r="C1235" s="825" t="s">
        <v>643</v>
      </c>
      <c r="D1235" s="839" t="s">
        <v>644</v>
      </c>
      <c r="E1235" s="825" t="s">
        <v>5871</v>
      </c>
      <c r="F1235" s="839" t="s">
        <v>5872</v>
      </c>
      <c r="G1235" s="825" t="s">
        <v>6107</v>
      </c>
      <c r="H1235" s="825" t="s">
        <v>6108</v>
      </c>
      <c r="I1235" s="831">
        <v>1800</v>
      </c>
      <c r="J1235" s="831">
        <v>1</v>
      </c>
      <c r="K1235" s="832">
        <v>1800</v>
      </c>
    </row>
    <row r="1236" spans="1:11" ht="14.45" customHeight="1" x14ac:dyDescent="0.2">
      <c r="A1236" s="821" t="s">
        <v>614</v>
      </c>
      <c r="B1236" s="822" t="s">
        <v>615</v>
      </c>
      <c r="C1236" s="825" t="s">
        <v>643</v>
      </c>
      <c r="D1236" s="839" t="s">
        <v>644</v>
      </c>
      <c r="E1236" s="825" t="s">
        <v>5871</v>
      </c>
      <c r="F1236" s="839" t="s">
        <v>5872</v>
      </c>
      <c r="G1236" s="825" t="s">
        <v>6109</v>
      </c>
      <c r="H1236" s="825" t="s">
        <v>6110</v>
      </c>
      <c r="I1236" s="831">
        <v>4857.60009765625</v>
      </c>
      <c r="J1236" s="831">
        <v>1</v>
      </c>
      <c r="K1236" s="832">
        <v>4857.60009765625</v>
      </c>
    </row>
    <row r="1237" spans="1:11" ht="14.45" customHeight="1" x14ac:dyDescent="0.2">
      <c r="A1237" s="821" t="s">
        <v>614</v>
      </c>
      <c r="B1237" s="822" t="s">
        <v>615</v>
      </c>
      <c r="C1237" s="825" t="s">
        <v>643</v>
      </c>
      <c r="D1237" s="839" t="s">
        <v>644</v>
      </c>
      <c r="E1237" s="825" t="s">
        <v>5871</v>
      </c>
      <c r="F1237" s="839" t="s">
        <v>5872</v>
      </c>
      <c r="G1237" s="825" t="s">
        <v>6111</v>
      </c>
      <c r="H1237" s="825" t="s">
        <v>6112</v>
      </c>
      <c r="I1237" s="831">
        <v>4857.60009765625</v>
      </c>
      <c r="J1237" s="831">
        <v>1</v>
      </c>
      <c r="K1237" s="832">
        <v>4857.60009765625</v>
      </c>
    </row>
    <row r="1238" spans="1:11" ht="14.45" customHeight="1" x14ac:dyDescent="0.2">
      <c r="A1238" s="821" t="s">
        <v>614</v>
      </c>
      <c r="B1238" s="822" t="s">
        <v>615</v>
      </c>
      <c r="C1238" s="825" t="s">
        <v>643</v>
      </c>
      <c r="D1238" s="839" t="s">
        <v>644</v>
      </c>
      <c r="E1238" s="825" t="s">
        <v>5871</v>
      </c>
      <c r="F1238" s="839" t="s">
        <v>5872</v>
      </c>
      <c r="G1238" s="825" t="s">
        <v>6113</v>
      </c>
      <c r="H1238" s="825" t="s">
        <v>6114</v>
      </c>
      <c r="I1238" s="831">
        <v>4857.60009765625</v>
      </c>
      <c r="J1238" s="831">
        <v>1</v>
      </c>
      <c r="K1238" s="832">
        <v>4857.60009765625</v>
      </c>
    </row>
    <row r="1239" spans="1:11" ht="14.45" customHeight="1" x14ac:dyDescent="0.2">
      <c r="A1239" s="821" t="s">
        <v>614</v>
      </c>
      <c r="B1239" s="822" t="s">
        <v>615</v>
      </c>
      <c r="C1239" s="825" t="s">
        <v>643</v>
      </c>
      <c r="D1239" s="839" t="s">
        <v>644</v>
      </c>
      <c r="E1239" s="825" t="s">
        <v>5871</v>
      </c>
      <c r="F1239" s="839" t="s">
        <v>5872</v>
      </c>
      <c r="G1239" s="825" t="s">
        <v>6115</v>
      </c>
      <c r="H1239" s="825" t="s">
        <v>6116</v>
      </c>
      <c r="I1239" s="831">
        <v>4857.60009765625</v>
      </c>
      <c r="J1239" s="831">
        <v>1</v>
      </c>
      <c r="K1239" s="832">
        <v>4857.60009765625</v>
      </c>
    </row>
    <row r="1240" spans="1:11" ht="14.45" customHeight="1" x14ac:dyDescent="0.2">
      <c r="A1240" s="821" t="s">
        <v>614</v>
      </c>
      <c r="B1240" s="822" t="s">
        <v>615</v>
      </c>
      <c r="C1240" s="825" t="s">
        <v>643</v>
      </c>
      <c r="D1240" s="839" t="s">
        <v>644</v>
      </c>
      <c r="E1240" s="825" t="s">
        <v>5871</v>
      </c>
      <c r="F1240" s="839" t="s">
        <v>5872</v>
      </c>
      <c r="G1240" s="825" t="s">
        <v>6117</v>
      </c>
      <c r="H1240" s="825" t="s">
        <v>6118</v>
      </c>
      <c r="I1240" s="831">
        <v>4897.85009765625</v>
      </c>
      <c r="J1240" s="831">
        <v>1</v>
      </c>
      <c r="K1240" s="832">
        <v>4897.85009765625</v>
      </c>
    </row>
    <row r="1241" spans="1:11" ht="14.45" customHeight="1" x14ac:dyDescent="0.2">
      <c r="A1241" s="821" t="s">
        <v>614</v>
      </c>
      <c r="B1241" s="822" t="s">
        <v>615</v>
      </c>
      <c r="C1241" s="825" t="s">
        <v>643</v>
      </c>
      <c r="D1241" s="839" t="s">
        <v>644</v>
      </c>
      <c r="E1241" s="825" t="s">
        <v>5871</v>
      </c>
      <c r="F1241" s="839" t="s">
        <v>5872</v>
      </c>
      <c r="G1241" s="825" t="s">
        <v>6119</v>
      </c>
      <c r="H1241" s="825" t="s">
        <v>6120</v>
      </c>
      <c r="I1241" s="831">
        <v>403.51998901367188</v>
      </c>
      <c r="J1241" s="831">
        <v>3</v>
      </c>
      <c r="K1241" s="832">
        <v>1210.5699462890625</v>
      </c>
    </row>
    <row r="1242" spans="1:11" ht="14.45" customHeight="1" x14ac:dyDescent="0.2">
      <c r="A1242" s="821" t="s">
        <v>614</v>
      </c>
      <c r="B1242" s="822" t="s">
        <v>615</v>
      </c>
      <c r="C1242" s="825" t="s">
        <v>643</v>
      </c>
      <c r="D1242" s="839" t="s">
        <v>644</v>
      </c>
      <c r="E1242" s="825" t="s">
        <v>5871</v>
      </c>
      <c r="F1242" s="839" t="s">
        <v>5872</v>
      </c>
      <c r="G1242" s="825" t="s">
        <v>6121</v>
      </c>
      <c r="H1242" s="825" t="s">
        <v>6122</v>
      </c>
      <c r="I1242" s="831">
        <v>403.52999877929688</v>
      </c>
      <c r="J1242" s="831">
        <v>2</v>
      </c>
      <c r="K1242" s="832">
        <v>807.04998779296875</v>
      </c>
    </row>
    <row r="1243" spans="1:11" ht="14.45" customHeight="1" x14ac:dyDescent="0.2">
      <c r="A1243" s="821" t="s">
        <v>614</v>
      </c>
      <c r="B1243" s="822" t="s">
        <v>615</v>
      </c>
      <c r="C1243" s="825" t="s">
        <v>643</v>
      </c>
      <c r="D1243" s="839" t="s">
        <v>644</v>
      </c>
      <c r="E1243" s="825" t="s">
        <v>5871</v>
      </c>
      <c r="F1243" s="839" t="s">
        <v>5872</v>
      </c>
      <c r="G1243" s="825" t="s">
        <v>6123</v>
      </c>
      <c r="H1243" s="825" t="s">
        <v>6124</v>
      </c>
      <c r="I1243" s="831">
        <v>403.52999877929688</v>
      </c>
      <c r="J1243" s="831">
        <v>2</v>
      </c>
      <c r="K1243" s="832">
        <v>807.04998779296875</v>
      </c>
    </row>
    <row r="1244" spans="1:11" ht="14.45" customHeight="1" x14ac:dyDescent="0.2">
      <c r="A1244" s="821" t="s">
        <v>614</v>
      </c>
      <c r="B1244" s="822" t="s">
        <v>615</v>
      </c>
      <c r="C1244" s="825" t="s">
        <v>643</v>
      </c>
      <c r="D1244" s="839" t="s">
        <v>644</v>
      </c>
      <c r="E1244" s="825" t="s">
        <v>5871</v>
      </c>
      <c r="F1244" s="839" t="s">
        <v>5872</v>
      </c>
      <c r="G1244" s="825" t="s">
        <v>6125</v>
      </c>
      <c r="H1244" s="825" t="s">
        <v>6126</v>
      </c>
      <c r="I1244" s="831">
        <v>403.51998901367188</v>
      </c>
      <c r="J1244" s="831">
        <v>3</v>
      </c>
      <c r="K1244" s="832">
        <v>1210.5699462890625</v>
      </c>
    </row>
    <row r="1245" spans="1:11" ht="14.45" customHeight="1" x14ac:dyDescent="0.2">
      <c r="A1245" s="821" t="s">
        <v>614</v>
      </c>
      <c r="B1245" s="822" t="s">
        <v>615</v>
      </c>
      <c r="C1245" s="825" t="s">
        <v>643</v>
      </c>
      <c r="D1245" s="839" t="s">
        <v>644</v>
      </c>
      <c r="E1245" s="825" t="s">
        <v>5871</v>
      </c>
      <c r="F1245" s="839" t="s">
        <v>5872</v>
      </c>
      <c r="G1245" s="825" t="s">
        <v>6127</v>
      </c>
      <c r="H1245" s="825" t="s">
        <v>6128</v>
      </c>
      <c r="I1245" s="831">
        <v>403.51998901367188</v>
      </c>
      <c r="J1245" s="831">
        <v>1</v>
      </c>
      <c r="K1245" s="832">
        <v>403.51998901367188</v>
      </c>
    </row>
    <row r="1246" spans="1:11" ht="14.45" customHeight="1" x14ac:dyDescent="0.2">
      <c r="A1246" s="821" t="s">
        <v>614</v>
      </c>
      <c r="B1246" s="822" t="s">
        <v>615</v>
      </c>
      <c r="C1246" s="825" t="s">
        <v>643</v>
      </c>
      <c r="D1246" s="839" t="s">
        <v>644</v>
      </c>
      <c r="E1246" s="825" t="s">
        <v>5871</v>
      </c>
      <c r="F1246" s="839" t="s">
        <v>5872</v>
      </c>
      <c r="G1246" s="825" t="s">
        <v>6129</v>
      </c>
      <c r="H1246" s="825" t="s">
        <v>6130</v>
      </c>
      <c r="I1246" s="831">
        <v>403.51998901367188</v>
      </c>
      <c r="J1246" s="831">
        <v>1</v>
      </c>
      <c r="K1246" s="832">
        <v>403.51998901367188</v>
      </c>
    </row>
    <row r="1247" spans="1:11" ht="14.45" customHeight="1" x14ac:dyDescent="0.2">
      <c r="A1247" s="821" t="s">
        <v>614</v>
      </c>
      <c r="B1247" s="822" t="s">
        <v>615</v>
      </c>
      <c r="C1247" s="825" t="s">
        <v>643</v>
      </c>
      <c r="D1247" s="839" t="s">
        <v>644</v>
      </c>
      <c r="E1247" s="825" t="s">
        <v>5871</v>
      </c>
      <c r="F1247" s="839" t="s">
        <v>5872</v>
      </c>
      <c r="G1247" s="825" t="s">
        <v>6131</v>
      </c>
      <c r="H1247" s="825" t="s">
        <v>6132</v>
      </c>
      <c r="I1247" s="831">
        <v>281.69000244140625</v>
      </c>
      <c r="J1247" s="831">
        <v>5</v>
      </c>
      <c r="K1247" s="832">
        <v>1408.4599609375</v>
      </c>
    </row>
    <row r="1248" spans="1:11" ht="14.45" customHeight="1" x14ac:dyDescent="0.2">
      <c r="A1248" s="821" t="s">
        <v>614</v>
      </c>
      <c r="B1248" s="822" t="s">
        <v>615</v>
      </c>
      <c r="C1248" s="825" t="s">
        <v>643</v>
      </c>
      <c r="D1248" s="839" t="s">
        <v>644</v>
      </c>
      <c r="E1248" s="825" t="s">
        <v>5871</v>
      </c>
      <c r="F1248" s="839" t="s">
        <v>5872</v>
      </c>
      <c r="G1248" s="825" t="s">
        <v>6133</v>
      </c>
      <c r="H1248" s="825" t="s">
        <v>6134</v>
      </c>
      <c r="I1248" s="831">
        <v>281.69000244140625</v>
      </c>
      <c r="J1248" s="831">
        <v>1</v>
      </c>
      <c r="K1248" s="832">
        <v>281.69000244140625</v>
      </c>
    </row>
    <row r="1249" spans="1:11" ht="14.45" customHeight="1" x14ac:dyDescent="0.2">
      <c r="A1249" s="821" t="s">
        <v>614</v>
      </c>
      <c r="B1249" s="822" t="s">
        <v>615</v>
      </c>
      <c r="C1249" s="825" t="s">
        <v>643</v>
      </c>
      <c r="D1249" s="839" t="s">
        <v>644</v>
      </c>
      <c r="E1249" s="825" t="s">
        <v>5871</v>
      </c>
      <c r="F1249" s="839" t="s">
        <v>5872</v>
      </c>
      <c r="G1249" s="825" t="s">
        <v>6135</v>
      </c>
      <c r="H1249" s="825" t="s">
        <v>6136</v>
      </c>
      <c r="I1249" s="831">
        <v>185.19999694824219</v>
      </c>
      <c r="J1249" s="831">
        <v>1</v>
      </c>
      <c r="K1249" s="832">
        <v>185.19999694824219</v>
      </c>
    </row>
    <row r="1250" spans="1:11" ht="14.45" customHeight="1" x14ac:dyDescent="0.2">
      <c r="A1250" s="821" t="s">
        <v>614</v>
      </c>
      <c r="B1250" s="822" t="s">
        <v>615</v>
      </c>
      <c r="C1250" s="825" t="s">
        <v>643</v>
      </c>
      <c r="D1250" s="839" t="s">
        <v>644</v>
      </c>
      <c r="E1250" s="825" t="s">
        <v>5871</v>
      </c>
      <c r="F1250" s="839" t="s">
        <v>5872</v>
      </c>
      <c r="G1250" s="825" t="s">
        <v>6137</v>
      </c>
      <c r="H1250" s="825" t="s">
        <v>6138</v>
      </c>
      <c r="I1250" s="831">
        <v>185.19999694824219</v>
      </c>
      <c r="J1250" s="831">
        <v>2</v>
      </c>
      <c r="K1250" s="832">
        <v>370.3900146484375</v>
      </c>
    </row>
    <row r="1251" spans="1:11" ht="14.45" customHeight="1" x14ac:dyDescent="0.2">
      <c r="A1251" s="821" t="s">
        <v>614</v>
      </c>
      <c r="B1251" s="822" t="s">
        <v>615</v>
      </c>
      <c r="C1251" s="825" t="s">
        <v>643</v>
      </c>
      <c r="D1251" s="839" t="s">
        <v>644</v>
      </c>
      <c r="E1251" s="825" t="s">
        <v>5871</v>
      </c>
      <c r="F1251" s="839" t="s">
        <v>5872</v>
      </c>
      <c r="G1251" s="825" t="s">
        <v>6139</v>
      </c>
      <c r="H1251" s="825" t="s">
        <v>6140</v>
      </c>
      <c r="I1251" s="831">
        <v>580.75</v>
      </c>
      <c r="J1251" s="831">
        <v>1</v>
      </c>
      <c r="K1251" s="832">
        <v>580.75</v>
      </c>
    </row>
    <row r="1252" spans="1:11" ht="14.45" customHeight="1" x14ac:dyDescent="0.2">
      <c r="A1252" s="821" t="s">
        <v>614</v>
      </c>
      <c r="B1252" s="822" t="s">
        <v>615</v>
      </c>
      <c r="C1252" s="825" t="s">
        <v>643</v>
      </c>
      <c r="D1252" s="839" t="s">
        <v>644</v>
      </c>
      <c r="E1252" s="825" t="s">
        <v>5871</v>
      </c>
      <c r="F1252" s="839" t="s">
        <v>5872</v>
      </c>
      <c r="G1252" s="825" t="s">
        <v>6141</v>
      </c>
      <c r="H1252" s="825" t="s">
        <v>6142</v>
      </c>
      <c r="I1252" s="831">
        <v>158.6199951171875</v>
      </c>
      <c r="J1252" s="831">
        <v>20</v>
      </c>
      <c r="K1252" s="832">
        <v>3172.389892578125</v>
      </c>
    </row>
    <row r="1253" spans="1:11" ht="14.45" customHeight="1" x14ac:dyDescent="0.2">
      <c r="A1253" s="821" t="s">
        <v>614</v>
      </c>
      <c r="B1253" s="822" t="s">
        <v>615</v>
      </c>
      <c r="C1253" s="825" t="s">
        <v>643</v>
      </c>
      <c r="D1253" s="839" t="s">
        <v>644</v>
      </c>
      <c r="E1253" s="825" t="s">
        <v>5871</v>
      </c>
      <c r="F1253" s="839" t="s">
        <v>5872</v>
      </c>
      <c r="G1253" s="825" t="s">
        <v>6143</v>
      </c>
      <c r="H1253" s="825" t="s">
        <v>6144</v>
      </c>
      <c r="I1253" s="831">
        <v>122.05999755859375</v>
      </c>
      <c r="J1253" s="831">
        <v>2</v>
      </c>
      <c r="K1253" s="832">
        <v>244.1199951171875</v>
      </c>
    </row>
    <row r="1254" spans="1:11" ht="14.45" customHeight="1" x14ac:dyDescent="0.2">
      <c r="A1254" s="821" t="s">
        <v>614</v>
      </c>
      <c r="B1254" s="822" t="s">
        <v>615</v>
      </c>
      <c r="C1254" s="825" t="s">
        <v>643</v>
      </c>
      <c r="D1254" s="839" t="s">
        <v>644</v>
      </c>
      <c r="E1254" s="825" t="s">
        <v>5871</v>
      </c>
      <c r="F1254" s="839" t="s">
        <v>5872</v>
      </c>
      <c r="G1254" s="825" t="s">
        <v>6145</v>
      </c>
      <c r="H1254" s="825" t="s">
        <v>6146</v>
      </c>
      <c r="I1254" s="831">
        <v>342.1199951171875</v>
      </c>
      <c r="J1254" s="831">
        <v>3</v>
      </c>
      <c r="K1254" s="832">
        <v>1026.3499755859375</v>
      </c>
    </row>
    <row r="1255" spans="1:11" ht="14.45" customHeight="1" x14ac:dyDescent="0.2">
      <c r="A1255" s="821" t="s">
        <v>614</v>
      </c>
      <c r="B1255" s="822" t="s">
        <v>615</v>
      </c>
      <c r="C1255" s="825" t="s">
        <v>643</v>
      </c>
      <c r="D1255" s="839" t="s">
        <v>644</v>
      </c>
      <c r="E1255" s="825" t="s">
        <v>5871</v>
      </c>
      <c r="F1255" s="839" t="s">
        <v>5872</v>
      </c>
      <c r="G1255" s="825" t="s">
        <v>6147</v>
      </c>
      <c r="H1255" s="825" t="s">
        <v>6148</v>
      </c>
      <c r="I1255" s="831">
        <v>342.1300048828125</v>
      </c>
      <c r="J1255" s="831">
        <v>1</v>
      </c>
      <c r="K1255" s="832">
        <v>342.1300048828125</v>
      </c>
    </row>
    <row r="1256" spans="1:11" ht="14.45" customHeight="1" x14ac:dyDescent="0.2">
      <c r="A1256" s="821" t="s">
        <v>614</v>
      </c>
      <c r="B1256" s="822" t="s">
        <v>615</v>
      </c>
      <c r="C1256" s="825" t="s">
        <v>643</v>
      </c>
      <c r="D1256" s="839" t="s">
        <v>644</v>
      </c>
      <c r="E1256" s="825" t="s">
        <v>5871</v>
      </c>
      <c r="F1256" s="839" t="s">
        <v>5872</v>
      </c>
      <c r="G1256" s="825" t="s">
        <v>6149</v>
      </c>
      <c r="H1256" s="825" t="s">
        <v>6150</v>
      </c>
      <c r="I1256" s="831">
        <v>342.1300048828125</v>
      </c>
      <c r="J1256" s="831">
        <v>1</v>
      </c>
      <c r="K1256" s="832">
        <v>342.1300048828125</v>
      </c>
    </row>
    <row r="1257" spans="1:11" ht="14.45" customHeight="1" x14ac:dyDescent="0.2">
      <c r="A1257" s="821" t="s">
        <v>614</v>
      </c>
      <c r="B1257" s="822" t="s">
        <v>615</v>
      </c>
      <c r="C1257" s="825" t="s">
        <v>643</v>
      </c>
      <c r="D1257" s="839" t="s">
        <v>644</v>
      </c>
      <c r="E1257" s="825" t="s">
        <v>5871</v>
      </c>
      <c r="F1257" s="839" t="s">
        <v>5872</v>
      </c>
      <c r="G1257" s="825" t="s">
        <v>6151</v>
      </c>
      <c r="H1257" s="825" t="s">
        <v>6152</v>
      </c>
      <c r="I1257" s="831">
        <v>342.1300048828125</v>
      </c>
      <c r="J1257" s="831">
        <v>1</v>
      </c>
      <c r="K1257" s="832">
        <v>342.1300048828125</v>
      </c>
    </row>
    <row r="1258" spans="1:11" ht="14.45" customHeight="1" x14ac:dyDescent="0.2">
      <c r="A1258" s="821" t="s">
        <v>614</v>
      </c>
      <c r="B1258" s="822" t="s">
        <v>615</v>
      </c>
      <c r="C1258" s="825" t="s">
        <v>643</v>
      </c>
      <c r="D1258" s="839" t="s">
        <v>644</v>
      </c>
      <c r="E1258" s="825" t="s">
        <v>5871</v>
      </c>
      <c r="F1258" s="839" t="s">
        <v>5872</v>
      </c>
      <c r="G1258" s="825" t="s">
        <v>6153</v>
      </c>
      <c r="H1258" s="825" t="s">
        <v>6154</v>
      </c>
      <c r="I1258" s="831">
        <v>401.57998657226563</v>
      </c>
      <c r="J1258" s="831">
        <v>1</v>
      </c>
      <c r="K1258" s="832">
        <v>401.57998657226563</v>
      </c>
    </row>
    <row r="1259" spans="1:11" ht="14.45" customHeight="1" x14ac:dyDescent="0.2">
      <c r="A1259" s="821" t="s">
        <v>614</v>
      </c>
      <c r="B1259" s="822" t="s">
        <v>615</v>
      </c>
      <c r="C1259" s="825" t="s">
        <v>643</v>
      </c>
      <c r="D1259" s="839" t="s">
        <v>644</v>
      </c>
      <c r="E1259" s="825" t="s">
        <v>5871</v>
      </c>
      <c r="F1259" s="839" t="s">
        <v>5872</v>
      </c>
      <c r="G1259" s="825" t="s">
        <v>6155</v>
      </c>
      <c r="H1259" s="825" t="s">
        <v>6156</v>
      </c>
      <c r="I1259" s="831">
        <v>401.57998657226563</v>
      </c>
      <c r="J1259" s="831">
        <v>1</v>
      </c>
      <c r="K1259" s="832">
        <v>401.57998657226563</v>
      </c>
    </row>
    <row r="1260" spans="1:11" ht="14.45" customHeight="1" x14ac:dyDescent="0.2">
      <c r="A1260" s="821" t="s">
        <v>614</v>
      </c>
      <c r="B1260" s="822" t="s">
        <v>615</v>
      </c>
      <c r="C1260" s="825" t="s">
        <v>643</v>
      </c>
      <c r="D1260" s="839" t="s">
        <v>644</v>
      </c>
      <c r="E1260" s="825" t="s">
        <v>5871</v>
      </c>
      <c r="F1260" s="839" t="s">
        <v>5872</v>
      </c>
      <c r="G1260" s="825" t="s">
        <v>6157</v>
      </c>
      <c r="H1260" s="825" t="s">
        <v>6158</v>
      </c>
      <c r="I1260" s="831">
        <v>801.96002197265625</v>
      </c>
      <c r="J1260" s="831">
        <v>20</v>
      </c>
      <c r="K1260" s="832">
        <v>16039.2802734375</v>
      </c>
    </row>
    <row r="1261" spans="1:11" ht="14.45" customHeight="1" x14ac:dyDescent="0.2">
      <c r="A1261" s="821" t="s">
        <v>614</v>
      </c>
      <c r="B1261" s="822" t="s">
        <v>615</v>
      </c>
      <c r="C1261" s="825" t="s">
        <v>643</v>
      </c>
      <c r="D1261" s="839" t="s">
        <v>644</v>
      </c>
      <c r="E1261" s="825" t="s">
        <v>5871</v>
      </c>
      <c r="F1261" s="839" t="s">
        <v>5872</v>
      </c>
      <c r="G1261" s="825" t="s">
        <v>6159</v>
      </c>
      <c r="H1261" s="825" t="s">
        <v>6160</v>
      </c>
      <c r="I1261" s="831">
        <v>801.96002197265625</v>
      </c>
      <c r="J1261" s="831">
        <v>5</v>
      </c>
      <c r="K1261" s="832">
        <v>4009.820068359375</v>
      </c>
    </row>
    <row r="1262" spans="1:11" ht="14.45" customHeight="1" x14ac:dyDescent="0.2">
      <c r="A1262" s="821" t="s">
        <v>614</v>
      </c>
      <c r="B1262" s="822" t="s">
        <v>615</v>
      </c>
      <c r="C1262" s="825" t="s">
        <v>643</v>
      </c>
      <c r="D1262" s="839" t="s">
        <v>644</v>
      </c>
      <c r="E1262" s="825" t="s">
        <v>5871</v>
      </c>
      <c r="F1262" s="839" t="s">
        <v>5872</v>
      </c>
      <c r="G1262" s="825" t="s">
        <v>6161</v>
      </c>
      <c r="H1262" s="825" t="s">
        <v>6162</v>
      </c>
      <c r="I1262" s="831">
        <v>2390.93994140625</v>
      </c>
      <c r="J1262" s="831">
        <v>1</v>
      </c>
      <c r="K1262" s="832">
        <v>2390.93994140625</v>
      </c>
    </row>
    <row r="1263" spans="1:11" ht="14.45" customHeight="1" x14ac:dyDescent="0.2">
      <c r="A1263" s="821" t="s">
        <v>614</v>
      </c>
      <c r="B1263" s="822" t="s">
        <v>615</v>
      </c>
      <c r="C1263" s="825" t="s">
        <v>643</v>
      </c>
      <c r="D1263" s="839" t="s">
        <v>644</v>
      </c>
      <c r="E1263" s="825" t="s">
        <v>5871</v>
      </c>
      <c r="F1263" s="839" t="s">
        <v>5872</v>
      </c>
      <c r="G1263" s="825" t="s">
        <v>6163</v>
      </c>
      <c r="H1263" s="825" t="s">
        <v>6164</v>
      </c>
      <c r="I1263" s="831">
        <v>5875.009765625</v>
      </c>
      <c r="J1263" s="831">
        <v>1</v>
      </c>
      <c r="K1263" s="832">
        <v>5875.009765625</v>
      </c>
    </row>
    <row r="1264" spans="1:11" ht="14.45" customHeight="1" x14ac:dyDescent="0.2">
      <c r="A1264" s="821" t="s">
        <v>614</v>
      </c>
      <c r="B1264" s="822" t="s">
        <v>615</v>
      </c>
      <c r="C1264" s="825" t="s">
        <v>643</v>
      </c>
      <c r="D1264" s="839" t="s">
        <v>644</v>
      </c>
      <c r="E1264" s="825" t="s">
        <v>5871</v>
      </c>
      <c r="F1264" s="839" t="s">
        <v>5872</v>
      </c>
      <c r="G1264" s="825" t="s">
        <v>6165</v>
      </c>
      <c r="H1264" s="825" t="s">
        <v>6166</v>
      </c>
      <c r="I1264" s="831">
        <v>3434.820068359375</v>
      </c>
      <c r="J1264" s="831">
        <v>3</v>
      </c>
      <c r="K1264" s="832">
        <v>10304.4599609375</v>
      </c>
    </row>
    <row r="1265" spans="1:11" ht="14.45" customHeight="1" x14ac:dyDescent="0.2">
      <c r="A1265" s="821" t="s">
        <v>614</v>
      </c>
      <c r="B1265" s="822" t="s">
        <v>615</v>
      </c>
      <c r="C1265" s="825" t="s">
        <v>643</v>
      </c>
      <c r="D1265" s="839" t="s">
        <v>644</v>
      </c>
      <c r="E1265" s="825" t="s">
        <v>5871</v>
      </c>
      <c r="F1265" s="839" t="s">
        <v>5872</v>
      </c>
      <c r="G1265" s="825" t="s">
        <v>6167</v>
      </c>
      <c r="H1265" s="825" t="s">
        <v>6168</v>
      </c>
      <c r="I1265" s="831">
        <v>506</v>
      </c>
      <c r="J1265" s="831">
        <v>1</v>
      </c>
      <c r="K1265" s="832">
        <v>506</v>
      </c>
    </row>
    <row r="1266" spans="1:11" ht="14.45" customHeight="1" x14ac:dyDescent="0.2">
      <c r="A1266" s="821" t="s">
        <v>614</v>
      </c>
      <c r="B1266" s="822" t="s">
        <v>615</v>
      </c>
      <c r="C1266" s="825" t="s">
        <v>643</v>
      </c>
      <c r="D1266" s="839" t="s">
        <v>644</v>
      </c>
      <c r="E1266" s="825" t="s">
        <v>5871</v>
      </c>
      <c r="F1266" s="839" t="s">
        <v>5872</v>
      </c>
      <c r="G1266" s="825" t="s">
        <v>6169</v>
      </c>
      <c r="H1266" s="825" t="s">
        <v>6170</v>
      </c>
      <c r="I1266" s="831">
        <v>1215.469970703125</v>
      </c>
      <c r="J1266" s="831">
        <v>1</v>
      </c>
      <c r="K1266" s="832">
        <v>1215.469970703125</v>
      </c>
    </row>
    <row r="1267" spans="1:11" ht="14.45" customHeight="1" x14ac:dyDescent="0.2">
      <c r="A1267" s="821" t="s">
        <v>614</v>
      </c>
      <c r="B1267" s="822" t="s">
        <v>615</v>
      </c>
      <c r="C1267" s="825" t="s">
        <v>643</v>
      </c>
      <c r="D1267" s="839" t="s">
        <v>644</v>
      </c>
      <c r="E1267" s="825" t="s">
        <v>5871</v>
      </c>
      <c r="F1267" s="839" t="s">
        <v>5872</v>
      </c>
      <c r="G1267" s="825" t="s">
        <v>6171</v>
      </c>
      <c r="H1267" s="825" t="s">
        <v>6172</v>
      </c>
      <c r="I1267" s="831">
        <v>1215.4599609375</v>
      </c>
      <c r="J1267" s="831">
        <v>1</v>
      </c>
      <c r="K1267" s="832">
        <v>1215.4599609375</v>
      </c>
    </row>
    <row r="1268" spans="1:11" ht="14.45" customHeight="1" x14ac:dyDescent="0.2">
      <c r="A1268" s="821" t="s">
        <v>614</v>
      </c>
      <c r="B1268" s="822" t="s">
        <v>615</v>
      </c>
      <c r="C1268" s="825" t="s">
        <v>643</v>
      </c>
      <c r="D1268" s="839" t="s">
        <v>644</v>
      </c>
      <c r="E1268" s="825" t="s">
        <v>5871</v>
      </c>
      <c r="F1268" s="839" t="s">
        <v>5872</v>
      </c>
      <c r="G1268" s="825" t="s">
        <v>6173</v>
      </c>
      <c r="H1268" s="825" t="s">
        <v>6174</v>
      </c>
      <c r="I1268" s="831">
        <v>1215.4599609375</v>
      </c>
      <c r="J1268" s="831">
        <v>1</v>
      </c>
      <c r="K1268" s="832">
        <v>1215.4599609375</v>
      </c>
    </row>
    <row r="1269" spans="1:11" ht="14.45" customHeight="1" x14ac:dyDescent="0.2">
      <c r="A1269" s="821" t="s">
        <v>614</v>
      </c>
      <c r="B1269" s="822" t="s">
        <v>615</v>
      </c>
      <c r="C1269" s="825" t="s">
        <v>643</v>
      </c>
      <c r="D1269" s="839" t="s">
        <v>644</v>
      </c>
      <c r="E1269" s="825" t="s">
        <v>5871</v>
      </c>
      <c r="F1269" s="839" t="s">
        <v>5872</v>
      </c>
      <c r="G1269" s="825" t="s">
        <v>6175</v>
      </c>
      <c r="H1269" s="825" t="s">
        <v>6176</v>
      </c>
      <c r="I1269" s="831">
        <v>1415.260009765625</v>
      </c>
      <c r="J1269" s="831">
        <v>2</v>
      </c>
      <c r="K1269" s="832">
        <v>2830.52001953125</v>
      </c>
    </row>
    <row r="1270" spans="1:11" ht="14.45" customHeight="1" x14ac:dyDescent="0.2">
      <c r="A1270" s="821" t="s">
        <v>614</v>
      </c>
      <c r="B1270" s="822" t="s">
        <v>615</v>
      </c>
      <c r="C1270" s="825" t="s">
        <v>643</v>
      </c>
      <c r="D1270" s="839" t="s">
        <v>644</v>
      </c>
      <c r="E1270" s="825" t="s">
        <v>5871</v>
      </c>
      <c r="F1270" s="839" t="s">
        <v>5872</v>
      </c>
      <c r="G1270" s="825" t="s">
        <v>6177</v>
      </c>
      <c r="H1270" s="825" t="s">
        <v>6178</v>
      </c>
      <c r="I1270" s="831">
        <v>1415.260009765625</v>
      </c>
      <c r="J1270" s="831">
        <v>1</v>
      </c>
      <c r="K1270" s="832">
        <v>1415.260009765625</v>
      </c>
    </row>
    <row r="1271" spans="1:11" ht="14.45" customHeight="1" x14ac:dyDescent="0.2">
      <c r="A1271" s="821" t="s">
        <v>614</v>
      </c>
      <c r="B1271" s="822" t="s">
        <v>615</v>
      </c>
      <c r="C1271" s="825" t="s">
        <v>643</v>
      </c>
      <c r="D1271" s="839" t="s">
        <v>644</v>
      </c>
      <c r="E1271" s="825" t="s">
        <v>5871</v>
      </c>
      <c r="F1271" s="839" t="s">
        <v>5872</v>
      </c>
      <c r="G1271" s="825" t="s">
        <v>6179</v>
      </c>
      <c r="H1271" s="825" t="s">
        <v>6180</v>
      </c>
      <c r="I1271" s="831">
        <v>1415.27001953125</v>
      </c>
      <c r="J1271" s="831">
        <v>2</v>
      </c>
      <c r="K1271" s="832">
        <v>2830.530029296875</v>
      </c>
    </row>
    <row r="1272" spans="1:11" ht="14.45" customHeight="1" x14ac:dyDescent="0.2">
      <c r="A1272" s="821" t="s">
        <v>614</v>
      </c>
      <c r="B1272" s="822" t="s">
        <v>615</v>
      </c>
      <c r="C1272" s="825" t="s">
        <v>643</v>
      </c>
      <c r="D1272" s="839" t="s">
        <v>644</v>
      </c>
      <c r="E1272" s="825" t="s">
        <v>5871</v>
      </c>
      <c r="F1272" s="839" t="s">
        <v>5872</v>
      </c>
      <c r="G1272" s="825" t="s">
        <v>6181</v>
      </c>
      <c r="H1272" s="825" t="s">
        <v>6182</v>
      </c>
      <c r="I1272" s="831">
        <v>880.1500244140625</v>
      </c>
      <c r="J1272" s="831">
        <v>1</v>
      </c>
      <c r="K1272" s="832">
        <v>880.1500244140625</v>
      </c>
    </row>
    <row r="1273" spans="1:11" ht="14.45" customHeight="1" x14ac:dyDescent="0.2">
      <c r="A1273" s="821" t="s">
        <v>614</v>
      </c>
      <c r="B1273" s="822" t="s">
        <v>615</v>
      </c>
      <c r="C1273" s="825" t="s">
        <v>643</v>
      </c>
      <c r="D1273" s="839" t="s">
        <v>644</v>
      </c>
      <c r="E1273" s="825" t="s">
        <v>5871</v>
      </c>
      <c r="F1273" s="839" t="s">
        <v>5872</v>
      </c>
      <c r="G1273" s="825" t="s">
        <v>6183</v>
      </c>
      <c r="H1273" s="825" t="s">
        <v>6184</v>
      </c>
      <c r="I1273" s="831">
        <v>880.1500244140625</v>
      </c>
      <c r="J1273" s="831">
        <v>1</v>
      </c>
      <c r="K1273" s="832">
        <v>880.1500244140625</v>
      </c>
    </row>
    <row r="1274" spans="1:11" ht="14.45" customHeight="1" x14ac:dyDescent="0.2">
      <c r="A1274" s="821" t="s">
        <v>614</v>
      </c>
      <c r="B1274" s="822" t="s">
        <v>615</v>
      </c>
      <c r="C1274" s="825" t="s">
        <v>643</v>
      </c>
      <c r="D1274" s="839" t="s">
        <v>644</v>
      </c>
      <c r="E1274" s="825" t="s">
        <v>5871</v>
      </c>
      <c r="F1274" s="839" t="s">
        <v>5872</v>
      </c>
      <c r="G1274" s="825" t="s">
        <v>6185</v>
      </c>
      <c r="H1274" s="825" t="s">
        <v>6186</v>
      </c>
      <c r="I1274" s="831">
        <v>880.15997314453125</v>
      </c>
      <c r="J1274" s="831">
        <v>2</v>
      </c>
      <c r="K1274" s="832">
        <v>1760.31005859375</v>
      </c>
    </row>
    <row r="1275" spans="1:11" ht="14.45" customHeight="1" x14ac:dyDescent="0.2">
      <c r="A1275" s="821" t="s">
        <v>614</v>
      </c>
      <c r="B1275" s="822" t="s">
        <v>615</v>
      </c>
      <c r="C1275" s="825" t="s">
        <v>643</v>
      </c>
      <c r="D1275" s="839" t="s">
        <v>644</v>
      </c>
      <c r="E1275" s="825" t="s">
        <v>5871</v>
      </c>
      <c r="F1275" s="839" t="s">
        <v>5872</v>
      </c>
      <c r="G1275" s="825" t="s">
        <v>6187</v>
      </c>
      <c r="H1275" s="825" t="s">
        <v>6188</v>
      </c>
      <c r="I1275" s="831">
        <v>880.1500244140625</v>
      </c>
      <c r="J1275" s="831">
        <v>1</v>
      </c>
      <c r="K1275" s="832">
        <v>880.1500244140625</v>
      </c>
    </row>
    <row r="1276" spans="1:11" ht="14.45" customHeight="1" x14ac:dyDescent="0.2">
      <c r="A1276" s="821" t="s">
        <v>614</v>
      </c>
      <c r="B1276" s="822" t="s">
        <v>615</v>
      </c>
      <c r="C1276" s="825" t="s">
        <v>643</v>
      </c>
      <c r="D1276" s="839" t="s">
        <v>644</v>
      </c>
      <c r="E1276" s="825" t="s">
        <v>5871</v>
      </c>
      <c r="F1276" s="839" t="s">
        <v>5872</v>
      </c>
      <c r="G1276" s="825" t="s">
        <v>6189</v>
      </c>
      <c r="H1276" s="825" t="s">
        <v>6190</v>
      </c>
      <c r="I1276" s="831">
        <v>880.1500244140625</v>
      </c>
      <c r="J1276" s="831">
        <v>1</v>
      </c>
      <c r="K1276" s="832">
        <v>880.1500244140625</v>
      </c>
    </row>
    <row r="1277" spans="1:11" ht="14.45" customHeight="1" x14ac:dyDescent="0.2">
      <c r="A1277" s="821" t="s">
        <v>614</v>
      </c>
      <c r="B1277" s="822" t="s">
        <v>615</v>
      </c>
      <c r="C1277" s="825" t="s">
        <v>643</v>
      </c>
      <c r="D1277" s="839" t="s">
        <v>644</v>
      </c>
      <c r="E1277" s="825" t="s">
        <v>5871</v>
      </c>
      <c r="F1277" s="839" t="s">
        <v>5872</v>
      </c>
      <c r="G1277" s="825" t="s">
        <v>6191</v>
      </c>
      <c r="H1277" s="825" t="s">
        <v>6192</v>
      </c>
      <c r="I1277" s="831">
        <v>800.4000244140625</v>
      </c>
      <c r="J1277" s="831">
        <v>2</v>
      </c>
      <c r="K1277" s="832">
        <v>1600.800048828125</v>
      </c>
    </row>
    <row r="1278" spans="1:11" ht="14.45" customHeight="1" x14ac:dyDescent="0.2">
      <c r="A1278" s="821" t="s">
        <v>614</v>
      </c>
      <c r="B1278" s="822" t="s">
        <v>615</v>
      </c>
      <c r="C1278" s="825" t="s">
        <v>643</v>
      </c>
      <c r="D1278" s="839" t="s">
        <v>644</v>
      </c>
      <c r="E1278" s="825" t="s">
        <v>5871</v>
      </c>
      <c r="F1278" s="839" t="s">
        <v>5872</v>
      </c>
      <c r="G1278" s="825" t="s">
        <v>6193</v>
      </c>
      <c r="H1278" s="825" t="s">
        <v>6194</v>
      </c>
      <c r="I1278" s="831">
        <v>897</v>
      </c>
      <c r="J1278" s="831">
        <v>1</v>
      </c>
      <c r="K1278" s="832">
        <v>897</v>
      </c>
    </row>
    <row r="1279" spans="1:11" ht="14.45" customHeight="1" x14ac:dyDescent="0.2">
      <c r="A1279" s="821" t="s">
        <v>614</v>
      </c>
      <c r="B1279" s="822" t="s">
        <v>615</v>
      </c>
      <c r="C1279" s="825" t="s">
        <v>643</v>
      </c>
      <c r="D1279" s="839" t="s">
        <v>644</v>
      </c>
      <c r="E1279" s="825" t="s">
        <v>5871</v>
      </c>
      <c r="F1279" s="839" t="s">
        <v>5872</v>
      </c>
      <c r="G1279" s="825" t="s">
        <v>6195</v>
      </c>
      <c r="H1279" s="825" t="s">
        <v>6196</v>
      </c>
      <c r="I1279" s="831">
        <v>897</v>
      </c>
      <c r="J1279" s="831">
        <v>1</v>
      </c>
      <c r="K1279" s="832">
        <v>897</v>
      </c>
    </row>
    <row r="1280" spans="1:11" ht="14.45" customHeight="1" x14ac:dyDescent="0.2">
      <c r="A1280" s="821" t="s">
        <v>614</v>
      </c>
      <c r="B1280" s="822" t="s">
        <v>615</v>
      </c>
      <c r="C1280" s="825" t="s">
        <v>643</v>
      </c>
      <c r="D1280" s="839" t="s">
        <v>644</v>
      </c>
      <c r="E1280" s="825" t="s">
        <v>5871</v>
      </c>
      <c r="F1280" s="839" t="s">
        <v>5872</v>
      </c>
      <c r="G1280" s="825" t="s">
        <v>6197</v>
      </c>
      <c r="H1280" s="825" t="s">
        <v>6198</v>
      </c>
      <c r="I1280" s="831">
        <v>939.6199951171875</v>
      </c>
      <c r="J1280" s="831">
        <v>1</v>
      </c>
      <c r="K1280" s="832">
        <v>939.6199951171875</v>
      </c>
    </row>
    <row r="1281" spans="1:11" ht="14.45" customHeight="1" x14ac:dyDescent="0.2">
      <c r="A1281" s="821" t="s">
        <v>614</v>
      </c>
      <c r="B1281" s="822" t="s">
        <v>615</v>
      </c>
      <c r="C1281" s="825" t="s">
        <v>643</v>
      </c>
      <c r="D1281" s="839" t="s">
        <v>644</v>
      </c>
      <c r="E1281" s="825" t="s">
        <v>5871</v>
      </c>
      <c r="F1281" s="839" t="s">
        <v>5872</v>
      </c>
      <c r="G1281" s="825" t="s">
        <v>6199</v>
      </c>
      <c r="H1281" s="825" t="s">
        <v>6200</v>
      </c>
      <c r="I1281" s="831">
        <v>1008.8200073242188</v>
      </c>
      <c r="J1281" s="831">
        <v>4</v>
      </c>
      <c r="K1281" s="832">
        <v>4035.27001953125</v>
      </c>
    </row>
    <row r="1282" spans="1:11" ht="14.45" customHeight="1" x14ac:dyDescent="0.2">
      <c r="A1282" s="821" t="s">
        <v>614</v>
      </c>
      <c r="B1282" s="822" t="s">
        <v>615</v>
      </c>
      <c r="C1282" s="825" t="s">
        <v>643</v>
      </c>
      <c r="D1282" s="839" t="s">
        <v>644</v>
      </c>
      <c r="E1282" s="825" t="s">
        <v>5871</v>
      </c>
      <c r="F1282" s="839" t="s">
        <v>5872</v>
      </c>
      <c r="G1282" s="825" t="s">
        <v>6201</v>
      </c>
      <c r="H1282" s="825" t="s">
        <v>6202</v>
      </c>
      <c r="I1282" s="831">
        <v>1135.050048828125</v>
      </c>
      <c r="J1282" s="831">
        <v>1</v>
      </c>
      <c r="K1282" s="832">
        <v>1135.050048828125</v>
      </c>
    </row>
    <row r="1283" spans="1:11" ht="14.45" customHeight="1" x14ac:dyDescent="0.2">
      <c r="A1283" s="821" t="s">
        <v>614</v>
      </c>
      <c r="B1283" s="822" t="s">
        <v>615</v>
      </c>
      <c r="C1283" s="825" t="s">
        <v>643</v>
      </c>
      <c r="D1283" s="839" t="s">
        <v>644</v>
      </c>
      <c r="E1283" s="825" t="s">
        <v>5871</v>
      </c>
      <c r="F1283" s="839" t="s">
        <v>5872</v>
      </c>
      <c r="G1283" s="825" t="s">
        <v>6203</v>
      </c>
      <c r="H1283" s="825" t="s">
        <v>6204</v>
      </c>
      <c r="I1283" s="831">
        <v>1135.050048828125</v>
      </c>
      <c r="J1283" s="831">
        <v>1</v>
      </c>
      <c r="K1283" s="832">
        <v>1135.050048828125</v>
      </c>
    </row>
    <row r="1284" spans="1:11" ht="14.45" customHeight="1" x14ac:dyDescent="0.2">
      <c r="A1284" s="821" t="s">
        <v>614</v>
      </c>
      <c r="B1284" s="822" t="s">
        <v>615</v>
      </c>
      <c r="C1284" s="825" t="s">
        <v>643</v>
      </c>
      <c r="D1284" s="839" t="s">
        <v>644</v>
      </c>
      <c r="E1284" s="825" t="s">
        <v>5871</v>
      </c>
      <c r="F1284" s="839" t="s">
        <v>5872</v>
      </c>
      <c r="G1284" s="825" t="s">
        <v>6205</v>
      </c>
      <c r="H1284" s="825" t="s">
        <v>6206</v>
      </c>
      <c r="I1284" s="831">
        <v>1135.050048828125</v>
      </c>
      <c r="J1284" s="831">
        <v>5</v>
      </c>
      <c r="K1284" s="832">
        <v>5675.25</v>
      </c>
    </row>
    <row r="1285" spans="1:11" ht="14.45" customHeight="1" x14ac:dyDescent="0.2">
      <c r="A1285" s="821" t="s">
        <v>614</v>
      </c>
      <c r="B1285" s="822" t="s">
        <v>615</v>
      </c>
      <c r="C1285" s="825" t="s">
        <v>643</v>
      </c>
      <c r="D1285" s="839" t="s">
        <v>644</v>
      </c>
      <c r="E1285" s="825" t="s">
        <v>5871</v>
      </c>
      <c r="F1285" s="839" t="s">
        <v>5872</v>
      </c>
      <c r="G1285" s="825" t="s">
        <v>6207</v>
      </c>
      <c r="H1285" s="825" t="s">
        <v>6208</v>
      </c>
      <c r="I1285" s="831">
        <v>1169.550048828125</v>
      </c>
      <c r="J1285" s="831">
        <v>1</v>
      </c>
      <c r="K1285" s="832">
        <v>1169.550048828125</v>
      </c>
    </row>
    <row r="1286" spans="1:11" ht="14.45" customHeight="1" x14ac:dyDescent="0.2">
      <c r="A1286" s="821" t="s">
        <v>614</v>
      </c>
      <c r="B1286" s="822" t="s">
        <v>615</v>
      </c>
      <c r="C1286" s="825" t="s">
        <v>643</v>
      </c>
      <c r="D1286" s="839" t="s">
        <v>644</v>
      </c>
      <c r="E1286" s="825" t="s">
        <v>5871</v>
      </c>
      <c r="F1286" s="839" t="s">
        <v>5872</v>
      </c>
      <c r="G1286" s="825" t="s">
        <v>6209</v>
      </c>
      <c r="H1286" s="825" t="s">
        <v>6210</v>
      </c>
      <c r="I1286" s="831">
        <v>1169.550048828125</v>
      </c>
      <c r="J1286" s="831">
        <v>1</v>
      </c>
      <c r="K1286" s="832">
        <v>1169.550048828125</v>
      </c>
    </row>
    <row r="1287" spans="1:11" ht="14.45" customHeight="1" x14ac:dyDescent="0.2">
      <c r="A1287" s="821" t="s">
        <v>614</v>
      </c>
      <c r="B1287" s="822" t="s">
        <v>615</v>
      </c>
      <c r="C1287" s="825" t="s">
        <v>643</v>
      </c>
      <c r="D1287" s="839" t="s">
        <v>644</v>
      </c>
      <c r="E1287" s="825" t="s">
        <v>5871</v>
      </c>
      <c r="F1287" s="839" t="s">
        <v>5872</v>
      </c>
      <c r="G1287" s="825" t="s">
        <v>6211</v>
      </c>
      <c r="H1287" s="825" t="s">
        <v>6212</v>
      </c>
      <c r="I1287" s="831">
        <v>4600</v>
      </c>
      <c r="J1287" s="831">
        <v>2</v>
      </c>
      <c r="K1287" s="832">
        <v>9200</v>
      </c>
    </row>
    <row r="1288" spans="1:11" ht="14.45" customHeight="1" x14ac:dyDescent="0.2">
      <c r="A1288" s="821" t="s">
        <v>614</v>
      </c>
      <c r="B1288" s="822" t="s">
        <v>615</v>
      </c>
      <c r="C1288" s="825" t="s">
        <v>643</v>
      </c>
      <c r="D1288" s="839" t="s">
        <v>644</v>
      </c>
      <c r="E1288" s="825" t="s">
        <v>5871</v>
      </c>
      <c r="F1288" s="839" t="s">
        <v>5872</v>
      </c>
      <c r="G1288" s="825" t="s">
        <v>6213</v>
      </c>
      <c r="H1288" s="825" t="s">
        <v>6214</v>
      </c>
      <c r="I1288" s="831">
        <v>8390.400390625</v>
      </c>
      <c r="J1288" s="831">
        <v>2</v>
      </c>
      <c r="K1288" s="832">
        <v>16780.80078125</v>
      </c>
    </row>
    <row r="1289" spans="1:11" ht="14.45" customHeight="1" x14ac:dyDescent="0.2">
      <c r="A1289" s="821" t="s">
        <v>614</v>
      </c>
      <c r="B1289" s="822" t="s">
        <v>615</v>
      </c>
      <c r="C1289" s="825" t="s">
        <v>643</v>
      </c>
      <c r="D1289" s="839" t="s">
        <v>644</v>
      </c>
      <c r="E1289" s="825" t="s">
        <v>5871</v>
      </c>
      <c r="F1289" s="839" t="s">
        <v>5872</v>
      </c>
      <c r="G1289" s="825" t="s">
        <v>6215</v>
      </c>
      <c r="H1289" s="825" t="s">
        <v>6216</v>
      </c>
      <c r="I1289" s="831">
        <v>9119.5</v>
      </c>
      <c r="J1289" s="831">
        <v>33</v>
      </c>
      <c r="K1289" s="832">
        <v>300943.5</v>
      </c>
    </row>
    <row r="1290" spans="1:11" ht="14.45" customHeight="1" x14ac:dyDescent="0.2">
      <c r="A1290" s="821" t="s">
        <v>614</v>
      </c>
      <c r="B1290" s="822" t="s">
        <v>615</v>
      </c>
      <c r="C1290" s="825" t="s">
        <v>643</v>
      </c>
      <c r="D1290" s="839" t="s">
        <v>644</v>
      </c>
      <c r="E1290" s="825" t="s">
        <v>5871</v>
      </c>
      <c r="F1290" s="839" t="s">
        <v>5872</v>
      </c>
      <c r="G1290" s="825" t="s">
        <v>6217</v>
      </c>
      <c r="H1290" s="825" t="s">
        <v>6218</v>
      </c>
      <c r="I1290" s="831">
        <v>402.06501770019531</v>
      </c>
      <c r="J1290" s="831">
        <v>3</v>
      </c>
      <c r="K1290" s="832">
        <v>1608.2500708010048</v>
      </c>
    </row>
    <row r="1291" spans="1:11" ht="14.45" customHeight="1" x14ac:dyDescent="0.2">
      <c r="A1291" s="821" t="s">
        <v>614</v>
      </c>
      <c r="B1291" s="822" t="s">
        <v>615</v>
      </c>
      <c r="C1291" s="825" t="s">
        <v>643</v>
      </c>
      <c r="D1291" s="839" t="s">
        <v>644</v>
      </c>
      <c r="E1291" s="825" t="s">
        <v>5871</v>
      </c>
      <c r="F1291" s="839" t="s">
        <v>5872</v>
      </c>
      <c r="G1291" s="825" t="s">
        <v>6219</v>
      </c>
      <c r="H1291" s="825" t="s">
        <v>6220</v>
      </c>
      <c r="I1291" s="831">
        <v>536.09002685546875</v>
      </c>
      <c r="J1291" s="831">
        <v>1</v>
      </c>
      <c r="K1291" s="832">
        <v>536.09002685546875</v>
      </c>
    </row>
    <row r="1292" spans="1:11" ht="14.45" customHeight="1" x14ac:dyDescent="0.2">
      <c r="A1292" s="821" t="s">
        <v>614</v>
      </c>
      <c r="B1292" s="822" t="s">
        <v>615</v>
      </c>
      <c r="C1292" s="825" t="s">
        <v>643</v>
      </c>
      <c r="D1292" s="839" t="s">
        <v>644</v>
      </c>
      <c r="E1292" s="825" t="s">
        <v>5871</v>
      </c>
      <c r="F1292" s="839" t="s">
        <v>5872</v>
      </c>
      <c r="G1292" s="825" t="s">
        <v>6221</v>
      </c>
      <c r="H1292" s="825" t="s">
        <v>6222</v>
      </c>
      <c r="I1292" s="831">
        <v>536.09002685546875</v>
      </c>
      <c r="J1292" s="831">
        <v>1</v>
      </c>
      <c r="K1292" s="832">
        <v>536.09002685546875</v>
      </c>
    </row>
    <row r="1293" spans="1:11" ht="14.45" customHeight="1" x14ac:dyDescent="0.2">
      <c r="A1293" s="821" t="s">
        <v>614</v>
      </c>
      <c r="B1293" s="822" t="s">
        <v>615</v>
      </c>
      <c r="C1293" s="825" t="s">
        <v>643</v>
      </c>
      <c r="D1293" s="839" t="s">
        <v>644</v>
      </c>
      <c r="E1293" s="825" t="s">
        <v>5871</v>
      </c>
      <c r="F1293" s="839" t="s">
        <v>5872</v>
      </c>
      <c r="G1293" s="825" t="s">
        <v>6223</v>
      </c>
      <c r="H1293" s="825" t="s">
        <v>6224</v>
      </c>
      <c r="I1293" s="831">
        <v>294.3599853515625</v>
      </c>
      <c r="J1293" s="831">
        <v>1</v>
      </c>
      <c r="K1293" s="832">
        <v>294.3599853515625</v>
      </c>
    </row>
    <row r="1294" spans="1:11" ht="14.45" customHeight="1" x14ac:dyDescent="0.2">
      <c r="A1294" s="821" t="s">
        <v>614</v>
      </c>
      <c r="B1294" s="822" t="s">
        <v>615</v>
      </c>
      <c r="C1294" s="825" t="s">
        <v>643</v>
      </c>
      <c r="D1294" s="839" t="s">
        <v>644</v>
      </c>
      <c r="E1294" s="825" t="s">
        <v>5871</v>
      </c>
      <c r="F1294" s="839" t="s">
        <v>5872</v>
      </c>
      <c r="G1294" s="825" t="s">
        <v>6225</v>
      </c>
      <c r="H1294" s="825" t="s">
        <v>6226</v>
      </c>
      <c r="I1294" s="831">
        <v>404.5</v>
      </c>
      <c r="J1294" s="831">
        <v>2</v>
      </c>
      <c r="K1294" s="832">
        <v>809</v>
      </c>
    </row>
    <row r="1295" spans="1:11" ht="14.45" customHeight="1" x14ac:dyDescent="0.2">
      <c r="A1295" s="821" t="s">
        <v>614</v>
      </c>
      <c r="B1295" s="822" t="s">
        <v>615</v>
      </c>
      <c r="C1295" s="825" t="s">
        <v>643</v>
      </c>
      <c r="D1295" s="839" t="s">
        <v>644</v>
      </c>
      <c r="E1295" s="825" t="s">
        <v>5871</v>
      </c>
      <c r="F1295" s="839" t="s">
        <v>5872</v>
      </c>
      <c r="G1295" s="825" t="s">
        <v>6227</v>
      </c>
      <c r="H1295" s="825" t="s">
        <v>6228</v>
      </c>
      <c r="I1295" s="831">
        <v>404.5</v>
      </c>
      <c r="J1295" s="831">
        <v>2</v>
      </c>
      <c r="K1295" s="832">
        <v>809</v>
      </c>
    </row>
    <row r="1296" spans="1:11" ht="14.45" customHeight="1" x14ac:dyDescent="0.2">
      <c r="A1296" s="821" t="s">
        <v>614</v>
      </c>
      <c r="B1296" s="822" t="s">
        <v>615</v>
      </c>
      <c r="C1296" s="825" t="s">
        <v>643</v>
      </c>
      <c r="D1296" s="839" t="s">
        <v>644</v>
      </c>
      <c r="E1296" s="825" t="s">
        <v>5871</v>
      </c>
      <c r="F1296" s="839" t="s">
        <v>5872</v>
      </c>
      <c r="G1296" s="825" t="s">
        <v>6229</v>
      </c>
      <c r="H1296" s="825" t="s">
        <v>6230</v>
      </c>
      <c r="I1296" s="831">
        <v>444.45999145507813</v>
      </c>
      <c r="J1296" s="831">
        <v>1</v>
      </c>
      <c r="K1296" s="832">
        <v>444.45999145507813</v>
      </c>
    </row>
    <row r="1297" spans="1:11" ht="14.45" customHeight="1" x14ac:dyDescent="0.2">
      <c r="A1297" s="821" t="s">
        <v>614</v>
      </c>
      <c r="B1297" s="822" t="s">
        <v>615</v>
      </c>
      <c r="C1297" s="825" t="s">
        <v>643</v>
      </c>
      <c r="D1297" s="839" t="s">
        <v>644</v>
      </c>
      <c r="E1297" s="825" t="s">
        <v>5871</v>
      </c>
      <c r="F1297" s="839" t="s">
        <v>5872</v>
      </c>
      <c r="G1297" s="825" t="s">
        <v>6231</v>
      </c>
      <c r="H1297" s="825" t="s">
        <v>6232</v>
      </c>
      <c r="I1297" s="831">
        <v>444.45999145507813</v>
      </c>
      <c r="J1297" s="831">
        <v>1</v>
      </c>
      <c r="K1297" s="832">
        <v>444.45999145507813</v>
      </c>
    </row>
    <row r="1298" spans="1:11" ht="14.45" customHeight="1" x14ac:dyDescent="0.2">
      <c r="A1298" s="821" t="s">
        <v>614</v>
      </c>
      <c r="B1298" s="822" t="s">
        <v>615</v>
      </c>
      <c r="C1298" s="825" t="s">
        <v>643</v>
      </c>
      <c r="D1298" s="839" t="s">
        <v>644</v>
      </c>
      <c r="E1298" s="825" t="s">
        <v>5871</v>
      </c>
      <c r="F1298" s="839" t="s">
        <v>5872</v>
      </c>
      <c r="G1298" s="825" t="s">
        <v>6233</v>
      </c>
      <c r="H1298" s="825" t="s">
        <v>6234</v>
      </c>
      <c r="I1298" s="831">
        <v>2005.5999755859375</v>
      </c>
      <c r="J1298" s="831">
        <v>3</v>
      </c>
      <c r="K1298" s="832">
        <v>6016.7999267578125</v>
      </c>
    </row>
    <row r="1299" spans="1:11" ht="14.45" customHeight="1" x14ac:dyDescent="0.2">
      <c r="A1299" s="821" t="s">
        <v>614</v>
      </c>
      <c r="B1299" s="822" t="s">
        <v>615</v>
      </c>
      <c r="C1299" s="825" t="s">
        <v>643</v>
      </c>
      <c r="D1299" s="839" t="s">
        <v>644</v>
      </c>
      <c r="E1299" s="825" t="s">
        <v>5871</v>
      </c>
      <c r="F1299" s="839" t="s">
        <v>5872</v>
      </c>
      <c r="G1299" s="825" t="s">
        <v>6235</v>
      </c>
      <c r="H1299" s="825" t="s">
        <v>6236</v>
      </c>
      <c r="I1299" s="831">
        <v>2005.5999755859375</v>
      </c>
      <c r="J1299" s="831">
        <v>1</v>
      </c>
      <c r="K1299" s="832">
        <v>2005.5999755859375</v>
      </c>
    </row>
    <row r="1300" spans="1:11" ht="14.45" customHeight="1" x14ac:dyDescent="0.2">
      <c r="A1300" s="821" t="s">
        <v>614</v>
      </c>
      <c r="B1300" s="822" t="s">
        <v>615</v>
      </c>
      <c r="C1300" s="825" t="s">
        <v>643</v>
      </c>
      <c r="D1300" s="839" t="s">
        <v>644</v>
      </c>
      <c r="E1300" s="825" t="s">
        <v>5871</v>
      </c>
      <c r="F1300" s="839" t="s">
        <v>5872</v>
      </c>
      <c r="G1300" s="825" t="s">
        <v>6237</v>
      </c>
      <c r="H1300" s="825" t="s">
        <v>6238</v>
      </c>
      <c r="I1300" s="831">
        <v>1804.6099853515625</v>
      </c>
      <c r="J1300" s="831">
        <v>1</v>
      </c>
      <c r="K1300" s="832">
        <v>1804.6099853515625</v>
      </c>
    </row>
    <row r="1301" spans="1:11" ht="14.45" customHeight="1" x14ac:dyDescent="0.2">
      <c r="A1301" s="821" t="s">
        <v>614</v>
      </c>
      <c r="B1301" s="822" t="s">
        <v>615</v>
      </c>
      <c r="C1301" s="825" t="s">
        <v>643</v>
      </c>
      <c r="D1301" s="839" t="s">
        <v>644</v>
      </c>
      <c r="E1301" s="825" t="s">
        <v>5871</v>
      </c>
      <c r="F1301" s="839" t="s">
        <v>5872</v>
      </c>
      <c r="G1301" s="825" t="s">
        <v>6239</v>
      </c>
      <c r="H1301" s="825" t="s">
        <v>6240</v>
      </c>
      <c r="I1301" s="831">
        <v>1804.614990234375</v>
      </c>
      <c r="J1301" s="831">
        <v>3</v>
      </c>
      <c r="K1301" s="832">
        <v>5413.8399658203125</v>
      </c>
    </row>
    <row r="1302" spans="1:11" ht="14.45" customHeight="1" x14ac:dyDescent="0.2">
      <c r="A1302" s="821" t="s">
        <v>614</v>
      </c>
      <c r="B1302" s="822" t="s">
        <v>615</v>
      </c>
      <c r="C1302" s="825" t="s">
        <v>643</v>
      </c>
      <c r="D1302" s="839" t="s">
        <v>644</v>
      </c>
      <c r="E1302" s="825" t="s">
        <v>5871</v>
      </c>
      <c r="F1302" s="839" t="s">
        <v>5872</v>
      </c>
      <c r="G1302" s="825" t="s">
        <v>6241</v>
      </c>
      <c r="H1302" s="825" t="s">
        <v>6242</v>
      </c>
      <c r="I1302" s="831">
        <v>1804.6099853515625</v>
      </c>
      <c r="J1302" s="831">
        <v>3</v>
      </c>
      <c r="K1302" s="832">
        <v>5413.8299560546875</v>
      </c>
    </row>
    <row r="1303" spans="1:11" ht="14.45" customHeight="1" x14ac:dyDescent="0.2">
      <c r="A1303" s="821" t="s">
        <v>614</v>
      </c>
      <c r="B1303" s="822" t="s">
        <v>615</v>
      </c>
      <c r="C1303" s="825" t="s">
        <v>643</v>
      </c>
      <c r="D1303" s="839" t="s">
        <v>644</v>
      </c>
      <c r="E1303" s="825" t="s">
        <v>5871</v>
      </c>
      <c r="F1303" s="839" t="s">
        <v>5872</v>
      </c>
      <c r="G1303" s="825" t="s">
        <v>6243</v>
      </c>
      <c r="H1303" s="825" t="s">
        <v>6244</v>
      </c>
      <c r="I1303" s="831">
        <v>1804.6166585286458</v>
      </c>
      <c r="J1303" s="831">
        <v>8</v>
      </c>
      <c r="K1303" s="832">
        <v>14436.919921875</v>
      </c>
    </row>
    <row r="1304" spans="1:11" ht="14.45" customHeight="1" x14ac:dyDescent="0.2">
      <c r="A1304" s="821" t="s">
        <v>614</v>
      </c>
      <c r="B1304" s="822" t="s">
        <v>615</v>
      </c>
      <c r="C1304" s="825" t="s">
        <v>643</v>
      </c>
      <c r="D1304" s="839" t="s">
        <v>644</v>
      </c>
      <c r="E1304" s="825" t="s">
        <v>5871</v>
      </c>
      <c r="F1304" s="839" t="s">
        <v>5872</v>
      </c>
      <c r="G1304" s="825" t="s">
        <v>6245</v>
      </c>
      <c r="H1304" s="825" t="s">
        <v>6246</v>
      </c>
      <c r="I1304" s="831">
        <v>1804.6110975477432</v>
      </c>
      <c r="J1304" s="831">
        <v>10</v>
      </c>
      <c r="K1304" s="832">
        <v>18046.10986328125</v>
      </c>
    </row>
    <row r="1305" spans="1:11" ht="14.45" customHeight="1" x14ac:dyDescent="0.2">
      <c r="A1305" s="821" t="s">
        <v>614</v>
      </c>
      <c r="B1305" s="822" t="s">
        <v>615</v>
      </c>
      <c r="C1305" s="825" t="s">
        <v>643</v>
      </c>
      <c r="D1305" s="839" t="s">
        <v>644</v>
      </c>
      <c r="E1305" s="825" t="s">
        <v>5871</v>
      </c>
      <c r="F1305" s="839" t="s">
        <v>5872</v>
      </c>
      <c r="G1305" s="825" t="s">
        <v>6247</v>
      </c>
      <c r="H1305" s="825" t="s">
        <v>6248</v>
      </c>
      <c r="I1305" s="831">
        <v>1804.6099853515625</v>
      </c>
      <c r="J1305" s="831">
        <v>6</v>
      </c>
      <c r="K1305" s="832">
        <v>10827.659912109375</v>
      </c>
    </row>
    <row r="1306" spans="1:11" ht="14.45" customHeight="1" x14ac:dyDescent="0.2">
      <c r="A1306" s="821" t="s">
        <v>614</v>
      </c>
      <c r="B1306" s="822" t="s">
        <v>615</v>
      </c>
      <c r="C1306" s="825" t="s">
        <v>643</v>
      </c>
      <c r="D1306" s="839" t="s">
        <v>644</v>
      </c>
      <c r="E1306" s="825" t="s">
        <v>5871</v>
      </c>
      <c r="F1306" s="839" t="s">
        <v>5872</v>
      </c>
      <c r="G1306" s="825" t="s">
        <v>6249</v>
      </c>
      <c r="H1306" s="825" t="s">
        <v>6250</v>
      </c>
      <c r="I1306" s="831">
        <v>1804.6109863281249</v>
      </c>
      <c r="J1306" s="831">
        <v>12</v>
      </c>
      <c r="K1306" s="832">
        <v>21655.329833984375</v>
      </c>
    </row>
    <row r="1307" spans="1:11" ht="14.45" customHeight="1" x14ac:dyDescent="0.2">
      <c r="A1307" s="821" t="s">
        <v>614</v>
      </c>
      <c r="B1307" s="822" t="s">
        <v>615</v>
      </c>
      <c r="C1307" s="825" t="s">
        <v>643</v>
      </c>
      <c r="D1307" s="839" t="s">
        <v>644</v>
      </c>
      <c r="E1307" s="825" t="s">
        <v>5871</v>
      </c>
      <c r="F1307" s="839" t="s">
        <v>5872</v>
      </c>
      <c r="G1307" s="825" t="s">
        <v>6251</v>
      </c>
      <c r="H1307" s="825" t="s">
        <v>6252</v>
      </c>
      <c r="I1307" s="831">
        <v>1804.6099853515625</v>
      </c>
      <c r="J1307" s="831">
        <v>6</v>
      </c>
      <c r="K1307" s="832">
        <v>10827.659912109375</v>
      </c>
    </row>
    <row r="1308" spans="1:11" ht="14.45" customHeight="1" x14ac:dyDescent="0.2">
      <c r="A1308" s="821" t="s">
        <v>614</v>
      </c>
      <c r="B1308" s="822" t="s">
        <v>615</v>
      </c>
      <c r="C1308" s="825" t="s">
        <v>643</v>
      </c>
      <c r="D1308" s="839" t="s">
        <v>644</v>
      </c>
      <c r="E1308" s="825" t="s">
        <v>5871</v>
      </c>
      <c r="F1308" s="839" t="s">
        <v>5872</v>
      </c>
      <c r="G1308" s="825" t="s">
        <v>6253</v>
      </c>
      <c r="H1308" s="825" t="s">
        <v>6254</v>
      </c>
      <c r="I1308" s="831">
        <v>1804.6099853515625</v>
      </c>
      <c r="J1308" s="831">
        <v>5</v>
      </c>
      <c r="K1308" s="832">
        <v>9023.0499267578125</v>
      </c>
    </row>
    <row r="1309" spans="1:11" ht="14.45" customHeight="1" x14ac:dyDescent="0.2">
      <c r="A1309" s="821" t="s">
        <v>614</v>
      </c>
      <c r="B1309" s="822" t="s">
        <v>615</v>
      </c>
      <c r="C1309" s="825" t="s">
        <v>643</v>
      </c>
      <c r="D1309" s="839" t="s">
        <v>644</v>
      </c>
      <c r="E1309" s="825" t="s">
        <v>5871</v>
      </c>
      <c r="F1309" s="839" t="s">
        <v>5872</v>
      </c>
      <c r="G1309" s="825" t="s">
        <v>6255</v>
      </c>
      <c r="H1309" s="825" t="s">
        <v>6256</v>
      </c>
      <c r="I1309" s="831">
        <v>1907.469970703125</v>
      </c>
      <c r="J1309" s="831">
        <v>2</v>
      </c>
      <c r="K1309" s="832">
        <v>3814.93994140625</v>
      </c>
    </row>
    <row r="1310" spans="1:11" ht="14.45" customHeight="1" x14ac:dyDescent="0.2">
      <c r="A1310" s="821" t="s">
        <v>614</v>
      </c>
      <c r="B1310" s="822" t="s">
        <v>615</v>
      </c>
      <c r="C1310" s="825" t="s">
        <v>643</v>
      </c>
      <c r="D1310" s="839" t="s">
        <v>644</v>
      </c>
      <c r="E1310" s="825" t="s">
        <v>5871</v>
      </c>
      <c r="F1310" s="839" t="s">
        <v>5872</v>
      </c>
      <c r="G1310" s="825" t="s">
        <v>6257</v>
      </c>
      <c r="H1310" s="825" t="s">
        <v>6258</v>
      </c>
      <c r="I1310" s="831">
        <v>294.35000610351563</v>
      </c>
      <c r="J1310" s="831">
        <v>1</v>
      </c>
      <c r="K1310" s="832">
        <v>294.35000610351563</v>
      </c>
    </row>
    <row r="1311" spans="1:11" ht="14.45" customHeight="1" x14ac:dyDescent="0.2">
      <c r="A1311" s="821" t="s">
        <v>614</v>
      </c>
      <c r="B1311" s="822" t="s">
        <v>615</v>
      </c>
      <c r="C1311" s="825" t="s">
        <v>643</v>
      </c>
      <c r="D1311" s="839" t="s">
        <v>644</v>
      </c>
      <c r="E1311" s="825" t="s">
        <v>5871</v>
      </c>
      <c r="F1311" s="839" t="s">
        <v>5872</v>
      </c>
      <c r="G1311" s="825" t="s">
        <v>6259</v>
      </c>
      <c r="H1311" s="825" t="s">
        <v>6260</v>
      </c>
      <c r="I1311" s="831">
        <v>294.35000610351563</v>
      </c>
      <c r="J1311" s="831">
        <v>4</v>
      </c>
      <c r="K1311" s="832">
        <v>1177.4000244140625</v>
      </c>
    </row>
    <row r="1312" spans="1:11" ht="14.45" customHeight="1" x14ac:dyDescent="0.2">
      <c r="A1312" s="821" t="s">
        <v>614</v>
      </c>
      <c r="B1312" s="822" t="s">
        <v>615</v>
      </c>
      <c r="C1312" s="825" t="s">
        <v>643</v>
      </c>
      <c r="D1312" s="839" t="s">
        <v>644</v>
      </c>
      <c r="E1312" s="825" t="s">
        <v>5871</v>
      </c>
      <c r="F1312" s="839" t="s">
        <v>5872</v>
      </c>
      <c r="G1312" s="825" t="s">
        <v>6261</v>
      </c>
      <c r="H1312" s="825" t="s">
        <v>6262</v>
      </c>
      <c r="I1312" s="831">
        <v>294.3599853515625</v>
      </c>
      <c r="J1312" s="831">
        <v>2</v>
      </c>
      <c r="K1312" s="832">
        <v>588.719970703125</v>
      </c>
    </row>
    <row r="1313" spans="1:11" ht="14.45" customHeight="1" x14ac:dyDescent="0.2">
      <c r="A1313" s="821" t="s">
        <v>614</v>
      </c>
      <c r="B1313" s="822" t="s">
        <v>615</v>
      </c>
      <c r="C1313" s="825" t="s">
        <v>643</v>
      </c>
      <c r="D1313" s="839" t="s">
        <v>644</v>
      </c>
      <c r="E1313" s="825" t="s">
        <v>5871</v>
      </c>
      <c r="F1313" s="839" t="s">
        <v>5872</v>
      </c>
      <c r="G1313" s="825" t="s">
        <v>6263</v>
      </c>
      <c r="H1313" s="825" t="s">
        <v>6264</v>
      </c>
      <c r="I1313" s="831">
        <v>294.3599853515625</v>
      </c>
      <c r="J1313" s="831">
        <v>1</v>
      </c>
      <c r="K1313" s="832">
        <v>294.3599853515625</v>
      </c>
    </row>
    <row r="1314" spans="1:11" ht="14.45" customHeight="1" x14ac:dyDescent="0.2">
      <c r="A1314" s="821" t="s">
        <v>614</v>
      </c>
      <c r="B1314" s="822" t="s">
        <v>615</v>
      </c>
      <c r="C1314" s="825" t="s">
        <v>643</v>
      </c>
      <c r="D1314" s="839" t="s">
        <v>644</v>
      </c>
      <c r="E1314" s="825" t="s">
        <v>5871</v>
      </c>
      <c r="F1314" s="839" t="s">
        <v>5872</v>
      </c>
      <c r="G1314" s="825" t="s">
        <v>6265</v>
      </c>
      <c r="H1314" s="825" t="s">
        <v>6266</v>
      </c>
      <c r="I1314" s="831">
        <v>294.3599853515625</v>
      </c>
      <c r="J1314" s="831">
        <v>1</v>
      </c>
      <c r="K1314" s="832">
        <v>294.3599853515625</v>
      </c>
    </row>
    <row r="1315" spans="1:11" ht="14.45" customHeight="1" x14ac:dyDescent="0.2">
      <c r="A1315" s="821" t="s">
        <v>614</v>
      </c>
      <c r="B1315" s="822" t="s">
        <v>615</v>
      </c>
      <c r="C1315" s="825" t="s">
        <v>643</v>
      </c>
      <c r="D1315" s="839" t="s">
        <v>644</v>
      </c>
      <c r="E1315" s="825" t="s">
        <v>5871</v>
      </c>
      <c r="F1315" s="839" t="s">
        <v>5872</v>
      </c>
      <c r="G1315" s="825" t="s">
        <v>6267</v>
      </c>
      <c r="H1315" s="825" t="s">
        <v>6268</v>
      </c>
      <c r="I1315" s="831">
        <v>294.3599853515625</v>
      </c>
      <c r="J1315" s="831">
        <v>1</v>
      </c>
      <c r="K1315" s="832">
        <v>294.3599853515625</v>
      </c>
    </row>
    <row r="1316" spans="1:11" ht="14.45" customHeight="1" x14ac:dyDescent="0.2">
      <c r="A1316" s="821" t="s">
        <v>614</v>
      </c>
      <c r="B1316" s="822" t="s">
        <v>615</v>
      </c>
      <c r="C1316" s="825" t="s">
        <v>643</v>
      </c>
      <c r="D1316" s="839" t="s">
        <v>644</v>
      </c>
      <c r="E1316" s="825" t="s">
        <v>5871</v>
      </c>
      <c r="F1316" s="839" t="s">
        <v>5872</v>
      </c>
      <c r="G1316" s="825" t="s">
        <v>6269</v>
      </c>
      <c r="H1316" s="825" t="s">
        <v>6270</v>
      </c>
      <c r="I1316" s="831">
        <v>404.5</v>
      </c>
      <c r="J1316" s="831">
        <v>2</v>
      </c>
      <c r="K1316" s="832">
        <v>809</v>
      </c>
    </row>
    <row r="1317" spans="1:11" ht="14.45" customHeight="1" x14ac:dyDescent="0.2">
      <c r="A1317" s="821" t="s">
        <v>614</v>
      </c>
      <c r="B1317" s="822" t="s">
        <v>615</v>
      </c>
      <c r="C1317" s="825" t="s">
        <v>643</v>
      </c>
      <c r="D1317" s="839" t="s">
        <v>644</v>
      </c>
      <c r="E1317" s="825" t="s">
        <v>5871</v>
      </c>
      <c r="F1317" s="839" t="s">
        <v>5872</v>
      </c>
      <c r="G1317" s="825" t="s">
        <v>6271</v>
      </c>
      <c r="H1317" s="825" t="s">
        <v>6272</v>
      </c>
      <c r="I1317" s="831">
        <v>536.08502197265625</v>
      </c>
      <c r="J1317" s="831">
        <v>2</v>
      </c>
      <c r="K1317" s="832">
        <v>1072.1700439453125</v>
      </c>
    </row>
    <row r="1318" spans="1:11" ht="14.45" customHeight="1" x14ac:dyDescent="0.2">
      <c r="A1318" s="821" t="s">
        <v>614</v>
      </c>
      <c r="B1318" s="822" t="s">
        <v>615</v>
      </c>
      <c r="C1318" s="825" t="s">
        <v>643</v>
      </c>
      <c r="D1318" s="839" t="s">
        <v>644</v>
      </c>
      <c r="E1318" s="825" t="s">
        <v>5871</v>
      </c>
      <c r="F1318" s="839" t="s">
        <v>5872</v>
      </c>
      <c r="G1318" s="825" t="s">
        <v>6273</v>
      </c>
      <c r="H1318" s="825" t="s">
        <v>6274</v>
      </c>
      <c r="I1318" s="831">
        <v>536.09002685546875</v>
      </c>
      <c r="J1318" s="831">
        <v>2</v>
      </c>
      <c r="K1318" s="832">
        <v>1072.1800537109375</v>
      </c>
    </row>
    <row r="1319" spans="1:11" ht="14.45" customHeight="1" x14ac:dyDescent="0.2">
      <c r="A1319" s="821" t="s">
        <v>614</v>
      </c>
      <c r="B1319" s="822" t="s">
        <v>615</v>
      </c>
      <c r="C1319" s="825" t="s">
        <v>643</v>
      </c>
      <c r="D1319" s="839" t="s">
        <v>644</v>
      </c>
      <c r="E1319" s="825" t="s">
        <v>5871</v>
      </c>
      <c r="F1319" s="839" t="s">
        <v>5872</v>
      </c>
      <c r="G1319" s="825" t="s">
        <v>6275</v>
      </c>
      <c r="H1319" s="825" t="s">
        <v>6276</v>
      </c>
      <c r="I1319" s="831">
        <v>3162.5</v>
      </c>
      <c r="J1319" s="831">
        <v>2</v>
      </c>
      <c r="K1319" s="832">
        <v>6325</v>
      </c>
    </row>
    <row r="1320" spans="1:11" ht="14.45" customHeight="1" x14ac:dyDescent="0.2">
      <c r="A1320" s="821" t="s">
        <v>614</v>
      </c>
      <c r="B1320" s="822" t="s">
        <v>615</v>
      </c>
      <c r="C1320" s="825" t="s">
        <v>643</v>
      </c>
      <c r="D1320" s="839" t="s">
        <v>644</v>
      </c>
      <c r="E1320" s="825" t="s">
        <v>5871</v>
      </c>
      <c r="F1320" s="839" t="s">
        <v>5872</v>
      </c>
      <c r="G1320" s="825" t="s">
        <v>6277</v>
      </c>
      <c r="H1320" s="825" t="s">
        <v>6278</v>
      </c>
      <c r="I1320" s="831">
        <v>2990</v>
      </c>
      <c r="J1320" s="831">
        <v>2</v>
      </c>
      <c r="K1320" s="832">
        <v>5980</v>
      </c>
    </row>
    <row r="1321" spans="1:11" ht="14.45" customHeight="1" x14ac:dyDescent="0.2">
      <c r="A1321" s="821" t="s">
        <v>614</v>
      </c>
      <c r="B1321" s="822" t="s">
        <v>615</v>
      </c>
      <c r="C1321" s="825" t="s">
        <v>643</v>
      </c>
      <c r="D1321" s="839" t="s">
        <v>644</v>
      </c>
      <c r="E1321" s="825" t="s">
        <v>5871</v>
      </c>
      <c r="F1321" s="839" t="s">
        <v>5872</v>
      </c>
      <c r="G1321" s="825" t="s">
        <v>6279</v>
      </c>
      <c r="H1321" s="825" t="s">
        <v>6280</v>
      </c>
      <c r="I1321" s="831">
        <v>3162.5</v>
      </c>
      <c r="J1321" s="831">
        <v>3</v>
      </c>
      <c r="K1321" s="832">
        <v>9487.5</v>
      </c>
    </row>
    <row r="1322" spans="1:11" ht="14.45" customHeight="1" x14ac:dyDescent="0.2">
      <c r="A1322" s="821" t="s">
        <v>614</v>
      </c>
      <c r="B1322" s="822" t="s">
        <v>615</v>
      </c>
      <c r="C1322" s="825" t="s">
        <v>643</v>
      </c>
      <c r="D1322" s="839" t="s">
        <v>644</v>
      </c>
      <c r="E1322" s="825" t="s">
        <v>5871</v>
      </c>
      <c r="F1322" s="839" t="s">
        <v>5872</v>
      </c>
      <c r="G1322" s="825" t="s">
        <v>6281</v>
      </c>
      <c r="H1322" s="825" t="s">
        <v>6282</v>
      </c>
      <c r="I1322" s="831">
        <v>2990</v>
      </c>
      <c r="J1322" s="831">
        <v>1</v>
      </c>
      <c r="K1322" s="832">
        <v>2990</v>
      </c>
    </row>
    <row r="1323" spans="1:11" ht="14.45" customHeight="1" x14ac:dyDescent="0.2">
      <c r="A1323" s="821" t="s">
        <v>614</v>
      </c>
      <c r="B1323" s="822" t="s">
        <v>615</v>
      </c>
      <c r="C1323" s="825" t="s">
        <v>643</v>
      </c>
      <c r="D1323" s="839" t="s">
        <v>644</v>
      </c>
      <c r="E1323" s="825" t="s">
        <v>5871</v>
      </c>
      <c r="F1323" s="839" t="s">
        <v>5872</v>
      </c>
      <c r="G1323" s="825" t="s">
        <v>6283</v>
      </c>
      <c r="H1323" s="825" t="s">
        <v>6284</v>
      </c>
      <c r="I1323" s="831">
        <v>2990</v>
      </c>
      <c r="J1323" s="831">
        <v>4</v>
      </c>
      <c r="K1323" s="832">
        <v>11960</v>
      </c>
    </row>
    <row r="1324" spans="1:11" ht="14.45" customHeight="1" x14ac:dyDescent="0.2">
      <c r="A1324" s="821" t="s">
        <v>614</v>
      </c>
      <c r="B1324" s="822" t="s">
        <v>615</v>
      </c>
      <c r="C1324" s="825" t="s">
        <v>643</v>
      </c>
      <c r="D1324" s="839" t="s">
        <v>644</v>
      </c>
      <c r="E1324" s="825" t="s">
        <v>5871</v>
      </c>
      <c r="F1324" s="839" t="s">
        <v>5872</v>
      </c>
      <c r="G1324" s="825" t="s">
        <v>6285</v>
      </c>
      <c r="H1324" s="825" t="s">
        <v>6286</v>
      </c>
      <c r="I1324" s="831">
        <v>536.08001708984375</v>
      </c>
      <c r="J1324" s="831">
        <v>2</v>
      </c>
      <c r="K1324" s="832">
        <v>1072.1600341796875</v>
      </c>
    </row>
    <row r="1325" spans="1:11" ht="14.45" customHeight="1" x14ac:dyDescent="0.2">
      <c r="A1325" s="821" t="s">
        <v>614</v>
      </c>
      <c r="B1325" s="822" t="s">
        <v>615</v>
      </c>
      <c r="C1325" s="825" t="s">
        <v>643</v>
      </c>
      <c r="D1325" s="839" t="s">
        <v>644</v>
      </c>
      <c r="E1325" s="825" t="s">
        <v>5871</v>
      </c>
      <c r="F1325" s="839" t="s">
        <v>5872</v>
      </c>
      <c r="G1325" s="825" t="s">
        <v>6287</v>
      </c>
      <c r="H1325" s="825" t="s">
        <v>6288</v>
      </c>
      <c r="I1325" s="831">
        <v>122.05999755859375</v>
      </c>
      <c r="J1325" s="831">
        <v>5</v>
      </c>
      <c r="K1325" s="832">
        <v>610.30999755859375</v>
      </c>
    </row>
    <row r="1326" spans="1:11" ht="14.45" customHeight="1" x14ac:dyDescent="0.2">
      <c r="A1326" s="821" t="s">
        <v>614</v>
      </c>
      <c r="B1326" s="822" t="s">
        <v>615</v>
      </c>
      <c r="C1326" s="825" t="s">
        <v>643</v>
      </c>
      <c r="D1326" s="839" t="s">
        <v>644</v>
      </c>
      <c r="E1326" s="825" t="s">
        <v>5871</v>
      </c>
      <c r="F1326" s="839" t="s">
        <v>5872</v>
      </c>
      <c r="G1326" s="825" t="s">
        <v>6289</v>
      </c>
      <c r="H1326" s="825" t="s">
        <v>6290</v>
      </c>
      <c r="I1326" s="831">
        <v>122.05999755859375</v>
      </c>
      <c r="J1326" s="831">
        <v>10</v>
      </c>
      <c r="K1326" s="832">
        <v>1220.6099853515625</v>
      </c>
    </row>
    <row r="1327" spans="1:11" ht="14.45" customHeight="1" x14ac:dyDescent="0.2">
      <c r="A1327" s="821" t="s">
        <v>614</v>
      </c>
      <c r="B1327" s="822" t="s">
        <v>615</v>
      </c>
      <c r="C1327" s="825" t="s">
        <v>643</v>
      </c>
      <c r="D1327" s="839" t="s">
        <v>644</v>
      </c>
      <c r="E1327" s="825" t="s">
        <v>5871</v>
      </c>
      <c r="F1327" s="839" t="s">
        <v>5872</v>
      </c>
      <c r="G1327" s="825" t="s">
        <v>6291</v>
      </c>
      <c r="H1327" s="825" t="s">
        <v>6292</v>
      </c>
      <c r="I1327" s="831">
        <v>122.05999755859375</v>
      </c>
      <c r="J1327" s="831">
        <v>1</v>
      </c>
      <c r="K1327" s="832">
        <v>122.05999755859375</v>
      </c>
    </row>
    <row r="1328" spans="1:11" ht="14.45" customHeight="1" x14ac:dyDescent="0.2">
      <c r="A1328" s="821" t="s">
        <v>614</v>
      </c>
      <c r="B1328" s="822" t="s">
        <v>615</v>
      </c>
      <c r="C1328" s="825" t="s">
        <v>643</v>
      </c>
      <c r="D1328" s="839" t="s">
        <v>644</v>
      </c>
      <c r="E1328" s="825" t="s">
        <v>5871</v>
      </c>
      <c r="F1328" s="839" t="s">
        <v>5872</v>
      </c>
      <c r="G1328" s="825" t="s">
        <v>6293</v>
      </c>
      <c r="H1328" s="825" t="s">
        <v>6294</v>
      </c>
      <c r="I1328" s="831">
        <v>2087.25</v>
      </c>
      <c r="J1328" s="831">
        <v>4</v>
      </c>
      <c r="K1328" s="832">
        <v>8349</v>
      </c>
    </row>
    <row r="1329" spans="1:11" ht="14.45" customHeight="1" x14ac:dyDescent="0.2">
      <c r="A1329" s="821" t="s">
        <v>614</v>
      </c>
      <c r="B1329" s="822" t="s">
        <v>615</v>
      </c>
      <c r="C1329" s="825" t="s">
        <v>643</v>
      </c>
      <c r="D1329" s="839" t="s">
        <v>644</v>
      </c>
      <c r="E1329" s="825" t="s">
        <v>5871</v>
      </c>
      <c r="F1329" s="839" t="s">
        <v>5872</v>
      </c>
      <c r="G1329" s="825" t="s">
        <v>6295</v>
      </c>
      <c r="H1329" s="825" t="s">
        <v>6296</v>
      </c>
      <c r="I1329" s="831">
        <v>2014.010009765625</v>
      </c>
      <c r="J1329" s="831">
        <v>1</v>
      </c>
      <c r="K1329" s="832">
        <v>2014.010009765625</v>
      </c>
    </row>
    <row r="1330" spans="1:11" ht="14.45" customHeight="1" x14ac:dyDescent="0.2">
      <c r="A1330" s="821" t="s">
        <v>614</v>
      </c>
      <c r="B1330" s="822" t="s">
        <v>615</v>
      </c>
      <c r="C1330" s="825" t="s">
        <v>643</v>
      </c>
      <c r="D1330" s="839" t="s">
        <v>644</v>
      </c>
      <c r="E1330" s="825" t="s">
        <v>5871</v>
      </c>
      <c r="F1330" s="839" t="s">
        <v>5872</v>
      </c>
      <c r="G1330" s="825" t="s">
        <v>6297</v>
      </c>
      <c r="H1330" s="825" t="s">
        <v>6298</v>
      </c>
      <c r="I1330" s="831">
        <v>2014.010009765625</v>
      </c>
      <c r="J1330" s="831">
        <v>2</v>
      </c>
      <c r="K1330" s="832">
        <v>4028.02001953125</v>
      </c>
    </row>
    <row r="1331" spans="1:11" ht="14.45" customHeight="1" x14ac:dyDescent="0.2">
      <c r="A1331" s="821" t="s">
        <v>614</v>
      </c>
      <c r="B1331" s="822" t="s">
        <v>615</v>
      </c>
      <c r="C1331" s="825" t="s">
        <v>643</v>
      </c>
      <c r="D1331" s="839" t="s">
        <v>644</v>
      </c>
      <c r="E1331" s="825" t="s">
        <v>5871</v>
      </c>
      <c r="F1331" s="839" t="s">
        <v>5872</v>
      </c>
      <c r="G1331" s="825" t="s">
        <v>6299</v>
      </c>
      <c r="H1331" s="825" t="s">
        <v>6300</v>
      </c>
      <c r="I1331" s="831">
        <v>2014.010009765625</v>
      </c>
      <c r="J1331" s="831">
        <v>2</v>
      </c>
      <c r="K1331" s="832">
        <v>4028.010009765625</v>
      </c>
    </row>
    <row r="1332" spans="1:11" ht="14.45" customHeight="1" x14ac:dyDescent="0.2">
      <c r="A1332" s="821" t="s">
        <v>614</v>
      </c>
      <c r="B1332" s="822" t="s">
        <v>615</v>
      </c>
      <c r="C1332" s="825" t="s">
        <v>643</v>
      </c>
      <c r="D1332" s="839" t="s">
        <v>644</v>
      </c>
      <c r="E1332" s="825" t="s">
        <v>5871</v>
      </c>
      <c r="F1332" s="839" t="s">
        <v>5872</v>
      </c>
      <c r="G1332" s="825" t="s">
        <v>6301</v>
      </c>
      <c r="H1332" s="825" t="s">
        <v>6302</v>
      </c>
      <c r="I1332" s="831">
        <v>2014.010009765625</v>
      </c>
      <c r="J1332" s="831">
        <v>9</v>
      </c>
      <c r="K1332" s="832">
        <v>18126.06005859375</v>
      </c>
    </row>
    <row r="1333" spans="1:11" ht="14.45" customHeight="1" x14ac:dyDescent="0.2">
      <c r="A1333" s="821" t="s">
        <v>614</v>
      </c>
      <c r="B1333" s="822" t="s">
        <v>615</v>
      </c>
      <c r="C1333" s="825" t="s">
        <v>643</v>
      </c>
      <c r="D1333" s="839" t="s">
        <v>644</v>
      </c>
      <c r="E1333" s="825" t="s">
        <v>5871</v>
      </c>
      <c r="F1333" s="839" t="s">
        <v>5872</v>
      </c>
      <c r="G1333" s="825" t="s">
        <v>6303</v>
      </c>
      <c r="H1333" s="825" t="s">
        <v>6304</v>
      </c>
      <c r="I1333" s="831">
        <v>2014.010009765625</v>
      </c>
      <c r="J1333" s="831">
        <v>6</v>
      </c>
      <c r="K1333" s="832">
        <v>12084.050048828125</v>
      </c>
    </row>
    <row r="1334" spans="1:11" ht="14.45" customHeight="1" x14ac:dyDescent="0.2">
      <c r="A1334" s="821" t="s">
        <v>614</v>
      </c>
      <c r="B1334" s="822" t="s">
        <v>615</v>
      </c>
      <c r="C1334" s="825" t="s">
        <v>643</v>
      </c>
      <c r="D1334" s="839" t="s">
        <v>644</v>
      </c>
      <c r="E1334" s="825" t="s">
        <v>5871</v>
      </c>
      <c r="F1334" s="839" t="s">
        <v>5872</v>
      </c>
      <c r="G1334" s="825" t="s">
        <v>6305</v>
      </c>
      <c r="H1334" s="825" t="s">
        <v>6306</v>
      </c>
      <c r="I1334" s="831">
        <v>2014.010009765625</v>
      </c>
      <c r="J1334" s="831">
        <v>4</v>
      </c>
      <c r="K1334" s="832">
        <v>8056.030029296875</v>
      </c>
    </row>
    <row r="1335" spans="1:11" ht="14.45" customHeight="1" x14ac:dyDescent="0.2">
      <c r="A1335" s="821" t="s">
        <v>614</v>
      </c>
      <c r="B1335" s="822" t="s">
        <v>615</v>
      </c>
      <c r="C1335" s="825" t="s">
        <v>643</v>
      </c>
      <c r="D1335" s="839" t="s">
        <v>644</v>
      </c>
      <c r="E1335" s="825" t="s">
        <v>5871</v>
      </c>
      <c r="F1335" s="839" t="s">
        <v>5872</v>
      </c>
      <c r="G1335" s="825" t="s">
        <v>6307</v>
      </c>
      <c r="H1335" s="825" t="s">
        <v>6308</v>
      </c>
      <c r="I1335" s="831">
        <v>2014.010009765625</v>
      </c>
      <c r="J1335" s="831">
        <v>3</v>
      </c>
      <c r="K1335" s="832">
        <v>6042.030029296875</v>
      </c>
    </row>
    <row r="1336" spans="1:11" ht="14.45" customHeight="1" x14ac:dyDescent="0.2">
      <c r="A1336" s="821" t="s">
        <v>614</v>
      </c>
      <c r="B1336" s="822" t="s">
        <v>615</v>
      </c>
      <c r="C1336" s="825" t="s">
        <v>643</v>
      </c>
      <c r="D1336" s="839" t="s">
        <v>644</v>
      </c>
      <c r="E1336" s="825" t="s">
        <v>5871</v>
      </c>
      <c r="F1336" s="839" t="s">
        <v>5872</v>
      </c>
      <c r="G1336" s="825" t="s">
        <v>6309</v>
      </c>
      <c r="H1336" s="825" t="s">
        <v>6310</v>
      </c>
      <c r="I1336" s="831">
        <v>2014.010009765625</v>
      </c>
      <c r="J1336" s="831">
        <v>1</v>
      </c>
      <c r="K1336" s="832">
        <v>2014.010009765625</v>
      </c>
    </row>
    <row r="1337" spans="1:11" ht="14.45" customHeight="1" x14ac:dyDescent="0.2">
      <c r="A1337" s="821" t="s">
        <v>614</v>
      </c>
      <c r="B1337" s="822" t="s">
        <v>615</v>
      </c>
      <c r="C1337" s="825" t="s">
        <v>643</v>
      </c>
      <c r="D1337" s="839" t="s">
        <v>644</v>
      </c>
      <c r="E1337" s="825" t="s">
        <v>5871</v>
      </c>
      <c r="F1337" s="839" t="s">
        <v>5872</v>
      </c>
      <c r="G1337" s="825" t="s">
        <v>6283</v>
      </c>
      <c r="H1337" s="825" t="s">
        <v>6311</v>
      </c>
      <c r="I1337" s="831">
        <v>2990</v>
      </c>
      <c r="J1337" s="831">
        <v>2</v>
      </c>
      <c r="K1337" s="832">
        <v>5980</v>
      </c>
    </row>
    <row r="1338" spans="1:11" ht="14.45" customHeight="1" x14ac:dyDescent="0.2">
      <c r="A1338" s="821" t="s">
        <v>614</v>
      </c>
      <c r="B1338" s="822" t="s">
        <v>615</v>
      </c>
      <c r="C1338" s="825" t="s">
        <v>643</v>
      </c>
      <c r="D1338" s="839" t="s">
        <v>644</v>
      </c>
      <c r="E1338" s="825" t="s">
        <v>5871</v>
      </c>
      <c r="F1338" s="839" t="s">
        <v>5872</v>
      </c>
      <c r="G1338" s="825" t="s">
        <v>6312</v>
      </c>
      <c r="H1338" s="825" t="s">
        <v>6313</v>
      </c>
      <c r="I1338" s="831">
        <v>3438.5</v>
      </c>
      <c r="J1338" s="831">
        <v>1</v>
      </c>
      <c r="K1338" s="832">
        <v>3438.5</v>
      </c>
    </row>
    <row r="1339" spans="1:11" ht="14.45" customHeight="1" x14ac:dyDescent="0.2">
      <c r="A1339" s="821" t="s">
        <v>614</v>
      </c>
      <c r="B1339" s="822" t="s">
        <v>615</v>
      </c>
      <c r="C1339" s="825" t="s">
        <v>643</v>
      </c>
      <c r="D1339" s="839" t="s">
        <v>644</v>
      </c>
      <c r="E1339" s="825" t="s">
        <v>5871</v>
      </c>
      <c r="F1339" s="839" t="s">
        <v>5872</v>
      </c>
      <c r="G1339" s="825" t="s">
        <v>6314</v>
      </c>
      <c r="H1339" s="825" t="s">
        <v>6315</v>
      </c>
      <c r="I1339" s="831">
        <v>3438.5</v>
      </c>
      <c r="J1339" s="831">
        <v>7</v>
      </c>
      <c r="K1339" s="832">
        <v>24069.5</v>
      </c>
    </row>
    <row r="1340" spans="1:11" ht="14.45" customHeight="1" x14ac:dyDescent="0.2">
      <c r="A1340" s="821" t="s">
        <v>614</v>
      </c>
      <c r="B1340" s="822" t="s">
        <v>615</v>
      </c>
      <c r="C1340" s="825" t="s">
        <v>643</v>
      </c>
      <c r="D1340" s="839" t="s">
        <v>644</v>
      </c>
      <c r="E1340" s="825" t="s">
        <v>5871</v>
      </c>
      <c r="F1340" s="839" t="s">
        <v>5872</v>
      </c>
      <c r="G1340" s="825" t="s">
        <v>6316</v>
      </c>
      <c r="H1340" s="825" t="s">
        <v>6317</v>
      </c>
      <c r="I1340" s="831">
        <v>3438.5</v>
      </c>
      <c r="J1340" s="831">
        <v>56</v>
      </c>
      <c r="K1340" s="832">
        <v>192556</v>
      </c>
    </row>
    <row r="1341" spans="1:11" ht="14.45" customHeight="1" x14ac:dyDescent="0.2">
      <c r="A1341" s="821" t="s">
        <v>614</v>
      </c>
      <c r="B1341" s="822" t="s">
        <v>615</v>
      </c>
      <c r="C1341" s="825" t="s">
        <v>643</v>
      </c>
      <c r="D1341" s="839" t="s">
        <v>644</v>
      </c>
      <c r="E1341" s="825" t="s">
        <v>5871</v>
      </c>
      <c r="F1341" s="839" t="s">
        <v>5872</v>
      </c>
      <c r="G1341" s="825" t="s">
        <v>6318</v>
      </c>
      <c r="H1341" s="825" t="s">
        <v>6319</v>
      </c>
      <c r="I1341" s="831">
        <v>3438.5</v>
      </c>
      <c r="J1341" s="831">
        <v>56</v>
      </c>
      <c r="K1341" s="832">
        <v>192556</v>
      </c>
    </row>
    <row r="1342" spans="1:11" ht="14.45" customHeight="1" x14ac:dyDescent="0.2">
      <c r="A1342" s="821" t="s">
        <v>614</v>
      </c>
      <c r="B1342" s="822" t="s">
        <v>615</v>
      </c>
      <c r="C1342" s="825" t="s">
        <v>643</v>
      </c>
      <c r="D1342" s="839" t="s">
        <v>644</v>
      </c>
      <c r="E1342" s="825" t="s">
        <v>5871</v>
      </c>
      <c r="F1342" s="839" t="s">
        <v>5872</v>
      </c>
      <c r="G1342" s="825" t="s">
        <v>6320</v>
      </c>
      <c r="H1342" s="825" t="s">
        <v>6321</v>
      </c>
      <c r="I1342" s="831">
        <v>3438.5</v>
      </c>
      <c r="J1342" s="831">
        <v>40</v>
      </c>
      <c r="K1342" s="832">
        <v>137540</v>
      </c>
    </row>
    <row r="1343" spans="1:11" ht="14.45" customHeight="1" x14ac:dyDescent="0.2">
      <c r="A1343" s="821" t="s">
        <v>614</v>
      </c>
      <c r="B1343" s="822" t="s">
        <v>615</v>
      </c>
      <c r="C1343" s="825" t="s">
        <v>643</v>
      </c>
      <c r="D1343" s="839" t="s">
        <v>644</v>
      </c>
      <c r="E1343" s="825" t="s">
        <v>5871</v>
      </c>
      <c r="F1343" s="839" t="s">
        <v>5872</v>
      </c>
      <c r="G1343" s="825" t="s">
        <v>6322</v>
      </c>
      <c r="H1343" s="825" t="s">
        <v>6323</v>
      </c>
      <c r="I1343" s="831">
        <v>1045</v>
      </c>
      <c r="J1343" s="831">
        <v>1</v>
      </c>
      <c r="K1343" s="832">
        <v>1045</v>
      </c>
    </row>
    <row r="1344" spans="1:11" ht="14.45" customHeight="1" x14ac:dyDescent="0.2">
      <c r="A1344" s="821" t="s">
        <v>614</v>
      </c>
      <c r="B1344" s="822" t="s">
        <v>615</v>
      </c>
      <c r="C1344" s="825" t="s">
        <v>643</v>
      </c>
      <c r="D1344" s="839" t="s">
        <v>644</v>
      </c>
      <c r="E1344" s="825" t="s">
        <v>5871</v>
      </c>
      <c r="F1344" s="839" t="s">
        <v>5872</v>
      </c>
      <c r="G1344" s="825" t="s">
        <v>6324</v>
      </c>
      <c r="H1344" s="825" t="s">
        <v>6325</v>
      </c>
      <c r="I1344" s="831">
        <v>281.70001220703125</v>
      </c>
      <c r="J1344" s="831">
        <v>2</v>
      </c>
      <c r="K1344" s="832">
        <v>563.3900146484375</v>
      </c>
    </row>
    <row r="1345" spans="1:11" ht="14.45" customHeight="1" x14ac:dyDescent="0.2">
      <c r="A1345" s="821" t="s">
        <v>614</v>
      </c>
      <c r="B1345" s="822" t="s">
        <v>615</v>
      </c>
      <c r="C1345" s="825" t="s">
        <v>643</v>
      </c>
      <c r="D1345" s="839" t="s">
        <v>644</v>
      </c>
      <c r="E1345" s="825" t="s">
        <v>5871</v>
      </c>
      <c r="F1345" s="839" t="s">
        <v>5872</v>
      </c>
      <c r="G1345" s="825" t="s">
        <v>6326</v>
      </c>
      <c r="H1345" s="825" t="s">
        <v>6327</v>
      </c>
      <c r="I1345" s="831">
        <v>281.69000244140625</v>
      </c>
      <c r="J1345" s="831">
        <v>1</v>
      </c>
      <c r="K1345" s="832">
        <v>281.69000244140625</v>
      </c>
    </row>
    <row r="1346" spans="1:11" ht="14.45" customHeight="1" x14ac:dyDescent="0.2">
      <c r="A1346" s="821" t="s">
        <v>614</v>
      </c>
      <c r="B1346" s="822" t="s">
        <v>615</v>
      </c>
      <c r="C1346" s="825" t="s">
        <v>643</v>
      </c>
      <c r="D1346" s="839" t="s">
        <v>644</v>
      </c>
      <c r="E1346" s="825" t="s">
        <v>5871</v>
      </c>
      <c r="F1346" s="839" t="s">
        <v>5872</v>
      </c>
      <c r="G1346" s="825" t="s">
        <v>6328</v>
      </c>
      <c r="H1346" s="825" t="s">
        <v>6329</v>
      </c>
      <c r="I1346" s="831">
        <v>939.6199951171875</v>
      </c>
      <c r="J1346" s="831">
        <v>1</v>
      </c>
      <c r="K1346" s="832">
        <v>939.6199951171875</v>
      </c>
    </row>
    <row r="1347" spans="1:11" ht="14.45" customHeight="1" x14ac:dyDescent="0.2">
      <c r="A1347" s="821" t="s">
        <v>614</v>
      </c>
      <c r="B1347" s="822" t="s">
        <v>615</v>
      </c>
      <c r="C1347" s="825" t="s">
        <v>643</v>
      </c>
      <c r="D1347" s="839" t="s">
        <v>644</v>
      </c>
      <c r="E1347" s="825" t="s">
        <v>5871</v>
      </c>
      <c r="F1347" s="839" t="s">
        <v>5872</v>
      </c>
      <c r="G1347" s="825" t="s">
        <v>6330</v>
      </c>
      <c r="H1347" s="825" t="s">
        <v>6331</v>
      </c>
      <c r="I1347" s="831">
        <v>1176.4599609375</v>
      </c>
      <c r="J1347" s="831">
        <v>2</v>
      </c>
      <c r="K1347" s="832">
        <v>2352.919921875</v>
      </c>
    </row>
    <row r="1348" spans="1:11" ht="14.45" customHeight="1" x14ac:dyDescent="0.2">
      <c r="A1348" s="821" t="s">
        <v>614</v>
      </c>
      <c r="B1348" s="822" t="s">
        <v>615</v>
      </c>
      <c r="C1348" s="825" t="s">
        <v>643</v>
      </c>
      <c r="D1348" s="839" t="s">
        <v>644</v>
      </c>
      <c r="E1348" s="825" t="s">
        <v>5871</v>
      </c>
      <c r="F1348" s="839" t="s">
        <v>5872</v>
      </c>
      <c r="G1348" s="825" t="s">
        <v>6332</v>
      </c>
      <c r="H1348" s="825" t="s">
        <v>6333</v>
      </c>
      <c r="I1348" s="831">
        <v>1640.8299560546875</v>
      </c>
      <c r="J1348" s="831">
        <v>1</v>
      </c>
      <c r="K1348" s="832">
        <v>1640.8299560546875</v>
      </c>
    </row>
    <row r="1349" spans="1:11" ht="14.45" customHeight="1" x14ac:dyDescent="0.2">
      <c r="A1349" s="821" t="s">
        <v>614</v>
      </c>
      <c r="B1349" s="822" t="s">
        <v>615</v>
      </c>
      <c r="C1349" s="825" t="s">
        <v>643</v>
      </c>
      <c r="D1349" s="839" t="s">
        <v>644</v>
      </c>
      <c r="E1349" s="825" t="s">
        <v>5871</v>
      </c>
      <c r="F1349" s="839" t="s">
        <v>5872</v>
      </c>
      <c r="G1349" s="825" t="s">
        <v>6334</v>
      </c>
      <c r="H1349" s="825" t="s">
        <v>6335</v>
      </c>
      <c r="I1349" s="831">
        <v>1640.8299560546875</v>
      </c>
      <c r="J1349" s="831">
        <v>3</v>
      </c>
      <c r="K1349" s="832">
        <v>4922.4898681640625</v>
      </c>
    </row>
    <row r="1350" spans="1:11" ht="14.45" customHeight="1" x14ac:dyDescent="0.2">
      <c r="A1350" s="821" t="s">
        <v>614</v>
      </c>
      <c r="B1350" s="822" t="s">
        <v>615</v>
      </c>
      <c r="C1350" s="825" t="s">
        <v>643</v>
      </c>
      <c r="D1350" s="839" t="s">
        <v>644</v>
      </c>
      <c r="E1350" s="825" t="s">
        <v>5871</v>
      </c>
      <c r="F1350" s="839" t="s">
        <v>5872</v>
      </c>
      <c r="G1350" s="825" t="s">
        <v>6336</v>
      </c>
      <c r="H1350" s="825" t="s">
        <v>6337</v>
      </c>
      <c r="I1350" s="831">
        <v>1640.8299560546875</v>
      </c>
      <c r="J1350" s="831">
        <v>7</v>
      </c>
      <c r="K1350" s="832">
        <v>11485.809692382813</v>
      </c>
    </row>
    <row r="1351" spans="1:11" ht="14.45" customHeight="1" x14ac:dyDescent="0.2">
      <c r="A1351" s="821" t="s">
        <v>614</v>
      </c>
      <c r="B1351" s="822" t="s">
        <v>615</v>
      </c>
      <c r="C1351" s="825" t="s">
        <v>643</v>
      </c>
      <c r="D1351" s="839" t="s">
        <v>644</v>
      </c>
      <c r="E1351" s="825" t="s">
        <v>5871</v>
      </c>
      <c r="F1351" s="839" t="s">
        <v>5872</v>
      </c>
      <c r="G1351" s="825" t="s">
        <v>6338</v>
      </c>
      <c r="H1351" s="825" t="s">
        <v>6339</v>
      </c>
      <c r="I1351" s="831">
        <v>570</v>
      </c>
      <c r="J1351" s="831">
        <v>1</v>
      </c>
      <c r="K1351" s="832">
        <v>570</v>
      </c>
    </row>
    <row r="1352" spans="1:11" ht="14.45" customHeight="1" x14ac:dyDescent="0.2">
      <c r="A1352" s="821" t="s">
        <v>614</v>
      </c>
      <c r="B1352" s="822" t="s">
        <v>615</v>
      </c>
      <c r="C1352" s="825" t="s">
        <v>643</v>
      </c>
      <c r="D1352" s="839" t="s">
        <v>644</v>
      </c>
      <c r="E1352" s="825" t="s">
        <v>5871</v>
      </c>
      <c r="F1352" s="839" t="s">
        <v>5872</v>
      </c>
      <c r="G1352" s="825" t="s">
        <v>6340</v>
      </c>
      <c r="H1352" s="825" t="s">
        <v>6341</v>
      </c>
      <c r="I1352" s="831">
        <v>570</v>
      </c>
      <c r="J1352" s="831">
        <v>1</v>
      </c>
      <c r="K1352" s="832">
        <v>570</v>
      </c>
    </row>
    <row r="1353" spans="1:11" ht="14.45" customHeight="1" x14ac:dyDescent="0.2">
      <c r="A1353" s="821" t="s">
        <v>614</v>
      </c>
      <c r="B1353" s="822" t="s">
        <v>615</v>
      </c>
      <c r="C1353" s="825" t="s">
        <v>643</v>
      </c>
      <c r="D1353" s="839" t="s">
        <v>644</v>
      </c>
      <c r="E1353" s="825" t="s">
        <v>5871</v>
      </c>
      <c r="F1353" s="839" t="s">
        <v>5872</v>
      </c>
      <c r="G1353" s="825" t="s">
        <v>6342</v>
      </c>
      <c r="H1353" s="825" t="s">
        <v>6343</v>
      </c>
      <c r="I1353" s="831">
        <v>570</v>
      </c>
      <c r="J1353" s="831">
        <v>8</v>
      </c>
      <c r="K1353" s="832">
        <v>4559.989990234375</v>
      </c>
    </row>
    <row r="1354" spans="1:11" ht="14.45" customHeight="1" x14ac:dyDescent="0.2">
      <c r="A1354" s="821" t="s">
        <v>614</v>
      </c>
      <c r="B1354" s="822" t="s">
        <v>615</v>
      </c>
      <c r="C1354" s="825" t="s">
        <v>643</v>
      </c>
      <c r="D1354" s="839" t="s">
        <v>644</v>
      </c>
      <c r="E1354" s="825" t="s">
        <v>5871</v>
      </c>
      <c r="F1354" s="839" t="s">
        <v>5872</v>
      </c>
      <c r="G1354" s="825" t="s">
        <v>6344</v>
      </c>
      <c r="H1354" s="825" t="s">
        <v>6345</v>
      </c>
      <c r="I1354" s="831">
        <v>570</v>
      </c>
      <c r="J1354" s="831">
        <v>6</v>
      </c>
      <c r="K1354" s="832">
        <v>3419.989990234375</v>
      </c>
    </row>
    <row r="1355" spans="1:11" ht="14.45" customHeight="1" x14ac:dyDescent="0.2">
      <c r="A1355" s="821" t="s">
        <v>614</v>
      </c>
      <c r="B1355" s="822" t="s">
        <v>615</v>
      </c>
      <c r="C1355" s="825" t="s">
        <v>643</v>
      </c>
      <c r="D1355" s="839" t="s">
        <v>644</v>
      </c>
      <c r="E1355" s="825" t="s">
        <v>5871</v>
      </c>
      <c r="F1355" s="839" t="s">
        <v>5872</v>
      </c>
      <c r="G1355" s="825" t="s">
        <v>6346</v>
      </c>
      <c r="H1355" s="825" t="s">
        <v>6347</v>
      </c>
      <c r="I1355" s="831">
        <v>570</v>
      </c>
      <c r="J1355" s="831">
        <v>11</v>
      </c>
      <c r="K1355" s="832">
        <v>6269.97998046875</v>
      </c>
    </row>
    <row r="1356" spans="1:11" ht="14.45" customHeight="1" x14ac:dyDescent="0.2">
      <c r="A1356" s="821" t="s">
        <v>614</v>
      </c>
      <c r="B1356" s="822" t="s">
        <v>615</v>
      </c>
      <c r="C1356" s="825" t="s">
        <v>643</v>
      </c>
      <c r="D1356" s="839" t="s">
        <v>644</v>
      </c>
      <c r="E1356" s="825" t="s">
        <v>5871</v>
      </c>
      <c r="F1356" s="839" t="s">
        <v>5872</v>
      </c>
      <c r="G1356" s="825" t="s">
        <v>6348</v>
      </c>
      <c r="H1356" s="825" t="s">
        <v>6349</v>
      </c>
      <c r="I1356" s="831">
        <v>570</v>
      </c>
      <c r="J1356" s="831">
        <v>2</v>
      </c>
      <c r="K1356" s="832">
        <v>1140</v>
      </c>
    </row>
    <row r="1357" spans="1:11" ht="14.45" customHeight="1" x14ac:dyDescent="0.2">
      <c r="A1357" s="821" t="s">
        <v>614</v>
      </c>
      <c r="B1357" s="822" t="s">
        <v>615</v>
      </c>
      <c r="C1357" s="825" t="s">
        <v>643</v>
      </c>
      <c r="D1357" s="839" t="s">
        <v>644</v>
      </c>
      <c r="E1357" s="825" t="s">
        <v>5871</v>
      </c>
      <c r="F1357" s="839" t="s">
        <v>5872</v>
      </c>
      <c r="G1357" s="825" t="s">
        <v>6350</v>
      </c>
      <c r="H1357" s="825" t="s">
        <v>6351</v>
      </c>
      <c r="I1357" s="831">
        <v>570</v>
      </c>
      <c r="J1357" s="831">
        <v>8</v>
      </c>
      <c r="K1357" s="832">
        <v>4559.97998046875</v>
      </c>
    </row>
    <row r="1358" spans="1:11" ht="14.45" customHeight="1" x14ac:dyDescent="0.2">
      <c r="A1358" s="821" t="s">
        <v>614</v>
      </c>
      <c r="B1358" s="822" t="s">
        <v>615</v>
      </c>
      <c r="C1358" s="825" t="s">
        <v>643</v>
      </c>
      <c r="D1358" s="839" t="s">
        <v>644</v>
      </c>
      <c r="E1358" s="825" t="s">
        <v>5871</v>
      </c>
      <c r="F1358" s="839" t="s">
        <v>5872</v>
      </c>
      <c r="G1358" s="825" t="s">
        <v>6352</v>
      </c>
      <c r="H1358" s="825" t="s">
        <v>6353</v>
      </c>
      <c r="I1358" s="831">
        <v>1858.5400390625</v>
      </c>
      <c r="J1358" s="831">
        <v>1</v>
      </c>
      <c r="K1358" s="832">
        <v>1858.5400390625</v>
      </c>
    </row>
    <row r="1359" spans="1:11" ht="14.45" customHeight="1" x14ac:dyDescent="0.2">
      <c r="A1359" s="821" t="s">
        <v>614</v>
      </c>
      <c r="B1359" s="822" t="s">
        <v>615</v>
      </c>
      <c r="C1359" s="825" t="s">
        <v>643</v>
      </c>
      <c r="D1359" s="839" t="s">
        <v>644</v>
      </c>
      <c r="E1359" s="825" t="s">
        <v>5871</v>
      </c>
      <c r="F1359" s="839" t="s">
        <v>5872</v>
      </c>
      <c r="G1359" s="825" t="s">
        <v>6354</v>
      </c>
      <c r="H1359" s="825" t="s">
        <v>6355</v>
      </c>
      <c r="I1359" s="831">
        <v>1858.5400390625</v>
      </c>
      <c r="J1359" s="831">
        <v>1</v>
      </c>
      <c r="K1359" s="832">
        <v>1858.5400390625</v>
      </c>
    </row>
    <row r="1360" spans="1:11" ht="14.45" customHeight="1" x14ac:dyDescent="0.2">
      <c r="A1360" s="821" t="s">
        <v>614</v>
      </c>
      <c r="B1360" s="822" t="s">
        <v>615</v>
      </c>
      <c r="C1360" s="825" t="s">
        <v>643</v>
      </c>
      <c r="D1360" s="839" t="s">
        <v>644</v>
      </c>
      <c r="E1360" s="825" t="s">
        <v>5871</v>
      </c>
      <c r="F1360" s="839" t="s">
        <v>5872</v>
      </c>
      <c r="G1360" s="825" t="s">
        <v>6356</v>
      </c>
      <c r="H1360" s="825" t="s">
        <v>6357</v>
      </c>
      <c r="I1360" s="831">
        <v>1858.5400390625</v>
      </c>
      <c r="J1360" s="831">
        <v>1</v>
      </c>
      <c r="K1360" s="832">
        <v>1858.5400390625</v>
      </c>
    </row>
    <row r="1361" spans="1:11" ht="14.45" customHeight="1" x14ac:dyDescent="0.2">
      <c r="A1361" s="821" t="s">
        <v>614</v>
      </c>
      <c r="B1361" s="822" t="s">
        <v>615</v>
      </c>
      <c r="C1361" s="825" t="s">
        <v>643</v>
      </c>
      <c r="D1361" s="839" t="s">
        <v>644</v>
      </c>
      <c r="E1361" s="825" t="s">
        <v>5871</v>
      </c>
      <c r="F1361" s="839" t="s">
        <v>5872</v>
      </c>
      <c r="G1361" s="825" t="s">
        <v>6358</v>
      </c>
      <c r="H1361" s="825" t="s">
        <v>6359</v>
      </c>
      <c r="I1361" s="831">
        <v>6499.7998046875</v>
      </c>
      <c r="J1361" s="831">
        <v>2</v>
      </c>
      <c r="K1361" s="832">
        <v>12999.599609375</v>
      </c>
    </row>
    <row r="1362" spans="1:11" ht="14.45" customHeight="1" x14ac:dyDescent="0.2">
      <c r="A1362" s="821" t="s">
        <v>614</v>
      </c>
      <c r="B1362" s="822" t="s">
        <v>615</v>
      </c>
      <c r="C1362" s="825" t="s">
        <v>643</v>
      </c>
      <c r="D1362" s="839" t="s">
        <v>644</v>
      </c>
      <c r="E1362" s="825" t="s">
        <v>5871</v>
      </c>
      <c r="F1362" s="839" t="s">
        <v>5872</v>
      </c>
      <c r="G1362" s="825" t="s">
        <v>6360</v>
      </c>
      <c r="H1362" s="825" t="s">
        <v>6361</v>
      </c>
      <c r="I1362" s="831">
        <v>6499.7998046875</v>
      </c>
      <c r="J1362" s="831">
        <v>1</v>
      </c>
      <c r="K1362" s="832">
        <v>6499.7998046875</v>
      </c>
    </row>
    <row r="1363" spans="1:11" ht="14.45" customHeight="1" x14ac:dyDescent="0.2">
      <c r="A1363" s="821" t="s">
        <v>614</v>
      </c>
      <c r="B1363" s="822" t="s">
        <v>615</v>
      </c>
      <c r="C1363" s="825" t="s">
        <v>643</v>
      </c>
      <c r="D1363" s="839" t="s">
        <v>644</v>
      </c>
      <c r="E1363" s="825" t="s">
        <v>5871</v>
      </c>
      <c r="F1363" s="839" t="s">
        <v>5872</v>
      </c>
      <c r="G1363" s="825" t="s">
        <v>6362</v>
      </c>
      <c r="H1363" s="825" t="s">
        <v>6363</v>
      </c>
      <c r="I1363" s="831">
        <v>610.5</v>
      </c>
      <c r="J1363" s="831">
        <v>4</v>
      </c>
      <c r="K1363" s="832">
        <v>2442</v>
      </c>
    </row>
    <row r="1364" spans="1:11" ht="14.45" customHeight="1" x14ac:dyDescent="0.2">
      <c r="A1364" s="821" t="s">
        <v>614</v>
      </c>
      <c r="B1364" s="822" t="s">
        <v>615</v>
      </c>
      <c r="C1364" s="825" t="s">
        <v>643</v>
      </c>
      <c r="D1364" s="839" t="s">
        <v>644</v>
      </c>
      <c r="E1364" s="825" t="s">
        <v>5871</v>
      </c>
      <c r="F1364" s="839" t="s">
        <v>5872</v>
      </c>
      <c r="G1364" s="825" t="s">
        <v>6364</v>
      </c>
      <c r="H1364" s="825" t="s">
        <v>6365</v>
      </c>
      <c r="I1364" s="831">
        <v>610.5</v>
      </c>
      <c r="J1364" s="831">
        <v>1</v>
      </c>
      <c r="K1364" s="832">
        <v>610.5</v>
      </c>
    </row>
    <row r="1365" spans="1:11" ht="14.45" customHeight="1" x14ac:dyDescent="0.2">
      <c r="A1365" s="821" t="s">
        <v>614</v>
      </c>
      <c r="B1365" s="822" t="s">
        <v>615</v>
      </c>
      <c r="C1365" s="825" t="s">
        <v>643</v>
      </c>
      <c r="D1365" s="839" t="s">
        <v>644</v>
      </c>
      <c r="E1365" s="825" t="s">
        <v>5871</v>
      </c>
      <c r="F1365" s="839" t="s">
        <v>5872</v>
      </c>
      <c r="G1365" s="825" t="s">
        <v>6366</v>
      </c>
      <c r="H1365" s="825" t="s">
        <v>6367</v>
      </c>
      <c r="I1365" s="831">
        <v>610.5</v>
      </c>
      <c r="J1365" s="831">
        <v>8</v>
      </c>
      <c r="K1365" s="832">
        <v>4884</v>
      </c>
    </row>
    <row r="1366" spans="1:11" ht="14.45" customHeight="1" x14ac:dyDescent="0.2">
      <c r="A1366" s="821" t="s">
        <v>614</v>
      </c>
      <c r="B1366" s="822" t="s">
        <v>615</v>
      </c>
      <c r="C1366" s="825" t="s">
        <v>643</v>
      </c>
      <c r="D1366" s="839" t="s">
        <v>644</v>
      </c>
      <c r="E1366" s="825" t="s">
        <v>5871</v>
      </c>
      <c r="F1366" s="839" t="s">
        <v>5872</v>
      </c>
      <c r="G1366" s="825" t="s">
        <v>6368</v>
      </c>
      <c r="H1366" s="825" t="s">
        <v>6369</v>
      </c>
      <c r="I1366" s="831">
        <v>610.5</v>
      </c>
      <c r="J1366" s="831">
        <v>2</v>
      </c>
      <c r="K1366" s="832">
        <v>1221</v>
      </c>
    </row>
    <row r="1367" spans="1:11" ht="14.45" customHeight="1" x14ac:dyDescent="0.2">
      <c r="A1367" s="821" t="s">
        <v>614</v>
      </c>
      <c r="B1367" s="822" t="s">
        <v>615</v>
      </c>
      <c r="C1367" s="825" t="s">
        <v>643</v>
      </c>
      <c r="D1367" s="839" t="s">
        <v>644</v>
      </c>
      <c r="E1367" s="825" t="s">
        <v>5871</v>
      </c>
      <c r="F1367" s="839" t="s">
        <v>5872</v>
      </c>
      <c r="G1367" s="825" t="s">
        <v>6370</v>
      </c>
      <c r="H1367" s="825" t="s">
        <v>6371</v>
      </c>
      <c r="I1367" s="831">
        <v>610.5</v>
      </c>
      <c r="J1367" s="831">
        <v>16</v>
      </c>
      <c r="K1367" s="832">
        <v>9768.010009765625</v>
      </c>
    </row>
    <row r="1368" spans="1:11" ht="14.45" customHeight="1" x14ac:dyDescent="0.2">
      <c r="A1368" s="821" t="s">
        <v>614</v>
      </c>
      <c r="B1368" s="822" t="s">
        <v>615</v>
      </c>
      <c r="C1368" s="825" t="s">
        <v>643</v>
      </c>
      <c r="D1368" s="839" t="s">
        <v>644</v>
      </c>
      <c r="E1368" s="825" t="s">
        <v>5871</v>
      </c>
      <c r="F1368" s="839" t="s">
        <v>5872</v>
      </c>
      <c r="G1368" s="825" t="s">
        <v>6372</v>
      </c>
      <c r="H1368" s="825" t="s">
        <v>6373</v>
      </c>
      <c r="I1368" s="831">
        <v>610.5</v>
      </c>
      <c r="J1368" s="831">
        <v>11</v>
      </c>
      <c r="K1368" s="832">
        <v>6715.5</v>
      </c>
    </row>
    <row r="1369" spans="1:11" ht="14.45" customHeight="1" x14ac:dyDescent="0.2">
      <c r="A1369" s="821" t="s">
        <v>614</v>
      </c>
      <c r="B1369" s="822" t="s">
        <v>615</v>
      </c>
      <c r="C1369" s="825" t="s">
        <v>643</v>
      </c>
      <c r="D1369" s="839" t="s">
        <v>644</v>
      </c>
      <c r="E1369" s="825" t="s">
        <v>5871</v>
      </c>
      <c r="F1369" s="839" t="s">
        <v>5872</v>
      </c>
      <c r="G1369" s="825" t="s">
        <v>6374</v>
      </c>
      <c r="H1369" s="825" t="s">
        <v>6375</v>
      </c>
      <c r="I1369" s="831">
        <v>610.5</v>
      </c>
      <c r="J1369" s="831">
        <v>12</v>
      </c>
      <c r="K1369" s="832">
        <v>7326.010009765625</v>
      </c>
    </row>
    <row r="1370" spans="1:11" ht="14.45" customHeight="1" x14ac:dyDescent="0.2">
      <c r="A1370" s="821" t="s">
        <v>614</v>
      </c>
      <c r="B1370" s="822" t="s">
        <v>615</v>
      </c>
      <c r="C1370" s="825" t="s">
        <v>643</v>
      </c>
      <c r="D1370" s="839" t="s">
        <v>644</v>
      </c>
      <c r="E1370" s="825" t="s">
        <v>5871</v>
      </c>
      <c r="F1370" s="839" t="s">
        <v>5872</v>
      </c>
      <c r="G1370" s="825" t="s">
        <v>6376</v>
      </c>
      <c r="H1370" s="825" t="s">
        <v>6377</v>
      </c>
      <c r="I1370" s="831">
        <v>610.5</v>
      </c>
      <c r="J1370" s="831">
        <v>12</v>
      </c>
      <c r="K1370" s="832">
        <v>7326</v>
      </c>
    </row>
    <row r="1371" spans="1:11" ht="14.45" customHeight="1" x14ac:dyDescent="0.2">
      <c r="A1371" s="821" t="s">
        <v>614</v>
      </c>
      <c r="B1371" s="822" t="s">
        <v>615</v>
      </c>
      <c r="C1371" s="825" t="s">
        <v>643</v>
      </c>
      <c r="D1371" s="839" t="s">
        <v>644</v>
      </c>
      <c r="E1371" s="825" t="s">
        <v>5871</v>
      </c>
      <c r="F1371" s="839" t="s">
        <v>5872</v>
      </c>
      <c r="G1371" s="825" t="s">
        <v>6378</v>
      </c>
      <c r="H1371" s="825" t="s">
        <v>6379</v>
      </c>
      <c r="I1371" s="831">
        <v>610.5</v>
      </c>
      <c r="J1371" s="831">
        <v>4</v>
      </c>
      <c r="K1371" s="832">
        <v>2442</v>
      </c>
    </row>
    <row r="1372" spans="1:11" ht="14.45" customHeight="1" x14ac:dyDescent="0.2">
      <c r="A1372" s="821" t="s">
        <v>614</v>
      </c>
      <c r="B1372" s="822" t="s">
        <v>615</v>
      </c>
      <c r="C1372" s="825" t="s">
        <v>643</v>
      </c>
      <c r="D1372" s="839" t="s">
        <v>644</v>
      </c>
      <c r="E1372" s="825" t="s">
        <v>5871</v>
      </c>
      <c r="F1372" s="839" t="s">
        <v>5872</v>
      </c>
      <c r="G1372" s="825" t="s">
        <v>6380</v>
      </c>
      <c r="H1372" s="825" t="s">
        <v>6381</v>
      </c>
      <c r="I1372" s="831">
        <v>610.5</v>
      </c>
      <c r="J1372" s="831">
        <v>6</v>
      </c>
      <c r="K1372" s="832">
        <v>3663</v>
      </c>
    </row>
    <row r="1373" spans="1:11" ht="14.45" customHeight="1" x14ac:dyDescent="0.2">
      <c r="A1373" s="821" t="s">
        <v>614</v>
      </c>
      <c r="B1373" s="822" t="s">
        <v>615</v>
      </c>
      <c r="C1373" s="825" t="s">
        <v>643</v>
      </c>
      <c r="D1373" s="839" t="s">
        <v>644</v>
      </c>
      <c r="E1373" s="825" t="s">
        <v>5871</v>
      </c>
      <c r="F1373" s="839" t="s">
        <v>5872</v>
      </c>
      <c r="G1373" s="825" t="s">
        <v>6382</v>
      </c>
      <c r="H1373" s="825" t="s">
        <v>6383</v>
      </c>
      <c r="I1373" s="831">
        <v>610.5</v>
      </c>
      <c r="J1373" s="831">
        <v>3</v>
      </c>
      <c r="K1373" s="832">
        <v>1831.5</v>
      </c>
    </row>
    <row r="1374" spans="1:11" ht="14.45" customHeight="1" x14ac:dyDescent="0.2">
      <c r="A1374" s="821" t="s">
        <v>614</v>
      </c>
      <c r="B1374" s="822" t="s">
        <v>615</v>
      </c>
      <c r="C1374" s="825" t="s">
        <v>643</v>
      </c>
      <c r="D1374" s="839" t="s">
        <v>644</v>
      </c>
      <c r="E1374" s="825" t="s">
        <v>5871</v>
      </c>
      <c r="F1374" s="839" t="s">
        <v>5872</v>
      </c>
      <c r="G1374" s="825" t="s">
        <v>6384</v>
      </c>
      <c r="H1374" s="825" t="s">
        <v>6385</v>
      </c>
      <c r="I1374" s="831">
        <v>610.5</v>
      </c>
      <c r="J1374" s="831">
        <v>6</v>
      </c>
      <c r="K1374" s="832">
        <v>3663</v>
      </c>
    </row>
    <row r="1375" spans="1:11" ht="14.45" customHeight="1" x14ac:dyDescent="0.2">
      <c r="A1375" s="821" t="s">
        <v>614</v>
      </c>
      <c r="B1375" s="822" t="s">
        <v>615</v>
      </c>
      <c r="C1375" s="825" t="s">
        <v>643</v>
      </c>
      <c r="D1375" s="839" t="s">
        <v>644</v>
      </c>
      <c r="E1375" s="825" t="s">
        <v>5871</v>
      </c>
      <c r="F1375" s="839" t="s">
        <v>5872</v>
      </c>
      <c r="G1375" s="825" t="s">
        <v>6386</v>
      </c>
      <c r="H1375" s="825" t="s">
        <v>6387</v>
      </c>
      <c r="I1375" s="831">
        <v>610.5</v>
      </c>
      <c r="J1375" s="831">
        <v>11</v>
      </c>
      <c r="K1375" s="832">
        <v>6715.5</v>
      </c>
    </row>
    <row r="1376" spans="1:11" ht="14.45" customHeight="1" x14ac:dyDescent="0.2">
      <c r="A1376" s="821" t="s">
        <v>614</v>
      </c>
      <c r="B1376" s="822" t="s">
        <v>615</v>
      </c>
      <c r="C1376" s="825" t="s">
        <v>643</v>
      </c>
      <c r="D1376" s="839" t="s">
        <v>644</v>
      </c>
      <c r="E1376" s="825" t="s">
        <v>5871</v>
      </c>
      <c r="F1376" s="839" t="s">
        <v>5872</v>
      </c>
      <c r="G1376" s="825" t="s">
        <v>6388</v>
      </c>
      <c r="H1376" s="825" t="s">
        <v>6389</v>
      </c>
      <c r="I1376" s="831">
        <v>610.5</v>
      </c>
      <c r="J1376" s="831">
        <v>7</v>
      </c>
      <c r="K1376" s="832">
        <v>4273.5</v>
      </c>
    </row>
    <row r="1377" spans="1:11" ht="14.45" customHeight="1" x14ac:dyDescent="0.2">
      <c r="A1377" s="821" t="s">
        <v>614</v>
      </c>
      <c r="B1377" s="822" t="s">
        <v>615</v>
      </c>
      <c r="C1377" s="825" t="s">
        <v>643</v>
      </c>
      <c r="D1377" s="839" t="s">
        <v>644</v>
      </c>
      <c r="E1377" s="825" t="s">
        <v>5871</v>
      </c>
      <c r="F1377" s="839" t="s">
        <v>5872</v>
      </c>
      <c r="G1377" s="825" t="s">
        <v>6390</v>
      </c>
      <c r="H1377" s="825" t="s">
        <v>6391</v>
      </c>
      <c r="I1377" s="831">
        <v>610.5</v>
      </c>
      <c r="J1377" s="831">
        <v>6</v>
      </c>
      <c r="K1377" s="832">
        <v>3663</v>
      </c>
    </row>
    <row r="1378" spans="1:11" ht="14.45" customHeight="1" x14ac:dyDescent="0.2">
      <c r="A1378" s="821" t="s">
        <v>614</v>
      </c>
      <c r="B1378" s="822" t="s">
        <v>615</v>
      </c>
      <c r="C1378" s="825" t="s">
        <v>643</v>
      </c>
      <c r="D1378" s="839" t="s">
        <v>644</v>
      </c>
      <c r="E1378" s="825" t="s">
        <v>5871</v>
      </c>
      <c r="F1378" s="839" t="s">
        <v>5872</v>
      </c>
      <c r="G1378" s="825" t="s">
        <v>6392</v>
      </c>
      <c r="H1378" s="825" t="s">
        <v>6393</v>
      </c>
      <c r="I1378" s="831">
        <v>610.5</v>
      </c>
      <c r="J1378" s="831">
        <v>9</v>
      </c>
      <c r="K1378" s="832">
        <v>5494.5</v>
      </c>
    </row>
    <row r="1379" spans="1:11" ht="14.45" customHeight="1" x14ac:dyDescent="0.2">
      <c r="A1379" s="821" t="s">
        <v>614</v>
      </c>
      <c r="B1379" s="822" t="s">
        <v>615</v>
      </c>
      <c r="C1379" s="825" t="s">
        <v>643</v>
      </c>
      <c r="D1379" s="839" t="s">
        <v>644</v>
      </c>
      <c r="E1379" s="825" t="s">
        <v>5871</v>
      </c>
      <c r="F1379" s="839" t="s">
        <v>5872</v>
      </c>
      <c r="G1379" s="825" t="s">
        <v>6394</v>
      </c>
      <c r="H1379" s="825" t="s">
        <v>6395</v>
      </c>
      <c r="I1379" s="831">
        <v>610.5</v>
      </c>
      <c r="J1379" s="831">
        <v>5</v>
      </c>
      <c r="K1379" s="832">
        <v>3052.5</v>
      </c>
    </row>
    <row r="1380" spans="1:11" ht="14.45" customHeight="1" x14ac:dyDescent="0.2">
      <c r="A1380" s="821" t="s">
        <v>614</v>
      </c>
      <c r="B1380" s="822" t="s">
        <v>615</v>
      </c>
      <c r="C1380" s="825" t="s">
        <v>643</v>
      </c>
      <c r="D1380" s="839" t="s">
        <v>644</v>
      </c>
      <c r="E1380" s="825" t="s">
        <v>5871</v>
      </c>
      <c r="F1380" s="839" t="s">
        <v>5872</v>
      </c>
      <c r="G1380" s="825" t="s">
        <v>6396</v>
      </c>
      <c r="H1380" s="825" t="s">
        <v>6397</v>
      </c>
      <c r="I1380" s="831">
        <v>610.5</v>
      </c>
      <c r="J1380" s="831">
        <v>9</v>
      </c>
      <c r="K1380" s="832">
        <v>5494.5</v>
      </c>
    </row>
    <row r="1381" spans="1:11" ht="14.45" customHeight="1" x14ac:dyDescent="0.2">
      <c r="A1381" s="821" t="s">
        <v>614</v>
      </c>
      <c r="B1381" s="822" t="s">
        <v>615</v>
      </c>
      <c r="C1381" s="825" t="s">
        <v>643</v>
      </c>
      <c r="D1381" s="839" t="s">
        <v>644</v>
      </c>
      <c r="E1381" s="825" t="s">
        <v>5871</v>
      </c>
      <c r="F1381" s="839" t="s">
        <v>5872</v>
      </c>
      <c r="G1381" s="825" t="s">
        <v>6398</v>
      </c>
      <c r="H1381" s="825" t="s">
        <v>6399</v>
      </c>
      <c r="I1381" s="831">
        <v>610.5</v>
      </c>
      <c r="J1381" s="831">
        <v>6</v>
      </c>
      <c r="K1381" s="832">
        <v>3663</v>
      </c>
    </row>
    <row r="1382" spans="1:11" ht="14.45" customHeight="1" x14ac:dyDescent="0.2">
      <c r="A1382" s="821" t="s">
        <v>614</v>
      </c>
      <c r="B1382" s="822" t="s">
        <v>615</v>
      </c>
      <c r="C1382" s="825" t="s">
        <v>643</v>
      </c>
      <c r="D1382" s="839" t="s">
        <v>644</v>
      </c>
      <c r="E1382" s="825" t="s">
        <v>5871</v>
      </c>
      <c r="F1382" s="839" t="s">
        <v>5872</v>
      </c>
      <c r="G1382" s="825" t="s">
        <v>6400</v>
      </c>
      <c r="H1382" s="825" t="s">
        <v>6401</v>
      </c>
      <c r="I1382" s="831">
        <v>610.5</v>
      </c>
      <c r="J1382" s="831">
        <v>13</v>
      </c>
      <c r="K1382" s="832">
        <v>7936.5</v>
      </c>
    </row>
    <row r="1383" spans="1:11" ht="14.45" customHeight="1" x14ac:dyDescent="0.2">
      <c r="A1383" s="821" t="s">
        <v>614</v>
      </c>
      <c r="B1383" s="822" t="s">
        <v>615</v>
      </c>
      <c r="C1383" s="825" t="s">
        <v>643</v>
      </c>
      <c r="D1383" s="839" t="s">
        <v>644</v>
      </c>
      <c r="E1383" s="825" t="s">
        <v>5871</v>
      </c>
      <c r="F1383" s="839" t="s">
        <v>5872</v>
      </c>
      <c r="G1383" s="825" t="s">
        <v>6402</v>
      </c>
      <c r="H1383" s="825" t="s">
        <v>6403</v>
      </c>
      <c r="I1383" s="831">
        <v>610.5</v>
      </c>
      <c r="J1383" s="831">
        <v>2</v>
      </c>
      <c r="K1383" s="832">
        <v>1221</v>
      </c>
    </row>
    <row r="1384" spans="1:11" ht="14.45" customHeight="1" x14ac:dyDescent="0.2">
      <c r="A1384" s="821" t="s">
        <v>614</v>
      </c>
      <c r="B1384" s="822" t="s">
        <v>615</v>
      </c>
      <c r="C1384" s="825" t="s">
        <v>643</v>
      </c>
      <c r="D1384" s="839" t="s">
        <v>644</v>
      </c>
      <c r="E1384" s="825" t="s">
        <v>5871</v>
      </c>
      <c r="F1384" s="839" t="s">
        <v>5872</v>
      </c>
      <c r="G1384" s="825" t="s">
        <v>6404</v>
      </c>
      <c r="H1384" s="825" t="s">
        <v>6405</v>
      </c>
      <c r="I1384" s="831">
        <v>1482.510009765625</v>
      </c>
      <c r="J1384" s="831">
        <v>4</v>
      </c>
      <c r="K1384" s="832">
        <v>5930.039794921875</v>
      </c>
    </row>
    <row r="1385" spans="1:11" ht="14.45" customHeight="1" x14ac:dyDescent="0.2">
      <c r="A1385" s="821" t="s">
        <v>614</v>
      </c>
      <c r="B1385" s="822" t="s">
        <v>615</v>
      </c>
      <c r="C1385" s="825" t="s">
        <v>643</v>
      </c>
      <c r="D1385" s="839" t="s">
        <v>644</v>
      </c>
      <c r="E1385" s="825" t="s">
        <v>5871</v>
      </c>
      <c r="F1385" s="839" t="s">
        <v>5872</v>
      </c>
      <c r="G1385" s="825" t="s">
        <v>6406</v>
      </c>
      <c r="H1385" s="825" t="s">
        <v>6407</v>
      </c>
      <c r="I1385" s="831">
        <v>1738.8699951171875</v>
      </c>
      <c r="J1385" s="831">
        <v>13</v>
      </c>
      <c r="K1385" s="832">
        <v>22605.309936523438</v>
      </c>
    </row>
    <row r="1386" spans="1:11" ht="14.45" customHeight="1" x14ac:dyDescent="0.2">
      <c r="A1386" s="821" t="s">
        <v>614</v>
      </c>
      <c r="B1386" s="822" t="s">
        <v>615</v>
      </c>
      <c r="C1386" s="825" t="s">
        <v>643</v>
      </c>
      <c r="D1386" s="839" t="s">
        <v>644</v>
      </c>
      <c r="E1386" s="825" t="s">
        <v>5871</v>
      </c>
      <c r="F1386" s="839" t="s">
        <v>5872</v>
      </c>
      <c r="G1386" s="825" t="s">
        <v>6408</v>
      </c>
      <c r="H1386" s="825" t="s">
        <v>6409</v>
      </c>
      <c r="I1386" s="831">
        <v>1612.1600341796875</v>
      </c>
      <c r="J1386" s="831">
        <v>9</v>
      </c>
      <c r="K1386" s="832">
        <v>14509.440307617188</v>
      </c>
    </row>
    <row r="1387" spans="1:11" ht="14.45" customHeight="1" x14ac:dyDescent="0.2">
      <c r="A1387" s="821" t="s">
        <v>614</v>
      </c>
      <c r="B1387" s="822" t="s">
        <v>615</v>
      </c>
      <c r="C1387" s="825" t="s">
        <v>643</v>
      </c>
      <c r="D1387" s="839" t="s">
        <v>644</v>
      </c>
      <c r="E1387" s="825" t="s">
        <v>5871</v>
      </c>
      <c r="F1387" s="839" t="s">
        <v>5872</v>
      </c>
      <c r="G1387" s="825" t="s">
        <v>6410</v>
      </c>
      <c r="H1387" s="825" t="s">
        <v>6411</v>
      </c>
      <c r="I1387" s="831">
        <v>1612.1600341796875</v>
      </c>
      <c r="J1387" s="831">
        <v>5</v>
      </c>
      <c r="K1387" s="832">
        <v>8060.8001708984375</v>
      </c>
    </row>
    <row r="1388" spans="1:11" ht="14.45" customHeight="1" x14ac:dyDescent="0.2">
      <c r="A1388" s="821" t="s">
        <v>614</v>
      </c>
      <c r="B1388" s="822" t="s">
        <v>615</v>
      </c>
      <c r="C1388" s="825" t="s">
        <v>643</v>
      </c>
      <c r="D1388" s="839" t="s">
        <v>644</v>
      </c>
      <c r="E1388" s="825" t="s">
        <v>5871</v>
      </c>
      <c r="F1388" s="839" t="s">
        <v>5872</v>
      </c>
      <c r="G1388" s="825" t="s">
        <v>6412</v>
      </c>
      <c r="H1388" s="825" t="s">
        <v>6413</v>
      </c>
      <c r="I1388" s="831">
        <v>1738.8699951171875</v>
      </c>
      <c r="J1388" s="831">
        <v>6</v>
      </c>
      <c r="K1388" s="832">
        <v>10433.219970703125</v>
      </c>
    </row>
    <row r="1389" spans="1:11" ht="14.45" customHeight="1" x14ac:dyDescent="0.2">
      <c r="A1389" s="821" t="s">
        <v>614</v>
      </c>
      <c r="B1389" s="822" t="s">
        <v>615</v>
      </c>
      <c r="C1389" s="825" t="s">
        <v>643</v>
      </c>
      <c r="D1389" s="839" t="s">
        <v>644</v>
      </c>
      <c r="E1389" s="825" t="s">
        <v>5871</v>
      </c>
      <c r="F1389" s="839" t="s">
        <v>5872</v>
      </c>
      <c r="G1389" s="825" t="s">
        <v>6414</v>
      </c>
      <c r="H1389" s="825" t="s">
        <v>6415</v>
      </c>
      <c r="I1389" s="831">
        <v>1738.8699951171875</v>
      </c>
      <c r="J1389" s="831">
        <v>17</v>
      </c>
      <c r="K1389" s="832">
        <v>29560.789794921875</v>
      </c>
    </row>
    <row r="1390" spans="1:11" ht="14.45" customHeight="1" x14ac:dyDescent="0.2">
      <c r="A1390" s="821" t="s">
        <v>614</v>
      </c>
      <c r="B1390" s="822" t="s">
        <v>615</v>
      </c>
      <c r="C1390" s="825" t="s">
        <v>643</v>
      </c>
      <c r="D1390" s="839" t="s">
        <v>644</v>
      </c>
      <c r="E1390" s="825" t="s">
        <v>5871</v>
      </c>
      <c r="F1390" s="839" t="s">
        <v>5872</v>
      </c>
      <c r="G1390" s="825" t="s">
        <v>6416</v>
      </c>
      <c r="H1390" s="825" t="s">
        <v>6417</v>
      </c>
      <c r="I1390" s="831">
        <v>1738.8699951171875</v>
      </c>
      <c r="J1390" s="831">
        <v>8</v>
      </c>
      <c r="K1390" s="832">
        <v>13910.9599609375</v>
      </c>
    </row>
    <row r="1391" spans="1:11" ht="14.45" customHeight="1" x14ac:dyDescent="0.2">
      <c r="A1391" s="821" t="s">
        <v>614</v>
      </c>
      <c r="B1391" s="822" t="s">
        <v>615</v>
      </c>
      <c r="C1391" s="825" t="s">
        <v>643</v>
      </c>
      <c r="D1391" s="839" t="s">
        <v>644</v>
      </c>
      <c r="E1391" s="825" t="s">
        <v>5871</v>
      </c>
      <c r="F1391" s="839" t="s">
        <v>5872</v>
      </c>
      <c r="G1391" s="825" t="s">
        <v>6418</v>
      </c>
      <c r="H1391" s="825" t="s">
        <v>6419</v>
      </c>
      <c r="I1391" s="831">
        <v>1663.2669518512228</v>
      </c>
      <c r="J1391" s="831">
        <v>30</v>
      </c>
      <c r="K1391" s="832">
        <v>52166.079965820536</v>
      </c>
    </row>
    <row r="1392" spans="1:11" ht="14.45" customHeight="1" x14ac:dyDescent="0.2">
      <c r="A1392" s="821" t="s">
        <v>614</v>
      </c>
      <c r="B1392" s="822" t="s">
        <v>615</v>
      </c>
      <c r="C1392" s="825" t="s">
        <v>643</v>
      </c>
      <c r="D1392" s="839" t="s">
        <v>644</v>
      </c>
      <c r="E1392" s="825" t="s">
        <v>5871</v>
      </c>
      <c r="F1392" s="839" t="s">
        <v>5872</v>
      </c>
      <c r="G1392" s="825" t="s">
        <v>6420</v>
      </c>
      <c r="H1392" s="825" t="s">
        <v>6421</v>
      </c>
      <c r="I1392" s="831">
        <v>1798.7511664496528</v>
      </c>
      <c r="J1392" s="831">
        <v>23</v>
      </c>
      <c r="K1392" s="832">
        <v>43804.871347656474</v>
      </c>
    </row>
    <row r="1393" spans="1:11" ht="14.45" customHeight="1" x14ac:dyDescent="0.2">
      <c r="A1393" s="821" t="s">
        <v>614</v>
      </c>
      <c r="B1393" s="822" t="s">
        <v>615</v>
      </c>
      <c r="C1393" s="825" t="s">
        <v>643</v>
      </c>
      <c r="D1393" s="839" t="s">
        <v>644</v>
      </c>
      <c r="E1393" s="825" t="s">
        <v>5871</v>
      </c>
      <c r="F1393" s="839" t="s">
        <v>5872</v>
      </c>
      <c r="G1393" s="825" t="s">
        <v>6422</v>
      </c>
      <c r="H1393" s="825" t="s">
        <v>6423</v>
      </c>
      <c r="I1393" s="831">
        <v>1714.1070190429687</v>
      </c>
      <c r="J1393" s="831">
        <v>27</v>
      </c>
      <c r="K1393" s="832">
        <v>51423.180683594197</v>
      </c>
    </row>
    <row r="1394" spans="1:11" ht="14.45" customHeight="1" x14ac:dyDescent="0.2">
      <c r="A1394" s="821" t="s">
        <v>614</v>
      </c>
      <c r="B1394" s="822" t="s">
        <v>615</v>
      </c>
      <c r="C1394" s="825" t="s">
        <v>643</v>
      </c>
      <c r="D1394" s="839" t="s">
        <v>644</v>
      </c>
      <c r="E1394" s="825" t="s">
        <v>5871</v>
      </c>
      <c r="F1394" s="839" t="s">
        <v>5872</v>
      </c>
      <c r="G1394" s="825" t="s">
        <v>6424</v>
      </c>
      <c r="H1394" s="825" t="s">
        <v>6425</v>
      </c>
      <c r="I1394" s="831">
        <v>1904.56005859375</v>
      </c>
      <c r="J1394" s="831">
        <v>14</v>
      </c>
      <c r="K1394" s="832">
        <v>26663.8408203125</v>
      </c>
    </row>
    <row r="1395" spans="1:11" ht="14.45" customHeight="1" x14ac:dyDescent="0.2">
      <c r="A1395" s="821" t="s">
        <v>614</v>
      </c>
      <c r="B1395" s="822" t="s">
        <v>615</v>
      </c>
      <c r="C1395" s="825" t="s">
        <v>643</v>
      </c>
      <c r="D1395" s="839" t="s">
        <v>644</v>
      </c>
      <c r="E1395" s="825" t="s">
        <v>5871</v>
      </c>
      <c r="F1395" s="839" t="s">
        <v>5872</v>
      </c>
      <c r="G1395" s="825" t="s">
        <v>6426</v>
      </c>
      <c r="H1395" s="825" t="s">
        <v>6427</v>
      </c>
      <c r="I1395" s="831">
        <v>1612.1600341796875</v>
      </c>
      <c r="J1395" s="831">
        <v>15</v>
      </c>
      <c r="K1395" s="832">
        <v>24182.390502929688</v>
      </c>
    </row>
    <row r="1396" spans="1:11" ht="14.45" customHeight="1" x14ac:dyDescent="0.2">
      <c r="A1396" s="821" t="s">
        <v>614</v>
      </c>
      <c r="B1396" s="822" t="s">
        <v>615</v>
      </c>
      <c r="C1396" s="825" t="s">
        <v>643</v>
      </c>
      <c r="D1396" s="839" t="s">
        <v>644</v>
      </c>
      <c r="E1396" s="825" t="s">
        <v>5871</v>
      </c>
      <c r="F1396" s="839" t="s">
        <v>5872</v>
      </c>
      <c r="G1396" s="825" t="s">
        <v>6428</v>
      </c>
      <c r="H1396" s="825" t="s">
        <v>6429</v>
      </c>
      <c r="I1396" s="831">
        <v>1904.564013671875</v>
      </c>
      <c r="J1396" s="831">
        <v>11</v>
      </c>
      <c r="K1396" s="832">
        <v>20950.210083007813</v>
      </c>
    </row>
    <row r="1397" spans="1:11" ht="14.45" customHeight="1" x14ac:dyDescent="0.2">
      <c r="A1397" s="821" t="s">
        <v>614</v>
      </c>
      <c r="B1397" s="822" t="s">
        <v>615</v>
      </c>
      <c r="C1397" s="825" t="s">
        <v>643</v>
      </c>
      <c r="D1397" s="839" t="s">
        <v>644</v>
      </c>
      <c r="E1397" s="825" t="s">
        <v>5871</v>
      </c>
      <c r="F1397" s="839" t="s">
        <v>5872</v>
      </c>
      <c r="G1397" s="825" t="s">
        <v>6430</v>
      </c>
      <c r="H1397" s="825" t="s">
        <v>6431</v>
      </c>
      <c r="I1397" s="831">
        <v>1904.56005859375</v>
      </c>
      <c r="J1397" s="831">
        <v>7</v>
      </c>
      <c r="K1397" s="832">
        <v>13331.92041015625</v>
      </c>
    </row>
    <row r="1398" spans="1:11" ht="14.45" customHeight="1" x14ac:dyDescent="0.2">
      <c r="A1398" s="821" t="s">
        <v>614</v>
      </c>
      <c r="B1398" s="822" t="s">
        <v>615</v>
      </c>
      <c r="C1398" s="825" t="s">
        <v>643</v>
      </c>
      <c r="D1398" s="839" t="s">
        <v>644</v>
      </c>
      <c r="E1398" s="825" t="s">
        <v>5871</v>
      </c>
      <c r="F1398" s="839" t="s">
        <v>5872</v>
      </c>
      <c r="G1398" s="825" t="s">
        <v>6432</v>
      </c>
      <c r="H1398" s="825" t="s">
        <v>6433</v>
      </c>
      <c r="I1398" s="831">
        <v>1612.1600341796875</v>
      </c>
      <c r="J1398" s="831">
        <v>3</v>
      </c>
      <c r="K1398" s="832">
        <v>4836.4801025390625</v>
      </c>
    </row>
    <row r="1399" spans="1:11" ht="14.45" customHeight="1" x14ac:dyDescent="0.2">
      <c r="A1399" s="821" t="s">
        <v>614</v>
      </c>
      <c r="B1399" s="822" t="s">
        <v>615</v>
      </c>
      <c r="C1399" s="825" t="s">
        <v>643</v>
      </c>
      <c r="D1399" s="839" t="s">
        <v>644</v>
      </c>
      <c r="E1399" s="825" t="s">
        <v>5871</v>
      </c>
      <c r="F1399" s="839" t="s">
        <v>5872</v>
      </c>
      <c r="G1399" s="825" t="s">
        <v>6434</v>
      </c>
      <c r="H1399" s="825" t="s">
        <v>6435</v>
      </c>
      <c r="I1399" s="831">
        <v>2087.25</v>
      </c>
      <c r="J1399" s="831">
        <v>4</v>
      </c>
      <c r="K1399" s="832">
        <v>8349</v>
      </c>
    </row>
    <row r="1400" spans="1:11" ht="14.45" customHeight="1" x14ac:dyDescent="0.2">
      <c r="A1400" s="821" t="s">
        <v>614</v>
      </c>
      <c r="B1400" s="822" t="s">
        <v>615</v>
      </c>
      <c r="C1400" s="825" t="s">
        <v>643</v>
      </c>
      <c r="D1400" s="839" t="s">
        <v>644</v>
      </c>
      <c r="E1400" s="825" t="s">
        <v>5871</v>
      </c>
      <c r="F1400" s="839" t="s">
        <v>5872</v>
      </c>
      <c r="G1400" s="825" t="s">
        <v>6436</v>
      </c>
      <c r="H1400" s="825" t="s">
        <v>6437</v>
      </c>
      <c r="I1400" s="831">
        <v>2087.25</v>
      </c>
      <c r="J1400" s="831">
        <v>1</v>
      </c>
      <c r="K1400" s="832">
        <v>2087.25</v>
      </c>
    </row>
    <row r="1401" spans="1:11" ht="14.45" customHeight="1" x14ac:dyDescent="0.2">
      <c r="A1401" s="821" t="s">
        <v>614</v>
      </c>
      <c r="B1401" s="822" t="s">
        <v>615</v>
      </c>
      <c r="C1401" s="825" t="s">
        <v>643</v>
      </c>
      <c r="D1401" s="839" t="s">
        <v>644</v>
      </c>
      <c r="E1401" s="825" t="s">
        <v>5871</v>
      </c>
      <c r="F1401" s="839" t="s">
        <v>5872</v>
      </c>
      <c r="G1401" s="825" t="s">
        <v>6438</v>
      </c>
      <c r="H1401" s="825" t="s">
        <v>6439</v>
      </c>
      <c r="I1401" s="831">
        <v>2087.25</v>
      </c>
      <c r="J1401" s="831">
        <v>4</v>
      </c>
      <c r="K1401" s="832">
        <v>8349</v>
      </c>
    </row>
    <row r="1402" spans="1:11" ht="14.45" customHeight="1" x14ac:dyDescent="0.2">
      <c r="A1402" s="821" t="s">
        <v>614</v>
      </c>
      <c r="B1402" s="822" t="s">
        <v>615</v>
      </c>
      <c r="C1402" s="825" t="s">
        <v>643</v>
      </c>
      <c r="D1402" s="839" t="s">
        <v>644</v>
      </c>
      <c r="E1402" s="825" t="s">
        <v>5871</v>
      </c>
      <c r="F1402" s="839" t="s">
        <v>5872</v>
      </c>
      <c r="G1402" s="825" t="s">
        <v>6440</v>
      </c>
      <c r="H1402" s="825" t="s">
        <v>6441</v>
      </c>
      <c r="I1402" s="831">
        <v>2087.25</v>
      </c>
      <c r="J1402" s="831">
        <v>6</v>
      </c>
      <c r="K1402" s="832">
        <v>12523.5</v>
      </c>
    </row>
    <row r="1403" spans="1:11" ht="14.45" customHeight="1" x14ac:dyDescent="0.2">
      <c r="A1403" s="821" t="s">
        <v>614</v>
      </c>
      <c r="B1403" s="822" t="s">
        <v>615</v>
      </c>
      <c r="C1403" s="825" t="s">
        <v>643</v>
      </c>
      <c r="D1403" s="839" t="s">
        <v>644</v>
      </c>
      <c r="E1403" s="825" t="s">
        <v>5871</v>
      </c>
      <c r="F1403" s="839" t="s">
        <v>5872</v>
      </c>
      <c r="G1403" s="825" t="s">
        <v>6442</v>
      </c>
      <c r="H1403" s="825" t="s">
        <v>6443</v>
      </c>
      <c r="I1403" s="831">
        <v>2087.25</v>
      </c>
      <c r="J1403" s="831">
        <v>6</v>
      </c>
      <c r="K1403" s="832">
        <v>12523.5</v>
      </c>
    </row>
    <row r="1404" spans="1:11" ht="14.45" customHeight="1" x14ac:dyDescent="0.2">
      <c r="A1404" s="821" t="s">
        <v>614</v>
      </c>
      <c r="B1404" s="822" t="s">
        <v>615</v>
      </c>
      <c r="C1404" s="825" t="s">
        <v>643</v>
      </c>
      <c r="D1404" s="839" t="s">
        <v>644</v>
      </c>
      <c r="E1404" s="825" t="s">
        <v>5871</v>
      </c>
      <c r="F1404" s="839" t="s">
        <v>5872</v>
      </c>
      <c r="G1404" s="825" t="s">
        <v>6444</v>
      </c>
      <c r="H1404" s="825" t="s">
        <v>6445</v>
      </c>
      <c r="I1404" s="831">
        <v>2087.25</v>
      </c>
      <c r="J1404" s="831">
        <v>3</v>
      </c>
      <c r="K1404" s="832">
        <v>6261.75</v>
      </c>
    </row>
    <row r="1405" spans="1:11" ht="14.45" customHeight="1" x14ac:dyDescent="0.2">
      <c r="A1405" s="821" t="s">
        <v>614</v>
      </c>
      <c r="B1405" s="822" t="s">
        <v>615</v>
      </c>
      <c r="C1405" s="825" t="s">
        <v>643</v>
      </c>
      <c r="D1405" s="839" t="s">
        <v>644</v>
      </c>
      <c r="E1405" s="825" t="s">
        <v>5871</v>
      </c>
      <c r="F1405" s="839" t="s">
        <v>5872</v>
      </c>
      <c r="G1405" s="825" t="s">
        <v>6446</v>
      </c>
      <c r="H1405" s="825" t="s">
        <v>6447</v>
      </c>
      <c r="I1405" s="831">
        <v>536.09002685546875</v>
      </c>
      <c r="J1405" s="831">
        <v>1</v>
      </c>
      <c r="K1405" s="832">
        <v>536.09002685546875</v>
      </c>
    </row>
    <row r="1406" spans="1:11" ht="14.45" customHeight="1" x14ac:dyDescent="0.2">
      <c r="A1406" s="821" t="s">
        <v>614</v>
      </c>
      <c r="B1406" s="822" t="s">
        <v>615</v>
      </c>
      <c r="C1406" s="825" t="s">
        <v>643</v>
      </c>
      <c r="D1406" s="839" t="s">
        <v>644</v>
      </c>
      <c r="E1406" s="825" t="s">
        <v>5871</v>
      </c>
      <c r="F1406" s="839" t="s">
        <v>5872</v>
      </c>
      <c r="G1406" s="825" t="s">
        <v>6448</v>
      </c>
      <c r="H1406" s="825" t="s">
        <v>6449</v>
      </c>
      <c r="I1406" s="831">
        <v>1482.510009765625</v>
      </c>
      <c r="J1406" s="831">
        <v>16</v>
      </c>
      <c r="K1406" s="832">
        <v>23720.16015625</v>
      </c>
    </row>
    <row r="1407" spans="1:11" ht="14.45" customHeight="1" x14ac:dyDescent="0.2">
      <c r="A1407" s="821" t="s">
        <v>614</v>
      </c>
      <c r="B1407" s="822" t="s">
        <v>615</v>
      </c>
      <c r="C1407" s="825" t="s">
        <v>643</v>
      </c>
      <c r="D1407" s="839" t="s">
        <v>644</v>
      </c>
      <c r="E1407" s="825" t="s">
        <v>5871</v>
      </c>
      <c r="F1407" s="839" t="s">
        <v>5872</v>
      </c>
      <c r="G1407" s="825" t="s">
        <v>6450</v>
      </c>
      <c r="H1407" s="825" t="s">
        <v>6451</v>
      </c>
      <c r="I1407" s="831">
        <v>1482.510009765625</v>
      </c>
      <c r="J1407" s="831">
        <v>4</v>
      </c>
      <c r="K1407" s="832">
        <v>5930.0400390625</v>
      </c>
    </row>
    <row r="1408" spans="1:11" ht="14.45" customHeight="1" x14ac:dyDescent="0.2">
      <c r="A1408" s="821" t="s">
        <v>614</v>
      </c>
      <c r="B1408" s="822" t="s">
        <v>615</v>
      </c>
      <c r="C1408" s="825" t="s">
        <v>643</v>
      </c>
      <c r="D1408" s="839" t="s">
        <v>644</v>
      </c>
      <c r="E1408" s="825" t="s">
        <v>5871</v>
      </c>
      <c r="F1408" s="839" t="s">
        <v>5872</v>
      </c>
      <c r="G1408" s="825" t="s">
        <v>6452</v>
      </c>
      <c r="H1408" s="825" t="s">
        <v>6453</v>
      </c>
      <c r="I1408" s="831">
        <v>1482.510009765625</v>
      </c>
      <c r="J1408" s="831">
        <v>6</v>
      </c>
      <c r="K1408" s="832">
        <v>8895.06005859375</v>
      </c>
    </row>
    <row r="1409" spans="1:11" ht="14.45" customHeight="1" x14ac:dyDescent="0.2">
      <c r="A1409" s="821" t="s">
        <v>614</v>
      </c>
      <c r="B1409" s="822" t="s">
        <v>615</v>
      </c>
      <c r="C1409" s="825" t="s">
        <v>643</v>
      </c>
      <c r="D1409" s="839" t="s">
        <v>644</v>
      </c>
      <c r="E1409" s="825" t="s">
        <v>5871</v>
      </c>
      <c r="F1409" s="839" t="s">
        <v>5872</v>
      </c>
      <c r="G1409" s="825" t="s">
        <v>6454</v>
      </c>
      <c r="H1409" s="825" t="s">
        <v>6455</v>
      </c>
      <c r="I1409" s="831">
        <v>1482.510009765625</v>
      </c>
      <c r="J1409" s="831">
        <v>7</v>
      </c>
      <c r="K1409" s="832">
        <v>10377.570068359375</v>
      </c>
    </row>
    <row r="1410" spans="1:11" ht="14.45" customHeight="1" x14ac:dyDescent="0.2">
      <c r="A1410" s="821" t="s">
        <v>614</v>
      </c>
      <c r="B1410" s="822" t="s">
        <v>615</v>
      </c>
      <c r="C1410" s="825" t="s">
        <v>643</v>
      </c>
      <c r="D1410" s="839" t="s">
        <v>644</v>
      </c>
      <c r="E1410" s="825" t="s">
        <v>5871</v>
      </c>
      <c r="F1410" s="839" t="s">
        <v>5872</v>
      </c>
      <c r="G1410" s="825" t="s">
        <v>6456</v>
      </c>
      <c r="H1410" s="825" t="s">
        <v>6457</v>
      </c>
      <c r="I1410" s="831">
        <v>1482.510009765625</v>
      </c>
      <c r="J1410" s="831">
        <v>5</v>
      </c>
      <c r="K1410" s="832">
        <v>7412.550048828125</v>
      </c>
    </row>
    <row r="1411" spans="1:11" ht="14.45" customHeight="1" x14ac:dyDescent="0.2">
      <c r="A1411" s="821" t="s">
        <v>614</v>
      </c>
      <c r="B1411" s="822" t="s">
        <v>615</v>
      </c>
      <c r="C1411" s="825" t="s">
        <v>643</v>
      </c>
      <c r="D1411" s="839" t="s">
        <v>644</v>
      </c>
      <c r="E1411" s="825" t="s">
        <v>5871</v>
      </c>
      <c r="F1411" s="839" t="s">
        <v>5872</v>
      </c>
      <c r="G1411" s="825" t="s">
        <v>6458</v>
      </c>
      <c r="H1411" s="825" t="s">
        <v>6459</v>
      </c>
      <c r="I1411" s="831">
        <v>1482.510009765625</v>
      </c>
      <c r="J1411" s="831">
        <v>5</v>
      </c>
      <c r="K1411" s="832">
        <v>7412.550048828125</v>
      </c>
    </row>
    <row r="1412" spans="1:11" ht="14.45" customHeight="1" x14ac:dyDescent="0.2">
      <c r="A1412" s="821" t="s">
        <v>614</v>
      </c>
      <c r="B1412" s="822" t="s">
        <v>615</v>
      </c>
      <c r="C1412" s="825" t="s">
        <v>643</v>
      </c>
      <c r="D1412" s="839" t="s">
        <v>644</v>
      </c>
      <c r="E1412" s="825" t="s">
        <v>5871</v>
      </c>
      <c r="F1412" s="839" t="s">
        <v>5872</v>
      </c>
      <c r="G1412" s="825" t="s">
        <v>6460</v>
      </c>
      <c r="H1412" s="825" t="s">
        <v>6461</v>
      </c>
      <c r="I1412" s="831">
        <v>1405.52001953125</v>
      </c>
      <c r="J1412" s="831">
        <v>1</v>
      </c>
      <c r="K1412" s="832">
        <v>1405.52001953125</v>
      </c>
    </row>
    <row r="1413" spans="1:11" ht="14.45" customHeight="1" x14ac:dyDescent="0.2">
      <c r="A1413" s="821" t="s">
        <v>614</v>
      </c>
      <c r="B1413" s="822" t="s">
        <v>615</v>
      </c>
      <c r="C1413" s="825" t="s">
        <v>643</v>
      </c>
      <c r="D1413" s="839" t="s">
        <v>644</v>
      </c>
      <c r="E1413" s="825" t="s">
        <v>5871</v>
      </c>
      <c r="F1413" s="839" t="s">
        <v>5872</v>
      </c>
      <c r="G1413" s="825" t="s">
        <v>6462</v>
      </c>
      <c r="H1413" s="825" t="s">
        <v>6463</v>
      </c>
      <c r="I1413" s="831">
        <v>1213.5</v>
      </c>
      <c r="J1413" s="831">
        <v>2</v>
      </c>
      <c r="K1413" s="832">
        <v>2427</v>
      </c>
    </row>
    <row r="1414" spans="1:11" ht="14.45" customHeight="1" x14ac:dyDescent="0.2">
      <c r="A1414" s="821" t="s">
        <v>614</v>
      </c>
      <c r="B1414" s="822" t="s">
        <v>615</v>
      </c>
      <c r="C1414" s="825" t="s">
        <v>643</v>
      </c>
      <c r="D1414" s="839" t="s">
        <v>644</v>
      </c>
      <c r="E1414" s="825" t="s">
        <v>5871</v>
      </c>
      <c r="F1414" s="839" t="s">
        <v>5872</v>
      </c>
      <c r="G1414" s="825" t="s">
        <v>6464</v>
      </c>
      <c r="H1414" s="825" t="s">
        <v>6465</v>
      </c>
      <c r="I1414" s="831">
        <v>1213.489990234375</v>
      </c>
      <c r="J1414" s="831">
        <v>5</v>
      </c>
      <c r="K1414" s="832">
        <v>6067.460205078125</v>
      </c>
    </row>
    <row r="1415" spans="1:11" ht="14.45" customHeight="1" x14ac:dyDescent="0.2">
      <c r="A1415" s="821" t="s">
        <v>614</v>
      </c>
      <c r="B1415" s="822" t="s">
        <v>615</v>
      </c>
      <c r="C1415" s="825" t="s">
        <v>643</v>
      </c>
      <c r="D1415" s="839" t="s">
        <v>644</v>
      </c>
      <c r="E1415" s="825" t="s">
        <v>5871</v>
      </c>
      <c r="F1415" s="839" t="s">
        <v>5872</v>
      </c>
      <c r="G1415" s="825" t="s">
        <v>6466</v>
      </c>
      <c r="H1415" s="825" t="s">
        <v>6467</v>
      </c>
      <c r="I1415" s="831">
        <v>1213.4916585286458</v>
      </c>
      <c r="J1415" s="831">
        <v>7</v>
      </c>
      <c r="K1415" s="832">
        <v>8494.43994140625</v>
      </c>
    </row>
    <row r="1416" spans="1:11" ht="14.45" customHeight="1" x14ac:dyDescent="0.2">
      <c r="A1416" s="821" t="s">
        <v>614</v>
      </c>
      <c r="B1416" s="822" t="s">
        <v>615</v>
      </c>
      <c r="C1416" s="825" t="s">
        <v>643</v>
      </c>
      <c r="D1416" s="839" t="s">
        <v>644</v>
      </c>
      <c r="E1416" s="825" t="s">
        <v>5871</v>
      </c>
      <c r="F1416" s="839" t="s">
        <v>5872</v>
      </c>
      <c r="G1416" s="825" t="s">
        <v>6468</v>
      </c>
      <c r="H1416" s="825" t="s">
        <v>6469</v>
      </c>
      <c r="I1416" s="831">
        <v>1213.502001953125</v>
      </c>
      <c r="J1416" s="831">
        <v>7</v>
      </c>
      <c r="K1416" s="832">
        <v>8494.52001953125</v>
      </c>
    </row>
    <row r="1417" spans="1:11" ht="14.45" customHeight="1" x14ac:dyDescent="0.2">
      <c r="A1417" s="821" t="s">
        <v>614</v>
      </c>
      <c r="B1417" s="822" t="s">
        <v>615</v>
      </c>
      <c r="C1417" s="825" t="s">
        <v>643</v>
      </c>
      <c r="D1417" s="839" t="s">
        <v>644</v>
      </c>
      <c r="E1417" s="825" t="s">
        <v>5871</v>
      </c>
      <c r="F1417" s="839" t="s">
        <v>5872</v>
      </c>
      <c r="G1417" s="825" t="s">
        <v>6470</v>
      </c>
      <c r="H1417" s="825" t="s">
        <v>6471</v>
      </c>
      <c r="I1417" s="831">
        <v>1213.489990234375</v>
      </c>
      <c r="J1417" s="831">
        <v>2</v>
      </c>
      <c r="K1417" s="832">
        <v>2426.97998046875</v>
      </c>
    </row>
    <row r="1418" spans="1:11" ht="14.45" customHeight="1" x14ac:dyDescent="0.2">
      <c r="A1418" s="821" t="s">
        <v>614</v>
      </c>
      <c r="B1418" s="822" t="s">
        <v>615</v>
      </c>
      <c r="C1418" s="825" t="s">
        <v>643</v>
      </c>
      <c r="D1418" s="839" t="s">
        <v>644</v>
      </c>
      <c r="E1418" s="825" t="s">
        <v>5871</v>
      </c>
      <c r="F1418" s="839" t="s">
        <v>5872</v>
      </c>
      <c r="G1418" s="825" t="s">
        <v>6472</v>
      </c>
      <c r="H1418" s="825" t="s">
        <v>6473</v>
      </c>
      <c r="I1418" s="831">
        <v>1322.6700439453125</v>
      </c>
      <c r="J1418" s="831">
        <v>2</v>
      </c>
      <c r="K1418" s="832">
        <v>2645.340087890625</v>
      </c>
    </row>
    <row r="1419" spans="1:11" ht="14.45" customHeight="1" x14ac:dyDescent="0.2">
      <c r="A1419" s="821" t="s">
        <v>614</v>
      </c>
      <c r="B1419" s="822" t="s">
        <v>615</v>
      </c>
      <c r="C1419" s="825" t="s">
        <v>643</v>
      </c>
      <c r="D1419" s="839" t="s">
        <v>644</v>
      </c>
      <c r="E1419" s="825" t="s">
        <v>5871</v>
      </c>
      <c r="F1419" s="839" t="s">
        <v>5872</v>
      </c>
      <c r="G1419" s="825" t="s">
        <v>6474</v>
      </c>
      <c r="H1419" s="825" t="s">
        <v>6475</v>
      </c>
      <c r="I1419" s="831">
        <v>1322.6700439453125</v>
      </c>
      <c r="J1419" s="831">
        <v>3</v>
      </c>
      <c r="K1419" s="832">
        <v>3968.0101318359375</v>
      </c>
    </row>
    <row r="1420" spans="1:11" ht="14.45" customHeight="1" x14ac:dyDescent="0.2">
      <c r="A1420" s="821" t="s">
        <v>614</v>
      </c>
      <c r="B1420" s="822" t="s">
        <v>615</v>
      </c>
      <c r="C1420" s="825" t="s">
        <v>643</v>
      </c>
      <c r="D1420" s="839" t="s">
        <v>644</v>
      </c>
      <c r="E1420" s="825" t="s">
        <v>5871</v>
      </c>
      <c r="F1420" s="839" t="s">
        <v>5872</v>
      </c>
      <c r="G1420" s="825" t="s">
        <v>6476</v>
      </c>
      <c r="H1420" s="825" t="s">
        <v>6477</v>
      </c>
      <c r="I1420" s="831">
        <v>1322.6700439453125</v>
      </c>
      <c r="J1420" s="831">
        <v>2</v>
      </c>
      <c r="K1420" s="832">
        <v>2645.340087890625</v>
      </c>
    </row>
    <row r="1421" spans="1:11" ht="14.45" customHeight="1" x14ac:dyDescent="0.2">
      <c r="A1421" s="821" t="s">
        <v>614</v>
      </c>
      <c r="B1421" s="822" t="s">
        <v>615</v>
      </c>
      <c r="C1421" s="825" t="s">
        <v>643</v>
      </c>
      <c r="D1421" s="839" t="s">
        <v>644</v>
      </c>
      <c r="E1421" s="825" t="s">
        <v>5871</v>
      </c>
      <c r="F1421" s="839" t="s">
        <v>5872</v>
      </c>
      <c r="G1421" s="825" t="s">
        <v>6478</v>
      </c>
      <c r="H1421" s="825" t="s">
        <v>6479</v>
      </c>
      <c r="I1421" s="831">
        <v>1322.6700439453125</v>
      </c>
      <c r="J1421" s="831">
        <v>2</v>
      </c>
      <c r="K1421" s="832">
        <v>2645.340087890625</v>
      </c>
    </row>
    <row r="1422" spans="1:11" ht="14.45" customHeight="1" x14ac:dyDescent="0.2">
      <c r="A1422" s="821" t="s">
        <v>614</v>
      </c>
      <c r="B1422" s="822" t="s">
        <v>615</v>
      </c>
      <c r="C1422" s="825" t="s">
        <v>643</v>
      </c>
      <c r="D1422" s="839" t="s">
        <v>644</v>
      </c>
      <c r="E1422" s="825" t="s">
        <v>5871</v>
      </c>
      <c r="F1422" s="839" t="s">
        <v>5872</v>
      </c>
      <c r="G1422" s="825" t="s">
        <v>6480</v>
      </c>
      <c r="H1422" s="825" t="s">
        <v>6481</v>
      </c>
      <c r="I1422" s="831">
        <v>1405.52001953125</v>
      </c>
      <c r="J1422" s="831">
        <v>1</v>
      </c>
      <c r="K1422" s="832">
        <v>1405.52001953125</v>
      </c>
    </row>
    <row r="1423" spans="1:11" ht="14.45" customHeight="1" x14ac:dyDescent="0.2">
      <c r="A1423" s="821" t="s">
        <v>614</v>
      </c>
      <c r="B1423" s="822" t="s">
        <v>615</v>
      </c>
      <c r="C1423" s="825" t="s">
        <v>643</v>
      </c>
      <c r="D1423" s="839" t="s">
        <v>644</v>
      </c>
      <c r="E1423" s="825" t="s">
        <v>5871</v>
      </c>
      <c r="F1423" s="839" t="s">
        <v>5872</v>
      </c>
      <c r="G1423" s="825" t="s">
        <v>6482</v>
      </c>
      <c r="H1423" s="825" t="s">
        <v>6483</v>
      </c>
      <c r="I1423" s="831">
        <v>1612.1587829589844</v>
      </c>
      <c r="J1423" s="831">
        <v>9</v>
      </c>
      <c r="K1423" s="832">
        <v>14509.430297851563</v>
      </c>
    </row>
    <row r="1424" spans="1:11" ht="14.45" customHeight="1" x14ac:dyDescent="0.2">
      <c r="A1424" s="821" t="s">
        <v>614</v>
      </c>
      <c r="B1424" s="822" t="s">
        <v>615</v>
      </c>
      <c r="C1424" s="825" t="s">
        <v>643</v>
      </c>
      <c r="D1424" s="839" t="s">
        <v>644</v>
      </c>
      <c r="E1424" s="825" t="s">
        <v>5871</v>
      </c>
      <c r="F1424" s="839" t="s">
        <v>5872</v>
      </c>
      <c r="G1424" s="825" t="s">
        <v>6484</v>
      </c>
      <c r="H1424" s="825" t="s">
        <v>6485</v>
      </c>
      <c r="I1424" s="831">
        <v>1161.8399658203125</v>
      </c>
      <c r="J1424" s="831">
        <v>1</v>
      </c>
      <c r="K1424" s="832">
        <v>1161.8399658203125</v>
      </c>
    </row>
    <row r="1425" spans="1:11" ht="14.45" customHeight="1" x14ac:dyDescent="0.2">
      <c r="A1425" s="821" t="s">
        <v>614</v>
      </c>
      <c r="B1425" s="822" t="s">
        <v>615</v>
      </c>
      <c r="C1425" s="825" t="s">
        <v>643</v>
      </c>
      <c r="D1425" s="839" t="s">
        <v>644</v>
      </c>
      <c r="E1425" s="825" t="s">
        <v>5871</v>
      </c>
      <c r="F1425" s="839" t="s">
        <v>5872</v>
      </c>
      <c r="G1425" s="825" t="s">
        <v>6486</v>
      </c>
      <c r="H1425" s="825" t="s">
        <v>6487</v>
      </c>
      <c r="I1425" s="831">
        <v>1161.8399658203125</v>
      </c>
      <c r="J1425" s="831">
        <v>1</v>
      </c>
      <c r="K1425" s="832">
        <v>1161.8399658203125</v>
      </c>
    </row>
    <row r="1426" spans="1:11" ht="14.45" customHeight="1" x14ac:dyDescent="0.2">
      <c r="A1426" s="821" t="s">
        <v>614</v>
      </c>
      <c r="B1426" s="822" t="s">
        <v>615</v>
      </c>
      <c r="C1426" s="825" t="s">
        <v>643</v>
      </c>
      <c r="D1426" s="839" t="s">
        <v>644</v>
      </c>
      <c r="E1426" s="825" t="s">
        <v>5871</v>
      </c>
      <c r="F1426" s="839" t="s">
        <v>5872</v>
      </c>
      <c r="G1426" s="825" t="s">
        <v>6488</v>
      </c>
      <c r="H1426" s="825" t="s">
        <v>6489</v>
      </c>
      <c r="I1426" s="831">
        <v>1161.8399658203125</v>
      </c>
      <c r="J1426" s="831">
        <v>2</v>
      </c>
      <c r="K1426" s="832">
        <v>2323.679931640625</v>
      </c>
    </row>
    <row r="1427" spans="1:11" ht="14.45" customHeight="1" x14ac:dyDescent="0.2">
      <c r="A1427" s="821" t="s">
        <v>614</v>
      </c>
      <c r="B1427" s="822" t="s">
        <v>615</v>
      </c>
      <c r="C1427" s="825" t="s">
        <v>643</v>
      </c>
      <c r="D1427" s="839" t="s">
        <v>644</v>
      </c>
      <c r="E1427" s="825" t="s">
        <v>5871</v>
      </c>
      <c r="F1427" s="839" t="s">
        <v>5872</v>
      </c>
      <c r="G1427" s="825" t="s">
        <v>6490</v>
      </c>
      <c r="H1427" s="825" t="s">
        <v>6491</v>
      </c>
      <c r="I1427" s="831">
        <v>1907.0999755859375</v>
      </c>
      <c r="J1427" s="831">
        <v>4</v>
      </c>
      <c r="K1427" s="832">
        <v>7628.39990234375</v>
      </c>
    </row>
    <row r="1428" spans="1:11" ht="14.45" customHeight="1" x14ac:dyDescent="0.2">
      <c r="A1428" s="821" t="s">
        <v>614</v>
      </c>
      <c r="B1428" s="822" t="s">
        <v>615</v>
      </c>
      <c r="C1428" s="825" t="s">
        <v>643</v>
      </c>
      <c r="D1428" s="839" t="s">
        <v>644</v>
      </c>
      <c r="E1428" s="825" t="s">
        <v>5871</v>
      </c>
      <c r="F1428" s="839" t="s">
        <v>5872</v>
      </c>
      <c r="G1428" s="825" t="s">
        <v>6492</v>
      </c>
      <c r="H1428" s="825" t="s">
        <v>6493</v>
      </c>
      <c r="I1428" s="831">
        <v>206.70833333333334</v>
      </c>
      <c r="J1428" s="831">
        <v>117</v>
      </c>
      <c r="K1428" s="832">
        <v>26383.930380858481</v>
      </c>
    </row>
    <row r="1429" spans="1:11" ht="14.45" customHeight="1" x14ac:dyDescent="0.2">
      <c r="A1429" s="821" t="s">
        <v>614</v>
      </c>
      <c r="B1429" s="822" t="s">
        <v>615</v>
      </c>
      <c r="C1429" s="825" t="s">
        <v>643</v>
      </c>
      <c r="D1429" s="839" t="s">
        <v>644</v>
      </c>
      <c r="E1429" s="825" t="s">
        <v>5871</v>
      </c>
      <c r="F1429" s="839" t="s">
        <v>5872</v>
      </c>
      <c r="G1429" s="825" t="s">
        <v>6494</v>
      </c>
      <c r="H1429" s="825" t="s">
        <v>6495</v>
      </c>
      <c r="I1429" s="831">
        <v>1615.0650024414063</v>
      </c>
      <c r="J1429" s="831">
        <v>2</v>
      </c>
      <c r="K1429" s="832">
        <v>3230.1300048828125</v>
      </c>
    </row>
    <row r="1430" spans="1:11" ht="14.45" customHeight="1" x14ac:dyDescent="0.2">
      <c r="A1430" s="821" t="s">
        <v>614</v>
      </c>
      <c r="B1430" s="822" t="s">
        <v>615</v>
      </c>
      <c r="C1430" s="825" t="s">
        <v>643</v>
      </c>
      <c r="D1430" s="839" t="s">
        <v>644</v>
      </c>
      <c r="E1430" s="825" t="s">
        <v>5871</v>
      </c>
      <c r="F1430" s="839" t="s">
        <v>5872</v>
      </c>
      <c r="G1430" s="825" t="s">
        <v>6496</v>
      </c>
      <c r="H1430" s="825" t="s">
        <v>6497</v>
      </c>
      <c r="I1430" s="831">
        <v>1660.5999755859375</v>
      </c>
      <c r="J1430" s="831">
        <v>2</v>
      </c>
      <c r="K1430" s="832">
        <v>3321.199951171875</v>
      </c>
    </row>
    <row r="1431" spans="1:11" ht="14.45" customHeight="1" x14ac:dyDescent="0.2">
      <c r="A1431" s="821" t="s">
        <v>614</v>
      </c>
      <c r="B1431" s="822" t="s">
        <v>615</v>
      </c>
      <c r="C1431" s="825" t="s">
        <v>643</v>
      </c>
      <c r="D1431" s="839" t="s">
        <v>644</v>
      </c>
      <c r="E1431" s="825" t="s">
        <v>5871</v>
      </c>
      <c r="F1431" s="839" t="s">
        <v>5872</v>
      </c>
      <c r="G1431" s="825" t="s">
        <v>6498</v>
      </c>
      <c r="H1431" s="825" t="s">
        <v>6499</v>
      </c>
      <c r="I1431" s="831">
        <v>1660.5999755859375</v>
      </c>
      <c r="J1431" s="831">
        <v>5</v>
      </c>
      <c r="K1431" s="832">
        <v>8302.9998779296875</v>
      </c>
    </row>
    <row r="1432" spans="1:11" ht="14.45" customHeight="1" x14ac:dyDescent="0.2">
      <c r="A1432" s="821" t="s">
        <v>614</v>
      </c>
      <c r="B1432" s="822" t="s">
        <v>615</v>
      </c>
      <c r="C1432" s="825" t="s">
        <v>643</v>
      </c>
      <c r="D1432" s="839" t="s">
        <v>644</v>
      </c>
      <c r="E1432" s="825" t="s">
        <v>5871</v>
      </c>
      <c r="F1432" s="839" t="s">
        <v>5872</v>
      </c>
      <c r="G1432" s="825" t="s">
        <v>6500</v>
      </c>
      <c r="H1432" s="825" t="s">
        <v>6501</v>
      </c>
      <c r="I1432" s="831">
        <v>1660.5999755859375</v>
      </c>
      <c r="J1432" s="831">
        <v>5</v>
      </c>
      <c r="K1432" s="832">
        <v>8302.9998779296875</v>
      </c>
    </row>
    <row r="1433" spans="1:11" ht="14.45" customHeight="1" x14ac:dyDescent="0.2">
      <c r="A1433" s="821" t="s">
        <v>614</v>
      </c>
      <c r="B1433" s="822" t="s">
        <v>615</v>
      </c>
      <c r="C1433" s="825" t="s">
        <v>643</v>
      </c>
      <c r="D1433" s="839" t="s">
        <v>644</v>
      </c>
      <c r="E1433" s="825" t="s">
        <v>5871</v>
      </c>
      <c r="F1433" s="839" t="s">
        <v>5872</v>
      </c>
      <c r="G1433" s="825" t="s">
        <v>6502</v>
      </c>
      <c r="H1433" s="825" t="s">
        <v>6503</v>
      </c>
      <c r="I1433" s="831">
        <v>1120.2999877929688</v>
      </c>
      <c r="J1433" s="831">
        <v>3</v>
      </c>
      <c r="K1433" s="832">
        <v>4981.7999572753906</v>
      </c>
    </row>
    <row r="1434" spans="1:11" ht="14.45" customHeight="1" x14ac:dyDescent="0.2">
      <c r="A1434" s="821" t="s">
        <v>614</v>
      </c>
      <c r="B1434" s="822" t="s">
        <v>615</v>
      </c>
      <c r="C1434" s="825" t="s">
        <v>643</v>
      </c>
      <c r="D1434" s="839" t="s">
        <v>644</v>
      </c>
      <c r="E1434" s="825" t="s">
        <v>5871</v>
      </c>
      <c r="F1434" s="839" t="s">
        <v>5872</v>
      </c>
      <c r="G1434" s="825" t="s">
        <v>6504</v>
      </c>
      <c r="H1434" s="825" t="s">
        <v>6505</v>
      </c>
      <c r="I1434" s="831">
        <v>1660.5999755859375</v>
      </c>
      <c r="J1434" s="831">
        <v>2</v>
      </c>
      <c r="K1434" s="832">
        <v>3321.199951171875</v>
      </c>
    </row>
    <row r="1435" spans="1:11" ht="14.45" customHeight="1" x14ac:dyDescent="0.2">
      <c r="A1435" s="821" t="s">
        <v>614</v>
      </c>
      <c r="B1435" s="822" t="s">
        <v>615</v>
      </c>
      <c r="C1435" s="825" t="s">
        <v>643</v>
      </c>
      <c r="D1435" s="839" t="s">
        <v>644</v>
      </c>
      <c r="E1435" s="825" t="s">
        <v>5871</v>
      </c>
      <c r="F1435" s="839" t="s">
        <v>5872</v>
      </c>
      <c r="G1435" s="825" t="s">
        <v>6506</v>
      </c>
      <c r="H1435" s="825" t="s">
        <v>6507</v>
      </c>
      <c r="I1435" s="831">
        <v>1660.5999755859375</v>
      </c>
      <c r="J1435" s="831">
        <v>13</v>
      </c>
      <c r="K1435" s="832">
        <v>21587.799682617188</v>
      </c>
    </row>
    <row r="1436" spans="1:11" ht="14.45" customHeight="1" x14ac:dyDescent="0.2">
      <c r="A1436" s="821" t="s">
        <v>614</v>
      </c>
      <c r="B1436" s="822" t="s">
        <v>615</v>
      </c>
      <c r="C1436" s="825" t="s">
        <v>643</v>
      </c>
      <c r="D1436" s="839" t="s">
        <v>644</v>
      </c>
      <c r="E1436" s="825" t="s">
        <v>5871</v>
      </c>
      <c r="F1436" s="839" t="s">
        <v>5872</v>
      </c>
      <c r="G1436" s="825" t="s">
        <v>6508</v>
      </c>
      <c r="H1436" s="825" t="s">
        <v>6509</v>
      </c>
      <c r="I1436" s="831">
        <v>1660.5999755859375</v>
      </c>
      <c r="J1436" s="831">
        <v>10</v>
      </c>
      <c r="K1436" s="832">
        <v>16605.999755859375</v>
      </c>
    </row>
    <row r="1437" spans="1:11" ht="14.45" customHeight="1" x14ac:dyDescent="0.2">
      <c r="A1437" s="821" t="s">
        <v>614</v>
      </c>
      <c r="B1437" s="822" t="s">
        <v>615</v>
      </c>
      <c r="C1437" s="825" t="s">
        <v>643</v>
      </c>
      <c r="D1437" s="839" t="s">
        <v>644</v>
      </c>
      <c r="E1437" s="825" t="s">
        <v>5871</v>
      </c>
      <c r="F1437" s="839" t="s">
        <v>5872</v>
      </c>
      <c r="G1437" s="825" t="s">
        <v>6510</v>
      </c>
      <c r="H1437" s="825" t="s">
        <v>6511</v>
      </c>
      <c r="I1437" s="831">
        <v>1660.5999755859375</v>
      </c>
      <c r="J1437" s="831">
        <v>8</v>
      </c>
      <c r="K1437" s="832">
        <v>13284.7998046875</v>
      </c>
    </row>
    <row r="1438" spans="1:11" ht="14.45" customHeight="1" x14ac:dyDescent="0.2">
      <c r="A1438" s="821" t="s">
        <v>614</v>
      </c>
      <c r="B1438" s="822" t="s">
        <v>615</v>
      </c>
      <c r="C1438" s="825" t="s">
        <v>643</v>
      </c>
      <c r="D1438" s="839" t="s">
        <v>644</v>
      </c>
      <c r="E1438" s="825" t="s">
        <v>5871</v>
      </c>
      <c r="F1438" s="839" t="s">
        <v>5872</v>
      </c>
      <c r="G1438" s="825" t="s">
        <v>6512</v>
      </c>
      <c r="H1438" s="825" t="s">
        <v>6513</v>
      </c>
      <c r="I1438" s="831">
        <v>1660.5999755859375</v>
      </c>
      <c r="J1438" s="831">
        <v>13</v>
      </c>
      <c r="K1438" s="832">
        <v>21587.799682617188</v>
      </c>
    </row>
    <row r="1439" spans="1:11" ht="14.45" customHeight="1" x14ac:dyDescent="0.2">
      <c r="A1439" s="821" t="s">
        <v>614</v>
      </c>
      <c r="B1439" s="822" t="s">
        <v>615</v>
      </c>
      <c r="C1439" s="825" t="s">
        <v>643</v>
      </c>
      <c r="D1439" s="839" t="s">
        <v>644</v>
      </c>
      <c r="E1439" s="825" t="s">
        <v>5871</v>
      </c>
      <c r="F1439" s="839" t="s">
        <v>5872</v>
      </c>
      <c r="G1439" s="825" t="s">
        <v>6514</v>
      </c>
      <c r="H1439" s="825" t="s">
        <v>6515</v>
      </c>
      <c r="I1439" s="831">
        <v>1660.5999755859375</v>
      </c>
      <c r="J1439" s="831">
        <v>15</v>
      </c>
      <c r="K1439" s="832">
        <v>24908.999633789063</v>
      </c>
    </row>
    <row r="1440" spans="1:11" ht="14.45" customHeight="1" x14ac:dyDescent="0.2">
      <c r="A1440" s="821" t="s">
        <v>614</v>
      </c>
      <c r="B1440" s="822" t="s">
        <v>615</v>
      </c>
      <c r="C1440" s="825" t="s">
        <v>643</v>
      </c>
      <c r="D1440" s="839" t="s">
        <v>644</v>
      </c>
      <c r="E1440" s="825" t="s">
        <v>5871</v>
      </c>
      <c r="F1440" s="839" t="s">
        <v>5872</v>
      </c>
      <c r="G1440" s="825" t="s">
        <v>6516</v>
      </c>
      <c r="H1440" s="825" t="s">
        <v>6517</v>
      </c>
      <c r="I1440" s="831">
        <v>1660.5999755859375</v>
      </c>
      <c r="J1440" s="831">
        <v>14</v>
      </c>
      <c r="K1440" s="832">
        <v>23248.399658203125</v>
      </c>
    </row>
    <row r="1441" spans="1:11" ht="14.45" customHeight="1" x14ac:dyDescent="0.2">
      <c r="A1441" s="821" t="s">
        <v>614</v>
      </c>
      <c r="B1441" s="822" t="s">
        <v>615</v>
      </c>
      <c r="C1441" s="825" t="s">
        <v>643</v>
      </c>
      <c r="D1441" s="839" t="s">
        <v>644</v>
      </c>
      <c r="E1441" s="825" t="s">
        <v>5871</v>
      </c>
      <c r="F1441" s="839" t="s">
        <v>5872</v>
      </c>
      <c r="G1441" s="825" t="s">
        <v>6518</v>
      </c>
      <c r="H1441" s="825" t="s">
        <v>6519</v>
      </c>
      <c r="I1441" s="831">
        <v>1660.5999755859375</v>
      </c>
      <c r="J1441" s="831">
        <v>5</v>
      </c>
      <c r="K1441" s="832">
        <v>8302.9998779296875</v>
      </c>
    </row>
    <row r="1442" spans="1:11" ht="14.45" customHeight="1" x14ac:dyDescent="0.2">
      <c r="A1442" s="821" t="s">
        <v>614</v>
      </c>
      <c r="B1442" s="822" t="s">
        <v>615</v>
      </c>
      <c r="C1442" s="825" t="s">
        <v>643</v>
      </c>
      <c r="D1442" s="839" t="s">
        <v>644</v>
      </c>
      <c r="E1442" s="825" t="s">
        <v>5871</v>
      </c>
      <c r="F1442" s="839" t="s">
        <v>5872</v>
      </c>
      <c r="G1442" s="825" t="s">
        <v>6520</v>
      </c>
      <c r="H1442" s="825" t="s">
        <v>6521</v>
      </c>
      <c r="I1442" s="831">
        <v>1660.5999755859375</v>
      </c>
      <c r="J1442" s="831">
        <v>17</v>
      </c>
      <c r="K1442" s="832">
        <v>28230.199584960938</v>
      </c>
    </row>
    <row r="1443" spans="1:11" ht="14.45" customHeight="1" x14ac:dyDescent="0.2">
      <c r="A1443" s="821" t="s">
        <v>614</v>
      </c>
      <c r="B1443" s="822" t="s">
        <v>615</v>
      </c>
      <c r="C1443" s="825" t="s">
        <v>643</v>
      </c>
      <c r="D1443" s="839" t="s">
        <v>644</v>
      </c>
      <c r="E1443" s="825" t="s">
        <v>5871</v>
      </c>
      <c r="F1443" s="839" t="s">
        <v>5872</v>
      </c>
      <c r="G1443" s="825" t="s">
        <v>6522</v>
      </c>
      <c r="H1443" s="825" t="s">
        <v>6523</v>
      </c>
      <c r="I1443" s="831">
        <v>1660.5999755859375</v>
      </c>
      <c r="J1443" s="831">
        <v>10</v>
      </c>
      <c r="K1443" s="832">
        <v>16605.999755859375</v>
      </c>
    </row>
    <row r="1444" spans="1:11" ht="14.45" customHeight="1" x14ac:dyDescent="0.2">
      <c r="A1444" s="821" t="s">
        <v>614</v>
      </c>
      <c r="B1444" s="822" t="s">
        <v>615</v>
      </c>
      <c r="C1444" s="825" t="s">
        <v>643</v>
      </c>
      <c r="D1444" s="839" t="s">
        <v>644</v>
      </c>
      <c r="E1444" s="825" t="s">
        <v>5871</v>
      </c>
      <c r="F1444" s="839" t="s">
        <v>5872</v>
      </c>
      <c r="G1444" s="825" t="s">
        <v>6524</v>
      </c>
      <c r="H1444" s="825" t="s">
        <v>6525</v>
      </c>
      <c r="I1444" s="831">
        <v>1660.5999755859375</v>
      </c>
      <c r="J1444" s="831">
        <v>24</v>
      </c>
      <c r="K1444" s="832">
        <v>39854.3994140625</v>
      </c>
    </row>
    <row r="1445" spans="1:11" ht="14.45" customHeight="1" x14ac:dyDescent="0.2">
      <c r="A1445" s="821" t="s">
        <v>614</v>
      </c>
      <c r="B1445" s="822" t="s">
        <v>615</v>
      </c>
      <c r="C1445" s="825" t="s">
        <v>643</v>
      </c>
      <c r="D1445" s="839" t="s">
        <v>644</v>
      </c>
      <c r="E1445" s="825" t="s">
        <v>5871</v>
      </c>
      <c r="F1445" s="839" t="s">
        <v>5872</v>
      </c>
      <c r="G1445" s="825" t="s">
        <v>6526</v>
      </c>
      <c r="H1445" s="825" t="s">
        <v>6527</v>
      </c>
      <c r="I1445" s="831">
        <v>1660.5999755859375</v>
      </c>
      <c r="J1445" s="831">
        <v>28</v>
      </c>
      <c r="K1445" s="832">
        <v>46496.799194335938</v>
      </c>
    </row>
    <row r="1446" spans="1:11" ht="14.45" customHeight="1" x14ac:dyDescent="0.2">
      <c r="A1446" s="821" t="s">
        <v>614</v>
      </c>
      <c r="B1446" s="822" t="s">
        <v>615</v>
      </c>
      <c r="C1446" s="825" t="s">
        <v>643</v>
      </c>
      <c r="D1446" s="839" t="s">
        <v>644</v>
      </c>
      <c r="E1446" s="825" t="s">
        <v>5871</v>
      </c>
      <c r="F1446" s="839" t="s">
        <v>5872</v>
      </c>
      <c r="G1446" s="825" t="s">
        <v>6528</v>
      </c>
      <c r="H1446" s="825" t="s">
        <v>6529</v>
      </c>
      <c r="I1446" s="831">
        <v>1660.5999755859375</v>
      </c>
      <c r="J1446" s="831">
        <v>19</v>
      </c>
      <c r="K1446" s="832">
        <v>31551.3994140625</v>
      </c>
    </row>
    <row r="1447" spans="1:11" ht="14.45" customHeight="1" x14ac:dyDescent="0.2">
      <c r="A1447" s="821" t="s">
        <v>614</v>
      </c>
      <c r="B1447" s="822" t="s">
        <v>615</v>
      </c>
      <c r="C1447" s="825" t="s">
        <v>643</v>
      </c>
      <c r="D1447" s="839" t="s">
        <v>644</v>
      </c>
      <c r="E1447" s="825" t="s">
        <v>5871</v>
      </c>
      <c r="F1447" s="839" t="s">
        <v>5872</v>
      </c>
      <c r="G1447" s="825" t="s">
        <v>6530</v>
      </c>
      <c r="H1447" s="825" t="s">
        <v>6531</v>
      </c>
      <c r="I1447" s="831">
        <v>1660.5999755859375</v>
      </c>
      <c r="J1447" s="831">
        <v>8</v>
      </c>
      <c r="K1447" s="832">
        <v>13284.7998046875</v>
      </c>
    </row>
    <row r="1448" spans="1:11" ht="14.45" customHeight="1" x14ac:dyDescent="0.2">
      <c r="A1448" s="821" t="s">
        <v>614</v>
      </c>
      <c r="B1448" s="822" t="s">
        <v>615</v>
      </c>
      <c r="C1448" s="825" t="s">
        <v>643</v>
      </c>
      <c r="D1448" s="839" t="s">
        <v>644</v>
      </c>
      <c r="E1448" s="825" t="s">
        <v>5871</v>
      </c>
      <c r="F1448" s="839" t="s">
        <v>5872</v>
      </c>
      <c r="G1448" s="825" t="s">
        <v>6532</v>
      </c>
      <c r="H1448" s="825" t="s">
        <v>6533</v>
      </c>
      <c r="I1448" s="831">
        <v>1660.5999755859375</v>
      </c>
      <c r="J1448" s="831">
        <v>3</v>
      </c>
      <c r="K1448" s="832">
        <v>4981.7999267578125</v>
      </c>
    </row>
    <row r="1449" spans="1:11" ht="14.45" customHeight="1" x14ac:dyDescent="0.2">
      <c r="A1449" s="821" t="s">
        <v>614</v>
      </c>
      <c r="B1449" s="822" t="s">
        <v>615</v>
      </c>
      <c r="C1449" s="825" t="s">
        <v>643</v>
      </c>
      <c r="D1449" s="839" t="s">
        <v>644</v>
      </c>
      <c r="E1449" s="825" t="s">
        <v>5871</v>
      </c>
      <c r="F1449" s="839" t="s">
        <v>5872</v>
      </c>
      <c r="G1449" s="825" t="s">
        <v>6534</v>
      </c>
      <c r="H1449" s="825" t="s">
        <v>6535</v>
      </c>
      <c r="I1449" s="831">
        <v>1386.6600341796875</v>
      </c>
      <c r="J1449" s="831">
        <v>3</v>
      </c>
      <c r="K1449" s="832">
        <v>4159.9801025390625</v>
      </c>
    </row>
    <row r="1450" spans="1:11" ht="14.45" customHeight="1" x14ac:dyDescent="0.2">
      <c r="A1450" s="821" t="s">
        <v>614</v>
      </c>
      <c r="B1450" s="822" t="s">
        <v>615</v>
      </c>
      <c r="C1450" s="825" t="s">
        <v>643</v>
      </c>
      <c r="D1450" s="839" t="s">
        <v>644</v>
      </c>
      <c r="E1450" s="825" t="s">
        <v>5871</v>
      </c>
      <c r="F1450" s="839" t="s">
        <v>5872</v>
      </c>
      <c r="G1450" s="825" t="s">
        <v>6536</v>
      </c>
      <c r="H1450" s="825" t="s">
        <v>6537</v>
      </c>
      <c r="I1450" s="831">
        <v>1386.6600341796875</v>
      </c>
      <c r="J1450" s="831">
        <v>4</v>
      </c>
      <c r="K1450" s="832">
        <v>5546.64013671875</v>
      </c>
    </row>
    <row r="1451" spans="1:11" ht="14.45" customHeight="1" x14ac:dyDescent="0.2">
      <c r="A1451" s="821" t="s">
        <v>614</v>
      </c>
      <c r="B1451" s="822" t="s">
        <v>615</v>
      </c>
      <c r="C1451" s="825" t="s">
        <v>643</v>
      </c>
      <c r="D1451" s="839" t="s">
        <v>644</v>
      </c>
      <c r="E1451" s="825" t="s">
        <v>5871</v>
      </c>
      <c r="F1451" s="839" t="s">
        <v>5872</v>
      </c>
      <c r="G1451" s="825" t="s">
        <v>6538</v>
      </c>
      <c r="H1451" s="825" t="s">
        <v>6539</v>
      </c>
      <c r="I1451" s="831">
        <v>42140</v>
      </c>
      <c r="J1451" s="831">
        <v>1</v>
      </c>
      <c r="K1451" s="832">
        <v>42140</v>
      </c>
    </row>
    <row r="1452" spans="1:11" ht="14.45" customHeight="1" x14ac:dyDescent="0.2">
      <c r="A1452" s="821" t="s">
        <v>614</v>
      </c>
      <c r="B1452" s="822" t="s">
        <v>615</v>
      </c>
      <c r="C1452" s="825" t="s">
        <v>643</v>
      </c>
      <c r="D1452" s="839" t="s">
        <v>644</v>
      </c>
      <c r="E1452" s="825" t="s">
        <v>5871</v>
      </c>
      <c r="F1452" s="839" t="s">
        <v>5872</v>
      </c>
      <c r="G1452" s="825" t="s">
        <v>6540</v>
      </c>
      <c r="H1452" s="825" t="s">
        <v>6541</v>
      </c>
      <c r="I1452" s="831">
        <v>1265</v>
      </c>
      <c r="J1452" s="831">
        <v>1</v>
      </c>
      <c r="K1452" s="832">
        <v>1265</v>
      </c>
    </row>
    <row r="1453" spans="1:11" ht="14.45" customHeight="1" x14ac:dyDescent="0.2">
      <c r="A1453" s="821" t="s">
        <v>614</v>
      </c>
      <c r="B1453" s="822" t="s">
        <v>615</v>
      </c>
      <c r="C1453" s="825" t="s">
        <v>643</v>
      </c>
      <c r="D1453" s="839" t="s">
        <v>644</v>
      </c>
      <c r="E1453" s="825" t="s">
        <v>5871</v>
      </c>
      <c r="F1453" s="839" t="s">
        <v>5872</v>
      </c>
      <c r="G1453" s="825" t="s">
        <v>6542</v>
      </c>
      <c r="H1453" s="825" t="s">
        <v>6543</v>
      </c>
      <c r="I1453" s="831">
        <v>26082</v>
      </c>
      <c r="J1453" s="831">
        <v>1</v>
      </c>
      <c r="K1453" s="832">
        <v>26082</v>
      </c>
    </row>
    <row r="1454" spans="1:11" ht="14.45" customHeight="1" x14ac:dyDescent="0.2">
      <c r="A1454" s="821" t="s">
        <v>614</v>
      </c>
      <c r="B1454" s="822" t="s">
        <v>615</v>
      </c>
      <c r="C1454" s="825" t="s">
        <v>643</v>
      </c>
      <c r="D1454" s="839" t="s">
        <v>644</v>
      </c>
      <c r="E1454" s="825" t="s">
        <v>5871</v>
      </c>
      <c r="F1454" s="839" t="s">
        <v>5872</v>
      </c>
      <c r="G1454" s="825" t="s">
        <v>6544</v>
      </c>
      <c r="H1454" s="825" t="s">
        <v>6545</v>
      </c>
      <c r="I1454" s="831">
        <v>24667.5</v>
      </c>
      <c r="J1454" s="831">
        <v>1</v>
      </c>
      <c r="K1454" s="832">
        <v>24667.5</v>
      </c>
    </row>
    <row r="1455" spans="1:11" ht="14.45" customHeight="1" x14ac:dyDescent="0.2">
      <c r="A1455" s="821" t="s">
        <v>614</v>
      </c>
      <c r="B1455" s="822" t="s">
        <v>615</v>
      </c>
      <c r="C1455" s="825" t="s">
        <v>643</v>
      </c>
      <c r="D1455" s="839" t="s">
        <v>644</v>
      </c>
      <c r="E1455" s="825" t="s">
        <v>5871</v>
      </c>
      <c r="F1455" s="839" t="s">
        <v>5872</v>
      </c>
      <c r="G1455" s="825" t="s">
        <v>6546</v>
      </c>
      <c r="H1455" s="825" t="s">
        <v>6547</v>
      </c>
      <c r="I1455" s="831">
        <v>1181.050048828125</v>
      </c>
      <c r="J1455" s="831">
        <v>29</v>
      </c>
      <c r="K1455" s="832">
        <v>34250.45068359375</v>
      </c>
    </row>
    <row r="1456" spans="1:11" ht="14.45" customHeight="1" x14ac:dyDescent="0.2">
      <c r="A1456" s="821" t="s">
        <v>614</v>
      </c>
      <c r="B1456" s="822" t="s">
        <v>615</v>
      </c>
      <c r="C1456" s="825" t="s">
        <v>643</v>
      </c>
      <c r="D1456" s="839" t="s">
        <v>644</v>
      </c>
      <c r="E1456" s="825" t="s">
        <v>5871</v>
      </c>
      <c r="F1456" s="839" t="s">
        <v>5872</v>
      </c>
      <c r="G1456" s="825" t="s">
        <v>6548</v>
      </c>
      <c r="H1456" s="825" t="s">
        <v>6549</v>
      </c>
      <c r="I1456" s="831">
        <v>2024.3399658203125</v>
      </c>
      <c r="J1456" s="831">
        <v>2</v>
      </c>
      <c r="K1456" s="832">
        <v>4048.669921875</v>
      </c>
    </row>
    <row r="1457" spans="1:11" ht="14.45" customHeight="1" x14ac:dyDescent="0.2">
      <c r="A1457" s="821" t="s">
        <v>614</v>
      </c>
      <c r="B1457" s="822" t="s">
        <v>615</v>
      </c>
      <c r="C1457" s="825" t="s">
        <v>643</v>
      </c>
      <c r="D1457" s="839" t="s">
        <v>644</v>
      </c>
      <c r="E1457" s="825" t="s">
        <v>5871</v>
      </c>
      <c r="F1457" s="839" t="s">
        <v>5872</v>
      </c>
      <c r="G1457" s="825" t="s">
        <v>6550</v>
      </c>
      <c r="H1457" s="825" t="s">
        <v>6551</v>
      </c>
      <c r="I1457" s="831">
        <v>2024.3299560546875</v>
      </c>
      <c r="J1457" s="831">
        <v>3</v>
      </c>
      <c r="K1457" s="832">
        <v>6073</v>
      </c>
    </row>
    <row r="1458" spans="1:11" ht="14.45" customHeight="1" x14ac:dyDescent="0.2">
      <c r="A1458" s="821" t="s">
        <v>614</v>
      </c>
      <c r="B1458" s="822" t="s">
        <v>615</v>
      </c>
      <c r="C1458" s="825" t="s">
        <v>643</v>
      </c>
      <c r="D1458" s="839" t="s">
        <v>644</v>
      </c>
      <c r="E1458" s="825" t="s">
        <v>5871</v>
      </c>
      <c r="F1458" s="839" t="s">
        <v>5872</v>
      </c>
      <c r="G1458" s="825" t="s">
        <v>6552</v>
      </c>
      <c r="H1458" s="825" t="s">
        <v>6553</v>
      </c>
      <c r="I1458" s="831">
        <v>2024.3299560546875</v>
      </c>
      <c r="J1458" s="831">
        <v>1</v>
      </c>
      <c r="K1458" s="832">
        <v>2024.3299560546875</v>
      </c>
    </row>
    <row r="1459" spans="1:11" ht="14.45" customHeight="1" x14ac:dyDescent="0.2">
      <c r="A1459" s="821" t="s">
        <v>614</v>
      </c>
      <c r="B1459" s="822" t="s">
        <v>615</v>
      </c>
      <c r="C1459" s="825" t="s">
        <v>643</v>
      </c>
      <c r="D1459" s="839" t="s">
        <v>644</v>
      </c>
      <c r="E1459" s="825" t="s">
        <v>5871</v>
      </c>
      <c r="F1459" s="839" t="s">
        <v>5872</v>
      </c>
      <c r="G1459" s="825" t="s">
        <v>6554</v>
      </c>
      <c r="H1459" s="825" t="s">
        <v>6555</v>
      </c>
      <c r="I1459" s="831">
        <v>15389.2998046875</v>
      </c>
      <c r="J1459" s="831">
        <v>1</v>
      </c>
      <c r="K1459" s="832">
        <v>15389.2998046875</v>
      </c>
    </row>
    <row r="1460" spans="1:11" ht="14.45" customHeight="1" x14ac:dyDescent="0.2">
      <c r="A1460" s="821" t="s">
        <v>614</v>
      </c>
      <c r="B1460" s="822" t="s">
        <v>615</v>
      </c>
      <c r="C1460" s="825" t="s">
        <v>643</v>
      </c>
      <c r="D1460" s="839" t="s">
        <v>644</v>
      </c>
      <c r="E1460" s="825" t="s">
        <v>5871</v>
      </c>
      <c r="F1460" s="839" t="s">
        <v>5872</v>
      </c>
      <c r="G1460" s="825" t="s">
        <v>6556</v>
      </c>
      <c r="H1460" s="825" t="s">
        <v>6557</v>
      </c>
      <c r="I1460" s="831">
        <v>3820.300048828125</v>
      </c>
      <c r="J1460" s="831">
        <v>1</v>
      </c>
      <c r="K1460" s="832">
        <v>3820.300048828125</v>
      </c>
    </row>
    <row r="1461" spans="1:11" ht="14.45" customHeight="1" x14ac:dyDescent="0.2">
      <c r="A1461" s="821" t="s">
        <v>614</v>
      </c>
      <c r="B1461" s="822" t="s">
        <v>615</v>
      </c>
      <c r="C1461" s="825" t="s">
        <v>643</v>
      </c>
      <c r="D1461" s="839" t="s">
        <v>644</v>
      </c>
      <c r="E1461" s="825" t="s">
        <v>5871</v>
      </c>
      <c r="F1461" s="839" t="s">
        <v>5872</v>
      </c>
      <c r="G1461" s="825" t="s">
        <v>6558</v>
      </c>
      <c r="H1461" s="825" t="s">
        <v>6559</v>
      </c>
      <c r="I1461" s="831">
        <v>3897.35009765625</v>
      </c>
      <c r="J1461" s="831">
        <v>20</v>
      </c>
      <c r="K1461" s="832">
        <v>77947.001953125</v>
      </c>
    </row>
    <row r="1462" spans="1:11" ht="14.45" customHeight="1" x14ac:dyDescent="0.2">
      <c r="A1462" s="821" t="s">
        <v>614</v>
      </c>
      <c r="B1462" s="822" t="s">
        <v>615</v>
      </c>
      <c r="C1462" s="825" t="s">
        <v>643</v>
      </c>
      <c r="D1462" s="839" t="s">
        <v>644</v>
      </c>
      <c r="E1462" s="825" t="s">
        <v>5871</v>
      </c>
      <c r="F1462" s="839" t="s">
        <v>5872</v>
      </c>
      <c r="G1462" s="825" t="s">
        <v>6560</v>
      </c>
      <c r="H1462" s="825" t="s">
        <v>6561</v>
      </c>
      <c r="I1462" s="831">
        <v>2024.3399658203125</v>
      </c>
      <c r="J1462" s="831">
        <v>2</v>
      </c>
      <c r="K1462" s="832">
        <v>4048.669921875</v>
      </c>
    </row>
    <row r="1463" spans="1:11" ht="14.45" customHeight="1" x14ac:dyDescent="0.2">
      <c r="A1463" s="821" t="s">
        <v>614</v>
      </c>
      <c r="B1463" s="822" t="s">
        <v>615</v>
      </c>
      <c r="C1463" s="825" t="s">
        <v>643</v>
      </c>
      <c r="D1463" s="839" t="s">
        <v>644</v>
      </c>
      <c r="E1463" s="825" t="s">
        <v>5871</v>
      </c>
      <c r="F1463" s="839" t="s">
        <v>5872</v>
      </c>
      <c r="G1463" s="825" t="s">
        <v>6562</v>
      </c>
      <c r="H1463" s="825" t="s">
        <v>6563</v>
      </c>
      <c r="I1463" s="831">
        <v>897</v>
      </c>
      <c r="J1463" s="831">
        <v>1</v>
      </c>
      <c r="K1463" s="832">
        <v>897</v>
      </c>
    </row>
    <row r="1464" spans="1:11" ht="14.45" customHeight="1" x14ac:dyDescent="0.2">
      <c r="A1464" s="821" t="s">
        <v>614</v>
      </c>
      <c r="B1464" s="822" t="s">
        <v>615</v>
      </c>
      <c r="C1464" s="825" t="s">
        <v>643</v>
      </c>
      <c r="D1464" s="839" t="s">
        <v>644</v>
      </c>
      <c r="E1464" s="825" t="s">
        <v>5871</v>
      </c>
      <c r="F1464" s="839" t="s">
        <v>5872</v>
      </c>
      <c r="G1464" s="825" t="s">
        <v>6564</v>
      </c>
      <c r="H1464" s="825" t="s">
        <v>6565</v>
      </c>
      <c r="I1464" s="831">
        <v>897</v>
      </c>
      <c r="J1464" s="831">
        <v>1</v>
      </c>
      <c r="K1464" s="832">
        <v>897</v>
      </c>
    </row>
    <row r="1465" spans="1:11" ht="14.45" customHeight="1" x14ac:dyDescent="0.2">
      <c r="A1465" s="821" t="s">
        <v>614</v>
      </c>
      <c r="B1465" s="822" t="s">
        <v>615</v>
      </c>
      <c r="C1465" s="825" t="s">
        <v>643</v>
      </c>
      <c r="D1465" s="839" t="s">
        <v>644</v>
      </c>
      <c r="E1465" s="825" t="s">
        <v>6566</v>
      </c>
      <c r="F1465" s="839" t="s">
        <v>6567</v>
      </c>
      <c r="G1465" s="825" t="s">
        <v>6568</v>
      </c>
      <c r="H1465" s="825" t="s">
        <v>6569</v>
      </c>
      <c r="I1465" s="831">
        <v>3329.25</v>
      </c>
      <c r="J1465" s="831">
        <v>16</v>
      </c>
      <c r="K1465" s="832">
        <v>53268</v>
      </c>
    </row>
    <row r="1466" spans="1:11" ht="14.45" customHeight="1" x14ac:dyDescent="0.2">
      <c r="A1466" s="821" t="s">
        <v>614</v>
      </c>
      <c r="B1466" s="822" t="s">
        <v>615</v>
      </c>
      <c r="C1466" s="825" t="s">
        <v>643</v>
      </c>
      <c r="D1466" s="839" t="s">
        <v>644</v>
      </c>
      <c r="E1466" s="825" t="s">
        <v>6566</v>
      </c>
      <c r="F1466" s="839" t="s">
        <v>6567</v>
      </c>
      <c r="G1466" s="825" t="s">
        <v>6570</v>
      </c>
      <c r="H1466" s="825" t="s">
        <v>6571</v>
      </c>
      <c r="I1466" s="831">
        <v>4142.47509765625</v>
      </c>
      <c r="J1466" s="831">
        <v>6</v>
      </c>
      <c r="K1466" s="832">
        <v>24854.900390625</v>
      </c>
    </row>
    <row r="1467" spans="1:11" ht="14.45" customHeight="1" x14ac:dyDescent="0.2">
      <c r="A1467" s="821" t="s">
        <v>614</v>
      </c>
      <c r="B1467" s="822" t="s">
        <v>615</v>
      </c>
      <c r="C1467" s="825" t="s">
        <v>643</v>
      </c>
      <c r="D1467" s="839" t="s">
        <v>644</v>
      </c>
      <c r="E1467" s="825" t="s">
        <v>6566</v>
      </c>
      <c r="F1467" s="839" t="s">
        <v>6567</v>
      </c>
      <c r="G1467" s="825" t="s">
        <v>6572</v>
      </c>
      <c r="H1467" s="825" t="s">
        <v>6573</v>
      </c>
      <c r="I1467" s="831">
        <v>34767.94921875</v>
      </c>
      <c r="J1467" s="831">
        <v>11</v>
      </c>
      <c r="K1467" s="832">
        <v>382447.44140625</v>
      </c>
    </row>
    <row r="1468" spans="1:11" ht="14.45" customHeight="1" x14ac:dyDescent="0.2">
      <c r="A1468" s="821" t="s">
        <v>614</v>
      </c>
      <c r="B1468" s="822" t="s">
        <v>615</v>
      </c>
      <c r="C1468" s="825" t="s">
        <v>643</v>
      </c>
      <c r="D1468" s="839" t="s">
        <v>644</v>
      </c>
      <c r="E1468" s="825" t="s">
        <v>6566</v>
      </c>
      <c r="F1468" s="839" t="s">
        <v>6567</v>
      </c>
      <c r="G1468" s="825" t="s">
        <v>6574</v>
      </c>
      <c r="H1468" s="825" t="s">
        <v>6575</v>
      </c>
      <c r="I1468" s="831">
        <v>21726</v>
      </c>
      <c r="J1468" s="831">
        <v>1</v>
      </c>
      <c r="K1468" s="832">
        <v>21726</v>
      </c>
    </row>
    <row r="1469" spans="1:11" ht="14.45" customHeight="1" x14ac:dyDescent="0.2">
      <c r="A1469" s="821" t="s">
        <v>614</v>
      </c>
      <c r="B1469" s="822" t="s">
        <v>615</v>
      </c>
      <c r="C1469" s="825" t="s">
        <v>643</v>
      </c>
      <c r="D1469" s="839" t="s">
        <v>644</v>
      </c>
      <c r="E1469" s="825" t="s">
        <v>6566</v>
      </c>
      <c r="F1469" s="839" t="s">
        <v>6567</v>
      </c>
      <c r="G1469" s="825" t="s">
        <v>6576</v>
      </c>
      <c r="H1469" s="825" t="s">
        <v>6577</v>
      </c>
      <c r="I1469" s="831">
        <v>13985.8095703125</v>
      </c>
      <c r="J1469" s="831">
        <v>1</v>
      </c>
      <c r="K1469" s="832">
        <v>13985.8095703125</v>
      </c>
    </row>
    <row r="1470" spans="1:11" ht="14.45" customHeight="1" x14ac:dyDescent="0.2">
      <c r="A1470" s="821" t="s">
        <v>614</v>
      </c>
      <c r="B1470" s="822" t="s">
        <v>615</v>
      </c>
      <c r="C1470" s="825" t="s">
        <v>643</v>
      </c>
      <c r="D1470" s="839" t="s">
        <v>644</v>
      </c>
      <c r="E1470" s="825" t="s">
        <v>6566</v>
      </c>
      <c r="F1470" s="839" t="s">
        <v>6567</v>
      </c>
      <c r="G1470" s="825" t="s">
        <v>6578</v>
      </c>
      <c r="H1470" s="825" t="s">
        <v>6579</v>
      </c>
      <c r="I1470" s="831">
        <v>7792.02001953125</v>
      </c>
      <c r="J1470" s="831">
        <v>1</v>
      </c>
      <c r="K1470" s="832">
        <v>7792.02001953125</v>
      </c>
    </row>
    <row r="1471" spans="1:11" ht="14.45" customHeight="1" x14ac:dyDescent="0.2">
      <c r="A1471" s="821" t="s">
        <v>614</v>
      </c>
      <c r="B1471" s="822" t="s">
        <v>615</v>
      </c>
      <c r="C1471" s="825" t="s">
        <v>643</v>
      </c>
      <c r="D1471" s="839" t="s">
        <v>644</v>
      </c>
      <c r="E1471" s="825" t="s">
        <v>6566</v>
      </c>
      <c r="F1471" s="839" t="s">
        <v>6567</v>
      </c>
      <c r="G1471" s="825" t="s">
        <v>6580</v>
      </c>
      <c r="H1471" s="825" t="s">
        <v>6581</v>
      </c>
      <c r="I1471" s="831">
        <v>13985.8095703125</v>
      </c>
      <c r="J1471" s="831">
        <v>1</v>
      </c>
      <c r="K1471" s="832">
        <v>13985.8095703125</v>
      </c>
    </row>
    <row r="1472" spans="1:11" ht="14.45" customHeight="1" x14ac:dyDescent="0.2">
      <c r="A1472" s="821" t="s">
        <v>614</v>
      </c>
      <c r="B1472" s="822" t="s">
        <v>615</v>
      </c>
      <c r="C1472" s="825" t="s">
        <v>643</v>
      </c>
      <c r="D1472" s="839" t="s">
        <v>644</v>
      </c>
      <c r="E1472" s="825" t="s">
        <v>6566</v>
      </c>
      <c r="F1472" s="839" t="s">
        <v>6567</v>
      </c>
      <c r="G1472" s="825" t="s">
        <v>6582</v>
      </c>
      <c r="H1472" s="825" t="s">
        <v>6583</v>
      </c>
      <c r="I1472" s="831">
        <v>8390.400390625</v>
      </c>
      <c r="J1472" s="831">
        <v>1</v>
      </c>
      <c r="K1472" s="832">
        <v>8390.400390625</v>
      </c>
    </row>
    <row r="1473" spans="1:11" ht="14.45" customHeight="1" x14ac:dyDescent="0.2">
      <c r="A1473" s="821" t="s">
        <v>614</v>
      </c>
      <c r="B1473" s="822" t="s">
        <v>615</v>
      </c>
      <c r="C1473" s="825" t="s">
        <v>643</v>
      </c>
      <c r="D1473" s="839" t="s">
        <v>644</v>
      </c>
      <c r="E1473" s="825" t="s">
        <v>6566</v>
      </c>
      <c r="F1473" s="839" t="s">
        <v>6567</v>
      </c>
      <c r="G1473" s="825" t="s">
        <v>6584</v>
      </c>
      <c r="H1473" s="825" t="s">
        <v>6585</v>
      </c>
      <c r="I1473" s="831">
        <v>5175</v>
      </c>
      <c r="J1473" s="831">
        <v>4</v>
      </c>
      <c r="K1473" s="832">
        <v>20700</v>
      </c>
    </row>
    <row r="1474" spans="1:11" ht="14.45" customHeight="1" x14ac:dyDescent="0.2">
      <c r="A1474" s="821" t="s">
        <v>614</v>
      </c>
      <c r="B1474" s="822" t="s">
        <v>615</v>
      </c>
      <c r="C1474" s="825" t="s">
        <v>643</v>
      </c>
      <c r="D1474" s="839" t="s">
        <v>644</v>
      </c>
      <c r="E1474" s="825" t="s">
        <v>6566</v>
      </c>
      <c r="F1474" s="839" t="s">
        <v>6567</v>
      </c>
      <c r="G1474" s="825" t="s">
        <v>6586</v>
      </c>
      <c r="H1474" s="825" t="s">
        <v>6587</v>
      </c>
      <c r="I1474" s="831">
        <v>9119.5</v>
      </c>
      <c r="J1474" s="831">
        <v>2</v>
      </c>
      <c r="K1474" s="832">
        <v>18239</v>
      </c>
    </row>
    <row r="1475" spans="1:11" ht="14.45" customHeight="1" x14ac:dyDescent="0.2">
      <c r="A1475" s="821" t="s">
        <v>614</v>
      </c>
      <c r="B1475" s="822" t="s">
        <v>615</v>
      </c>
      <c r="C1475" s="825" t="s">
        <v>643</v>
      </c>
      <c r="D1475" s="839" t="s">
        <v>644</v>
      </c>
      <c r="E1475" s="825" t="s">
        <v>6566</v>
      </c>
      <c r="F1475" s="839" t="s">
        <v>6567</v>
      </c>
      <c r="G1475" s="825" t="s">
        <v>6588</v>
      </c>
      <c r="H1475" s="825" t="s">
        <v>6589</v>
      </c>
      <c r="I1475" s="831">
        <v>8390.400390625</v>
      </c>
      <c r="J1475" s="831">
        <v>6</v>
      </c>
      <c r="K1475" s="832">
        <v>50342.40234375</v>
      </c>
    </row>
    <row r="1476" spans="1:11" ht="14.45" customHeight="1" x14ac:dyDescent="0.2">
      <c r="A1476" s="821" t="s">
        <v>614</v>
      </c>
      <c r="B1476" s="822" t="s">
        <v>615</v>
      </c>
      <c r="C1476" s="825" t="s">
        <v>643</v>
      </c>
      <c r="D1476" s="839" t="s">
        <v>644</v>
      </c>
      <c r="E1476" s="825" t="s">
        <v>6566</v>
      </c>
      <c r="F1476" s="839" t="s">
        <v>6567</v>
      </c>
      <c r="G1476" s="825" t="s">
        <v>6590</v>
      </c>
      <c r="H1476" s="825" t="s">
        <v>6591</v>
      </c>
      <c r="I1476" s="831">
        <v>7364.3701171875</v>
      </c>
      <c r="J1476" s="831">
        <v>10</v>
      </c>
      <c r="K1476" s="832">
        <v>73643.701171875</v>
      </c>
    </row>
    <row r="1477" spans="1:11" ht="14.45" customHeight="1" x14ac:dyDescent="0.2">
      <c r="A1477" s="821" t="s">
        <v>614</v>
      </c>
      <c r="B1477" s="822" t="s">
        <v>615</v>
      </c>
      <c r="C1477" s="825" t="s">
        <v>643</v>
      </c>
      <c r="D1477" s="839" t="s">
        <v>644</v>
      </c>
      <c r="E1477" s="825" t="s">
        <v>6566</v>
      </c>
      <c r="F1477" s="839" t="s">
        <v>6567</v>
      </c>
      <c r="G1477" s="825" t="s">
        <v>6592</v>
      </c>
      <c r="H1477" s="825" t="s">
        <v>6593</v>
      </c>
      <c r="I1477" s="831">
        <v>8286.900390625</v>
      </c>
      <c r="J1477" s="831">
        <v>72</v>
      </c>
      <c r="K1477" s="832">
        <v>596656.818359375</v>
      </c>
    </row>
    <row r="1478" spans="1:11" ht="14.45" customHeight="1" x14ac:dyDescent="0.2">
      <c r="A1478" s="821" t="s">
        <v>614</v>
      </c>
      <c r="B1478" s="822" t="s">
        <v>615</v>
      </c>
      <c r="C1478" s="825" t="s">
        <v>643</v>
      </c>
      <c r="D1478" s="839" t="s">
        <v>644</v>
      </c>
      <c r="E1478" s="825" t="s">
        <v>6566</v>
      </c>
      <c r="F1478" s="839" t="s">
        <v>6567</v>
      </c>
      <c r="G1478" s="825" t="s">
        <v>6594</v>
      </c>
      <c r="H1478" s="825" t="s">
        <v>6595</v>
      </c>
      <c r="I1478" s="831">
        <v>8390.400390625</v>
      </c>
      <c r="J1478" s="831">
        <v>2</v>
      </c>
      <c r="K1478" s="832">
        <v>16780.80078125</v>
      </c>
    </row>
    <row r="1479" spans="1:11" ht="14.45" customHeight="1" x14ac:dyDescent="0.2">
      <c r="A1479" s="821" t="s">
        <v>614</v>
      </c>
      <c r="B1479" s="822" t="s">
        <v>615</v>
      </c>
      <c r="C1479" s="825" t="s">
        <v>643</v>
      </c>
      <c r="D1479" s="839" t="s">
        <v>644</v>
      </c>
      <c r="E1479" s="825" t="s">
        <v>6566</v>
      </c>
      <c r="F1479" s="839" t="s">
        <v>6567</v>
      </c>
      <c r="G1479" s="825" t="s">
        <v>6596</v>
      </c>
      <c r="H1479" s="825" t="s">
        <v>6597</v>
      </c>
      <c r="I1479" s="831">
        <v>4600</v>
      </c>
      <c r="J1479" s="831">
        <v>1</v>
      </c>
      <c r="K1479" s="832">
        <v>4600</v>
      </c>
    </row>
    <row r="1480" spans="1:11" ht="14.45" customHeight="1" x14ac:dyDescent="0.2">
      <c r="A1480" s="821" t="s">
        <v>614</v>
      </c>
      <c r="B1480" s="822" t="s">
        <v>615</v>
      </c>
      <c r="C1480" s="825" t="s">
        <v>643</v>
      </c>
      <c r="D1480" s="839" t="s">
        <v>644</v>
      </c>
      <c r="E1480" s="825" t="s">
        <v>6566</v>
      </c>
      <c r="F1480" s="839" t="s">
        <v>6567</v>
      </c>
      <c r="G1480" s="825" t="s">
        <v>6598</v>
      </c>
      <c r="H1480" s="825" t="s">
        <v>6599</v>
      </c>
      <c r="I1480" s="831">
        <v>9119.5</v>
      </c>
      <c r="J1480" s="831">
        <v>14</v>
      </c>
      <c r="K1480" s="832">
        <v>127673</v>
      </c>
    </row>
    <row r="1481" spans="1:11" ht="14.45" customHeight="1" x14ac:dyDescent="0.2">
      <c r="A1481" s="821" t="s">
        <v>614</v>
      </c>
      <c r="B1481" s="822" t="s">
        <v>615</v>
      </c>
      <c r="C1481" s="825" t="s">
        <v>643</v>
      </c>
      <c r="D1481" s="839" t="s">
        <v>644</v>
      </c>
      <c r="E1481" s="825" t="s">
        <v>6566</v>
      </c>
      <c r="F1481" s="839" t="s">
        <v>6567</v>
      </c>
      <c r="G1481" s="825" t="s">
        <v>6600</v>
      </c>
      <c r="H1481" s="825" t="s">
        <v>6601</v>
      </c>
      <c r="I1481" s="831">
        <v>3438.5</v>
      </c>
      <c r="J1481" s="831">
        <v>6</v>
      </c>
      <c r="K1481" s="832">
        <v>20631</v>
      </c>
    </row>
    <row r="1482" spans="1:11" ht="14.45" customHeight="1" x14ac:dyDescent="0.2">
      <c r="A1482" s="821" t="s">
        <v>614</v>
      </c>
      <c r="B1482" s="822" t="s">
        <v>615</v>
      </c>
      <c r="C1482" s="825" t="s">
        <v>643</v>
      </c>
      <c r="D1482" s="839" t="s">
        <v>644</v>
      </c>
      <c r="E1482" s="825" t="s">
        <v>6566</v>
      </c>
      <c r="F1482" s="839" t="s">
        <v>6567</v>
      </c>
      <c r="G1482" s="825" t="s">
        <v>6602</v>
      </c>
      <c r="H1482" s="825" t="s">
        <v>6603</v>
      </c>
      <c r="I1482" s="831">
        <v>3438.5</v>
      </c>
      <c r="J1482" s="831">
        <v>2</v>
      </c>
      <c r="K1482" s="832">
        <v>6877</v>
      </c>
    </row>
    <row r="1483" spans="1:11" ht="14.45" customHeight="1" x14ac:dyDescent="0.2">
      <c r="A1483" s="821" t="s">
        <v>614</v>
      </c>
      <c r="B1483" s="822" t="s">
        <v>615</v>
      </c>
      <c r="C1483" s="825" t="s">
        <v>643</v>
      </c>
      <c r="D1483" s="839" t="s">
        <v>644</v>
      </c>
      <c r="E1483" s="825" t="s">
        <v>6566</v>
      </c>
      <c r="F1483" s="839" t="s">
        <v>6567</v>
      </c>
      <c r="G1483" s="825" t="s">
        <v>6604</v>
      </c>
      <c r="H1483" s="825" t="s">
        <v>6605</v>
      </c>
      <c r="I1483" s="831">
        <v>3438.5</v>
      </c>
      <c r="J1483" s="831">
        <v>2</v>
      </c>
      <c r="K1483" s="832">
        <v>6877</v>
      </c>
    </row>
    <row r="1484" spans="1:11" ht="14.45" customHeight="1" x14ac:dyDescent="0.2">
      <c r="A1484" s="821" t="s">
        <v>614</v>
      </c>
      <c r="B1484" s="822" t="s">
        <v>615</v>
      </c>
      <c r="C1484" s="825" t="s">
        <v>643</v>
      </c>
      <c r="D1484" s="839" t="s">
        <v>644</v>
      </c>
      <c r="E1484" s="825" t="s">
        <v>6566</v>
      </c>
      <c r="F1484" s="839" t="s">
        <v>6567</v>
      </c>
      <c r="G1484" s="825" t="s">
        <v>6606</v>
      </c>
      <c r="H1484" s="825" t="s">
        <v>6607</v>
      </c>
      <c r="I1484" s="831">
        <v>3438.5</v>
      </c>
      <c r="J1484" s="831">
        <v>23</v>
      </c>
      <c r="K1484" s="832">
        <v>79085.5</v>
      </c>
    </row>
    <row r="1485" spans="1:11" ht="14.45" customHeight="1" x14ac:dyDescent="0.2">
      <c r="A1485" s="821" t="s">
        <v>614</v>
      </c>
      <c r="B1485" s="822" t="s">
        <v>615</v>
      </c>
      <c r="C1485" s="825" t="s">
        <v>643</v>
      </c>
      <c r="D1485" s="839" t="s">
        <v>644</v>
      </c>
      <c r="E1485" s="825" t="s">
        <v>6566</v>
      </c>
      <c r="F1485" s="839" t="s">
        <v>6567</v>
      </c>
      <c r="G1485" s="825" t="s">
        <v>6608</v>
      </c>
      <c r="H1485" s="825" t="s">
        <v>6609</v>
      </c>
      <c r="I1485" s="831">
        <v>3438.5</v>
      </c>
      <c r="J1485" s="831">
        <v>7</v>
      </c>
      <c r="K1485" s="832">
        <v>24069.5</v>
      </c>
    </row>
    <row r="1486" spans="1:11" ht="14.45" customHeight="1" x14ac:dyDescent="0.2">
      <c r="A1486" s="821" t="s">
        <v>614</v>
      </c>
      <c r="B1486" s="822" t="s">
        <v>615</v>
      </c>
      <c r="C1486" s="825" t="s">
        <v>643</v>
      </c>
      <c r="D1486" s="839" t="s">
        <v>644</v>
      </c>
      <c r="E1486" s="825" t="s">
        <v>6566</v>
      </c>
      <c r="F1486" s="839" t="s">
        <v>6567</v>
      </c>
      <c r="G1486" s="825" t="s">
        <v>6610</v>
      </c>
      <c r="H1486" s="825" t="s">
        <v>6611</v>
      </c>
      <c r="I1486" s="831">
        <v>4949.60009765625</v>
      </c>
      <c r="J1486" s="831">
        <v>1</v>
      </c>
      <c r="K1486" s="832">
        <v>4949.60009765625</v>
      </c>
    </row>
    <row r="1487" spans="1:11" ht="14.45" customHeight="1" x14ac:dyDescent="0.2">
      <c r="A1487" s="821" t="s">
        <v>614</v>
      </c>
      <c r="B1487" s="822" t="s">
        <v>615</v>
      </c>
      <c r="C1487" s="825" t="s">
        <v>643</v>
      </c>
      <c r="D1487" s="839" t="s">
        <v>644</v>
      </c>
      <c r="E1487" s="825" t="s">
        <v>6566</v>
      </c>
      <c r="F1487" s="839" t="s">
        <v>6567</v>
      </c>
      <c r="G1487" s="825" t="s">
        <v>6612</v>
      </c>
      <c r="H1487" s="825" t="s">
        <v>6613</v>
      </c>
      <c r="I1487" s="831">
        <v>4949.60009765625</v>
      </c>
      <c r="J1487" s="831">
        <v>3</v>
      </c>
      <c r="K1487" s="832">
        <v>14848.80029296875</v>
      </c>
    </row>
    <row r="1488" spans="1:11" ht="14.45" customHeight="1" x14ac:dyDescent="0.2">
      <c r="A1488" s="821" t="s">
        <v>614</v>
      </c>
      <c r="B1488" s="822" t="s">
        <v>615</v>
      </c>
      <c r="C1488" s="825" t="s">
        <v>643</v>
      </c>
      <c r="D1488" s="839" t="s">
        <v>644</v>
      </c>
      <c r="E1488" s="825" t="s">
        <v>6566</v>
      </c>
      <c r="F1488" s="839" t="s">
        <v>6567</v>
      </c>
      <c r="G1488" s="825" t="s">
        <v>6614</v>
      </c>
      <c r="H1488" s="825" t="s">
        <v>6615</v>
      </c>
      <c r="I1488" s="831">
        <v>4949.60009765625</v>
      </c>
      <c r="J1488" s="831">
        <v>1</v>
      </c>
      <c r="K1488" s="832">
        <v>4949.60009765625</v>
      </c>
    </row>
    <row r="1489" spans="1:11" ht="14.45" customHeight="1" x14ac:dyDescent="0.2">
      <c r="A1489" s="821" t="s">
        <v>614</v>
      </c>
      <c r="B1489" s="822" t="s">
        <v>615</v>
      </c>
      <c r="C1489" s="825" t="s">
        <v>643</v>
      </c>
      <c r="D1489" s="839" t="s">
        <v>644</v>
      </c>
      <c r="E1489" s="825" t="s">
        <v>6566</v>
      </c>
      <c r="F1489" s="839" t="s">
        <v>6567</v>
      </c>
      <c r="G1489" s="825" t="s">
        <v>6616</v>
      </c>
      <c r="H1489" s="825" t="s">
        <v>6617</v>
      </c>
      <c r="I1489" s="831">
        <v>4005.449951171875</v>
      </c>
      <c r="J1489" s="831">
        <v>5</v>
      </c>
      <c r="K1489" s="832">
        <v>20027.249755859375</v>
      </c>
    </row>
    <row r="1490" spans="1:11" ht="14.45" customHeight="1" x14ac:dyDescent="0.2">
      <c r="A1490" s="821" t="s">
        <v>614</v>
      </c>
      <c r="B1490" s="822" t="s">
        <v>615</v>
      </c>
      <c r="C1490" s="825" t="s">
        <v>643</v>
      </c>
      <c r="D1490" s="839" t="s">
        <v>644</v>
      </c>
      <c r="E1490" s="825" t="s">
        <v>6566</v>
      </c>
      <c r="F1490" s="839" t="s">
        <v>6567</v>
      </c>
      <c r="G1490" s="825" t="s">
        <v>6618</v>
      </c>
      <c r="H1490" s="825" t="s">
        <v>6619</v>
      </c>
      <c r="I1490" s="831">
        <v>9803.75</v>
      </c>
      <c r="J1490" s="831">
        <v>1</v>
      </c>
      <c r="K1490" s="832">
        <v>9803.75</v>
      </c>
    </row>
    <row r="1491" spans="1:11" ht="14.45" customHeight="1" x14ac:dyDescent="0.2">
      <c r="A1491" s="821" t="s">
        <v>614</v>
      </c>
      <c r="B1491" s="822" t="s">
        <v>615</v>
      </c>
      <c r="C1491" s="825" t="s">
        <v>643</v>
      </c>
      <c r="D1491" s="839" t="s">
        <v>644</v>
      </c>
      <c r="E1491" s="825" t="s">
        <v>4312</v>
      </c>
      <c r="F1491" s="839" t="s">
        <v>4313</v>
      </c>
      <c r="G1491" s="825" t="s">
        <v>6620</v>
      </c>
      <c r="H1491" s="825" t="s">
        <v>6621</v>
      </c>
      <c r="I1491" s="831">
        <v>27225</v>
      </c>
      <c r="J1491" s="831">
        <v>1</v>
      </c>
      <c r="K1491" s="832">
        <v>27225</v>
      </c>
    </row>
    <row r="1492" spans="1:11" ht="14.45" customHeight="1" x14ac:dyDescent="0.2">
      <c r="A1492" s="821" t="s">
        <v>614</v>
      </c>
      <c r="B1492" s="822" t="s">
        <v>615</v>
      </c>
      <c r="C1492" s="825" t="s">
        <v>643</v>
      </c>
      <c r="D1492" s="839" t="s">
        <v>644</v>
      </c>
      <c r="E1492" s="825" t="s">
        <v>4318</v>
      </c>
      <c r="F1492" s="839" t="s">
        <v>4319</v>
      </c>
      <c r="G1492" s="825" t="s">
        <v>6622</v>
      </c>
      <c r="H1492" s="825" t="s">
        <v>6623</v>
      </c>
      <c r="I1492" s="831">
        <v>192.27999877929688</v>
      </c>
      <c r="J1492" s="831">
        <v>140</v>
      </c>
      <c r="K1492" s="832">
        <v>26919.789306640625</v>
      </c>
    </row>
    <row r="1493" spans="1:11" ht="14.45" customHeight="1" x14ac:dyDescent="0.2">
      <c r="A1493" s="821" t="s">
        <v>614</v>
      </c>
      <c r="B1493" s="822" t="s">
        <v>615</v>
      </c>
      <c r="C1493" s="825" t="s">
        <v>643</v>
      </c>
      <c r="D1493" s="839" t="s">
        <v>644</v>
      </c>
      <c r="E1493" s="825" t="s">
        <v>4318</v>
      </c>
      <c r="F1493" s="839" t="s">
        <v>4319</v>
      </c>
      <c r="G1493" s="825" t="s">
        <v>6624</v>
      </c>
      <c r="H1493" s="825" t="s">
        <v>6625</v>
      </c>
      <c r="I1493" s="831">
        <v>15.529999732971191</v>
      </c>
      <c r="J1493" s="831">
        <v>20</v>
      </c>
      <c r="K1493" s="832">
        <v>310.60000610351563</v>
      </c>
    </row>
    <row r="1494" spans="1:11" ht="14.45" customHeight="1" x14ac:dyDescent="0.2">
      <c r="A1494" s="821" t="s">
        <v>614</v>
      </c>
      <c r="B1494" s="822" t="s">
        <v>615</v>
      </c>
      <c r="C1494" s="825" t="s">
        <v>643</v>
      </c>
      <c r="D1494" s="839" t="s">
        <v>644</v>
      </c>
      <c r="E1494" s="825" t="s">
        <v>4318</v>
      </c>
      <c r="F1494" s="839" t="s">
        <v>4319</v>
      </c>
      <c r="G1494" s="825" t="s">
        <v>4630</v>
      </c>
      <c r="H1494" s="825" t="s">
        <v>4631</v>
      </c>
      <c r="I1494" s="831">
        <v>65.199996948242188</v>
      </c>
      <c r="J1494" s="831">
        <v>750</v>
      </c>
      <c r="K1494" s="832">
        <v>48899.969970703125</v>
      </c>
    </row>
    <row r="1495" spans="1:11" ht="14.45" customHeight="1" x14ac:dyDescent="0.2">
      <c r="A1495" s="821" t="s">
        <v>614</v>
      </c>
      <c r="B1495" s="822" t="s">
        <v>615</v>
      </c>
      <c r="C1495" s="825" t="s">
        <v>643</v>
      </c>
      <c r="D1495" s="839" t="s">
        <v>644</v>
      </c>
      <c r="E1495" s="825" t="s">
        <v>4318</v>
      </c>
      <c r="F1495" s="839" t="s">
        <v>4319</v>
      </c>
      <c r="G1495" s="825" t="s">
        <v>6626</v>
      </c>
      <c r="H1495" s="825" t="s">
        <v>6627</v>
      </c>
      <c r="I1495" s="831">
        <v>5.6399998664855957</v>
      </c>
      <c r="J1495" s="831">
        <v>1440</v>
      </c>
      <c r="K1495" s="832">
        <v>8114.39990234375</v>
      </c>
    </row>
    <row r="1496" spans="1:11" ht="14.45" customHeight="1" x14ac:dyDescent="0.2">
      <c r="A1496" s="821" t="s">
        <v>614</v>
      </c>
      <c r="B1496" s="822" t="s">
        <v>615</v>
      </c>
      <c r="C1496" s="825" t="s">
        <v>643</v>
      </c>
      <c r="D1496" s="839" t="s">
        <v>644</v>
      </c>
      <c r="E1496" s="825" t="s">
        <v>4318</v>
      </c>
      <c r="F1496" s="839" t="s">
        <v>4319</v>
      </c>
      <c r="G1496" s="825" t="s">
        <v>4329</v>
      </c>
      <c r="H1496" s="825" t="s">
        <v>4330</v>
      </c>
      <c r="I1496" s="831">
        <v>11.362499713897705</v>
      </c>
      <c r="J1496" s="831">
        <v>390</v>
      </c>
      <c r="K1496" s="832">
        <v>4432.1399536132813</v>
      </c>
    </row>
    <row r="1497" spans="1:11" ht="14.45" customHeight="1" x14ac:dyDescent="0.2">
      <c r="A1497" s="821" t="s">
        <v>614</v>
      </c>
      <c r="B1497" s="822" t="s">
        <v>615</v>
      </c>
      <c r="C1497" s="825" t="s">
        <v>643</v>
      </c>
      <c r="D1497" s="839" t="s">
        <v>644</v>
      </c>
      <c r="E1497" s="825" t="s">
        <v>4318</v>
      </c>
      <c r="F1497" s="839" t="s">
        <v>4319</v>
      </c>
      <c r="G1497" s="825" t="s">
        <v>6628</v>
      </c>
      <c r="H1497" s="825" t="s">
        <v>6629</v>
      </c>
      <c r="I1497" s="831">
        <v>361.79000854492188</v>
      </c>
      <c r="J1497" s="831">
        <v>590</v>
      </c>
      <c r="K1497" s="832">
        <v>213456.10107421875</v>
      </c>
    </row>
    <row r="1498" spans="1:11" ht="14.45" customHeight="1" x14ac:dyDescent="0.2">
      <c r="A1498" s="821" t="s">
        <v>614</v>
      </c>
      <c r="B1498" s="822" t="s">
        <v>615</v>
      </c>
      <c r="C1498" s="825" t="s">
        <v>643</v>
      </c>
      <c r="D1498" s="839" t="s">
        <v>644</v>
      </c>
      <c r="E1498" s="825" t="s">
        <v>4318</v>
      </c>
      <c r="F1498" s="839" t="s">
        <v>4319</v>
      </c>
      <c r="G1498" s="825" t="s">
        <v>6630</v>
      </c>
      <c r="H1498" s="825" t="s">
        <v>6631</v>
      </c>
      <c r="I1498" s="831">
        <v>65.475001017252609</v>
      </c>
      <c r="J1498" s="831">
        <v>330</v>
      </c>
      <c r="K1498" s="832">
        <v>21466.820068359375</v>
      </c>
    </row>
    <row r="1499" spans="1:11" ht="14.45" customHeight="1" x14ac:dyDescent="0.2">
      <c r="A1499" s="821" t="s">
        <v>614</v>
      </c>
      <c r="B1499" s="822" t="s">
        <v>615</v>
      </c>
      <c r="C1499" s="825" t="s">
        <v>643</v>
      </c>
      <c r="D1499" s="839" t="s">
        <v>644</v>
      </c>
      <c r="E1499" s="825" t="s">
        <v>4318</v>
      </c>
      <c r="F1499" s="839" t="s">
        <v>4319</v>
      </c>
      <c r="G1499" s="825" t="s">
        <v>6632</v>
      </c>
      <c r="H1499" s="825" t="s">
        <v>6633</v>
      </c>
      <c r="I1499" s="831">
        <v>79.879997253417969</v>
      </c>
      <c r="J1499" s="831">
        <v>50</v>
      </c>
      <c r="K1499" s="832">
        <v>3994.239990234375</v>
      </c>
    </row>
    <row r="1500" spans="1:11" ht="14.45" customHeight="1" x14ac:dyDescent="0.2">
      <c r="A1500" s="821" t="s">
        <v>614</v>
      </c>
      <c r="B1500" s="822" t="s">
        <v>615</v>
      </c>
      <c r="C1500" s="825" t="s">
        <v>643</v>
      </c>
      <c r="D1500" s="839" t="s">
        <v>644</v>
      </c>
      <c r="E1500" s="825" t="s">
        <v>4318</v>
      </c>
      <c r="F1500" s="839" t="s">
        <v>4319</v>
      </c>
      <c r="G1500" s="825" t="s">
        <v>4339</v>
      </c>
      <c r="H1500" s="825" t="s">
        <v>4340</v>
      </c>
      <c r="I1500" s="831">
        <v>30.176000213623048</v>
      </c>
      <c r="J1500" s="831">
        <v>155</v>
      </c>
      <c r="K1500" s="832">
        <v>4677.0999755859375</v>
      </c>
    </row>
    <row r="1501" spans="1:11" ht="14.45" customHeight="1" x14ac:dyDescent="0.2">
      <c r="A1501" s="821" t="s">
        <v>614</v>
      </c>
      <c r="B1501" s="822" t="s">
        <v>615</v>
      </c>
      <c r="C1501" s="825" t="s">
        <v>643</v>
      </c>
      <c r="D1501" s="839" t="s">
        <v>644</v>
      </c>
      <c r="E1501" s="825" t="s">
        <v>4318</v>
      </c>
      <c r="F1501" s="839" t="s">
        <v>4319</v>
      </c>
      <c r="G1501" s="825" t="s">
        <v>4345</v>
      </c>
      <c r="H1501" s="825" t="s">
        <v>4346</v>
      </c>
      <c r="I1501" s="831">
        <v>214.22200215657551</v>
      </c>
      <c r="J1501" s="831">
        <v>591</v>
      </c>
      <c r="K1501" s="832">
        <v>126427.07829284668</v>
      </c>
    </row>
    <row r="1502" spans="1:11" ht="14.45" customHeight="1" x14ac:dyDescent="0.2">
      <c r="A1502" s="821" t="s">
        <v>614</v>
      </c>
      <c r="B1502" s="822" t="s">
        <v>615</v>
      </c>
      <c r="C1502" s="825" t="s">
        <v>643</v>
      </c>
      <c r="D1502" s="839" t="s">
        <v>644</v>
      </c>
      <c r="E1502" s="825" t="s">
        <v>4318</v>
      </c>
      <c r="F1502" s="839" t="s">
        <v>4319</v>
      </c>
      <c r="G1502" s="825" t="s">
        <v>4353</v>
      </c>
      <c r="H1502" s="825" t="s">
        <v>4354</v>
      </c>
      <c r="I1502" s="831">
        <v>322</v>
      </c>
      <c r="J1502" s="831">
        <v>60</v>
      </c>
      <c r="K1502" s="832">
        <v>19320</v>
      </c>
    </row>
    <row r="1503" spans="1:11" ht="14.45" customHeight="1" x14ac:dyDescent="0.2">
      <c r="A1503" s="821" t="s">
        <v>614</v>
      </c>
      <c r="B1503" s="822" t="s">
        <v>615</v>
      </c>
      <c r="C1503" s="825" t="s">
        <v>643</v>
      </c>
      <c r="D1503" s="839" t="s">
        <v>644</v>
      </c>
      <c r="E1503" s="825" t="s">
        <v>4318</v>
      </c>
      <c r="F1503" s="839" t="s">
        <v>4319</v>
      </c>
      <c r="G1503" s="825" t="s">
        <v>4570</v>
      </c>
      <c r="H1503" s="825" t="s">
        <v>4571</v>
      </c>
      <c r="I1503" s="831">
        <v>11.260000228881836</v>
      </c>
      <c r="J1503" s="831">
        <v>24</v>
      </c>
      <c r="K1503" s="832">
        <v>270.239990234375</v>
      </c>
    </row>
    <row r="1504" spans="1:11" ht="14.45" customHeight="1" x14ac:dyDescent="0.2">
      <c r="A1504" s="821" t="s">
        <v>614</v>
      </c>
      <c r="B1504" s="822" t="s">
        <v>615</v>
      </c>
      <c r="C1504" s="825" t="s">
        <v>643</v>
      </c>
      <c r="D1504" s="839" t="s">
        <v>644</v>
      </c>
      <c r="E1504" s="825" t="s">
        <v>4318</v>
      </c>
      <c r="F1504" s="839" t="s">
        <v>4319</v>
      </c>
      <c r="G1504" s="825" t="s">
        <v>4367</v>
      </c>
      <c r="H1504" s="825" t="s">
        <v>4368</v>
      </c>
      <c r="I1504" s="831">
        <v>0.85000002384185791</v>
      </c>
      <c r="J1504" s="831">
        <v>100</v>
      </c>
      <c r="K1504" s="832">
        <v>85</v>
      </c>
    </row>
    <row r="1505" spans="1:11" ht="14.45" customHeight="1" x14ac:dyDescent="0.2">
      <c r="A1505" s="821" t="s">
        <v>614</v>
      </c>
      <c r="B1505" s="822" t="s">
        <v>615</v>
      </c>
      <c r="C1505" s="825" t="s">
        <v>643</v>
      </c>
      <c r="D1505" s="839" t="s">
        <v>644</v>
      </c>
      <c r="E1505" s="825" t="s">
        <v>4318</v>
      </c>
      <c r="F1505" s="839" t="s">
        <v>4319</v>
      </c>
      <c r="G1505" s="825" t="s">
        <v>4369</v>
      </c>
      <c r="H1505" s="825" t="s">
        <v>4370</v>
      </c>
      <c r="I1505" s="831">
        <v>1.5199999809265137</v>
      </c>
      <c r="J1505" s="831">
        <v>150</v>
      </c>
      <c r="K1505" s="832">
        <v>228</v>
      </c>
    </row>
    <row r="1506" spans="1:11" ht="14.45" customHeight="1" x14ac:dyDescent="0.2">
      <c r="A1506" s="821" t="s">
        <v>614</v>
      </c>
      <c r="B1506" s="822" t="s">
        <v>615</v>
      </c>
      <c r="C1506" s="825" t="s">
        <v>643</v>
      </c>
      <c r="D1506" s="839" t="s">
        <v>644</v>
      </c>
      <c r="E1506" s="825" t="s">
        <v>4318</v>
      </c>
      <c r="F1506" s="839" t="s">
        <v>4319</v>
      </c>
      <c r="G1506" s="825" t="s">
        <v>4572</v>
      </c>
      <c r="H1506" s="825" t="s">
        <v>4573</v>
      </c>
      <c r="I1506" s="831">
        <v>2.0699999332427979</v>
      </c>
      <c r="J1506" s="831">
        <v>50</v>
      </c>
      <c r="K1506" s="832">
        <v>103.5</v>
      </c>
    </row>
    <row r="1507" spans="1:11" ht="14.45" customHeight="1" x14ac:dyDescent="0.2">
      <c r="A1507" s="821" t="s">
        <v>614</v>
      </c>
      <c r="B1507" s="822" t="s">
        <v>615</v>
      </c>
      <c r="C1507" s="825" t="s">
        <v>643</v>
      </c>
      <c r="D1507" s="839" t="s">
        <v>644</v>
      </c>
      <c r="E1507" s="825" t="s">
        <v>4318</v>
      </c>
      <c r="F1507" s="839" t="s">
        <v>4319</v>
      </c>
      <c r="G1507" s="825" t="s">
        <v>4574</v>
      </c>
      <c r="H1507" s="825" t="s">
        <v>4575</v>
      </c>
      <c r="I1507" s="831">
        <v>3.369999885559082</v>
      </c>
      <c r="J1507" s="831">
        <v>50</v>
      </c>
      <c r="K1507" s="832">
        <v>168.5</v>
      </c>
    </row>
    <row r="1508" spans="1:11" ht="14.45" customHeight="1" x14ac:dyDescent="0.2">
      <c r="A1508" s="821" t="s">
        <v>614</v>
      </c>
      <c r="B1508" s="822" t="s">
        <v>615</v>
      </c>
      <c r="C1508" s="825" t="s">
        <v>643</v>
      </c>
      <c r="D1508" s="839" t="s">
        <v>644</v>
      </c>
      <c r="E1508" s="825" t="s">
        <v>4318</v>
      </c>
      <c r="F1508" s="839" t="s">
        <v>4319</v>
      </c>
      <c r="G1508" s="825" t="s">
        <v>4691</v>
      </c>
      <c r="H1508" s="825" t="s">
        <v>4692</v>
      </c>
      <c r="I1508" s="831">
        <v>61.214545510031961</v>
      </c>
      <c r="J1508" s="831">
        <v>55</v>
      </c>
      <c r="K1508" s="832">
        <v>3366.739990234375</v>
      </c>
    </row>
    <row r="1509" spans="1:11" ht="14.45" customHeight="1" x14ac:dyDescent="0.2">
      <c r="A1509" s="821" t="s">
        <v>614</v>
      </c>
      <c r="B1509" s="822" t="s">
        <v>615</v>
      </c>
      <c r="C1509" s="825" t="s">
        <v>643</v>
      </c>
      <c r="D1509" s="839" t="s">
        <v>644</v>
      </c>
      <c r="E1509" s="825" t="s">
        <v>4318</v>
      </c>
      <c r="F1509" s="839" t="s">
        <v>4319</v>
      </c>
      <c r="G1509" s="825" t="s">
        <v>4371</v>
      </c>
      <c r="H1509" s="825" t="s">
        <v>4372</v>
      </c>
      <c r="I1509" s="831">
        <v>46.317500114440918</v>
      </c>
      <c r="J1509" s="831">
        <v>44</v>
      </c>
      <c r="K1509" s="832">
        <v>2037.9000244140625</v>
      </c>
    </row>
    <row r="1510" spans="1:11" ht="14.45" customHeight="1" x14ac:dyDescent="0.2">
      <c r="A1510" s="821" t="s">
        <v>614</v>
      </c>
      <c r="B1510" s="822" t="s">
        <v>615</v>
      </c>
      <c r="C1510" s="825" t="s">
        <v>643</v>
      </c>
      <c r="D1510" s="839" t="s">
        <v>644</v>
      </c>
      <c r="E1510" s="825" t="s">
        <v>4318</v>
      </c>
      <c r="F1510" s="839" t="s">
        <v>4319</v>
      </c>
      <c r="G1510" s="825" t="s">
        <v>4377</v>
      </c>
      <c r="H1510" s="825" t="s">
        <v>4378</v>
      </c>
      <c r="I1510" s="831">
        <v>10.741818254644221</v>
      </c>
      <c r="J1510" s="831">
        <v>910</v>
      </c>
      <c r="K1510" s="832">
        <v>9735.4000244140625</v>
      </c>
    </row>
    <row r="1511" spans="1:11" ht="14.45" customHeight="1" x14ac:dyDescent="0.2">
      <c r="A1511" s="821" t="s">
        <v>614</v>
      </c>
      <c r="B1511" s="822" t="s">
        <v>615</v>
      </c>
      <c r="C1511" s="825" t="s">
        <v>643</v>
      </c>
      <c r="D1511" s="839" t="s">
        <v>644</v>
      </c>
      <c r="E1511" s="825" t="s">
        <v>4318</v>
      </c>
      <c r="F1511" s="839" t="s">
        <v>4319</v>
      </c>
      <c r="G1511" s="825" t="s">
        <v>4588</v>
      </c>
      <c r="H1511" s="825" t="s">
        <v>4589</v>
      </c>
      <c r="I1511" s="831">
        <v>2.4083333412806192</v>
      </c>
      <c r="J1511" s="831">
        <v>160</v>
      </c>
      <c r="K1511" s="832">
        <v>383.04999542236328</v>
      </c>
    </row>
    <row r="1512" spans="1:11" ht="14.45" customHeight="1" x14ac:dyDescent="0.2">
      <c r="A1512" s="821" t="s">
        <v>614</v>
      </c>
      <c r="B1512" s="822" t="s">
        <v>615</v>
      </c>
      <c r="C1512" s="825" t="s">
        <v>643</v>
      </c>
      <c r="D1512" s="839" t="s">
        <v>644</v>
      </c>
      <c r="E1512" s="825" t="s">
        <v>4318</v>
      </c>
      <c r="F1512" s="839" t="s">
        <v>4319</v>
      </c>
      <c r="G1512" s="825" t="s">
        <v>4385</v>
      </c>
      <c r="H1512" s="825" t="s">
        <v>4386</v>
      </c>
      <c r="I1512" s="831">
        <v>3.0514285223824635</v>
      </c>
      <c r="J1512" s="831">
        <v>200</v>
      </c>
      <c r="K1512" s="832">
        <v>607.89999389648438</v>
      </c>
    </row>
    <row r="1513" spans="1:11" ht="14.45" customHeight="1" x14ac:dyDescent="0.2">
      <c r="A1513" s="821" t="s">
        <v>614</v>
      </c>
      <c r="B1513" s="822" t="s">
        <v>615</v>
      </c>
      <c r="C1513" s="825" t="s">
        <v>643</v>
      </c>
      <c r="D1513" s="839" t="s">
        <v>644</v>
      </c>
      <c r="E1513" s="825" t="s">
        <v>4318</v>
      </c>
      <c r="F1513" s="839" t="s">
        <v>4319</v>
      </c>
      <c r="G1513" s="825" t="s">
        <v>4590</v>
      </c>
      <c r="H1513" s="825" t="s">
        <v>4591</v>
      </c>
      <c r="I1513" s="831">
        <v>3.9574999809265137</v>
      </c>
      <c r="J1513" s="831">
        <v>230</v>
      </c>
      <c r="K1513" s="832">
        <v>897.90000915527344</v>
      </c>
    </row>
    <row r="1514" spans="1:11" ht="14.45" customHeight="1" x14ac:dyDescent="0.2">
      <c r="A1514" s="821" t="s">
        <v>614</v>
      </c>
      <c r="B1514" s="822" t="s">
        <v>615</v>
      </c>
      <c r="C1514" s="825" t="s">
        <v>643</v>
      </c>
      <c r="D1514" s="839" t="s">
        <v>644</v>
      </c>
      <c r="E1514" s="825" t="s">
        <v>4318</v>
      </c>
      <c r="F1514" s="839" t="s">
        <v>4319</v>
      </c>
      <c r="G1514" s="825" t="s">
        <v>4592</v>
      </c>
      <c r="H1514" s="825" t="s">
        <v>4593</v>
      </c>
      <c r="I1514" s="831">
        <v>4.3125</v>
      </c>
      <c r="J1514" s="831">
        <v>270</v>
      </c>
      <c r="K1514" s="832">
        <v>1164.400016784668</v>
      </c>
    </row>
    <row r="1515" spans="1:11" ht="14.45" customHeight="1" x14ac:dyDescent="0.2">
      <c r="A1515" s="821" t="s">
        <v>614</v>
      </c>
      <c r="B1515" s="822" t="s">
        <v>615</v>
      </c>
      <c r="C1515" s="825" t="s">
        <v>643</v>
      </c>
      <c r="D1515" s="839" t="s">
        <v>644</v>
      </c>
      <c r="E1515" s="825" t="s">
        <v>4318</v>
      </c>
      <c r="F1515" s="839" t="s">
        <v>4319</v>
      </c>
      <c r="G1515" s="825" t="s">
        <v>4695</v>
      </c>
      <c r="H1515" s="825" t="s">
        <v>4696</v>
      </c>
      <c r="I1515" s="831">
        <v>5.4299998879432678</v>
      </c>
      <c r="J1515" s="831">
        <v>280</v>
      </c>
      <c r="K1515" s="832">
        <v>1493.2999877929688</v>
      </c>
    </row>
    <row r="1516" spans="1:11" ht="14.45" customHeight="1" x14ac:dyDescent="0.2">
      <c r="A1516" s="821" t="s">
        <v>614</v>
      </c>
      <c r="B1516" s="822" t="s">
        <v>615</v>
      </c>
      <c r="C1516" s="825" t="s">
        <v>643</v>
      </c>
      <c r="D1516" s="839" t="s">
        <v>644</v>
      </c>
      <c r="E1516" s="825" t="s">
        <v>4318</v>
      </c>
      <c r="F1516" s="839" t="s">
        <v>4319</v>
      </c>
      <c r="G1516" s="825" t="s">
        <v>4750</v>
      </c>
      <c r="H1516" s="825" t="s">
        <v>4751</v>
      </c>
      <c r="I1516" s="831">
        <v>13.137142726353236</v>
      </c>
      <c r="J1516" s="831">
        <v>230</v>
      </c>
      <c r="K1516" s="832">
        <v>3004.5</v>
      </c>
    </row>
    <row r="1517" spans="1:11" ht="14.45" customHeight="1" x14ac:dyDescent="0.2">
      <c r="A1517" s="821" t="s">
        <v>614</v>
      </c>
      <c r="B1517" s="822" t="s">
        <v>615</v>
      </c>
      <c r="C1517" s="825" t="s">
        <v>643</v>
      </c>
      <c r="D1517" s="839" t="s">
        <v>644</v>
      </c>
      <c r="E1517" s="825" t="s">
        <v>4318</v>
      </c>
      <c r="F1517" s="839" t="s">
        <v>4319</v>
      </c>
      <c r="G1517" s="825" t="s">
        <v>6634</v>
      </c>
      <c r="H1517" s="825" t="s">
        <v>6635</v>
      </c>
      <c r="I1517" s="831">
        <v>105.45428357805524</v>
      </c>
      <c r="J1517" s="831">
        <v>20</v>
      </c>
      <c r="K1517" s="832">
        <v>2109.1199645996094</v>
      </c>
    </row>
    <row r="1518" spans="1:11" ht="14.45" customHeight="1" x14ac:dyDescent="0.2">
      <c r="A1518" s="821" t="s">
        <v>614</v>
      </c>
      <c r="B1518" s="822" t="s">
        <v>615</v>
      </c>
      <c r="C1518" s="825" t="s">
        <v>643</v>
      </c>
      <c r="D1518" s="839" t="s">
        <v>644</v>
      </c>
      <c r="E1518" s="825" t="s">
        <v>4318</v>
      </c>
      <c r="F1518" s="839" t="s">
        <v>4319</v>
      </c>
      <c r="G1518" s="825" t="s">
        <v>6636</v>
      </c>
      <c r="H1518" s="825" t="s">
        <v>6637</v>
      </c>
      <c r="I1518" s="831">
        <v>5.5100002288818359</v>
      </c>
      <c r="J1518" s="831">
        <v>480</v>
      </c>
      <c r="K1518" s="832">
        <v>2644.080078125</v>
      </c>
    </row>
    <row r="1519" spans="1:11" ht="14.45" customHeight="1" x14ac:dyDescent="0.2">
      <c r="A1519" s="821" t="s">
        <v>614</v>
      </c>
      <c r="B1519" s="822" t="s">
        <v>615</v>
      </c>
      <c r="C1519" s="825" t="s">
        <v>643</v>
      </c>
      <c r="D1519" s="839" t="s">
        <v>644</v>
      </c>
      <c r="E1519" s="825" t="s">
        <v>4318</v>
      </c>
      <c r="F1519" s="839" t="s">
        <v>4319</v>
      </c>
      <c r="G1519" s="825" t="s">
        <v>4760</v>
      </c>
      <c r="H1519" s="825" t="s">
        <v>4761</v>
      </c>
      <c r="I1519" s="831">
        <v>11.480000178019205</v>
      </c>
      <c r="J1519" s="831">
        <v>480</v>
      </c>
      <c r="K1519" s="832">
        <v>5544.2101440429688</v>
      </c>
    </row>
    <row r="1520" spans="1:11" ht="14.45" customHeight="1" x14ac:dyDescent="0.2">
      <c r="A1520" s="821" t="s">
        <v>614</v>
      </c>
      <c r="B1520" s="822" t="s">
        <v>615</v>
      </c>
      <c r="C1520" s="825" t="s">
        <v>643</v>
      </c>
      <c r="D1520" s="839" t="s">
        <v>644</v>
      </c>
      <c r="E1520" s="825" t="s">
        <v>4318</v>
      </c>
      <c r="F1520" s="839" t="s">
        <v>4319</v>
      </c>
      <c r="G1520" s="825" t="s">
        <v>6638</v>
      </c>
      <c r="H1520" s="825" t="s">
        <v>6639</v>
      </c>
      <c r="I1520" s="831">
        <v>13.869999885559082</v>
      </c>
      <c r="J1520" s="831">
        <v>72</v>
      </c>
      <c r="K1520" s="832">
        <v>998.82000732421875</v>
      </c>
    </row>
    <row r="1521" spans="1:11" ht="14.45" customHeight="1" x14ac:dyDescent="0.2">
      <c r="A1521" s="821" t="s">
        <v>614</v>
      </c>
      <c r="B1521" s="822" t="s">
        <v>615</v>
      </c>
      <c r="C1521" s="825" t="s">
        <v>643</v>
      </c>
      <c r="D1521" s="839" t="s">
        <v>644</v>
      </c>
      <c r="E1521" s="825" t="s">
        <v>4318</v>
      </c>
      <c r="F1521" s="839" t="s">
        <v>4319</v>
      </c>
      <c r="G1521" s="825" t="s">
        <v>4768</v>
      </c>
      <c r="H1521" s="825" t="s">
        <v>4769</v>
      </c>
      <c r="I1521" s="831">
        <v>17.554999351501465</v>
      </c>
      <c r="J1521" s="831">
        <v>240</v>
      </c>
      <c r="K1521" s="832">
        <v>4213.1400756835938</v>
      </c>
    </row>
    <row r="1522" spans="1:11" ht="14.45" customHeight="1" x14ac:dyDescent="0.2">
      <c r="A1522" s="821" t="s">
        <v>614</v>
      </c>
      <c r="B1522" s="822" t="s">
        <v>615</v>
      </c>
      <c r="C1522" s="825" t="s">
        <v>643</v>
      </c>
      <c r="D1522" s="839" t="s">
        <v>644</v>
      </c>
      <c r="E1522" s="825" t="s">
        <v>4318</v>
      </c>
      <c r="F1522" s="839" t="s">
        <v>4319</v>
      </c>
      <c r="G1522" s="825" t="s">
        <v>6640</v>
      </c>
      <c r="H1522" s="825" t="s">
        <v>6641</v>
      </c>
      <c r="I1522" s="831">
        <v>16.219999313354492</v>
      </c>
      <c r="J1522" s="831">
        <v>1620</v>
      </c>
      <c r="K1522" s="832">
        <v>26268.2998046875</v>
      </c>
    </row>
    <row r="1523" spans="1:11" ht="14.45" customHeight="1" x14ac:dyDescent="0.2">
      <c r="A1523" s="821" t="s">
        <v>614</v>
      </c>
      <c r="B1523" s="822" t="s">
        <v>615</v>
      </c>
      <c r="C1523" s="825" t="s">
        <v>643</v>
      </c>
      <c r="D1523" s="839" t="s">
        <v>644</v>
      </c>
      <c r="E1523" s="825" t="s">
        <v>4318</v>
      </c>
      <c r="F1523" s="839" t="s">
        <v>4319</v>
      </c>
      <c r="G1523" s="825" t="s">
        <v>6642</v>
      </c>
      <c r="H1523" s="825" t="s">
        <v>6643</v>
      </c>
      <c r="I1523" s="831">
        <v>267.66000366210938</v>
      </c>
      <c r="J1523" s="831">
        <v>11</v>
      </c>
      <c r="K1523" s="832">
        <v>2944.280029296875</v>
      </c>
    </row>
    <row r="1524" spans="1:11" ht="14.45" customHeight="1" x14ac:dyDescent="0.2">
      <c r="A1524" s="821" t="s">
        <v>614</v>
      </c>
      <c r="B1524" s="822" t="s">
        <v>615</v>
      </c>
      <c r="C1524" s="825" t="s">
        <v>643</v>
      </c>
      <c r="D1524" s="839" t="s">
        <v>644</v>
      </c>
      <c r="E1524" s="825" t="s">
        <v>4318</v>
      </c>
      <c r="F1524" s="839" t="s">
        <v>4319</v>
      </c>
      <c r="G1524" s="825" t="s">
        <v>4600</v>
      </c>
      <c r="H1524" s="825" t="s">
        <v>4601</v>
      </c>
      <c r="I1524" s="831">
        <v>13.800000190734863</v>
      </c>
      <c r="J1524" s="831">
        <v>50</v>
      </c>
      <c r="K1524" s="832">
        <v>690</v>
      </c>
    </row>
    <row r="1525" spans="1:11" ht="14.45" customHeight="1" x14ac:dyDescent="0.2">
      <c r="A1525" s="821" t="s">
        <v>614</v>
      </c>
      <c r="B1525" s="822" t="s">
        <v>615</v>
      </c>
      <c r="C1525" s="825" t="s">
        <v>643</v>
      </c>
      <c r="D1525" s="839" t="s">
        <v>644</v>
      </c>
      <c r="E1525" s="825" t="s">
        <v>4318</v>
      </c>
      <c r="F1525" s="839" t="s">
        <v>4319</v>
      </c>
      <c r="G1525" s="825" t="s">
        <v>6644</v>
      </c>
      <c r="H1525" s="825" t="s">
        <v>6645</v>
      </c>
      <c r="I1525" s="831">
        <v>2.380000114440918</v>
      </c>
      <c r="J1525" s="831">
        <v>400</v>
      </c>
      <c r="K1525" s="832">
        <v>952</v>
      </c>
    </row>
    <row r="1526" spans="1:11" ht="14.45" customHeight="1" x14ac:dyDescent="0.2">
      <c r="A1526" s="821" t="s">
        <v>614</v>
      </c>
      <c r="B1526" s="822" t="s">
        <v>615</v>
      </c>
      <c r="C1526" s="825" t="s">
        <v>643</v>
      </c>
      <c r="D1526" s="839" t="s">
        <v>644</v>
      </c>
      <c r="E1526" s="825" t="s">
        <v>4318</v>
      </c>
      <c r="F1526" s="839" t="s">
        <v>4319</v>
      </c>
      <c r="G1526" s="825" t="s">
        <v>4395</v>
      </c>
      <c r="H1526" s="825" t="s">
        <v>4396</v>
      </c>
      <c r="I1526" s="831">
        <v>0.76999998092651367</v>
      </c>
      <c r="J1526" s="831">
        <v>100</v>
      </c>
      <c r="K1526" s="832">
        <v>77</v>
      </c>
    </row>
    <row r="1527" spans="1:11" ht="14.45" customHeight="1" x14ac:dyDescent="0.2">
      <c r="A1527" s="821" t="s">
        <v>614</v>
      </c>
      <c r="B1527" s="822" t="s">
        <v>615</v>
      </c>
      <c r="C1527" s="825" t="s">
        <v>643</v>
      </c>
      <c r="D1527" s="839" t="s">
        <v>644</v>
      </c>
      <c r="E1527" s="825" t="s">
        <v>4318</v>
      </c>
      <c r="F1527" s="839" t="s">
        <v>4319</v>
      </c>
      <c r="G1527" s="825" t="s">
        <v>6646</v>
      </c>
      <c r="H1527" s="825" t="s">
        <v>6647</v>
      </c>
      <c r="I1527" s="831">
        <v>0.86000001430511475</v>
      </c>
      <c r="J1527" s="831">
        <v>250</v>
      </c>
      <c r="K1527" s="832">
        <v>216.19999694824219</v>
      </c>
    </row>
    <row r="1528" spans="1:11" ht="14.45" customHeight="1" x14ac:dyDescent="0.2">
      <c r="A1528" s="821" t="s">
        <v>614</v>
      </c>
      <c r="B1528" s="822" t="s">
        <v>615</v>
      </c>
      <c r="C1528" s="825" t="s">
        <v>643</v>
      </c>
      <c r="D1528" s="839" t="s">
        <v>644</v>
      </c>
      <c r="E1528" s="825" t="s">
        <v>4402</v>
      </c>
      <c r="F1528" s="839" t="s">
        <v>4403</v>
      </c>
      <c r="G1528" s="825" t="s">
        <v>6648</v>
      </c>
      <c r="H1528" s="825" t="s">
        <v>6649</v>
      </c>
      <c r="I1528" s="831">
        <v>566.70001220703125</v>
      </c>
      <c r="J1528" s="831">
        <v>4</v>
      </c>
      <c r="K1528" s="832">
        <v>2266.800048828125</v>
      </c>
    </row>
    <row r="1529" spans="1:11" ht="14.45" customHeight="1" x14ac:dyDescent="0.2">
      <c r="A1529" s="821" t="s">
        <v>614</v>
      </c>
      <c r="B1529" s="822" t="s">
        <v>615</v>
      </c>
      <c r="C1529" s="825" t="s">
        <v>643</v>
      </c>
      <c r="D1529" s="839" t="s">
        <v>644</v>
      </c>
      <c r="E1529" s="825" t="s">
        <v>4402</v>
      </c>
      <c r="F1529" s="839" t="s">
        <v>4403</v>
      </c>
      <c r="G1529" s="825" t="s">
        <v>6650</v>
      </c>
      <c r="H1529" s="825" t="s">
        <v>6651</v>
      </c>
      <c r="I1529" s="831">
        <v>566.70001220703125</v>
      </c>
      <c r="J1529" s="831">
        <v>4</v>
      </c>
      <c r="K1529" s="832">
        <v>2266.800048828125</v>
      </c>
    </row>
    <row r="1530" spans="1:11" ht="14.45" customHeight="1" x14ac:dyDescent="0.2">
      <c r="A1530" s="821" t="s">
        <v>614</v>
      </c>
      <c r="B1530" s="822" t="s">
        <v>615</v>
      </c>
      <c r="C1530" s="825" t="s">
        <v>643</v>
      </c>
      <c r="D1530" s="839" t="s">
        <v>644</v>
      </c>
      <c r="E1530" s="825" t="s">
        <v>4402</v>
      </c>
      <c r="F1530" s="839" t="s">
        <v>4403</v>
      </c>
      <c r="G1530" s="825" t="s">
        <v>6652</v>
      </c>
      <c r="H1530" s="825" t="s">
        <v>6653</v>
      </c>
      <c r="I1530" s="831">
        <v>133.10000610351563</v>
      </c>
      <c r="J1530" s="831">
        <v>4</v>
      </c>
      <c r="K1530" s="832">
        <v>532.4000244140625</v>
      </c>
    </row>
    <row r="1531" spans="1:11" ht="14.45" customHeight="1" x14ac:dyDescent="0.2">
      <c r="A1531" s="821" t="s">
        <v>614</v>
      </c>
      <c r="B1531" s="822" t="s">
        <v>615</v>
      </c>
      <c r="C1531" s="825" t="s">
        <v>643</v>
      </c>
      <c r="D1531" s="839" t="s">
        <v>644</v>
      </c>
      <c r="E1531" s="825" t="s">
        <v>4402</v>
      </c>
      <c r="F1531" s="839" t="s">
        <v>4403</v>
      </c>
      <c r="G1531" s="825" t="s">
        <v>6654</v>
      </c>
      <c r="H1531" s="825" t="s">
        <v>6655</v>
      </c>
      <c r="I1531" s="831">
        <v>2.9075000882148743</v>
      </c>
      <c r="J1531" s="831">
        <v>700</v>
      </c>
      <c r="K1531" s="832">
        <v>2035</v>
      </c>
    </row>
    <row r="1532" spans="1:11" ht="14.45" customHeight="1" x14ac:dyDescent="0.2">
      <c r="A1532" s="821" t="s">
        <v>614</v>
      </c>
      <c r="B1532" s="822" t="s">
        <v>615</v>
      </c>
      <c r="C1532" s="825" t="s">
        <v>643</v>
      </c>
      <c r="D1532" s="839" t="s">
        <v>644</v>
      </c>
      <c r="E1532" s="825" t="s">
        <v>4402</v>
      </c>
      <c r="F1532" s="839" t="s">
        <v>4403</v>
      </c>
      <c r="G1532" s="825" t="s">
        <v>6656</v>
      </c>
      <c r="H1532" s="825" t="s">
        <v>6657</v>
      </c>
      <c r="I1532" s="831">
        <v>2.9044445355733237</v>
      </c>
      <c r="J1532" s="831">
        <v>2300</v>
      </c>
      <c r="K1532" s="832">
        <v>6681</v>
      </c>
    </row>
    <row r="1533" spans="1:11" ht="14.45" customHeight="1" x14ac:dyDescent="0.2">
      <c r="A1533" s="821" t="s">
        <v>614</v>
      </c>
      <c r="B1533" s="822" t="s">
        <v>615</v>
      </c>
      <c r="C1533" s="825" t="s">
        <v>643</v>
      </c>
      <c r="D1533" s="839" t="s">
        <v>644</v>
      </c>
      <c r="E1533" s="825" t="s">
        <v>4402</v>
      </c>
      <c r="F1533" s="839" t="s">
        <v>4403</v>
      </c>
      <c r="G1533" s="825" t="s">
        <v>4817</v>
      </c>
      <c r="H1533" s="825" t="s">
        <v>4818</v>
      </c>
      <c r="I1533" s="831">
        <v>2.9030000925064088</v>
      </c>
      <c r="J1533" s="831">
        <v>2300</v>
      </c>
      <c r="K1533" s="832">
        <v>6676</v>
      </c>
    </row>
    <row r="1534" spans="1:11" ht="14.45" customHeight="1" x14ac:dyDescent="0.2">
      <c r="A1534" s="821" t="s">
        <v>614</v>
      </c>
      <c r="B1534" s="822" t="s">
        <v>615</v>
      </c>
      <c r="C1534" s="825" t="s">
        <v>643</v>
      </c>
      <c r="D1534" s="839" t="s">
        <v>644</v>
      </c>
      <c r="E1534" s="825" t="s">
        <v>4402</v>
      </c>
      <c r="F1534" s="839" t="s">
        <v>4403</v>
      </c>
      <c r="G1534" s="825" t="s">
        <v>6658</v>
      </c>
      <c r="H1534" s="825" t="s">
        <v>6659</v>
      </c>
      <c r="I1534" s="831">
        <v>3884.699951171875</v>
      </c>
      <c r="J1534" s="831">
        <v>25</v>
      </c>
      <c r="K1534" s="832">
        <v>97117.5</v>
      </c>
    </row>
    <row r="1535" spans="1:11" ht="14.45" customHeight="1" x14ac:dyDescent="0.2">
      <c r="A1535" s="821" t="s">
        <v>614</v>
      </c>
      <c r="B1535" s="822" t="s">
        <v>615</v>
      </c>
      <c r="C1535" s="825" t="s">
        <v>643</v>
      </c>
      <c r="D1535" s="839" t="s">
        <v>644</v>
      </c>
      <c r="E1535" s="825" t="s">
        <v>4402</v>
      </c>
      <c r="F1535" s="839" t="s">
        <v>4403</v>
      </c>
      <c r="G1535" s="825" t="s">
        <v>6660</v>
      </c>
      <c r="H1535" s="825" t="s">
        <v>6661</v>
      </c>
      <c r="I1535" s="831">
        <v>2185</v>
      </c>
      <c r="J1535" s="831">
        <v>230</v>
      </c>
      <c r="K1535" s="832">
        <v>502550</v>
      </c>
    </row>
    <row r="1536" spans="1:11" ht="14.45" customHeight="1" x14ac:dyDescent="0.2">
      <c r="A1536" s="821" t="s">
        <v>614</v>
      </c>
      <c r="B1536" s="822" t="s">
        <v>615</v>
      </c>
      <c r="C1536" s="825" t="s">
        <v>643</v>
      </c>
      <c r="D1536" s="839" t="s">
        <v>644</v>
      </c>
      <c r="E1536" s="825" t="s">
        <v>4402</v>
      </c>
      <c r="F1536" s="839" t="s">
        <v>4403</v>
      </c>
      <c r="G1536" s="825" t="s">
        <v>6662</v>
      </c>
      <c r="H1536" s="825" t="s">
        <v>6663</v>
      </c>
      <c r="I1536" s="831">
        <v>1610</v>
      </c>
      <c r="J1536" s="831">
        <v>5</v>
      </c>
      <c r="K1536" s="832">
        <v>8050</v>
      </c>
    </row>
    <row r="1537" spans="1:11" ht="14.45" customHeight="1" x14ac:dyDescent="0.2">
      <c r="A1537" s="821" t="s">
        <v>614</v>
      </c>
      <c r="B1537" s="822" t="s">
        <v>615</v>
      </c>
      <c r="C1537" s="825" t="s">
        <v>643</v>
      </c>
      <c r="D1537" s="839" t="s">
        <v>644</v>
      </c>
      <c r="E1537" s="825" t="s">
        <v>4402</v>
      </c>
      <c r="F1537" s="839" t="s">
        <v>4403</v>
      </c>
      <c r="G1537" s="825" t="s">
        <v>6664</v>
      </c>
      <c r="H1537" s="825" t="s">
        <v>6665</v>
      </c>
      <c r="I1537" s="831">
        <v>1719.25</v>
      </c>
      <c r="J1537" s="831">
        <v>40</v>
      </c>
      <c r="K1537" s="832">
        <v>68770</v>
      </c>
    </row>
    <row r="1538" spans="1:11" ht="14.45" customHeight="1" x14ac:dyDescent="0.2">
      <c r="A1538" s="821" t="s">
        <v>614</v>
      </c>
      <c r="B1538" s="822" t="s">
        <v>615</v>
      </c>
      <c r="C1538" s="825" t="s">
        <v>643</v>
      </c>
      <c r="D1538" s="839" t="s">
        <v>644</v>
      </c>
      <c r="E1538" s="825" t="s">
        <v>4402</v>
      </c>
      <c r="F1538" s="839" t="s">
        <v>4403</v>
      </c>
      <c r="G1538" s="825" t="s">
        <v>6666</v>
      </c>
      <c r="H1538" s="825" t="s">
        <v>6667</v>
      </c>
      <c r="I1538" s="831">
        <v>1588</v>
      </c>
      <c r="J1538" s="831">
        <v>60</v>
      </c>
      <c r="K1538" s="832">
        <v>95280.048828125</v>
      </c>
    </row>
    <row r="1539" spans="1:11" ht="14.45" customHeight="1" x14ac:dyDescent="0.2">
      <c r="A1539" s="821" t="s">
        <v>614</v>
      </c>
      <c r="B1539" s="822" t="s">
        <v>615</v>
      </c>
      <c r="C1539" s="825" t="s">
        <v>643</v>
      </c>
      <c r="D1539" s="839" t="s">
        <v>644</v>
      </c>
      <c r="E1539" s="825" t="s">
        <v>4402</v>
      </c>
      <c r="F1539" s="839" t="s">
        <v>4403</v>
      </c>
      <c r="G1539" s="825" t="s">
        <v>6668</v>
      </c>
      <c r="H1539" s="825" t="s">
        <v>6669</v>
      </c>
      <c r="I1539" s="831">
        <v>914.25</v>
      </c>
      <c r="J1539" s="831">
        <v>40</v>
      </c>
      <c r="K1539" s="832">
        <v>36570</v>
      </c>
    </row>
    <row r="1540" spans="1:11" ht="14.45" customHeight="1" x14ac:dyDescent="0.2">
      <c r="A1540" s="821" t="s">
        <v>614</v>
      </c>
      <c r="B1540" s="822" t="s">
        <v>615</v>
      </c>
      <c r="C1540" s="825" t="s">
        <v>643</v>
      </c>
      <c r="D1540" s="839" t="s">
        <v>644</v>
      </c>
      <c r="E1540" s="825" t="s">
        <v>4402</v>
      </c>
      <c r="F1540" s="839" t="s">
        <v>4403</v>
      </c>
      <c r="G1540" s="825" t="s">
        <v>6670</v>
      </c>
      <c r="H1540" s="825" t="s">
        <v>6671</v>
      </c>
      <c r="I1540" s="831">
        <v>2084.5016276041665</v>
      </c>
      <c r="J1540" s="831">
        <v>110</v>
      </c>
      <c r="K1540" s="832">
        <v>214405.76953125</v>
      </c>
    </row>
    <row r="1541" spans="1:11" ht="14.45" customHeight="1" x14ac:dyDescent="0.2">
      <c r="A1541" s="821" t="s">
        <v>614</v>
      </c>
      <c r="B1541" s="822" t="s">
        <v>615</v>
      </c>
      <c r="C1541" s="825" t="s">
        <v>643</v>
      </c>
      <c r="D1541" s="839" t="s">
        <v>644</v>
      </c>
      <c r="E1541" s="825" t="s">
        <v>4402</v>
      </c>
      <c r="F1541" s="839" t="s">
        <v>4403</v>
      </c>
      <c r="G1541" s="825" t="s">
        <v>6672</v>
      </c>
      <c r="H1541" s="825" t="s">
        <v>6673</v>
      </c>
      <c r="I1541" s="831">
        <v>3401.31005859375</v>
      </c>
      <c r="J1541" s="831">
        <v>10</v>
      </c>
      <c r="K1541" s="832">
        <v>34013.09912109375</v>
      </c>
    </row>
    <row r="1542" spans="1:11" ht="14.45" customHeight="1" x14ac:dyDescent="0.2">
      <c r="A1542" s="821" t="s">
        <v>614</v>
      </c>
      <c r="B1542" s="822" t="s">
        <v>615</v>
      </c>
      <c r="C1542" s="825" t="s">
        <v>643</v>
      </c>
      <c r="D1542" s="839" t="s">
        <v>644</v>
      </c>
      <c r="E1542" s="825" t="s">
        <v>4402</v>
      </c>
      <c r="F1542" s="839" t="s">
        <v>4403</v>
      </c>
      <c r="G1542" s="825" t="s">
        <v>6674</v>
      </c>
      <c r="H1542" s="825" t="s">
        <v>6675</v>
      </c>
      <c r="I1542" s="831">
        <v>1120.3399658203125</v>
      </c>
      <c r="J1542" s="831">
        <v>10</v>
      </c>
      <c r="K1542" s="832">
        <v>11203.3896484375</v>
      </c>
    </row>
    <row r="1543" spans="1:11" ht="14.45" customHeight="1" x14ac:dyDescent="0.2">
      <c r="A1543" s="821" t="s">
        <v>614</v>
      </c>
      <c r="B1543" s="822" t="s">
        <v>615</v>
      </c>
      <c r="C1543" s="825" t="s">
        <v>643</v>
      </c>
      <c r="D1543" s="839" t="s">
        <v>644</v>
      </c>
      <c r="E1543" s="825" t="s">
        <v>4402</v>
      </c>
      <c r="F1543" s="839" t="s">
        <v>4403</v>
      </c>
      <c r="G1543" s="825" t="s">
        <v>6676</v>
      </c>
      <c r="H1543" s="825" t="s">
        <v>6677</v>
      </c>
      <c r="I1543" s="831">
        <v>1393.9200439453125</v>
      </c>
      <c r="J1543" s="831">
        <v>8</v>
      </c>
      <c r="K1543" s="832">
        <v>11151.3603515625</v>
      </c>
    </row>
    <row r="1544" spans="1:11" ht="14.45" customHeight="1" x14ac:dyDescent="0.2">
      <c r="A1544" s="821" t="s">
        <v>614</v>
      </c>
      <c r="B1544" s="822" t="s">
        <v>615</v>
      </c>
      <c r="C1544" s="825" t="s">
        <v>643</v>
      </c>
      <c r="D1544" s="839" t="s">
        <v>644</v>
      </c>
      <c r="E1544" s="825" t="s">
        <v>4402</v>
      </c>
      <c r="F1544" s="839" t="s">
        <v>4403</v>
      </c>
      <c r="G1544" s="825" t="s">
        <v>6678</v>
      </c>
      <c r="H1544" s="825" t="s">
        <v>6679</v>
      </c>
      <c r="I1544" s="831">
        <v>970.41998291015625</v>
      </c>
      <c r="J1544" s="831">
        <v>1</v>
      </c>
      <c r="K1544" s="832">
        <v>970.41998291015625</v>
      </c>
    </row>
    <row r="1545" spans="1:11" ht="14.45" customHeight="1" x14ac:dyDescent="0.2">
      <c r="A1545" s="821" t="s">
        <v>614</v>
      </c>
      <c r="B1545" s="822" t="s">
        <v>615</v>
      </c>
      <c r="C1545" s="825" t="s">
        <v>643</v>
      </c>
      <c r="D1545" s="839" t="s">
        <v>644</v>
      </c>
      <c r="E1545" s="825" t="s">
        <v>4402</v>
      </c>
      <c r="F1545" s="839" t="s">
        <v>4403</v>
      </c>
      <c r="G1545" s="825" t="s">
        <v>6680</v>
      </c>
      <c r="H1545" s="825" t="s">
        <v>6681</v>
      </c>
      <c r="I1545" s="831">
        <v>970.41998291015625</v>
      </c>
      <c r="J1545" s="831">
        <v>1</v>
      </c>
      <c r="K1545" s="832">
        <v>970.41998291015625</v>
      </c>
    </row>
    <row r="1546" spans="1:11" ht="14.45" customHeight="1" x14ac:dyDescent="0.2">
      <c r="A1546" s="821" t="s">
        <v>614</v>
      </c>
      <c r="B1546" s="822" t="s">
        <v>615</v>
      </c>
      <c r="C1546" s="825" t="s">
        <v>643</v>
      </c>
      <c r="D1546" s="839" t="s">
        <v>644</v>
      </c>
      <c r="E1546" s="825" t="s">
        <v>4402</v>
      </c>
      <c r="F1546" s="839" t="s">
        <v>4403</v>
      </c>
      <c r="G1546" s="825" t="s">
        <v>6682</v>
      </c>
      <c r="H1546" s="825" t="s">
        <v>6683</v>
      </c>
      <c r="I1546" s="831">
        <v>1568.1600341796875</v>
      </c>
      <c r="J1546" s="831">
        <v>6</v>
      </c>
      <c r="K1546" s="832">
        <v>9408.9599609375</v>
      </c>
    </row>
    <row r="1547" spans="1:11" ht="14.45" customHeight="1" x14ac:dyDescent="0.2">
      <c r="A1547" s="821" t="s">
        <v>614</v>
      </c>
      <c r="B1547" s="822" t="s">
        <v>615</v>
      </c>
      <c r="C1547" s="825" t="s">
        <v>643</v>
      </c>
      <c r="D1547" s="839" t="s">
        <v>644</v>
      </c>
      <c r="E1547" s="825" t="s">
        <v>4402</v>
      </c>
      <c r="F1547" s="839" t="s">
        <v>4403</v>
      </c>
      <c r="G1547" s="825" t="s">
        <v>6684</v>
      </c>
      <c r="H1547" s="825" t="s">
        <v>6685</v>
      </c>
      <c r="I1547" s="831">
        <v>968.78997802734375</v>
      </c>
      <c r="J1547" s="831">
        <v>10</v>
      </c>
      <c r="K1547" s="832">
        <v>9687.8701171875</v>
      </c>
    </row>
    <row r="1548" spans="1:11" ht="14.45" customHeight="1" x14ac:dyDescent="0.2">
      <c r="A1548" s="821" t="s">
        <v>614</v>
      </c>
      <c r="B1548" s="822" t="s">
        <v>615</v>
      </c>
      <c r="C1548" s="825" t="s">
        <v>643</v>
      </c>
      <c r="D1548" s="839" t="s">
        <v>644</v>
      </c>
      <c r="E1548" s="825" t="s">
        <v>4402</v>
      </c>
      <c r="F1548" s="839" t="s">
        <v>4403</v>
      </c>
      <c r="G1548" s="825" t="s">
        <v>6686</v>
      </c>
      <c r="H1548" s="825" t="s">
        <v>6687</v>
      </c>
      <c r="I1548" s="831">
        <v>1087.7900390625</v>
      </c>
      <c r="J1548" s="831">
        <v>10</v>
      </c>
      <c r="K1548" s="832">
        <v>10877.900390625</v>
      </c>
    </row>
    <row r="1549" spans="1:11" ht="14.45" customHeight="1" x14ac:dyDescent="0.2">
      <c r="A1549" s="821" t="s">
        <v>614</v>
      </c>
      <c r="B1549" s="822" t="s">
        <v>615</v>
      </c>
      <c r="C1549" s="825" t="s">
        <v>643</v>
      </c>
      <c r="D1549" s="839" t="s">
        <v>644</v>
      </c>
      <c r="E1549" s="825" t="s">
        <v>4402</v>
      </c>
      <c r="F1549" s="839" t="s">
        <v>4403</v>
      </c>
      <c r="G1549" s="825" t="s">
        <v>6688</v>
      </c>
      <c r="H1549" s="825" t="s">
        <v>6689</v>
      </c>
      <c r="I1549" s="831">
        <v>1087.7900390625</v>
      </c>
      <c r="J1549" s="831">
        <v>10</v>
      </c>
      <c r="K1549" s="832">
        <v>10877.900390625</v>
      </c>
    </row>
    <row r="1550" spans="1:11" ht="14.45" customHeight="1" x14ac:dyDescent="0.2">
      <c r="A1550" s="821" t="s">
        <v>614</v>
      </c>
      <c r="B1550" s="822" t="s">
        <v>615</v>
      </c>
      <c r="C1550" s="825" t="s">
        <v>643</v>
      </c>
      <c r="D1550" s="839" t="s">
        <v>644</v>
      </c>
      <c r="E1550" s="825" t="s">
        <v>4402</v>
      </c>
      <c r="F1550" s="839" t="s">
        <v>4403</v>
      </c>
      <c r="G1550" s="825" t="s">
        <v>6690</v>
      </c>
      <c r="H1550" s="825" t="s">
        <v>6691</v>
      </c>
      <c r="I1550" s="831">
        <v>1087.7900390625</v>
      </c>
      <c r="J1550" s="831">
        <v>8</v>
      </c>
      <c r="K1550" s="832">
        <v>8702.3203125</v>
      </c>
    </row>
    <row r="1551" spans="1:11" ht="14.45" customHeight="1" x14ac:dyDescent="0.2">
      <c r="A1551" s="821" t="s">
        <v>614</v>
      </c>
      <c r="B1551" s="822" t="s">
        <v>615</v>
      </c>
      <c r="C1551" s="825" t="s">
        <v>643</v>
      </c>
      <c r="D1551" s="839" t="s">
        <v>644</v>
      </c>
      <c r="E1551" s="825" t="s">
        <v>4402</v>
      </c>
      <c r="F1551" s="839" t="s">
        <v>4403</v>
      </c>
      <c r="G1551" s="825" t="s">
        <v>6692</v>
      </c>
      <c r="H1551" s="825" t="s">
        <v>6693</v>
      </c>
      <c r="I1551" s="831">
        <v>1087.7900390625</v>
      </c>
      <c r="J1551" s="831">
        <v>8</v>
      </c>
      <c r="K1551" s="832">
        <v>8702.3203125</v>
      </c>
    </row>
    <row r="1552" spans="1:11" ht="14.45" customHeight="1" x14ac:dyDescent="0.2">
      <c r="A1552" s="821" t="s">
        <v>614</v>
      </c>
      <c r="B1552" s="822" t="s">
        <v>615</v>
      </c>
      <c r="C1552" s="825" t="s">
        <v>643</v>
      </c>
      <c r="D1552" s="839" t="s">
        <v>644</v>
      </c>
      <c r="E1552" s="825" t="s">
        <v>4402</v>
      </c>
      <c r="F1552" s="839" t="s">
        <v>4403</v>
      </c>
      <c r="G1552" s="825" t="s">
        <v>6694</v>
      </c>
      <c r="H1552" s="825" t="s">
        <v>6695</v>
      </c>
      <c r="I1552" s="831">
        <v>1087.7900390625</v>
      </c>
      <c r="J1552" s="831">
        <v>15</v>
      </c>
      <c r="K1552" s="832">
        <v>16316.849609375</v>
      </c>
    </row>
    <row r="1553" spans="1:11" ht="14.45" customHeight="1" x14ac:dyDescent="0.2">
      <c r="A1553" s="821" t="s">
        <v>614</v>
      </c>
      <c r="B1553" s="822" t="s">
        <v>615</v>
      </c>
      <c r="C1553" s="825" t="s">
        <v>643</v>
      </c>
      <c r="D1553" s="839" t="s">
        <v>644</v>
      </c>
      <c r="E1553" s="825" t="s">
        <v>4402</v>
      </c>
      <c r="F1553" s="839" t="s">
        <v>4403</v>
      </c>
      <c r="G1553" s="825" t="s">
        <v>6696</v>
      </c>
      <c r="H1553" s="825" t="s">
        <v>6697</v>
      </c>
      <c r="I1553" s="831">
        <v>1286.7099609375</v>
      </c>
      <c r="J1553" s="831">
        <v>8</v>
      </c>
      <c r="K1553" s="832">
        <v>10293.7099609375</v>
      </c>
    </row>
    <row r="1554" spans="1:11" ht="14.45" customHeight="1" x14ac:dyDescent="0.2">
      <c r="A1554" s="821" t="s">
        <v>614</v>
      </c>
      <c r="B1554" s="822" t="s">
        <v>615</v>
      </c>
      <c r="C1554" s="825" t="s">
        <v>643</v>
      </c>
      <c r="D1554" s="839" t="s">
        <v>644</v>
      </c>
      <c r="E1554" s="825" t="s">
        <v>4402</v>
      </c>
      <c r="F1554" s="839" t="s">
        <v>4403</v>
      </c>
      <c r="G1554" s="825" t="s">
        <v>6698</v>
      </c>
      <c r="H1554" s="825" t="s">
        <v>6699</v>
      </c>
      <c r="I1554" s="831">
        <v>1103.52001953125</v>
      </c>
      <c r="J1554" s="831">
        <v>10</v>
      </c>
      <c r="K1554" s="832">
        <v>11035.2001953125</v>
      </c>
    </row>
    <row r="1555" spans="1:11" ht="14.45" customHeight="1" x14ac:dyDescent="0.2">
      <c r="A1555" s="821" t="s">
        <v>614</v>
      </c>
      <c r="B1555" s="822" t="s">
        <v>615</v>
      </c>
      <c r="C1555" s="825" t="s">
        <v>643</v>
      </c>
      <c r="D1555" s="839" t="s">
        <v>644</v>
      </c>
      <c r="E1555" s="825" t="s">
        <v>4402</v>
      </c>
      <c r="F1555" s="839" t="s">
        <v>4403</v>
      </c>
      <c r="G1555" s="825" t="s">
        <v>6700</v>
      </c>
      <c r="H1555" s="825" t="s">
        <v>6701</v>
      </c>
      <c r="I1555" s="831">
        <v>1103.52001953125</v>
      </c>
      <c r="J1555" s="831">
        <v>10</v>
      </c>
      <c r="K1555" s="832">
        <v>11035.2001953125</v>
      </c>
    </row>
    <row r="1556" spans="1:11" ht="14.45" customHeight="1" x14ac:dyDescent="0.2">
      <c r="A1556" s="821" t="s">
        <v>614</v>
      </c>
      <c r="B1556" s="822" t="s">
        <v>615</v>
      </c>
      <c r="C1556" s="825" t="s">
        <v>643</v>
      </c>
      <c r="D1556" s="839" t="s">
        <v>644</v>
      </c>
      <c r="E1556" s="825" t="s">
        <v>4402</v>
      </c>
      <c r="F1556" s="839" t="s">
        <v>4403</v>
      </c>
      <c r="G1556" s="825" t="s">
        <v>6702</v>
      </c>
      <c r="H1556" s="825" t="s">
        <v>6703</v>
      </c>
      <c r="I1556" s="831">
        <v>1103.52001953125</v>
      </c>
      <c r="J1556" s="831">
        <v>10</v>
      </c>
      <c r="K1556" s="832">
        <v>11035.2001953125</v>
      </c>
    </row>
    <row r="1557" spans="1:11" ht="14.45" customHeight="1" x14ac:dyDescent="0.2">
      <c r="A1557" s="821" t="s">
        <v>614</v>
      </c>
      <c r="B1557" s="822" t="s">
        <v>615</v>
      </c>
      <c r="C1557" s="825" t="s">
        <v>643</v>
      </c>
      <c r="D1557" s="839" t="s">
        <v>644</v>
      </c>
      <c r="E1557" s="825" t="s">
        <v>4402</v>
      </c>
      <c r="F1557" s="839" t="s">
        <v>4403</v>
      </c>
      <c r="G1557" s="825" t="s">
        <v>6704</v>
      </c>
      <c r="H1557" s="825" t="s">
        <v>6705</v>
      </c>
      <c r="I1557" s="831">
        <v>1103.52001953125</v>
      </c>
      <c r="J1557" s="831">
        <v>10</v>
      </c>
      <c r="K1557" s="832">
        <v>11035.2001953125</v>
      </c>
    </row>
    <row r="1558" spans="1:11" ht="14.45" customHeight="1" x14ac:dyDescent="0.2">
      <c r="A1558" s="821" t="s">
        <v>614</v>
      </c>
      <c r="B1558" s="822" t="s">
        <v>615</v>
      </c>
      <c r="C1558" s="825" t="s">
        <v>643</v>
      </c>
      <c r="D1558" s="839" t="s">
        <v>644</v>
      </c>
      <c r="E1558" s="825" t="s">
        <v>4402</v>
      </c>
      <c r="F1558" s="839" t="s">
        <v>4403</v>
      </c>
      <c r="G1558" s="825" t="s">
        <v>6706</v>
      </c>
      <c r="H1558" s="825" t="s">
        <v>6707</v>
      </c>
      <c r="I1558" s="831">
        <v>1210</v>
      </c>
      <c r="J1558" s="831">
        <v>85</v>
      </c>
      <c r="K1558" s="832">
        <v>102850</v>
      </c>
    </row>
    <row r="1559" spans="1:11" ht="14.45" customHeight="1" x14ac:dyDescent="0.2">
      <c r="A1559" s="821" t="s">
        <v>614</v>
      </c>
      <c r="B1559" s="822" t="s">
        <v>615</v>
      </c>
      <c r="C1559" s="825" t="s">
        <v>643</v>
      </c>
      <c r="D1559" s="839" t="s">
        <v>644</v>
      </c>
      <c r="E1559" s="825" t="s">
        <v>4402</v>
      </c>
      <c r="F1559" s="839" t="s">
        <v>4403</v>
      </c>
      <c r="G1559" s="825" t="s">
        <v>6708</v>
      </c>
      <c r="H1559" s="825" t="s">
        <v>6709</v>
      </c>
      <c r="I1559" s="831">
        <v>421.07998657226563</v>
      </c>
      <c r="J1559" s="831">
        <v>6</v>
      </c>
      <c r="K1559" s="832">
        <v>2526.47998046875</v>
      </c>
    </row>
    <row r="1560" spans="1:11" ht="14.45" customHeight="1" x14ac:dyDescent="0.2">
      <c r="A1560" s="821" t="s">
        <v>614</v>
      </c>
      <c r="B1560" s="822" t="s">
        <v>615</v>
      </c>
      <c r="C1560" s="825" t="s">
        <v>643</v>
      </c>
      <c r="D1560" s="839" t="s">
        <v>644</v>
      </c>
      <c r="E1560" s="825" t="s">
        <v>4402</v>
      </c>
      <c r="F1560" s="839" t="s">
        <v>4403</v>
      </c>
      <c r="G1560" s="825" t="s">
        <v>6710</v>
      </c>
      <c r="H1560" s="825" t="s">
        <v>6711</v>
      </c>
      <c r="I1560" s="831">
        <v>8.4700002670288086</v>
      </c>
      <c r="J1560" s="831">
        <v>100</v>
      </c>
      <c r="K1560" s="832">
        <v>847.00003051757813</v>
      </c>
    </row>
    <row r="1561" spans="1:11" ht="14.45" customHeight="1" x14ac:dyDescent="0.2">
      <c r="A1561" s="821" t="s">
        <v>614</v>
      </c>
      <c r="B1561" s="822" t="s">
        <v>615</v>
      </c>
      <c r="C1561" s="825" t="s">
        <v>643</v>
      </c>
      <c r="D1561" s="839" t="s">
        <v>644</v>
      </c>
      <c r="E1561" s="825" t="s">
        <v>4402</v>
      </c>
      <c r="F1561" s="839" t="s">
        <v>4403</v>
      </c>
      <c r="G1561" s="825" t="s">
        <v>6712</v>
      </c>
      <c r="H1561" s="825" t="s">
        <v>6713</v>
      </c>
      <c r="I1561" s="831">
        <v>8.4700002670288086</v>
      </c>
      <c r="J1561" s="831">
        <v>50</v>
      </c>
      <c r="K1561" s="832">
        <v>423.5</v>
      </c>
    </row>
    <row r="1562" spans="1:11" ht="14.45" customHeight="1" x14ac:dyDescent="0.2">
      <c r="A1562" s="821" t="s">
        <v>614</v>
      </c>
      <c r="B1562" s="822" t="s">
        <v>615</v>
      </c>
      <c r="C1562" s="825" t="s">
        <v>643</v>
      </c>
      <c r="D1562" s="839" t="s">
        <v>644</v>
      </c>
      <c r="E1562" s="825" t="s">
        <v>4402</v>
      </c>
      <c r="F1562" s="839" t="s">
        <v>4403</v>
      </c>
      <c r="G1562" s="825" t="s">
        <v>6714</v>
      </c>
      <c r="H1562" s="825" t="s">
        <v>6715</v>
      </c>
      <c r="I1562" s="831">
        <v>1936</v>
      </c>
      <c r="J1562" s="831">
        <v>1</v>
      </c>
      <c r="K1562" s="832">
        <v>1936</v>
      </c>
    </row>
    <row r="1563" spans="1:11" ht="14.45" customHeight="1" x14ac:dyDescent="0.2">
      <c r="A1563" s="821" t="s">
        <v>614</v>
      </c>
      <c r="B1563" s="822" t="s">
        <v>615</v>
      </c>
      <c r="C1563" s="825" t="s">
        <v>643</v>
      </c>
      <c r="D1563" s="839" t="s">
        <v>644</v>
      </c>
      <c r="E1563" s="825" t="s">
        <v>4402</v>
      </c>
      <c r="F1563" s="839" t="s">
        <v>4403</v>
      </c>
      <c r="G1563" s="825" t="s">
        <v>6716</v>
      </c>
      <c r="H1563" s="825" t="s">
        <v>6717</v>
      </c>
      <c r="I1563" s="831">
        <v>1936</v>
      </c>
      <c r="J1563" s="831">
        <v>1</v>
      </c>
      <c r="K1563" s="832">
        <v>1936</v>
      </c>
    </row>
    <row r="1564" spans="1:11" ht="14.45" customHeight="1" x14ac:dyDescent="0.2">
      <c r="A1564" s="821" t="s">
        <v>614</v>
      </c>
      <c r="B1564" s="822" t="s">
        <v>615</v>
      </c>
      <c r="C1564" s="825" t="s">
        <v>643</v>
      </c>
      <c r="D1564" s="839" t="s">
        <v>644</v>
      </c>
      <c r="E1564" s="825" t="s">
        <v>4402</v>
      </c>
      <c r="F1564" s="839" t="s">
        <v>4403</v>
      </c>
      <c r="G1564" s="825" t="s">
        <v>6718</v>
      </c>
      <c r="H1564" s="825" t="s">
        <v>6719</v>
      </c>
      <c r="I1564" s="831">
        <v>176.66000366210938</v>
      </c>
      <c r="J1564" s="831">
        <v>15</v>
      </c>
      <c r="K1564" s="832">
        <v>2649.89990234375</v>
      </c>
    </row>
    <row r="1565" spans="1:11" ht="14.45" customHeight="1" x14ac:dyDescent="0.2">
      <c r="A1565" s="821" t="s">
        <v>614</v>
      </c>
      <c r="B1565" s="822" t="s">
        <v>615</v>
      </c>
      <c r="C1565" s="825" t="s">
        <v>643</v>
      </c>
      <c r="D1565" s="839" t="s">
        <v>644</v>
      </c>
      <c r="E1565" s="825" t="s">
        <v>4402</v>
      </c>
      <c r="F1565" s="839" t="s">
        <v>4403</v>
      </c>
      <c r="G1565" s="825" t="s">
        <v>6720</v>
      </c>
      <c r="H1565" s="825" t="s">
        <v>6721</v>
      </c>
      <c r="I1565" s="831">
        <v>139.75999450683594</v>
      </c>
      <c r="J1565" s="831">
        <v>15</v>
      </c>
      <c r="K1565" s="832">
        <v>2096.330078125</v>
      </c>
    </row>
    <row r="1566" spans="1:11" ht="14.45" customHeight="1" x14ac:dyDescent="0.2">
      <c r="A1566" s="821" t="s">
        <v>614</v>
      </c>
      <c r="B1566" s="822" t="s">
        <v>615</v>
      </c>
      <c r="C1566" s="825" t="s">
        <v>643</v>
      </c>
      <c r="D1566" s="839" t="s">
        <v>644</v>
      </c>
      <c r="E1566" s="825" t="s">
        <v>4402</v>
      </c>
      <c r="F1566" s="839" t="s">
        <v>4403</v>
      </c>
      <c r="G1566" s="825" t="s">
        <v>6722</v>
      </c>
      <c r="H1566" s="825" t="s">
        <v>6723</v>
      </c>
      <c r="I1566" s="831">
        <v>338.55999755859375</v>
      </c>
      <c r="J1566" s="831">
        <v>15</v>
      </c>
      <c r="K1566" s="832">
        <v>5078.3701171875</v>
      </c>
    </row>
    <row r="1567" spans="1:11" ht="14.45" customHeight="1" x14ac:dyDescent="0.2">
      <c r="A1567" s="821" t="s">
        <v>614</v>
      </c>
      <c r="B1567" s="822" t="s">
        <v>615</v>
      </c>
      <c r="C1567" s="825" t="s">
        <v>643</v>
      </c>
      <c r="D1567" s="839" t="s">
        <v>644</v>
      </c>
      <c r="E1567" s="825" t="s">
        <v>4402</v>
      </c>
      <c r="F1567" s="839" t="s">
        <v>4403</v>
      </c>
      <c r="G1567" s="825" t="s">
        <v>6724</v>
      </c>
      <c r="H1567" s="825" t="s">
        <v>6725</v>
      </c>
      <c r="I1567" s="831">
        <v>1196.68994140625</v>
      </c>
      <c r="J1567" s="831">
        <v>1</v>
      </c>
      <c r="K1567" s="832">
        <v>1196.68994140625</v>
      </c>
    </row>
    <row r="1568" spans="1:11" ht="14.45" customHeight="1" x14ac:dyDescent="0.2">
      <c r="A1568" s="821" t="s">
        <v>614</v>
      </c>
      <c r="B1568" s="822" t="s">
        <v>615</v>
      </c>
      <c r="C1568" s="825" t="s">
        <v>643</v>
      </c>
      <c r="D1568" s="839" t="s">
        <v>644</v>
      </c>
      <c r="E1568" s="825" t="s">
        <v>4402</v>
      </c>
      <c r="F1568" s="839" t="s">
        <v>4403</v>
      </c>
      <c r="G1568" s="825" t="s">
        <v>6726</v>
      </c>
      <c r="H1568" s="825" t="s">
        <v>6727</v>
      </c>
      <c r="I1568" s="831">
        <v>18.285714285714285</v>
      </c>
      <c r="J1568" s="831">
        <v>1500</v>
      </c>
      <c r="K1568" s="832">
        <v>27471.84033203125</v>
      </c>
    </row>
    <row r="1569" spans="1:11" ht="14.45" customHeight="1" x14ac:dyDescent="0.2">
      <c r="A1569" s="821" t="s">
        <v>614</v>
      </c>
      <c r="B1569" s="822" t="s">
        <v>615</v>
      </c>
      <c r="C1569" s="825" t="s">
        <v>643</v>
      </c>
      <c r="D1569" s="839" t="s">
        <v>644</v>
      </c>
      <c r="E1569" s="825" t="s">
        <v>4402</v>
      </c>
      <c r="F1569" s="839" t="s">
        <v>4403</v>
      </c>
      <c r="G1569" s="825" t="s">
        <v>6728</v>
      </c>
      <c r="H1569" s="825" t="s">
        <v>6729</v>
      </c>
      <c r="I1569" s="831">
        <v>4840</v>
      </c>
      <c r="J1569" s="831">
        <v>92</v>
      </c>
      <c r="K1569" s="832">
        <v>445280</v>
      </c>
    </row>
    <row r="1570" spans="1:11" ht="14.45" customHeight="1" x14ac:dyDescent="0.2">
      <c r="A1570" s="821" t="s">
        <v>614</v>
      </c>
      <c r="B1570" s="822" t="s">
        <v>615</v>
      </c>
      <c r="C1570" s="825" t="s">
        <v>643</v>
      </c>
      <c r="D1570" s="839" t="s">
        <v>644</v>
      </c>
      <c r="E1570" s="825" t="s">
        <v>4402</v>
      </c>
      <c r="F1570" s="839" t="s">
        <v>4403</v>
      </c>
      <c r="G1570" s="825" t="s">
        <v>6730</v>
      </c>
      <c r="H1570" s="825" t="s">
        <v>6731</v>
      </c>
      <c r="I1570" s="831">
        <v>654.30999755859375</v>
      </c>
      <c r="J1570" s="831">
        <v>8</v>
      </c>
      <c r="K1570" s="832">
        <v>5234.4599609375</v>
      </c>
    </row>
    <row r="1571" spans="1:11" ht="14.45" customHeight="1" x14ac:dyDescent="0.2">
      <c r="A1571" s="821" t="s">
        <v>614</v>
      </c>
      <c r="B1571" s="822" t="s">
        <v>615</v>
      </c>
      <c r="C1571" s="825" t="s">
        <v>643</v>
      </c>
      <c r="D1571" s="839" t="s">
        <v>644</v>
      </c>
      <c r="E1571" s="825" t="s">
        <v>4402</v>
      </c>
      <c r="F1571" s="839" t="s">
        <v>4403</v>
      </c>
      <c r="G1571" s="825" t="s">
        <v>6732</v>
      </c>
      <c r="H1571" s="825" t="s">
        <v>6733</v>
      </c>
      <c r="I1571" s="831">
        <v>711.17999267578125</v>
      </c>
      <c r="J1571" s="831">
        <v>12</v>
      </c>
      <c r="K1571" s="832">
        <v>8534.1298828125</v>
      </c>
    </row>
    <row r="1572" spans="1:11" ht="14.45" customHeight="1" x14ac:dyDescent="0.2">
      <c r="A1572" s="821" t="s">
        <v>614</v>
      </c>
      <c r="B1572" s="822" t="s">
        <v>615</v>
      </c>
      <c r="C1572" s="825" t="s">
        <v>643</v>
      </c>
      <c r="D1572" s="839" t="s">
        <v>644</v>
      </c>
      <c r="E1572" s="825" t="s">
        <v>4402</v>
      </c>
      <c r="F1572" s="839" t="s">
        <v>4403</v>
      </c>
      <c r="G1572" s="825" t="s">
        <v>6734</v>
      </c>
      <c r="H1572" s="825" t="s">
        <v>6735</v>
      </c>
      <c r="I1572" s="831">
        <v>40.860000610351563</v>
      </c>
      <c r="J1572" s="831">
        <v>20</v>
      </c>
      <c r="K1572" s="832">
        <v>817.20001220703125</v>
      </c>
    </row>
    <row r="1573" spans="1:11" ht="14.45" customHeight="1" x14ac:dyDescent="0.2">
      <c r="A1573" s="821" t="s">
        <v>614</v>
      </c>
      <c r="B1573" s="822" t="s">
        <v>615</v>
      </c>
      <c r="C1573" s="825" t="s">
        <v>643</v>
      </c>
      <c r="D1573" s="839" t="s">
        <v>644</v>
      </c>
      <c r="E1573" s="825" t="s">
        <v>4402</v>
      </c>
      <c r="F1573" s="839" t="s">
        <v>4403</v>
      </c>
      <c r="G1573" s="825" t="s">
        <v>6736</v>
      </c>
      <c r="H1573" s="825" t="s">
        <v>6737</v>
      </c>
      <c r="I1573" s="831">
        <v>6582.39990234375</v>
      </c>
      <c r="J1573" s="831">
        <v>1</v>
      </c>
      <c r="K1573" s="832">
        <v>6582.39990234375</v>
      </c>
    </row>
    <row r="1574" spans="1:11" ht="14.45" customHeight="1" x14ac:dyDescent="0.2">
      <c r="A1574" s="821" t="s">
        <v>614</v>
      </c>
      <c r="B1574" s="822" t="s">
        <v>615</v>
      </c>
      <c r="C1574" s="825" t="s">
        <v>643</v>
      </c>
      <c r="D1574" s="839" t="s">
        <v>644</v>
      </c>
      <c r="E1574" s="825" t="s">
        <v>4402</v>
      </c>
      <c r="F1574" s="839" t="s">
        <v>4403</v>
      </c>
      <c r="G1574" s="825" t="s">
        <v>6738</v>
      </c>
      <c r="H1574" s="825" t="s">
        <v>6739</v>
      </c>
      <c r="I1574" s="831">
        <v>6582.39990234375</v>
      </c>
      <c r="J1574" s="831">
        <v>2</v>
      </c>
      <c r="K1574" s="832">
        <v>13164.7998046875</v>
      </c>
    </row>
    <row r="1575" spans="1:11" ht="14.45" customHeight="1" x14ac:dyDescent="0.2">
      <c r="A1575" s="821" t="s">
        <v>614</v>
      </c>
      <c r="B1575" s="822" t="s">
        <v>615</v>
      </c>
      <c r="C1575" s="825" t="s">
        <v>643</v>
      </c>
      <c r="D1575" s="839" t="s">
        <v>644</v>
      </c>
      <c r="E1575" s="825" t="s">
        <v>4402</v>
      </c>
      <c r="F1575" s="839" t="s">
        <v>4403</v>
      </c>
      <c r="G1575" s="825" t="s">
        <v>6740</v>
      </c>
      <c r="H1575" s="825" t="s">
        <v>6741</v>
      </c>
      <c r="I1575" s="831">
        <v>4991.25</v>
      </c>
      <c r="J1575" s="831">
        <v>1</v>
      </c>
      <c r="K1575" s="832">
        <v>4991.25</v>
      </c>
    </row>
    <row r="1576" spans="1:11" ht="14.45" customHeight="1" x14ac:dyDescent="0.2">
      <c r="A1576" s="821" t="s">
        <v>614</v>
      </c>
      <c r="B1576" s="822" t="s">
        <v>615</v>
      </c>
      <c r="C1576" s="825" t="s">
        <v>643</v>
      </c>
      <c r="D1576" s="839" t="s">
        <v>644</v>
      </c>
      <c r="E1576" s="825" t="s">
        <v>4402</v>
      </c>
      <c r="F1576" s="839" t="s">
        <v>4403</v>
      </c>
      <c r="G1576" s="825" t="s">
        <v>6742</v>
      </c>
      <c r="H1576" s="825" t="s">
        <v>6743</v>
      </c>
      <c r="I1576" s="831">
        <v>6582.39990234375</v>
      </c>
      <c r="J1576" s="831">
        <v>1</v>
      </c>
      <c r="K1576" s="832">
        <v>6582.39990234375</v>
      </c>
    </row>
    <row r="1577" spans="1:11" ht="14.45" customHeight="1" x14ac:dyDescent="0.2">
      <c r="A1577" s="821" t="s">
        <v>614</v>
      </c>
      <c r="B1577" s="822" t="s">
        <v>615</v>
      </c>
      <c r="C1577" s="825" t="s">
        <v>643</v>
      </c>
      <c r="D1577" s="839" t="s">
        <v>644</v>
      </c>
      <c r="E1577" s="825" t="s">
        <v>4402</v>
      </c>
      <c r="F1577" s="839" t="s">
        <v>4403</v>
      </c>
      <c r="G1577" s="825" t="s">
        <v>6744</v>
      </c>
      <c r="H1577" s="825" t="s">
        <v>6745</v>
      </c>
      <c r="I1577" s="831">
        <v>2904</v>
      </c>
      <c r="J1577" s="831">
        <v>30</v>
      </c>
      <c r="K1577" s="832">
        <v>87120</v>
      </c>
    </row>
    <row r="1578" spans="1:11" ht="14.45" customHeight="1" x14ac:dyDescent="0.2">
      <c r="A1578" s="821" t="s">
        <v>614</v>
      </c>
      <c r="B1578" s="822" t="s">
        <v>615</v>
      </c>
      <c r="C1578" s="825" t="s">
        <v>643</v>
      </c>
      <c r="D1578" s="839" t="s">
        <v>644</v>
      </c>
      <c r="E1578" s="825" t="s">
        <v>4402</v>
      </c>
      <c r="F1578" s="839" t="s">
        <v>4403</v>
      </c>
      <c r="G1578" s="825" t="s">
        <v>6746</v>
      </c>
      <c r="H1578" s="825" t="s">
        <v>6747</v>
      </c>
      <c r="I1578" s="831">
        <v>3146</v>
      </c>
      <c r="J1578" s="831">
        <v>5</v>
      </c>
      <c r="K1578" s="832">
        <v>15730</v>
      </c>
    </row>
    <row r="1579" spans="1:11" ht="14.45" customHeight="1" x14ac:dyDescent="0.2">
      <c r="A1579" s="821" t="s">
        <v>614</v>
      </c>
      <c r="B1579" s="822" t="s">
        <v>615</v>
      </c>
      <c r="C1579" s="825" t="s">
        <v>643</v>
      </c>
      <c r="D1579" s="839" t="s">
        <v>644</v>
      </c>
      <c r="E1579" s="825" t="s">
        <v>4402</v>
      </c>
      <c r="F1579" s="839" t="s">
        <v>4403</v>
      </c>
      <c r="G1579" s="825" t="s">
        <v>6748</v>
      </c>
      <c r="H1579" s="825" t="s">
        <v>6749</v>
      </c>
      <c r="I1579" s="831">
        <v>3340.199951171875</v>
      </c>
      <c r="J1579" s="831">
        <v>5</v>
      </c>
      <c r="K1579" s="832">
        <v>16701.01953125</v>
      </c>
    </row>
    <row r="1580" spans="1:11" ht="14.45" customHeight="1" x14ac:dyDescent="0.2">
      <c r="A1580" s="821" t="s">
        <v>614</v>
      </c>
      <c r="B1580" s="822" t="s">
        <v>615</v>
      </c>
      <c r="C1580" s="825" t="s">
        <v>643</v>
      </c>
      <c r="D1580" s="839" t="s">
        <v>644</v>
      </c>
      <c r="E1580" s="825" t="s">
        <v>4402</v>
      </c>
      <c r="F1580" s="839" t="s">
        <v>4403</v>
      </c>
      <c r="G1580" s="825" t="s">
        <v>6750</v>
      </c>
      <c r="H1580" s="825" t="s">
        <v>6751</v>
      </c>
      <c r="I1580" s="831">
        <v>3146</v>
      </c>
      <c r="J1580" s="831">
        <v>5</v>
      </c>
      <c r="K1580" s="832">
        <v>15730</v>
      </c>
    </row>
    <row r="1581" spans="1:11" ht="14.45" customHeight="1" x14ac:dyDescent="0.2">
      <c r="A1581" s="821" t="s">
        <v>614</v>
      </c>
      <c r="B1581" s="822" t="s">
        <v>615</v>
      </c>
      <c r="C1581" s="825" t="s">
        <v>643</v>
      </c>
      <c r="D1581" s="839" t="s">
        <v>644</v>
      </c>
      <c r="E1581" s="825" t="s">
        <v>4402</v>
      </c>
      <c r="F1581" s="839" t="s">
        <v>4403</v>
      </c>
      <c r="G1581" s="825" t="s">
        <v>6752</v>
      </c>
      <c r="H1581" s="825" t="s">
        <v>6753</v>
      </c>
      <c r="I1581" s="831">
        <v>4859.35986328125</v>
      </c>
      <c r="J1581" s="831">
        <v>5</v>
      </c>
      <c r="K1581" s="832">
        <v>24296.80078125</v>
      </c>
    </row>
    <row r="1582" spans="1:11" ht="14.45" customHeight="1" x14ac:dyDescent="0.2">
      <c r="A1582" s="821" t="s">
        <v>614</v>
      </c>
      <c r="B1582" s="822" t="s">
        <v>615</v>
      </c>
      <c r="C1582" s="825" t="s">
        <v>643</v>
      </c>
      <c r="D1582" s="839" t="s">
        <v>644</v>
      </c>
      <c r="E1582" s="825" t="s">
        <v>4402</v>
      </c>
      <c r="F1582" s="839" t="s">
        <v>4403</v>
      </c>
      <c r="G1582" s="825" t="s">
        <v>6754</v>
      </c>
      <c r="H1582" s="825" t="s">
        <v>6755</v>
      </c>
      <c r="I1582" s="831">
        <v>3826.6298828125</v>
      </c>
      <c r="J1582" s="831">
        <v>5</v>
      </c>
      <c r="K1582" s="832">
        <v>19133.130859375</v>
      </c>
    </row>
    <row r="1583" spans="1:11" ht="14.45" customHeight="1" x14ac:dyDescent="0.2">
      <c r="A1583" s="821" t="s">
        <v>614</v>
      </c>
      <c r="B1583" s="822" t="s">
        <v>615</v>
      </c>
      <c r="C1583" s="825" t="s">
        <v>643</v>
      </c>
      <c r="D1583" s="839" t="s">
        <v>644</v>
      </c>
      <c r="E1583" s="825" t="s">
        <v>4402</v>
      </c>
      <c r="F1583" s="839" t="s">
        <v>4403</v>
      </c>
      <c r="G1583" s="825" t="s">
        <v>6756</v>
      </c>
      <c r="H1583" s="825" t="s">
        <v>6757</v>
      </c>
      <c r="I1583" s="831">
        <v>3146</v>
      </c>
      <c r="J1583" s="831">
        <v>10</v>
      </c>
      <c r="K1583" s="832">
        <v>31460</v>
      </c>
    </row>
    <row r="1584" spans="1:11" ht="14.45" customHeight="1" x14ac:dyDescent="0.2">
      <c r="A1584" s="821" t="s">
        <v>614</v>
      </c>
      <c r="B1584" s="822" t="s">
        <v>615</v>
      </c>
      <c r="C1584" s="825" t="s">
        <v>643</v>
      </c>
      <c r="D1584" s="839" t="s">
        <v>644</v>
      </c>
      <c r="E1584" s="825" t="s">
        <v>4402</v>
      </c>
      <c r="F1584" s="839" t="s">
        <v>4403</v>
      </c>
      <c r="G1584" s="825" t="s">
        <v>6758</v>
      </c>
      <c r="H1584" s="825" t="s">
        <v>6759</v>
      </c>
      <c r="I1584" s="831">
        <v>3605.800048828125</v>
      </c>
      <c r="J1584" s="831">
        <v>6</v>
      </c>
      <c r="K1584" s="832">
        <v>21634.80078125</v>
      </c>
    </row>
    <row r="1585" spans="1:11" ht="14.45" customHeight="1" x14ac:dyDescent="0.2">
      <c r="A1585" s="821" t="s">
        <v>614</v>
      </c>
      <c r="B1585" s="822" t="s">
        <v>615</v>
      </c>
      <c r="C1585" s="825" t="s">
        <v>643</v>
      </c>
      <c r="D1585" s="839" t="s">
        <v>644</v>
      </c>
      <c r="E1585" s="825" t="s">
        <v>4402</v>
      </c>
      <c r="F1585" s="839" t="s">
        <v>4403</v>
      </c>
      <c r="G1585" s="825" t="s">
        <v>6760</v>
      </c>
      <c r="H1585" s="825" t="s">
        <v>6761</v>
      </c>
      <c r="I1585" s="831">
        <v>4356</v>
      </c>
      <c r="J1585" s="831">
        <v>3</v>
      </c>
      <c r="K1585" s="832">
        <v>13068</v>
      </c>
    </row>
    <row r="1586" spans="1:11" ht="14.45" customHeight="1" x14ac:dyDescent="0.2">
      <c r="A1586" s="821" t="s">
        <v>614</v>
      </c>
      <c r="B1586" s="822" t="s">
        <v>615</v>
      </c>
      <c r="C1586" s="825" t="s">
        <v>643</v>
      </c>
      <c r="D1586" s="839" t="s">
        <v>644</v>
      </c>
      <c r="E1586" s="825" t="s">
        <v>4402</v>
      </c>
      <c r="F1586" s="839" t="s">
        <v>4403</v>
      </c>
      <c r="G1586" s="825" t="s">
        <v>6762</v>
      </c>
      <c r="H1586" s="825" t="s">
        <v>6763</v>
      </c>
      <c r="I1586" s="831">
        <v>2904</v>
      </c>
      <c r="J1586" s="831">
        <v>75</v>
      </c>
      <c r="K1586" s="832">
        <v>217800</v>
      </c>
    </row>
    <row r="1587" spans="1:11" ht="14.45" customHeight="1" x14ac:dyDescent="0.2">
      <c r="A1587" s="821" t="s">
        <v>614</v>
      </c>
      <c r="B1587" s="822" t="s">
        <v>615</v>
      </c>
      <c r="C1587" s="825" t="s">
        <v>643</v>
      </c>
      <c r="D1587" s="839" t="s">
        <v>644</v>
      </c>
      <c r="E1587" s="825" t="s">
        <v>4402</v>
      </c>
      <c r="F1587" s="839" t="s">
        <v>4403</v>
      </c>
      <c r="G1587" s="825" t="s">
        <v>6764</v>
      </c>
      <c r="H1587" s="825" t="s">
        <v>6765</v>
      </c>
      <c r="I1587" s="831">
        <v>2904</v>
      </c>
      <c r="J1587" s="831">
        <v>130</v>
      </c>
      <c r="K1587" s="832">
        <v>377520</v>
      </c>
    </row>
    <row r="1588" spans="1:11" ht="14.45" customHeight="1" x14ac:dyDescent="0.2">
      <c r="A1588" s="821" t="s">
        <v>614</v>
      </c>
      <c r="B1588" s="822" t="s">
        <v>615</v>
      </c>
      <c r="C1588" s="825" t="s">
        <v>643</v>
      </c>
      <c r="D1588" s="839" t="s">
        <v>644</v>
      </c>
      <c r="E1588" s="825" t="s">
        <v>4402</v>
      </c>
      <c r="F1588" s="839" t="s">
        <v>4403</v>
      </c>
      <c r="G1588" s="825" t="s">
        <v>6766</v>
      </c>
      <c r="H1588" s="825" t="s">
        <v>6767</v>
      </c>
      <c r="I1588" s="831">
        <v>3206.5</v>
      </c>
      <c r="J1588" s="831">
        <v>3</v>
      </c>
      <c r="K1588" s="832">
        <v>9619.5</v>
      </c>
    </row>
    <row r="1589" spans="1:11" ht="14.45" customHeight="1" x14ac:dyDescent="0.2">
      <c r="A1589" s="821" t="s">
        <v>614</v>
      </c>
      <c r="B1589" s="822" t="s">
        <v>615</v>
      </c>
      <c r="C1589" s="825" t="s">
        <v>643</v>
      </c>
      <c r="D1589" s="839" t="s">
        <v>644</v>
      </c>
      <c r="E1589" s="825" t="s">
        <v>4402</v>
      </c>
      <c r="F1589" s="839" t="s">
        <v>4403</v>
      </c>
      <c r="G1589" s="825" t="s">
        <v>6768</v>
      </c>
      <c r="H1589" s="825" t="s">
        <v>6769</v>
      </c>
      <c r="I1589" s="831">
        <v>2117.5</v>
      </c>
      <c r="J1589" s="831">
        <v>12</v>
      </c>
      <c r="K1589" s="832">
        <v>25410</v>
      </c>
    </row>
    <row r="1590" spans="1:11" ht="14.45" customHeight="1" x14ac:dyDescent="0.2">
      <c r="A1590" s="821" t="s">
        <v>614</v>
      </c>
      <c r="B1590" s="822" t="s">
        <v>615</v>
      </c>
      <c r="C1590" s="825" t="s">
        <v>643</v>
      </c>
      <c r="D1590" s="839" t="s">
        <v>644</v>
      </c>
      <c r="E1590" s="825" t="s">
        <v>4402</v>
      </c>
      <c r="F1590" s="839" t="s">
        <v>4403</v>
      </c>
      <c r="G1590" s="825" t="s">
        <v>6770</v>
      </c>
      <c r="H1590" s="825" t="s">
        <v>6771</v>
      </c>
      <c r="I1590" s="831">
        <v>415.26998901367188</v>
      </c>
      <c r="J1590" s="831">
        <v>8</v>
      </c>
      <c r="K1590" s="832">
        <v>3322.179931640625</v>
      </c>
    </row>
    <row r="1591" spans="1:11" ht="14.45" customHeight="1" x14ac:dyDescent="0.2">
      <c r="A1591" s="821" t="s">
        <v>614</v>
      </c>
      <c r="B1591" s="822" t="s">
        <v>615</v>
      </c>
      <c r="C1591" s="825" t="s">
        <v>643</v>
      </c>
      <c r="D1591" s="839" t="s">
        <v>644</v>
      </c>
      <c r="E1591" s="825" t="s">
        <v>4402</v>
      </c>
      <c r="F1591" s="839" t="s">
        <v>4403</v>
      </c>
      <c r="G1591" s="825" t="s">
        <v>6772</v>
      </c>
      <c r="H1591" s="825" t="s">
        <v>6773</v>
      </c>
      <c r="I1591" s="831">
        <v>537.239990234375</v>
      </c>
      <c r="J1591" s="831">
        <v>12</v>
      </c>
      <c r="K1591" s="832">
        <v>6446.8798828125</v>
      </c>
    </row>
    <row r="1592" spans="1:11" ht="14.45" customHeight="1" x14ac:dyDescent="0.2">
      <c r="A1592" s="821" t="s">
        <v>614</v>
      </c>
      <c r="B1592" s="822" t="s">
        <v>615</v>
      </c>
      <c r="C1592" s="825" t="s">
        <v>643</v>
      </c>
      <c r="D1592" s="839" t="s">
        <v>644</v>
      </c>
      <c r="E1592" s="825" t="s">
        <v>4402</v>
      </c>
      <c r="F1592" s="839" t="s">
        <v>4403</v>
      </c>
      <c r="G1592" s="825" t="s">
        <v>6774</v>
      </c>
      <c r="H1592" s="825" t="s">
        <v>6775</v>
      </c>
      <c r="I1592" s="831">
        <v>646.42999267578125</v>
      </c>
      <c r="J1592" s="831">
        <v>10</v>
      </c>
      <c r="K1592" s="832">
        <v>6464.31982421875</v>
      </c>
    </row>
    <row r="1593" spans="1:11" ht="14.45" customHeight="1" x14ac:dyDescent="0.2">
      <c r="A1593" s="821" t="s">
        <v>614</v>
      </c>
      <c r="B1593" s="822" t="s">
        <v>615</v>
      </c>
      <c r="C1593" s="825" t="s">
        <v>643</v>
      </c>
      <c r="D1593" s="839" t="s">
        <v>644</v>
      </c>
      <c r="E1593" s="825" t="s">
        <v>4402</v>
      </c>
      <c r="F1593" s="839" t="s">
        <v>4403</v>
      </c>
      <c r="G1593" s="825" t="s">
        <v>6776</v>
      </c>
      <c r="H1593" s="825" t="s">
        <v>6777</v>
      </c>
      <c r="I1593" s="831">
        <v>623.79998779296875</v>
      </c>
      <c r="J1593" s="831">
        <v>8</v>
      </c>
      <c r="K1593" s="832">
        <v>4990.43017578125</v>
      </c>
    </row>
    <row r="1594" spans="1:11" ht="14.45" customHeight="1" x14ac:dyDescent="0.2">
      <c r="A1594" s="821" t="s">
        <v>614</v>
      </c>
      <c r="B1594" s="822" t="s">
        <v>615</v>
      </c>
      <c r="C1594" s="825" t="s">
        <v>643</v>
      </c>
      <c r="D1594" s="839" t="s">
        <v>644</v>
      </c>
      <c r="E1594" s="825" t="s">
        <v>4402</v>
      </c>
      <c r="F1594" s="839" t="s">
        <v>4403</v>
      </c>
      <c r="G1594" s="825" t="s">
        <v>6778</v>
      </c>
      <c r="H1594" s="825" t="s">
        <v>6779</v>
      </c>
      <c r="I1594" s="831">
        <v>579.3499755859375</v>
      </c>
      <c r="J1594" s="831">
        <v>8</v>
      </c>
      <c r="K1594" s="832">
        <v>4634.77978515625</v>
      </c>
    </row>
    <row r="1595" spans="1:11" ht="14.45" customHeight="1" x14ac:dyDescent="0.2">
      <c r="A1595" s="821" t="s">
        <v>614</v>
      </c>
      <c r="B1595" s="822" t="s">
        <v>615</v>
      </c>
      <c r="C1595" s="825" t="s">
        <v>643</v>
      </c>
      <c r="D1595" s="839" t="s">
        <v>644</v>
      </c>
      <c r="E1595" s="825" t="s">
        <v>4402</v>
      </c>
      <c r="F1595" s="839" t="s">
        <v>4403</v>
      </c>
      <c r="G1595" s="825" t="s">
        <v>6780</v>
      </c>
      <c r="H1595" s="825" t="s">
        <v>6781</v>
      </c>
      <c r="I1595" s="831">
        <v>776.010009765625</v>
      </c>
      <c r="J1595" s="831">
        <v>8</v>
      </c>
      <c r="K1595" s="832">
        <v>6208.06982421875</v>
      </c>
    </row>
    <row r="1596" spans="1:11" ht="14.45" customHeight="1" x14ac:dyDescent="0.2">
      <c r="A1596" s="821" t="s">
        <v>614</v>
      </c>
      <c r="B1596" s="822" t="s">
        <v>615</v>
      </c>
      <c r="C1596" s="825" t="s">
        <v>643</v>
      </c>
      <c r="D1596" s="839" t="s">
        <v>644</v>
      </c>
      <c r="E1596" s="825" t="s">
        <v>4402</v>
      </c>
      <c r="F1596" s="839" t="s">
        <v>4403</v>
      </c>
      <c r="G1596" s="825" t="s">
        <v>6782</v>
      </c>
      <c r="H1596" s="825" t="s">
        <v>6783</v>
      </c>
      <c r="I1596" s="831">
        <v>579.3499755859375</v>
      </c>
      <c r="J1596" s="831">
        <v>8</v>
      </c>
      <c r="K1596" s="832">
        <v>4634.77978515625</v>
      </c>
    </row>
    <row r="1597" spans="1:11" ht="14.45" customHeight="1" x14ac:dyDescent="0.2">
      <c r="A1597" s="821" t="s">
        <v>614</v>
      </c>
      <c r="B1597" s="822" t="s">
        <v>615</v>
      </c>
      <c r="C1597" s="825" t="s">
        <v>643</v>
      </c>
      <c r="D1597" s="839" t="s">
        <v>644</v>
      </c>
      <c r="E1597" s="825" t="s">
        <v>4402</v>
      </c>
      <c r="F1597" s="839" t="s">
        <v>4403</v>
      </c>
      <c r="G1597" s="825" t="s">
        <v>6784</v>
      </c>
      <c r="H1597" s="825" t="s">
        <v>6785</v>
      </c>
      <c r="I1597" s="831">
        <v>579.3499755859375</v>
      </c>
      <c r="J1597" s="831">
        <v>8</v>
      </c>
      <c r="K1597" s="832">
        <v>4634.77978515625</v>
      </c>
    </row>
    <row r="1598" spans="1:11" ht="14.45" customHeight="1" x14ac:dyDescent="0.2">
      <c r="A1598" s="821" t="s">
        <v>614</v>
      </c>
      <c r="B1598" s="822" t="s">
        <v>615</v>
      </c>
      <c r="C1598" s="825" t="s">
        <v>643</v>
      </c>
      <c r="D1598" s="839" t="s">
        <v>644</v>
      </c>
      <c r="E1598" s="825" t="s">
        <v>4402</v>
      </c>
      <c r="F1598" s="839" t="s">
        <v>4403</v>
      </c>
      <c r="G1598" s="825" t="s">
        <v>6786</v>
      </c>
      <c r="H1598" s="825" t="s">
        <v>6787</v>
      </c>
      <c r="I1598" s="831">
        <v>1055.02001953125</v>
      </c>
      <c r="J1598" s="831">
        <v>16</v>
      </c>
      <c r="K1598" s="832">
        <v>16880.369140625</v>
      </c>
    </row>
    <row r="1599" spans="1:11" ht="14.45" customHeight="1" x14ac:dyDescent="0.2">
      <c r="A1599" s="821" t="s">
        <v>614</v>
      </c>
      <c r="B1599" s="822" t="s">
        <v>615</v>
      </c>
      <c r="C1599" s="825" t="s">
        <v>643</v>
      </c>
      <c r="D1599" s="839" t="s">
        <v>644</v>
      </c>
      <c r="E1599" s="825" t="s">
        <v>4402</v>
      </c>
      <c r="F1599" s="839" t="s">
        <v>4403</v>
      </c>
      <c r="G1599" s="825" t="s">
        <v>6788</v>
      </c>
      <c r="H1599" s="825" t="s">
        <v>6789</v>
      </c>
      <c r="I1599" s="831">
        <v>1096.8399658203125</v>
      </c>
      <c r="J1599" s="831">
        <v>8</v>
      </c>
      <c r="K1599" s="832">
        <v>8774.73046875</v>
      </c>
    </row>
    <row r="1600" spans="1:11" ht="14.45" customHeight="1" x14ac:dyDescent="0.2">
      <c r="A1600" s="821" t="s">
        <v>614</v>
      </c>
      <c r="B1600" s="822" t="s">
        <v>615</v>
      </c>
      <c r="C1600" s="825" t="s">
        <v>643</v>
      </c>
      <c r="D1600" s="839" t="s">
        <v>644</v>
      </c>
      <c r="E1600" s="825" t="s">
        <v>4402</v>
      </c>
      <c r="F1600" s="839" t="s">
        <v>4403</v>
      </c>
      <c r="G1600" s="825" t="s">
        <v>6790</v>
      </c>
      <c r="H1600" s="825" t="s">
        <v>6791</v>
      </c>
      <c r="I1600" s="831">
        <v>579.3499755859375</v>
      </c>
      <c r="J1600" s="831">
        <v>12</v>
      </c>
      <c r="K1600" s="832">
        <v>6952.18017578125</v>
      </c>
    </row>
    <row r="1601" spans="1:11" ht="14.45" customHeight="1" x14ac:dyDescent="0.2">
      <c r="A1601" s="821" t="s">
        <v>614</v>
      </c>
      <c r="B1601" s="822" t="s">
        <v>615</v>
      </c>
      <c r="C1601" s="825" t="s">
        <v>643</v>
      </c>
      <c r="D1601" s="839" t="s">
        <v>644</v>
      </c>
      <c r="E1601" s="825" t="s">
        <v>4402</v>
      </c>
      <c r="F1601" s="839" t="s">
        <v>4403</v>
      </c>
      <c r="G1601" s="825" t="s">
        <v>6792</v>
      </c>
      <c r="H1601" s="825" t="s">
        <v>6793</v>
      </c>
      <c r="I1601" s="831">
        <v>540.1400146484375</v>
      </c>
      <c r="J1601" s="831">
        <v>8</v>
      </c>
      <c r="K1601" s="832">
        <v>4321.14990234375</v>
      </c>
    </row>
    <row r="1602" spans="1:11" ht="14.45" customHeight="1" x14ac:dyDescent="0.2">
      <c r="A1602" s="821" t="s">
        <v>614</v>
      </c>
      <c r="B1602" s="822" t="s">
        <v>615</v>
      </c>
      <c r="C1602" s="825" t="s">
        <v>643</v>
      </c>
      <c r="D1602" s="839" t="s">
        <v>644</v>
      </c>
      <c r="E1602" s="825" t="s">
        <v>4402</v>
      </c>
      <c r="F1602" s="839" t="s">
        <v>4403</v>
      </c>
      <c r="G1602" s="825" t="s">
        <v>6794</v>
      </c>
      <c r="H1602" s="825" t="s">
        <v>6795</v>
      </c>
      <c r="I1602" s="831">
        <v>537.719970703125</v>
      </c>
      <c r="J1602" s="831">
        <v>8</v>
      </c>
      <c r="K1602" s="832">
        <v>4301.7900390625</v>
      </c>
    </row>
    <row r="1603" spans="1:11" ht="14.45" customHeight="1" x14ac:dyDescent="0.2">
      <c r="A1603" s="821" t="s">
        <v>614</v>
      </c>
      <c r="B1603" s="822" t="s">
        <v>615</v>
      </c>
      <c r="C1603" s="825" t="s">
        <v>643</v>
      </c>
      <c r="D1603" s="839" t="s">
        <v>644</v>
      </c>
      <c r="E1603" s="825" t="s">
        <v>4402</v>
      </c>
      <c r="F1603" s="839" t="s">
        <v>4403</v>
      </c>
      <c r="G1603" s="825" t="s">
        <v>6796</v>
      </c>
      <c r="H1603" s="825" t="s">
        <v>6797</v>
      </c>
      <c r="I1603" s="831">
        <v>646.42999267578125</v>
      </c>
      <c r="J1603" s="831">
        <v>10</v>
      </c>
      <c r="K1603" s="832">
        <v>6464.2998046875</v>
      </c>
    </row>
    <row r="1604" spans="1:11" ht="14.45" customHeight="1" x14ac:dyDescent="0.2">
      <c r="A1604" s="821" t="s">
        <v>614</v>
      </c>
      <c r="B1604" s="822" t="s">
        <v>615</v>
      </c>
      <c r="C1604" s="825" t="s">
        <v>643</v>
      </c>
      <c r="D1604" s="839" t="s">
        <v>644</v>
      </c>
      <c r="E1604" s="825" t="s">
        <v>4402</v>
      </c>
      <c r="F1604" s="839" t="s">
        <v>4403</v>
      </c>
      <c r="G1604" s="825" t="s">
        <v>6798</v>
      </c>
      <c r="H1604" s="825" t="s">
        <v>6799</v>
      </c>
      <c r="I1604" s="831">
        <v>717.8699951171875</v>
      </c>
      <c r="J1604" s="831">
        <v>8</v>
      </c>
      <c r="K1604" s="832">
        <v>5742.9501953125</v>
      </c>
    </row>
    <row r="1605" spans="1:11" ht="14.45" customHeight="1" x14ac:dyDescent="0.2">
      <c r="A1605" s="821" t="s">
        <v>614</v>
      </c>
      <c r="B1605" s="822" t="s">
        <v>615</v>
      </c>
      <c r="C1605" s="825" t="s">
        <v>643</v>
      </c>
      <c r="D1605" s="839" t="s">
        <v>644</v>
      </c>
      <c r="E1605" s="825" t="s">
        <v>4402</v>
      </c>
      <c r="F1605" s="839" t="s">
        <v>4403</v>
      </c>
      <c r="G1605" s="825" t="s">
        <v>6800</v>
      </c>
      <c r="H1605" s="825" t="s">
        <v>6801</v>
      </c>
      <c r="I1605" s="831">
        <v>816.30999755859375</v>
      </c>
      <c r="J1605" s="831">
        <v>14</v>
      </c>
      <c r="K1605" s="832">
        <v>11428.400390625</v>
      </c>
    </row>
    <row r="1606" spans="1:11" ht="14.45" customHeight="1" x14ac:dyDescent="0.2">
      <c r="A1606" s="821" t="s">
        <v>614</v>
      </c>
      <c r="B1606" s="822" t="s">
        <v>615</v>
      </c>
      <c r="C1606" s="825" t="s">
        <v>643</v>
      </c>
      <c r="D1606" s="839" t="s">
        <v>644</v>
      </c>
      <c r="E1606" s="825" t="s">
        <v>4402</v>
      </c>
      <c r="F1606" s="839" t="s">
        <v>4403</v>
      </c>
      <c r="G1606" s="825" t="s">
        <v>6802</v>
      </c>
      <c r="H1606" s="825" t="s">
        <v>6803</v>
      </c>
      <c r="I1606" s="831">
        <v>519.94000244140625</v>
      </c>
      <c r="J1606" s="831">
        <v>10</v>
      </c>
      <c r="K1606" s="832">
        <v>5199.3701171875</v>
      </c>
    </row>
    <row r="1607" spans="1:11" ht="14.45" customHeight="1" x14ac:dyDescent="0.2">
      <c r="A1607" s="821" t="s">
        <v>614</v>
      </c>
      <c r="B1607" s="822" t="s">
        <v>615</v>
      </c>
      <c r="C1607" s="825" t="s">
        <v>643</v>
      </c>
      <c r="D1607" s="839" t="s">
        <v>644</v>
      </c>
      <c r="E1607" s="825" t="s">
        <v>4402</v>
      </c>
      <c r="F1607" s="839" t="s">
        <v>4403</v>
      </c>
      <c r="G1607" s="825" t="s">
        <v>6804</v>
      </c>
      <c r="H1607" s="825" t="s">
        <v>6805</v>
      </c>
      <c r="I1607" s="831">
        <v>520.29998779296875</v>
      </c>
      <c r="J1607" s="831">
        <v>10</v>
      </c>
      <c r="K1607" s="832">
        <v>5203</v>
      </c>
    </row>
    <row r="1608" spans="1:11" ht="14.45" customHeight="1" x14ac:dyDescent="0.2">
      <c r="A1608" s="821" t="s">
        <v>614</v>
      </c>
      <c r="B1608" s="822" t="s">
        <v>615</v>
      </c>
      <c r="C1608" s="825" t="s">
        <v>643</v>
      </c>
      <c r="D1608" s="839" t="s">
        <v>644</v>
      </c>
      <c r="E1608" s="825" t="s">
        <v>4402</v>
      </c>
      <c r="F1608" s="839" t="s">
        <v>4403</v>
      </c>
      <c r="G1608" s="825" t="s">
        <v>6806</v>
      </c>
      <c r="H1608" s="825" t="s">
        <v>6807</v>
      </c>
      <c r="I1608" s="831">
        <v>569</v>
      </c>
      <c r="J1608" s="831">
        <v>10</v>
      </c>
      <c r="K1608" s="832">
        <v>5690.02978515625</v>
      </c>
    </row>
    <row r="1609" spans="1:11" ht="14.45" customHeight="1" x14ac:dyDescent="0.2">
      <c r="A1609" s="821" t="s">
        <v>614</v>
      </c>
      <c r="B1609" s="822" t="s">
        <v>615</v>
      </c>
      <c r="C1609" s="825" t="s">
        <v>643</v>
      </c>
      <c r="D1609" s="839" t="s">
        <v>644</v>
      </c>
      <c r="E1609" s="825" t="s">
        <v>4402</v>
      </c>
      <c r="F1609" s="839" t="s">
        <v>4403</v>
      </c>
      <c r="G1609" s="825" t="s">
        <v>6808</v>
      </c>
      <c r="H1609" s="825" t="s">
        <v>6809</v>
      </c>
      <c r="I1609" s="831">
        <v>544.1400146484375</v>
      </c>
      <c r="J1609" s="831">
        <v>10</v>
      </c>
      <c r="K1609" s="832">
        <v>5441.3701171875</v>
      </c>
    </row>
    <row r="1610" spans="1:11" ht="14.45" customHeight="1" x14ac:dyDescent="0.2">
      <c r="A1610" s="821" t="s">
        <v>614</v>
      </c>
      <c r="B1610" s="822" t="s">
        <v>615</v>
      </c>
      <c r="C1610" s="825" t="s">
        <v>643</v>
      </c>
      <c r="D1610" s="839" t="s">
        <v>644</v>
      </c>
      <c r="E1610" s="825" t="s">
        <v>4402</v>
      </c>
      <c r="F1610" s="839" t="s">
        <v>4403</v>
      </c>
      <c r="G1610" s="825" t="s">
        <v>6810</v>
      </c>
      <c r="H1610" s="825" t="s">
        <v>6811</v>
      </c>
      <c r="I1610" s="831">
        <v>268.32998657226563</v>
      </c>
      <c r="J1610" s="831">
        <v>20</v>
      </c>
      <c r="K1610" s="832">
        <v>5366.58984375</v>
      </c>
    </row>
    <row r="1611" spans="1:11" ht="14.45" customHeight="1" x14ac:dyDescent="0.2">
      <c r="A1611" s="821" t="s">
        <v>614</v>
      </c>
      <c r="B1611" s="822" t="s">
        <v>615</v>
      </c>
      <c r="C1611" s="825" t="s">
        <v>643</v>
      </c>
      <c r="D1611" s="839" t="s">
        <v>644</v>
      </c>
      <c r="E1611" s="825" t="s">
        <v>4402</v>
      </c>
      <c r="F1611" s="839" t="s">
        <v>4403</v>
      </c>
      <c r="G1611" s="825" t="s">
        <v>6812</v>
      </c>
      <c r="H1611" s="825" t="s">
        <v>6813</v>
      </c>
      <c r="I1611" s="831">
        <v>324.04000854492188</v>
      </c>
      <c r="J1611" s="831">
        <v>20</v>
      </c>
      <c r="K1611" s="832">
        <v>6480.759765625</v>
      </c>
    </row>
    <row r="1612" spans="1:11" ht="14.45" customHeight="1" x14ac:dyDescent="0.2">
      <c r="A1612" s="821" t="s">
        <v>614</v>
      </c>
      <c r="B1612" s="822" t="s">
        <v>615</v>
      </c>
      <c r="C1612" s="825" t="s">
        <v>643</v>
      </c>
      <c r="D1612" s="839" t="s">
        <v>644</v>
      </c>
      <c r="E1612" s="825" t="s">
        <v>4402</v>
      </c>
      <c r="F1612" s="839" t="s">
        <v>4403</v>
      </c>
      <c r="G1612" s="825" t="s">
        <v>6814</v>
      </c>
      <c r="H1612" s="825" t="s">
        <v>6815</v>
      </c>
      <c r="I1612" s="831">
        <v>403.97000122070313</v>
      </c>
      <c r="J1612" s="831">
        <v>15</v>
      </c>
      <c r="K1612" s="832">
        <v>6059.56005859375</v>
      </c>
    </row>
    <row r="1613" spans="1:11" ht="14.45" customHeight="1" x14ac:dyDescent="0.2">
      <c r="A1613" s="821" t="s">
        <v>614</v>
      </c>
      <c r="B1613" s="822" t="s">
        <v>615</v>
      </c>
      <c r="C1613" s="825" t="s">
        <v>643</v>
      </c>
      <c r="D1613" s="839" t="s">
        <v>644</v>
      </c>
      <c r="E1613" s="825" t="s">
        <v>4402</v>
      </c>
      <c r="F1613" s="839" t="s">
        <v>4403</v>
      </c>
      <c r="G1613" s="825" t="s">
        <v>6816</v>
      </c>
      <c r="H1613" s="825" t="s">
        <v>6817</v>
      </c>
      <c r="I1613" s="831">
        <v>522.719970703125</v>
      </c>
      <c r="J1613" s="831">
        <v>15</v>
      </c>
      <c r="K1613" s="832">
        <v>7840.7998046875</v>
      </c>
    </row>
    <row r="1614" spans="1:11" ht="14.45" customHeight="1" x14ac:dyDescent="0.2">
      <c r="A1614" s="821" t="s">
        <v>614</v>
      </c>
      <c r="B1614" s="822" t="s">
        <v>615</v>
      </c>
      <c r="C1614" s="825" t="s">
        <v>643</v>
      </c>
      <c r="D1614" s="839" t="s">
        <v>644</v>
      </c>
      <c r="E1614" s="825" t="s">
        <v>4402</v>
      </c>
      <c r="F1614" s="839" t="s">
        <v>4403</v>
      </c>
      <c r="G1614" s="825" t="s">
        <v>6818</v>
      </c>
      <c r="H1614" s="825" t="s">
        <v>6819</v>
      </c>
      <c r="I1614" s="831">
        <v>332.79998779296875</v>
      </c>
      <c r="J1614" s="831">
        <v>15</v>
      </c>
      <c r="K1614" s="832">
        <v>4991.97998046875</v>
      </c>
    </row>
    <row r="1615" spans="1:11" ht="14.45" customHeight="1" x14ac:dyDescent="0.2">
      <c r="A1615" s="821" t="s">
        <v>614</v>
      </c>
      <c r="B1615" s="822" t="s">
        <v>615</v>
      </c>
      <c r="C1615" s="825" t="s">
        <v>643</v>
      </c>
      <c r="D1615" s="839" t="s">
        <v>644</v>
      </c>
      <c r="E1615" s="825" t="s">
        <v>4402</v>
      </c>
      <c r="F1615" s="839" t="s">
        <v>4403</v>
      </c>
      <c r="G1615" s="825" t="s">
        <v>6820</v>
      </c>
      <c r="H1615" s="825" t="s">
        <v>6821</v>
      </c>
      <c r="I1615" s="831">
        <v>588.92999267578125</v>
      </c>
      <c r="J1615" s="831">
        <v>30</v>
      </c>
      <c r="K1615" s="832">
        <v>17667.939453125</v>
      </c>
    </row>
    <row r="1616" spans="1:11" ht="14.45" customHeight="1" x14ac:dyDescent="0.2">
      <c r="A1616" s="821" t="s">
        <v>614</v>
      </c>
      <c r="B1616" s="822" t="s">
        <v>615</v>
      </c>
      <c r="C1616" s="825" t="s">
        <v>643</v>
      </c>
      <c r="D1616" s="839" t="s">
        <v>644</v>
      </c>
      <c r="E1616" s="825" t="s">
        <v>4402</v>
      </c>
      <c r="F1616" s="839" t="s">
        <v>4403</v>
      </c>
      <c r="G1616" s="825" t="s">
        <v>6822</v>
      </c>
      <c r="H1616" s="825" t="s">
        <v>6823</v>
      </c>
      <c r="I1616" s="831">
        <v>445.51998901367188</v>
      </c>
      <c r="J1616" s="831">
        <v>14</v>
      </c>
      <c r="K1616" s="832">
        <v>6237.31005859375</v>
      </c>
    </row>
    <row r="1617" spans="1:11" ht="14.45" customHeight="1" x14ac:dyDescent="0.2">
      <c r="A1617" s="821" t="s">
        <v>614</v>
      </c>
      <c r="B1617" s="822" t="s">
        <v>615</v>
      </c>
      <c r="C1617" s="825" t="s">
        <v>643</v>
      </c>
      <c r="D1617" s="839" t="s">
        <v>644</v>
      </c>
      <c r="E1617" s="825" t="s">
        <v>4402</v>
      </c>
      <c r="F1617" s="839" t="s">
        <v>4403</v>
      </c>
      <c r="G1617" s="825" t="s">
        <v>6824</v>
      </c>
      <c r="H1617" s="825" t="s">
        <v>6825</v>
      </c>
      <c r="I1617" s="831">
        <v>1392.47998046875</v>
      </c>
      <c r="J1617" s="831">
        <v>40</v>
      </c>
      <c r="K1617" s="832">
        <v>55699.19921875</v>
      </c>
    </row>
    <row r="1618" spans="1:11" ht="14.45" customHeight="1" x14ac:dyDescent="0.2">
      <c r="A1618" s="821" t="s">
        <v>614</v>
      </c>
      <c r="B1618" s="822" t="s">
        <v>615</v>
      </c>
      <c r="C1618" s="825" t="s">
        <v>643</v>
      </c>
      <c r="D1618" s="839" t="s">
        <v>644</v>
      </c>
      <c r="E1618" s="825" t="s">
        <v>4402</v>
      </c>
      <c r="F1618" s="839" t="s">
        <v>4403</v>
      </c>
      <c r="G1618" s="825" t="s">
        <v>6826</v>
      </c>
      <c r="H1618" s="825" t="s">
        <v>6827</v>
      </c>
      <c r="I1618" s="831">
        <v>15125</v>
      </c>
      <c r="J1618" s="831">
        <v>12</v>
      </c>
      <c r="K1618" s="832">
        <v>181500</v>
      </c>
    </row>
    <row r="1619" spans="1:11" ht="14.45" customHeight="1" x14ac:dyDescent="0.2">
      <c r="A1619" s="821" t="s">
        <v>614</v>
      </c>
      <c r="B1619" s="822" t="s">
        <v>615</v>
      </c>
      <c r="C1619" s="825" t="s">
        <v>643</v>
      </c>
      <c r="D1619" s="839" t="s">
        <v>644</v>
      </c>
      <c r="E1619" s="825" t="s">
        <v>4402</v>
      </c>
      <c r="F1619" s="839" t="s">
        <v>4403</v>
      </c>
      <c r="G1619" s="825" t="s">
        <v>6828</v>
      </c>
      <c r="H1619" s="825" t="s">
        <v>6829</v>
      </c>
      <c r="I1619" s="831">
        <v>665.5</v>
      </c>
      <c r="J1619" s="831">
        <v>5</v>
      </c>
      <c r="K1619" s="832">
        <v>3327.5</v>
      </c>
    </row>
    <row r="1620" spans="1:11" ht="14.45" customHeight="1" x14ac:dyDescent="0.2">
      <c r="A1620" s="821" t="s">
        <v>614</v>
      </c>
      <c r="B1620" s="822" t="s">
        <v>615</v>
      </c>
      <c r="C1620" s="825" t="s">
        <v>643</v>
      </c>
      <c r="D1620" s="839" t="s">
        <v>644</v>
      </c>
      <c r="E1620" s="825" t="s">
        <v>4402</v>
      </c>
      <c r="F1620" s="839" t="s">
        <v>4403</v>
      </c>
      <c r="G1620" s="825" t="s">
        <v>6830</v>
      </c>
      <c r="H1620" s="825" t="s">
        <v>6831</v>
      </c>
      <c r="I1620" s="831">
        <v>665.5</v>
      </c>
      <c r="J1620" s="831">
        <v>70</v>
      </c>
      <c r="K1620" s="832">
        <v>46585</v>
      </c>
    </row>
    <row r="1621" spans="1:11" ht="14.45" customHeight="1" x14ac:dyDescent="0.2">
      <c r="A1621" s="821" t="s">
        <v>614</v>
      </c>
      <c r="B1621" s="822" t="s">
        <v>615</v>
      </c>
      <c r="C1621" s="825" t="s">
        <v>643</v>
      </c>
      <c r="D1621" s="839" t="s">
        <v>644</v>
      </c>
      <c r="E1621" s="825" t="s">
        <v>4402</v>
      </c>
      <c r="F1621" s="839" t="s">
        <v>4403</v>
      </c>
      <c r="G1621" s="825" t="s">
        <v>4422</v>
      </c>
      <c r="H1621" s="825" t="s">
        <v>4423</v>
      </c>
      <c r="I1621" s="831">
        <v>13.199999809265137</v>
      </c>
      <c r="J1621" s="831">
        <v>10</v>
      </c>
      <c r="K1621" s="832">
        <v>132</v>
      </c>
    </row>
    <row r="1622" spans="1:11" ht="14.45" customHeight="1" x14ac:dyDescent="0.2">
      <c r="A1622" s="821" t="s">
        <v>614</v>
      </c>
      <c r="B1622" s="822" t="s">
        <v>615</v>
      </c>
      <c r="C1622" s="825" t="s">
        <v>643</v>
      </c>
      <c r="D1622" s="839" t="s">
        <v>644</v>
      </c>
      <c r="E1622" s="825" t="s">
        <v>4402</v>
      </c>
      <c r="F1622" s="839" t="s">
        <v>4403</v>
      </c>
      <c r="G1622" s="825" t="s">
        <v>6832</v>
      </c>
      <c r="H1622" s="825" t="s">
        <v>6833</v>
      </c>
      <c r="I1622" s="831">
        <v>1478.9200439453125</v>
      </c>
      <c r="J1622" s="831">
        <v>7</v>
      </c>
      <c r="K1622" s="832">
        <v>10352.4599609375</v>
      </c>
    </row>
    <row r="1623" spans="1:11" ht="14.45" customHeight="1" x14ac:dyDescent="0.2">
      <c r="A1623" s="821" t="s">
        <v>614</v>
      </c>
      <c r="B1623" s="822" t="s">
        <v>615</v>
      </c>
      <c r="C1623" s="825" t="s">
        <v>643</v>
      </c>
      <c r="D1623" s="839" t="s">
        <v>644</v>
      </c>
      <c r="E1623" s="825" t="s">
        <v>4402</v>
      </c>
      <c r="F1623" s="839" t="s">
        <v>4403</v>
      </c>
      <c r="G1623" s="825" t="s">
        <v>6834</v>
      </c>
      <c r="H1623" s="825" t="s">
        <v>6835</v>
      </c>
      <c r="I1623" s="831">
        <v>2061.840087890625</v>
      </c>
      <c r="J1623" s="831">
        <v>7</v>
      </c>
      <c r="K1623" s="832">
        <v>14432.8798828125</v>
      </c>
    </row>
    <row r="1624" spans="1:11" ht="14.45" customHeight="1" x14ac:dyDescent="0.2">
      <c r="A1624" s="821" t="s">
        <v>614</v>
      </c>
      <c r="B1624" s="822" t="s">
        <v>615</v>
      </c>
      <c r="C1624" s="825" t="s">
        <v>643</v>
      </c>
      <c r="D1624" s="839" t="s">
        <v>644</v>
      </c>
      <c r="E1624" s="825" t="s">
        <v>4402</v>
      </c>
      <c r="F1624" s="839" t="s">
        <v>4403</v>
      </c>
      <c r="G1624" s="825" t="s">
        <v>6836</v>
      </c>
      <c r="H1624" s="825" t="s">
        <v>6837</v>
      </c>
      <c r="I1624" s="831">
        <v>1670.0899658203125</v>
      </c>
      <c r="J1624" s="831">
        <v>10</v>
      </c>
      <c r="K1624" s="832">
        <v>16700.900390625</v>
      </c>
    </row>
    <row r="1625" spans="1:11" ht="14.45" customHeight="1" x14ac:dyDescent="0.2">
      <c r="A1625" s="821" t="s">
        <v>614</v>
      </c>
      <c r="B1625" s="822" t="s">
        <v>615</v>
      </c>
      <c r="C1625" s="825" t="s">
        <v>643</v>
      </c>
      <c r="D1625" s="839" t="s">
        <v>644</v>
      </c>
      <c r="E1625" s="825" t="s">
        <v>4402</v>
      </c>
      <c r="F1625" s="839" t="s">
        <v>4403</v>
      </c>
      <c r="G1625" s="825" t="s">
        <v>4432</v>
      </c>
      <c r="H1625" s="825" t="s">
        <v>4433</v>
      </c>
      <c r="I1625" s="831">
        <v>3.1433334350585938</v>
      </c>
      <c r="J1625" s="831">
        <v>300</v>
      </c>
      <c r="K1625" s="832">
        <v>943</v>
      </c>
    </row>
    <row r="1626" spans="1:11" ht="14.45" customHeight="1" x14ac:dyDescent="0.2">
      <c r="A1626" s="821" t="s">
        <v>614</v>
      </c>
      <c r="B1626" s="822" t="s">
        <v>615</v>
      </c>
      <c r="C1626" s="825" t="s">
        <v>643</v>
      </c>
      <c r="D1626" s="839" t="s">
        <v>644</v>
      </c>
      <c r="E1626" s="825" t="s">
        <v>4402</v>
      </c>
      <c r="F1626" s="839" t="s">
        <v>4403</v>
      </c>
      <c r="G1626" s="825" t="s">
        <v>6838</v>
      </c>
      <c r="H1626" s="825" t="s">
        <v>6839</v>
      </c>
      <c r="I1626" s="831">
        <v>181.5</v>
      </c>
      <c r="J1626" s="831">
        <v>90</v>
      </c>
      <c r="K1626" s="832">
        <v>16335</v>
      </c>
    </row>
    <row r="1627" spans="1:11" ht="14.45" customHeight="1" x14ac:dyDescent="0.2">
      <c r="A1627" s="821" t="s">
        <v>614</v>
      </c>
      <c r="B1627" s="822" t="s">
        <v>615</v>
      </c>
      <c r="C1627" s="825" t="s">
        <v>643</v>
      </c>
      <c r="D1627" s="839" t="s">
        <v>644</v>
      </c>
      <c r="E1627" s="825" t="s">
        <v>4402</v>
      </c>
      <c r="F1627" s="839" t="s">
        <v>4403</v>
      </c>
      <c r="G1627" s="825" t="s">
        <v>6840</v>
      </c>
      <c r="H1627" s="825" t="s">
        <v>6841</v>
      </c>
      <c r="I1627" s="831">
        <v>945.010009765625</v>
      </c>
      <c r="J1627" s="831">
        <v>10</v>
      </c>
      <c r="K1627" s="832">
        <v>9450.099609375</v>
      </c>
    </row>
    <row r="1628" spans="1:11" ht="14.45" customHeight="1" x14ac:dyDescent="0.2">
      <c r="A1628" s="821" t="s">
        <v>614</v>
      </c>
      <c r="B1628" s="822" t="s">
        <v>615</v>
      </c>
      <c r="C1628" s="825" t="s">
        <v>643</v>
      </c>
      <c r="D1628" s="839" t="s">
        <v>644</v>
      </c>
      <c r="E1628" s="825" t="s">
        <v>4402</v>
      </c>
      <c r="F1628" s="839" t="s">
        <v>4403</v>
      </c>
      <c r="G1628" s="825" t="s">
        <v>6842</v>
      </c>
      <c r="H1628" s="825" t="s">
        <v>6843</v>
      </c>
      <c r="I1628" s="831">
        <v>546.260009765625</v>
      </c>
      <c r="J1628" s="831">
        <v>10</v>
      </c>
      <c r="K1628" s="832">
        <v>5462.5498046875</v>
      </c>
    </row>
    <row r="1629" spans="1:11" ht="14.45" customHeight="1" x14ac:dyDescent="0.2">
      <c r="A1629" s="821" t="s">
        <v>614</v>
      </c>
      <c r="B1629" s="822" t="s">
        <v>615</v>
      </c>
      <c r="C1629" s="825" t="s">
        <v>643</v>
      </c>
      <c r="D1629" s="839" t="s">
        <v>644</v>
      </c>
      <c r="E1629" s="825" t="s">
        <v>4402</v>
      </c>
      <c r="F1629" s="839" t="s">
        <v>4403</v>
      </c>
      <c r="G1629" s="825" t="s">
        <v>6844</v>
      </c>
      <c r="H1629" s="825" t="s">
        <v>6845</v>
      </c>
      <c r="I1629" s="831">
        <v>1368.5</v>
      </c>
      <c r="J1629" s="831">
        <v>2</v>
      </c>
      <c r="K1629" s="832">
        <v>2737</v>
      </c>
    </row>
    <row r="1630" spans="1:11" ht="14.45" customHeight="1" x14ac:dyDescent="0.2">
      <c r="A1630" s="821" t="s">
        <v>614</v>
      </c>
      <c r="B1630" s="822" t="s">
        <v>615</v>
      </c>
      <c r="C1630" s="825" t="s">
        <v>643</v>
      </c>
      <c r="D1630" s="839" t="s">
        <v>644</v>
      </c>
      <c r="E1630" s="825" t="s">
        <v>4402</v>
      </c>
      <c r="F1630" s="839" t="s">
        <v>4403</v>
      </c>
      <c r="G1630" s="825" t="s">
        <v>6846</v>
      </c>
      <c r="H1630" s="825" t="s">
        <v>6847</v>
      </c>
      <c r="I1630" s="831">
        <v>4153.93017578125</v>
      </c>
      <c r="J1630" s="831">
        <v>1</v>
      </c>
      <c r="K1630" s="832">
        <v>4153.93017578125</v>
      </c>
    </row>
    <row r="1631" spans="1:11" ht="14.45" customHeight="1" x14ac:dyDescent="0.2">
      <c r="A1631" s="821" t="s">
        <v>614</v>
      </c>
      <c r="B1631" s="822" t="s">
        <v>615</v>
      </c>
      <c r="C1631" s="825" t="s">
        <v>643</v>
      </c>
      <c r="D1631" s="839" t="s">
        <v>644</v>
      </c>
      <c r="E1631" s="825" t="s">
        <v>4402</v>
      </c>
      <c r="F1631" s="839" t="s">
        <v>4403</v>
      </c>
      <c r="G1631" s="825" t="s">
        <v>6848</v>
      </c>
      <c r="H1631" s="825" t="s">
        <v>6849</v>
      </c>
      <c r="I1631" s="831">
        <v>1635.239990234375</v>
      </c>
      <c r="J1631" s="831">
        <v>10</v>
      </c>
      <c r="K1631" s="832">
        <v>16352.419921875</v>
      </c>
    </row>
    <row r="1632" spans="1:11" ht="14.45" customHeight="1" x14ac:dyDescent="0.2">
      <c r="A1632" s="821" t="s">
        <v>614</v>
      </c>
      <c r="B1632" s="822" t="s">
        <v>615</v>
      </c>
      <c r="C1632" s="825" t="s">
        <v>643</v>
      </c>
      <c r="D1632" s="839" t="s">
        <v>644</v>
      </c>
      <c r="E1632" s="825" t="s">
        <v>4402</v>
      </c>
      <c r="F1632" s="839" t="s">
        <v>4403</v>
      </c>
      <c r="G1632" s="825" t="s">
        <v>6850</v>
      </c>
      <c r="H1632" s="825" t="s">
        <v>6851</v>
      </c>
      <c r="I1632" s="831">
        <v>2435.8798828125</v>
      </c>
      <c r="J1632" s="831">
        <v>10</v>
      </c>
      <c r="K1632" s="832">
        <v>24358.75</v>
      </c>
    </row>
    <row r="1633" spans="1:11" ht="14.45" customHeight="1" x14ac:dyDescent="0.2">
      <c r="A1633" s="821" t="s">
        <v>614</v>
      </c>
      <c r="B1633" s="822" t="s">
        <v>615</v>
      </c>
      <c r="C1633" s="825" t="s">
        <v>643</v>
      </c>
      <c r="D1633" s="839" t="s">
        <v>644</v>
      </c>
      <c r="E1633" s="825" t="s">
        <v>4402</v>
      </c>
      <c r="F1633" s="839" t="s">
        <v>4403</v>
      </c>
      <c r="G1633" s="825" t="s">
        <v>6852</v>
      </c>
      <c r="H1633" s="825" t="s">
        <v>6853</v>
      </c>
      <c r="I1633" s="831">
        <v>90.75</v>
      </c>
      <c r="J1633" s="831">
        <v>60</v>
      </c>
      <c r="K1633" s="832">
        <v>5445</v>
      </c>
    </row>
    <row r="1634" spans="1:11" ht="14.45" customHeight="1" x14ac:dyDescent="0.2">
      <c r="A1634" s="821" t="s">
        <v>614</v>
      </c>
      <c r="B1634" s="822" t="s">
        <v>615</v>
      </c>
      <c r="C1634" s="825" t="s">
        <v>643</v>
      </c>
      <c r="D1634" s="839" t="s">
        <v>644</v>
      </c>
      <c r="E1634" s="825" t="s">
        <v>4402</v>
      </c>
      <c r="F1634" s="839" t="s">
        <v>4403</v>
      </c>
      <c r="G1634" s="825" t="s">
        <v>6854</v>
      </c>
      <c r="H1634" s="825" t="s">
        <v>6855</v>
      </c>
      <c r="I1634" s="831">
        <v>36.299999237060547</v>
      </c>
      <c r="J1634" s="831">
        <v>1300</v>
      </c>
      <c r="K1634" s="832">
        <v>47190</v>
      </c>
    </row>
    <row r="1635" spans="1:11" ht="14.45" customHeight="1" x14ac:dyDescent="0.2">
      <c r="A1635" s="821" t="s">
        <v>614</v>
      </c>
      <c r="B1635" s="822" t="s">
        <v>615</v>
      </c>
      <c r="C1635" s="825" t="s">
        <v>643</v>
      </c>
      <c r="D1635" s="839" t="s">
        <v>644</v>
      </c>
      <c r="E1635" s="825" t="s">
        <v>4402</v>
      </c>
      <c r="F1635" s="839" t="s">
        <v>4403</v>
      </c>
      <c r="G1635" s="825" t="s">
        <v>6856</v>
      </c>
      <c r="H1635" s="825" t="s">
        <v>6857</v>
      </c>
      <c r="I1635" s="831">
        <v>0.11399999745190144</v>
      </c>
      <c r="J1635" s="831">
        <v>240</v>
      </c>
      <c r="K1635" s="832">
        <v>27.830000877380371</v>
      </c>
    </row>
    <row r="1636" spans="1:11" ht="14.45" customHeight="1" x14ac:dyDescent="0.2">
      <c r="A1636" s="821" t="s">
        <v>614</v>
      </c>
      <c r="B1636" s="822" t="s">
        <v>615</v>
      </c>
      <c r="C1636" s="825" t="s">
        <v>643</v>
      </c>
      <c r="D1636" s="839" t="s">
        <v>644</v>
      </c>
      <c r="E1636" s="825" t="s">
        <v>4402</v>
      </c>
      <c r="F1636" s="839" t="s">
        <v>4403</v>
      </c>
      <c r="G1636" s="825" t="s">
        <v>6858</v>
      </c>
      <c r="H1636" s="825" t="s">
        <v>6859</v>
      </c>
      <c r="I1636" s="831">
        <v>0.11999999731779099</v>
      </c>
      <c r="J1636" s="831">
        <v>140</v>
      </c>
      <c r="K1636" s="832">
        <v>16.940000534057617</v>
      </c>
    </row>
    <row r="1637" spans="1:11" ht="14.45" customHeight="1" x14ac:dyDescent="0.2">
      <c r="A1637" s="821" t="s">
        <v>614</v>
      </c>
      <c r="B1637" s="822" t="s">
        <v>615</v>
      </c>
      <c r="C1637" s="825" t="s">
        <v>643</v>
      </c>
      <c r="D1637" s="839" t="s">
        <v>644</v>
      </c>
      <c r="E1637" s="825" t="s">
        <v>4402</v>
      </c>
      <c r="F1637" s="839" t="s">
        <v>4403</v>
      </c>
      <c r="G1637" s="825" t="s">
        <v>6860</v>
      </c>
      <c r="H1637" s="825" t="s">
        <v>6861</v>
      </c>
      <c r="I1637" s="831">
        <v>1512.5</v>
      </c>
      <c r="J1637" s="831">
        <v>10</v>
      </c>
      <c r="K1637" s="832">
        <v>15125</v>
      </c>
    </row>
    <row r="1638" spans="1:11" ht="14.45" customHeight="1" x14ac:dyDescent="0.2">
      <c r="A1638" s="821" t="s">
        <v>614</v>
      </c>
      <c r="B1638" s="822" t="s">
        <v>615</v>
      </c>
      <c r="C1638" s="825" t="s">
        <v>643</v>
      </c>
      <c r="D1638" s="839" t="s">
        <v>644</v>
      </c>
      <c r="E1638" s="825" t="s">
        <v>4402</v>
      </c>
      <c r="F1638" s="839" t="s">
        <v>4403</v>
      </c>
      <c r="G1638" s="825" t="s">
        <v>6862</v>
      </c>
      <c r="H1638" s="825" t="s">
        <v>6863</v>
      </c>
      <c r="I1638" s="831">
        <v>1188.219970703125</v>
      </c>
      <c r="J1638" s="831">
        <v>8</v>
      </c>
      <c r="K1638" s="832">
        <v>9505.759765625</v>
      </c>
    </row>
    <row r="1639" spans="1:11" ht="14.45" customHeight="1" x14ac:dyDescent="0.2">
      <c r="A1639" s="821" t="s">
        <v>614</v>
      </c>
      <c r="B1639" s="822" t="s">
        <v>615</v>
      </c>
      <c r="C1639" s="825" t="s">
        <v>643</v>
      </c>
      <c r="D1639" s="839" t="s">
        <v>644</v>
      </c>
      <c r="E1639" s="825" t="s">
        <v>4402</v>
      </c>
      <c r="F1639" s="839" t="s">
        <v>4403</v>
      </c>
      <c r="G1639" s="825" t="s">
        <v>6864</v>
      </c>
      <c r="H1639" s="825" t="s">
        <v>6865</v>
      </c>
      <c r="I1639" s="831">
        <v>997.03997802734375</v>
      </c>
      <c r="J1639" s="831">
        <v>10</v>
      </c>
      <c r="K1639" s="832">
        <v>9970.400390625</v>
      </c>
    </row>
    <row r="1640" spans="1:11" ht="14.45" customHeight="1" x14ac:dyDescent="0.2">
      <c r="A1640" s="821" t="s">
        <v>614</v>
      </c>
      <c r="B1640" s="822" t="s">
        <v>615</v>
      </c>
      <c r="C1640" s="825" t="s">
        <v>643</v>
      </c>
      <c r="D1640" s="839" t="s">
        <v>644</v>
      </c>
      <c r="E1640" s="825" t="s">
        <v>4402</v>
      </c>
      <c r="F1640" s="839" t="s">
        <v>4403</v>
      </c>
      <c r="G1640" s="825" t="s">
        <v>6866</v>
      </c>
      <c r="H1640" s="825" t="s">
        <v>6867</v>
      </c>
      <c r="I1640" s="831">
        <v>997.03997802734375</v>
      </c>
      <c r="J1640" s="831">
        <v>10</v>
      </c>
      <c r="K1640" s="832">
        <v>9970.400390625</v>
      </c>
    </row>
    <row r="1641" spans="1:11" ht="14.45" customHeight="1" x14ac:dyDescent="0.2">
      <c r="A1641" s="821" t="s">
        <v>614</v>
      </c>
      <c r="B1641" s="822" t="s">
        <v>615</v>
      </c>
      <c r="C1641" s="825" t="s">
        <v>643</v>
      </c>
      <c r="D1641" s="839" t="s">
        <v>644</v>
      </c>
      <c r="E1641" s="825" t="s">
        <v>4402</v>
      </c>
      <c r="F1641" s="839" t="s">
        <v>4403</v>
      </c>
      <c r="G1641" s="825" t="s">
        <v>6868</v>
      </c>
      <c r="H1641" s="825" t="s">
        <v>6869</v>
      </c>
      <c r="I1641" s="831">
        <v>760.48501586914063</v>
      </c>
      <c r="J1641" s="831">
        <v>8</v>
      </c>
      <c r="K1641" s="832">
        <v>6164.9501953125</v>
      </c>
    </row>
    <row r="1642" spans="1:11" ht="14.45" customHeight="1" x14ac:dyDescent="0.2">
      <c r="A1642" s="821" t="s">
        <v>614</v>
      </c>
      <c r="B1642" s="822" t="s">
        <v>615</v>
      </c>
      <c r="C1642" s="825" t="s">
        <v>643</v>
      </c>
      <c r="D1642" s="839" t="s">
        <v>644</v>
      </c>
      <c r="E1642" s="825" t="s">
        <v>4402</v>
      </c>
      <c r="F1642" s="839" t="s">
        <v>4403</v>
      </c>
      <c r="G1642" s="825" t="s">
        <v>6870</v>
      </c>
      <c r="H1642" s="825" t="s">
        <v>6871</v>
      </c>
      <c r="I1642" s="831">
        <v>740.21751403808594</v>
      </c>
      <c r="J1642" s="831">
        <v>20</v>
      </c>
      <c r="K1642" s="832">
        <v>14804.350219726563</v>
      </c>
    </row>
    <row r="1643" spans="1:11" ht="14.45" customHeight="1" x14ac:dyDescent="0.2">
      <c r="A1643" s="821" t="s">
        <v>614</v>
      </c>
      <c r="B1643" s="822" t="s">
        <v>615</v>
      </c>
      <c r="C1643" s="825" t="s">
        <v>643</v>
      </c>
      <c r="D1643" s="839" t="s">
        <v>644</v>
      </c>
      <c r="E1643" s="825" t="s">
        <v>4402</v>
      </c>
      <c r="F1643" s="839" t="s">
        <v>4403</v>
      </c>
      <c r="G1643" s="825" t="s">
        <v>6872</v>
      </c>
      <c r="H1643" s="825" t="s">
        <v>6873</v>
      </c>
      <c r="I1643" s="831">
        <v>1369.0400390625</v>
      </c>
      <c r="J1643" s="831">
        <v>43</v>
      </c>
      <c r="K1643" s="832">
        <v>58868.8095703125</v>
      </c>
    </row>
    <row r="1644" spans="1:11" ht="14.45" customHeight="1" x14ac:dyDescent="0.2">
      <c r="A1644" s="821" t="s">
        <v>614</v>
      </c>
      <c r="B1644" s="822" t="s">
        <v>615</v>
      </c>
      <c r="C1644" s="825" t="s">
        <v>643</v>
      </c>
      <c r="D1644" s="839" t="s">
        <v>644</v>
      </c>
      <c r="E1644" s="825" t="s">
        <v>4402</v>
      </c>
      <c r="F1644" s="839" t="s">
        <v>4403</v>
      </c>
      <c r="G1644" s="825" t="s">
        <v>6874</v>
      </c>
      <c r="H1644" s="825" t="s">
        <v>6875</v>
      </c>
      <c r="I1644" s="831">
        <v>746.57000732421875</v>
      </c>
      <c r="J1644" s="831">
        <v>2</v>
      </c>
      <c r="K1644" s="832">
        <v>1493.1400146484375</v>
      </c>
    </row>
    <row r="1645" spans="1:11" ht="14.45" customHeight="1" x14ac:dyDescent="0.2">
      <c r="A1645" s="821" t="s">
        <v>614</v>
      </c>
      <c r="B1645" s="822" t="s">
        <v>615</v>
      </c>
      <c r="C1645" s="825" t="s">
        <v>643</v>
      </c>
      <c r="D1645" s="839" t="s">
        <v>644</v>
      </c>
      <c r="E1645" s="825" t="s">
        <v>4402</v>
      </c>
      <c r="F1645" s="839" t="s">
        <v>4403</v>
      </c>
      <c r="G1645" s="825" t="s">
        <v>6876</v>
      </c>
      <c r="H1645" s="825" t="s">
        <v>6877</v>
      </c>
      <c r="I1645" s="831">
        <v>854.260009765625</v>
      </c>
      <c r="J1645" s="831">
        <v>2</v>
      </c>
      <c r="K1645" s="832">
        <v>1708.52001953125</v>
      </c>
    </row>
    <row r="1646" spans="1:11" ht="14.45" customHeight="1" x14ac:dyDescent="0.2">
      <c r="A1646" s="821" t="s">
        <v>614</v>
      </c>
      <c r="B1646" s="822" t="s">
        <v>615</v>
      </c>
      <c r="C1646" s="825" t="s">
        <v>643</v>
      </c>
      <c r="D1646" s="839" t="s">
        <v>644</v>
      </c>
      <c r="E1646" s="825" t="s">
        <v>4402</v>
      </c>
      <c r="F1646" s="839" t="s">
        <v>4403</v>
      </c>
      <c r="G1646" s="825" t="s">
        <v>6878</v>
      </c>
      <c r="H1646" s="825" t="s">
        <v>6879</v>
      </c>
      <c r="I1646" s="831">
        <v>640.09002685546875</v>
      </c>
      <c r="J1646" s="831">
        <v>5</v>
      </c>
      <c r="K1646" s="832">
        <v>3200.449951171875</v>
      </c>
    </row>
    <row r="1647" spans="1:11" ht="14.45" customHeight="1" x14ac:dyDescent="0.2">
      <c r="A1647" s="821" t="s">
        <v>614</v>
      </c>
      <c r="B1647" s="822" t="s">
        <v>615</v>
      </c>
      <c r="C1647" s="825" t="s">
        <v>643</v>
      </c>
      <c r="D1647" s="839" t="s">
        <v>644</v>
      </c>
      <c r="E1647" s="825" t="s">
        <v>4402</v>
      </c>
      <c r="F1647" s="839" t="s">
        <v>4403</v>
      </c>
      <c r="G1647" s="825" t="s">
        <v>6880</v>
      </c>
      <c r="H1647" s="825" t="s">
        <v>6881</v>
      </c>
      <c r="I1647" s="831">
        <v>889</v>
      </c>
      <c r="J1647" s="831">
        <v>10</v>
      </c>
      <c r="K1647" s="832">
        <v>8890</v>
      </c>
    </row>
    <row r="1648" spans="1:11" ht="14.45" customHeight="1" x14ac:dyDescent="0.2">
      <c r="A1648" s="821" t="s">
        <v>614</v>
      </c>
      <c r="B1648" s="822" t="s">
        <v>615</v>
      </c>
      <c r="C1648" s="825" t="s">
        <v>643</v>
      </c>
      <c r="D1648" s="839" t="s">
        <v>644</v>
      </c>
      <c r="E1648" s="825" t="s">
        <v>4402</v>
      </c>
      <c r="F1648" s="839" t="s">
        <v>4403</v>
      </c>
      <c r="G1648" s="825" t="s">
        <v>6882</v>
      </c>
      <c r="H1648" s="825" t="s">
        <v>6883</v>
      </c>
      <c r="I1648" s="831">
        <v>889</v>
      </c>
      <c r="J1648" s="831">
        <v>15</v>
      </c>
      <c r="K1648" s="832">
        <v>13334.990234375</v>
      </c>
    </row>
    <row r="1649" spans="1:11" ht="14.45" customHeight="1" x14ac:dyDescent="0.2">
      <c r="A1649" s="821" t="s">
        <v>614</v>
      </c>
      <c r="B1649" s="822" t="s">
        <v>615</v>
      </c>
      <c r="C1649" s="825" t="s">
        <v>643</v>
      </c>
      <c r="D1649" s="839" t="s">
        <v>644</v>
      </c>
      <c r="E1649" s="825" t="s">
        <v>4402</v>
      </c>
      <c r="F1649" s="839" t="s">
        <v>4403</v>
      </c>
      <c r="G1649" s="825" t="s">
        <v>6884</v>
      </c>
      <c r="H1649" s="825" t="s">
        <v>6885</v>
      </c>
      <c r="I1649" s="831">
        <v>889</v>
      </c>
      <c r="J1649" s="831">
        <v>5</v>
      </c>
      <c r="K1649" s="832">
        <v>4444.990234375</v>
      </c>
    </row>
    <row r="1650" spans="1:11" ht="14.45" customHeight="1" x14ac:dyDescent="0.2">
      <c r="A1650" s="821" t="s">
        <v>614</v>
      </c>
      <c r="B1650" s="822" t="s">
        <v>615</v>
      </c>
      <c r="C1650" s="825" t="s">
        <v>643</v>
      </c>
      <c r="D1650" s="839" t="s">
        <v>644</v>
      </c>
      <c r="E1650" s="825" t="s">
        <v>4402</v>
      </c>
      <c r="F1650" s="839" t="s">
        <v>4403</v>
      </c>
      <c r="G1650" s="825" t="s">
        <v>6886</v>
      </c>
      <c r="H1650" s="825" t="s">
        <v>6887</v>
      </c>
      <c r="I1650" s="831">
        <v>1303.8499755859375</v>
      </c>
      <c r="J1650" s="831">
        <v>60</v>
      </c>
      <c r="K1650" s="832">
        <v>78230.87109375</v>
      </c>
    </row>
    <row r="1651" spans="1:11" ht="14.45" customHeight="1" x14ac:dyDescent="0.2">
      <c r="A1651" s="821" t="s">
        <v>614</v>
      </c>
      <c r="B1651" s="822" t="s">
        <v>615</v>
      </c>
      <c r="C1651" s="825" t="s">
        <v>643</v>
      </c>
      <c r="D1651" s="839" t="s">
        <v>644</v>
      </c>
      <c r="E1651" s="825" t="s">
        <v>4402</v>
      </c>
      <c r="F1651" s="839" t="s">
        <v>4403</v>
      </c>
      <c r="G1651" s="825" t="s">
        <v>6888</v>
      </c>
      <c r="H1651" s="825" t="s">
        <v>6889</v>
      </c>
      <c r="I1651" s="831">
        <v>855.22998046875</v>
      </c>
      <c r="J1651" s="831">
        <v>8</v>
      </c>
      <c r="K1651" s="832">
        <v>6841.81982421875</v>
      </c>
    </row>
    <row r="1652" spans="1:11" ht="14.45" customHeight="1" x14ac:dyDescent="0.2">
      <c r="A1652" s="821" t="s">
        <v>614</v>
      </c>
      <c r="B1652" s="822" t="s">
        <v>615</v>
      </c>
      <c r="C1652" s="825" t="s">
        <v>643</v>
      </c>
      <c r="D1652" s="839" t="s">
        <v>644</v>
      </c>
      <c r="E1652" s="825" t="s">
        <v>4402</v>
      </c>
      <c r="F1652" s="839" t="s">
        <v>4403</v>
      </c>
      <c r="G1652" s="825" t="s">
        <v>6890</v>
      </c>
      <c r="H1652" s="825" t="s">
        <v>6891</v>
      </c>
      <c r="I1652" s="831">
        <v>1092.510009765625</v>
      </c>
      <c r="J1652" s="831">
        <v>8</v>
      </c>
      <c r="K1652" s="832">
        <v>8740.0703125</v>
      </c>
    </row>
    <row r="1653" spans="1:11" ht="14.45" customHeight="1" x14ac:dyDescent="0.2">
      <c r="A1653" s="821" t="s">
        <v>614</v>
      </c>
      <c r="B1653" s="822" t="s">
        <v>615</v>
      </c>
      <c r="C1653" s="825" t="s">
        <v>643</v>
      </c>
      <c r="D1653" s="839" t="s">
        <v>644</v>
      </c>
      <c r="E1653" s="825" t="s">
        <v>4402</v>
      </c>
      <c r="F1653" s="839" t="s">
        <v>4403</v>
      </c>
      <c r="G1653" s="825" t="s">
        <v>6892</v>
      </c>
      <c r="H1653" s="825" t="s">
        <v>6893</v>
      </c>
      <c r="I1653" s="831">
        <v>314.60000610351563</v>
      </c>
      <c r="J1653" s="831">
        <v>8</v>
      </c>
      <c r="K1653" s="832">
        <v>2516.800048828125</v>
      </c>
    </row>
    <row r="1654" spans="1:11" ht="14.45" customHeight="1" x14ac:dyDescent="0.2">
      <c r="A1654" s="821" t="s">
        <v>614</v>
      </c>
      <c r="B1654" s="822" t="s">
        <v>615</v>
      </c>
      <c r="C1654" s="825" t="s">
        <v>643</v>
      </c>
      <c r="D1654" s="839" t="s">
        <v>644</v>
      </c>
      <c r="E1654" s="825" t="s">
        <v>4402</v>
      </c>
      <c r="F1654" s="839" t="s">
        <v>4403</v>
      </c>
      <c r="G1654" s="825" t="s">
        <v>6894</v>
      </c>
      <c r="H1654" s="825" t="s">
        <v>6895</v>
      </c>
      <c r="I1654" s="831">
        <v>5919.31982421875</v>
      </c>
      <c r="J1654" s="831">
        <v>2</v>
      </c>
      <c r="K1654" s="832">
        <v>11838.6396484375</v>
      </c>
    </row>
    <row r="1655" spans="1:11" ht="14.45" customHeight="1" x14ac:dyDescent="0.2">
      <c r="A1655" s="821" t="s">
        <v>614</v>
      </c>
      <c r="B1655" s="822" t="s">
        <v>615</v>
      </c>
      <c r="C1655" s="825" t="s">
        <v>643</v>
      </c>
      <c r="D1655" s="839" t="s">
        <v>644</v>
      </c>
      <c r="E1655" s="825" t="s">
        <v>4402</v>
      </c>
      <c r="F1655" s="839" t="s">
        <v>4403</v>
      </c>
      <c r="G1655" s="825" t="s">
        <v>6896</v>
      </c>
      <c r="H1655" s="825" t="s">
        <v>6897</v>
      </c>
      <c r="I1655" s="831">
        <v>497.30999755859375</v>
      </c>
      <c r="J1655" s="831">
        <v>20</v>
      </c>
      <c r="K1655" s="832">
        <v>9946.2001953125</v>
      </c>
    </row>
    <row r="1656" spans="1:11" ht="14.45" customHeight="1" x14ac:dyDescent="0.2">
      <c r="A1656" s="821" t="s">
        <v>614</v>
      </c>
      <c r="B1656" s="822" t="s">
        <v>615</v>
      </c>
      <c r="C1656" s="825" t="s">
        <v>643</v>
      </c>
      <c r="D1656" s="839" t="s">
        <v>644</v>
      </c>
      <c r="E1656" s="825" t="s">
        <v>4402</v>
      </c>
      <c r="F1656" s="839" t="s">
        <v>4403</v>
      </c>
      <c r="G1656" s="825" t="s">
        <v>6898</v>
      </c>
      <c r="H1656" s="825" t="s">
        <v>6899</v>
      </c>
      <c r="I1656" s="831">
        <v>554.17999267578125</v>
      </c>
      <c r="J1656" s="831">
        <v>40</v>
      </c>
      <c r="K1656" s="832">
        <v>22167.19921875</v>
      </c>
    </row>
    <row r="1657" spans="1:11" ht="14.45" customHeight="1" x14ac:dyDescent="0.2">
      <c r="A1657" s="821" t="s">
        <v>614</v>
      </c>
      <c r="B1657" s="822" t="s">
        <v>615</v>
      </c>
      <c r="C1657" s="825" t="s">
        <v>643</v>
      </c>
      <c r="D1657" s="839" t="s">
        <v>644</v>
      </c>
      <c r="E1657" s="825" t="s">
        <v>4402</v>
      </c>
      <c r="F1657" s="839" t="s">
        <v>4403</v>
      </c>
      <c r="G1657" s="825" t="s">
        <v>6900</v>
      </c>
      <c r="H1657" s="825" t="s">
        <v>6901</v>
      </c>
      <c r="I1657" s="831">
        <v>4.9737498760223389</v>
      </c>
      <c r="J1657" s="831">
        <v>630</v>
      </c>
      <c r="K1657" s="832">
        <v>3133.0999755859375</v>
      </c>
    </row>
    <row r="1658" spans="1:11" ht="14.45" customHeight="1" x14ac:dyDescent="0.2">
      <c r="A1658" s="821" t="s">
        <v>614</v>
      </c>
      <c r="B1658" s="822" t="s">
        <v>615</v>
      </c>
      <c r="C1658" s="825" t="s">
        <v>643</v>
      </c>
      <c r="D1658" s="839" t="s">
        <v>644</v>
      </c>
      <c r="E1658" s="825" t="s">
        <v>4402</v>
      </c>
      <c r="F1658" s="839" t="s">
        <v>4403</v>
      </c>
      <c r="G1658" s="825" t="s">
        <v>6902</v>
      </c>
      <c r="H1658" s="825" t="s">
        <v>6903</v>
      </c>
      <c r="I1658" s="831">
        <v>30.010000228881836</v>
      </c>
      <c r="J1658" s="831">
        <v>5</v>
      </c>
      <c r="K1658" s="832">
        <v>150.03999328613281</v>
      </c>
    </row>
    <row r="1659" spans="1:11" ht="14.45" customHeight="1" x14ac:dyDescent="0.2">
      <c r="A1659" s="821" t="s">
        <v>614</v>
      </c>
      <c r="B1659" s="822" t="s">
        <v>615</v>
      </c>
      <c r="C1659" s="825" t="s">
        <v>643</v>
      </c>
      <c r="D1659" s="839" t="s">
        <v>644</v>
      </c>
      <c r="E1659" s="825" t="s">
        <v>4402</v>
      </c>
      <c r="F1659" s="839" t="s">
        <v>4403</v>
      </c>
      <c r="G1659" s="825" t="s">
        <v>6904</v>
      </c>
      <c r="H1659" s="825" t="s">
        <v>6905</v>
      </c>
      <c r="I1659" s="831">
        <v>8.4700002670288086</v>
      </c>
      <c r="J1659" s="831">
        <v>10</v>
      </c>
      <c r="K1659" s="832">
        <v>84.699996948242188</v>
      </c>
    </row>
    <row r="1660" spans="1:11" ht="14.45" customHeight="1" x14ac:dyDescent="0.2">
      <c r="A1660" s="821" t="s">
        <v>614</v>
      </c>
      <c r="B1660" s="822" t="s">
        <v>615</v>
      </c>
      <c r="C1660" s="825" t="s">
        <v>643</v>
      </c>
      <c r="D1660" s="839" t="s">
        <v>644</v>
      </c>
      <c r="E1660" s="825" t="s">
        <v>4402</v>
      </c>
      <c r="F1660" s="839" t="s">
        <v>4403</v>
      </c>
      <c r="G1660" s="825" t="s">
        <v>6906</v>
      </c>
      <c r="H1660" s="825" t="s">
        <v>6907</v>
      </c>
      <c r="I1660" s="831">
        <v>13.149999618530273</v>
      </c>
      <c r="J1660" s="831">
        <v>140</v>
      </c>
      <c r="K1660" s="832">
        <v>1840.8999633789063</v>
      </c>
    </row>
    <row r="1661" spans="1:11" ht="14.45" customHeight="1" x14ac:dyDescent="0.2">
      <c r="A1661" s="821" t="s">
        <v>614</v>
      </c>
      <c r="B1661" s="822" t="s">
        <v>615</v>
      </c>
      <c r="C1661" s="825" t="s">
        <v>643</v>
      </c>
      <c r="D1661" s="839" t="s">
        <v>644</v>
      </c>
      <c r="E1661" s="825" t="s">
        <v>4402</v>
      </c>
      <c r="F1661" s="839" t="s">
        <v>4403</v>
      </c>
      <c r="G1661" s="825" t="s">
        <v>4442</v>
      </c>
      <c r="H1661" s="825" t="s">
        <v>4443</v>
      </c>
      <c r="I1661" s="831">
        <v>11.737499713897705</v>
      </c>
      <c r="J1661" s="831">
        <v>85</v>
      </c>
      <c r="K1661" s="832">
        <v>997.65000152587891</v>
      </c>
    </row>
    <row r="1662" spans="1:11" ht="14.45" customHeight="1" x14ac:dyDescent="0.2">
      <c r="A1662" s="821" t="s">
        <v>614</v>
      </c>
      <c r="B1662" s="822" t="s">
        <v>615</v>
      </c>
      <c r="C1662" s="825" t="s">
        <v>643</v>
      </c>
      <c r="D1662" s="839" t="s">
        <v>644</v>
      </c>
      <c r="E1662" s="825" t="s">
        <v>4402</v>
      </c>
      <c r="F1662" s="839" t="s">
        <v>4403</v>
      </c>
      <c r="G1662" s="825" t="s">
        <v>4442</v>
      </c>
      <c r="H1662" s="825" t="s">
        <v>4444</v>
      </c>
      <c r="I1662" s="831">
        <v>11.734999656677246</v>
      </c>
      <c r="J1662" s="831">
        <v>80</v>
      </c>
      <c r="K1662" s="832">
        <v>938.70001220703125</v>
      </c>
    </row>
    <row r="1663" spans="1:11" ht="14.45" customHeight="1" x14ac:dyDescent="0.2">
      <c r="A1663" s="821" t="s">
        <v>614</v>
      </c>
      <c r="B1663" s="822" t="s">
        <v>615</v>
      </c>
      <c r="C1663" s="825" t="s">
        <v>643</v>
      </c>
      <c r="D1663" s="839" t="s">
        <v>644</v>
      </c>
      <c r="E1663" s="825" t="s">
        <v>4402</v>
      </c>
      <c r="F1663" s="839" t="s">
        <v>4403</v>
      </c>
      <c r="G1663" s="825" t="s">
        <v>6908</v>
      </c>
      <c r="H1663" s="825" t="s">
        <v>6909</v>
      </c>
      <c r="I1663" s="831">
        <v>80.724002075195315</v>
      </c>
      <c r="J1663" s="831">
        <v>44</v>
      </c>
      <c r="K1663" s="832">
        <v>3558.4299926757813</v>
      </c>
    </row>
    <row r="1664" spans="1:11" ht="14.45" customHeight="1" x14ac:dyDescent="0.2">
      <c r="A1664" s="821" t="s">
        <v>614</v>
      </c>
      <c r="B1664" s="822" t="s">
        <v>615</v>
      </c>
      <c r="C1664" s="825" t="s">
        <v>643</v>
      </c>
      <c r="D1664" s="839" t="s">
        <v>644</v>
      </c>
      <c r="E1664" s="825" t="s">
        <v>4402</v>
      </c>
      <c r="F1664" s="839" t="s">
        <v>4403</v>
      </c>
      <c r="G1664" s="825" t="s">
        <v>6910</v>
      </c>
      <c r="H1664" s="825" t="s">
        <v>6911</v>
      </c>
      <c r="I1664" s="831">
        <v>246.83999633789063</v>
      </c>
      <c r="J1664" s="831">
        <v>3</v>
      </c>
      <c r="K1664" s="832">
        <v>740.52001953125</v>
      </c>
    </row>
    <row r="1665" spans="1:11" ht="14.45" customHeight="1" x14ac:dyDescent="0.2">
      <c r="A1665" s="821" t="s">
        <v>614</v>
      </c>
      <c r="B1665" s="822" t="s">
        <v>615</v>
      </c>
      <c r="C1665" s="825" t="s">
        <v>643</v>
      </c>
      <c r="D1665" s="839" t="s">
        <v>644</v>
      </c>
      <c r="E1665" s="825" t="s">
        <v>4402</v>
      </c>
      <c r="F1665" s="839" t="s">
        <v>4403</v>
      </c>
      <c r="G1665" s="825" t="s">
        <v>6912</v>
      </c>
      <c r="H1665" s="825" t="s">
        <v>6913</v>
      </c>
      <c r="I1665" s="831">
        <v>547.4000244140625</v>
      </c>
      <c r="J1665" s="831">
        <v>40</v>
      </c>
      <c r="K1665" s="832">
        <v>21896.16015625</v>
      </c>
    </row>
    <row r="1666" spans="1:11" ht="14.45" customHeight="1" x14ac:dyDescent="0.2">
      <c r="A1666" s="821" t="s">
        <v>614</v>
      </c>
      <c r="B1666" s="822" t="s">
        <v>615</v>
      </c>
      <c r="C1666" s="825" t="s">
        <v>643</v>
      </c>
      <c r="D1666" s="839" t="s">
        <v>644</v>
      </c>
      <c r="E1666" s="825" t="s">
        <v>4402</v>
      </c>
      <c r="F1666" s="839" t="s">
        <v>4403</v>
      </c>
      <c r="G1666" s="825" t="s">
        <v>6914</v>
      </c>
      <c r="H1666" s="825" t="s">
        <v>6915</v>
      </c>
      <c r="I1666" s="831">
        <v>10255.7001953125</v>
      </c>
      <c r="J1666" s="831">
        <v>2</v>
      </c>
      <c r="K1666" s="832">
        <v>20511.400390625</v>
      </c>
    </row>
    <row r="1667" spans="1:11" ht="14.45" customHeight="1" x14ac:dyDescent="0.2">
      <c r="A1667" s="821" t="s">
        <v>614</v>
      </c>
      <c r="B1667" s="822" t="s">
        <v>615</v>
      </c>
      <c r="C1667" s="825" t="s">
        <v>643</v>
      </c>
      <c r="D1667" s="839" t="s">
        <v>644</v>
      </c>
      <c r="E1667" s="825" t="s">
        <v>4402</v>
      </c>
      <c r="F1667" s="839" t="s">
        <v>4403</v>
      </c>
      <c r="G1667" s="825" t="s">
        <v>6916</v>
      </c>
      <c r="H1667" s="825" t="s">
        <v>6917</v>
      </c>
      <c r="I1667" s="831">
        <v>1112.469970703125</v>
      </c>
      <c r="J1667" s="831">
        <v>10</v>
      </c>
      <c r="K1667" s="832">
        <v>11124.740234375</v>
      </c>
    </row>
    <row r="1668" spans="1:11" ht="14.45" customHeight="1" x14ac:dyDescent="0.2">
      <c r="A1668" s="821" t="s">
        <v>614</v>
      </c>
      <c r="B1668" s="822" t="s">
        <v>615</v>
      </c>
      <c r="C1668" s="825" t="s">
        <v>643</v>
      </c>
      <c r="D1668" s="839" t="s">
        <v>644</v>
      </c>
      <c r="E1668" s="825" t="s">
        <v>4402</v>
      </c>
      <c r="F1668" s="839" t="s">
        <v>4403</v>
      </c>
      <c r="G1668" s="825" t="s">
        <v>6918</v>
      </c>
      <c r="H1668" s="825" t="s">
        <v>6919</v>
      </c>
      <c r="I1668" s="831">
        <v>636.46002197265625</v>
      </c>
      <c r="J1668" s="831">
        <v>2</v>
      </c>
      <c r="K1668" s="832">
        <v>1272.9200439453125</v>
      </c>
    </row>
    <row r="1669" spans="1:11" ht="14.45" customHeight="1" x14ac:dyDescent="0.2">
      <c r="A1669" s="821" t="s">
        <v>614</v>
      </c>
      <c r="B1669" s="822" t="s">
        <v>615</v>
      </c>
      <c r="C1669" s="825" t="s">
        <v>643</v>
      </c>
      <c r="D1669" s="839" t="s">
        <v>644</v>
      </c>
      <c r="E1669" s="825" t="s">
        <v>4402</v>
      </c>
      <c r="F1669" s="839" t="s">
        <v>4403</v>
      </c>
      <c r="G1669" s="825" t="s">
        <v>6920</v>
      </c>
      <c r="H1669" s="825" t="s">
        <v>6921</v>
      </c>
      <c r="I1669" s="831">
        <v>1191.8499755859375</v>
      </c>
      <c r="J1669" s="831">
        <v>2</v>
      </c>
      <c r="K1669" s="832">
        <v>2383.699951171875</v>
      </c>
    </row>
    <row r="1670" spans="1:11" ht="14.45" customHeight="1" x14ac:dyDescent="0.2">
      <c r="A1670" s="821" t="s">
        <v>614</v>
      </c>
      <c r="B1670" s="822" t="s">
        <v>615</v>
      </c>
      <c r="C1670" s="825" t="s">
        <v>643</v>
      </c>
      <c r="D1670" s="839" t="s">
        <v>644</v>
      </c>
      <c r="E1670" s="825" t="s">
        <v>4402</v>
      </c>
      <c r="F1670" s="839" t="s">
        <v>4403</v>
      </c>
      <c r="G1670" s="825" t="s">
        <v>4612</v>
      </c>
      <c r="H1670" s="825" t="s">
        <v>4613</v>
      </c>
      <c r="I1670" s="831">
        <v>473.52999877929688</v>
      </c>
      <c r="J1670" s="831">
        <v>5</v>
      </c>
      <c r="K1670" s="832">
        <v>2367.64990234375</v>
      </c>
    </row>
    <row r="1671" spans="1:11" ht="14.45" customHeight="1" x14ac:dyDescent="0.2">
      <c r="A1671" s="821" t="s">
        <v>614</v>
      </c>
      <c r="B1671" s="822" t="s">
        <v>615</v>
      </c>
      <c r="C1671" s="825" t="s">
        <v>643</v>
      </c>
      <c r="D1671" s="839" t="s">
        <v>644</v>
      </c>
      <c r="E1671" s="825" t="s">
        <v>4402</v>
      </c>
      <c r="F1671" s="839" t="s">
        <v>4403</v>
      </c>
      <c r="G1671" s="825" t="s">
        <v>6922</v>
      </c>
      <c r="H1671" s="825" t="s">
        <v>6923</v>
      </c>
      <c r="I1671" s="831">
        <v>4762.8349609375</v>
      </c>
      <c r="J1671" s="831">
        <v>4</v>
      </c>
      <c r="K1671" s="832">
        <v>19051.330078125</v>
      </c>
    </row>
    <row r="1672" spans="1:11" ht="14.45" customHeight="1" x14ac:dyDescent="0.2">
      <c r="A1672" s="821" t="s">
        <v>614</v>
      </c>
      <c r="B1672" s="822" t="s">
        <v>615</v>
      </c>
      <c r="C1672" s="825" t="s">
        <v>643</v>
      </c>
      <c r="D1672" s="839" t="s">
        <v>644</v>
      </c>
      <c r="E1672" s="825" t="s">
        <v>4402</v>
      </c>
      <c r="F1672" s="839" t="s">
        <v>4403</v>
      </c>
      <c r="G1672" s="825" t="s">
        <v>6924</v>
      </c>
      <c r="H1672" s="825" t="s">
        <v>6925</v>
      </c>
      <c r="I1672" s="831">
        <v>4382.6201171875</v>
      </c>
      <c r="J1672" s="831">
        <v>2</v>
      </c>
      <c r="K1672" s="832">
        <v>8765.240234375</v>
      </c>
    </row>
    <row r="1673" spans="1:11" ht="14.45" customHeight="1" x14ac:dyDescent="0.2">
      <c r="A1673" s="821" t="s">
        <v>614</v>
      </c>
      <c r="B1673" s="822" t="s">
        <v>615</v>
      </c>
      <c r="C1673" s="825" t="s">
        <v>643</v>
      </c>
      <c r="D1673" s="839" t="s">
        <v>644</v>
      </c>
      <c r="E1673" s="825" t="s">
        <v>4402</v>
      </c>
      <c r="F1673" s="839" t="s">
        <v>4403</v>
      </c>
      <c r="G1673" s="825" t="s">
        <v>6926</v>
      </c>
      <c r="H1673" s="825" t="s">
        <v>6927</v>
      </c>
      <c r="I1673" s="831">
        <v>944.3800048828125</v>
      </c>
      <c r="J1673" s="831">
        <v>6</v>
      </c>
      <c r="K1673" s="832">
        <v>5666.27978515625</v>
      </c>
    </row>
    <row r="1674" spans="1:11" ht="14.45" customHeight="1" x14ac:dyDescent="0.2">
      <c r="A1674" s="821" t="s">
        <v>614</v>
      </c>
      <c r="B1674" s="822" t="s">
        <v>615</v>
      </c>
      <c r="C1674" s="825" t="s">
        <v>643</v>
      </c>
      <c r="D1674" s="839" t="s">
        <v>644</v>
      </c>
      <c r="E1674" s="825" t="s">
        <v>4402</v>
      </c>
      <c r="F1674" s="839" t="s">
        <v>4403</v>
      </c>
      <c r="G1674" s="825" t="s">
        <v>6928</v>
      </c>
      <c r="H1674" s="825" t="s">
        <v>6929</v>
      </c>
      <c r="I1674" s="831">
        <v>1157.6099853515625</v>
      </c>
      <c r="J1674" s="831">
        <v>30</v>
      </c>
      <c r="K1674" s="832">
        <v>34728.2109375</v>
      </c>
    </row>
    <row r="1675" spans="1:11" ht="14.45" customHeight="1" x14ac:dyDescent="0.2">
      <c r="A1675" s="821" t="s">
        <v>614</v>
      </c>
      <c r="B1675" s="822" t="s">
        <v>615</v>
      </c>
      <c r="C1675" s="825" t="s">
        <v>643</v>
      </c>
      <c r="D1675" s="839" t="s">
        <v>644</v>
      </c>
      <c r="E1675" s="825" t="s">
        <v>4402</v>
      </c>
      <c r="F1675" s="839" t="s">
        <v>4403</v>
      </c>
      <c r="G1675" s="825" t="s">
        <v>6930</v>
      </c>
      <c r="H1675" s="825" t="s">
        <v>6931</v>
      </c>
      <c r="I1675" s="831">
        <v>671.54998779296875</v>
      </c>
      <c r="J1675" s="831">
        <v>4</v>
      </c>
      <c r="K1675" s="832">
        <v>2686.199951171875</v>
      </c>
    </row>
    <row r="1676" spans="1:11" ht="14.45" customHeight="1" x14ac:dyDescent="0.2">
      <c r="A1676" s="821" t="s">
        <v>614</v>
      </c>
      <c r="B1676" s="822" t="s">
        <v>615</v>
      </c>
      <c r="C1676" s="825" t="s">
        <v>643</v>
      </c>
      <c r="D1676" s="839" t="s">
        <v>644</v>
      </c>
      <c r="E1676" s="825" t="s">
        <v>4402</v>
      </c>
      <c r="F1676" s="839" t="s">
        <v>4403</v>
      </c>
      <c r="G1676" s="825" t="s">
        <v>6932</v>
      </c>
      <c r="H1676" s="825" t="s">
        <v>6933</v>
      </c>
      <c r="I1676" s="831">
        <v>609.84002685546875</v>
      </c>
      <c r="J1676" s="831">
        <v>10</v>
      </c>
      <c r="K1676" s="832">
        <v>6098.400146484375</v>
      </c>
    </row>
    <row r="1677" spans="1:11" ht="14.45" customHeight="1" x14ac:dyDescent="0.2">
      <c r="A1677" s="821" t="s">
        <v>614</v>
      </c>
      <c r="B1677" s="822" t="s">
        <v>615</v>
      </c>
      <c r="C1677" s="825" t="s">
        <v>643</v>
      </c>
      <c r="D1677" s="839" t="s">
        <v>644</v>
      </c>
      <c r="E1677" s="825" t="s">
        <v>4402</v>
      </c>
      <c r="F1677" s="839" t="s">
        <v>4403</v>
      </c>
      <c r="G1677" s="825" t="s">
        <v>6934</v>
      </c>
      <c r="H1677" s="825" t="s">
        <v>6935</v>
      </c>
      <c r="I1677" s="831">
        <v>1193.4200439453125</v>
      </c>
      <c r="J1677" s="831">
        <v>6</v>
      </c>
      <c r="K1677" s="832">
        <v>7160.5400390625</v>
      </c>
    </row>
    <row r="1678" spans="1:11" ht="14.45" customHeight="1" x14ac:dyDescent="0.2">
      <c r="A1678" s="821" t="s">
        <v>614</v>
      </c>
      <c r="B1678" s="822" t="s">
        <v>615</v>
      </c>
      <c r="C1678" s="825" t="s">
        <v>643</v>
      </c>
      <c r="D1678" s="839" t="s">
        <v>644</v>
      </c>
      <c r="E1678" s="825" t="s">
        <v>4402</v>
      </c>
      <c r="F1678" s="839" t="s">
        <v>4403</v>
      </c>
      <c r="G1678" s="825" t="s">
        <v>6936</v>
      </c>
      <c r="H1678" s="825" t="s">
        <v>6937</v>
      </c>
      <c r="I1678" s="831">
        <v>148.22999572753906</v>
      </c>
      <c r="J1678" s="831">
        <v>10</v>
      </c>
      <c r="K1678" s="832">
        <v>1482.300048828125</v>
      </c>
    </row>
    <row r="1679" spans="1:11" ht="14.45" customHeight="1" x14ac:dyDescent="0.2">
      <c r="A1679" s="821" t="s">
        <v>614</v>
      </c>
      <c r="B1679" s="822" t="s">
        <v>615</v>
      </c>
      <c r="C1679" s="825" t="s">
        <v>643</v>
      </c>
      <c r="D1679" s="839" t="s">
        <v>644</v>
      </c>
      <c r="E1679" s="825" t="s">
        <v>4402</v>
      </c>
      <c r="F1679" s="839" t="s">
        <v>4403</v>
      </c>
      <c r="G1679" s="825" t="s">
        <v>6938</v>
      </c>
      <c r="H1679" s="825" t="s">
        <v>6939</v>
      </c>
      <c r="I1679" s="831">
        <v>337.58999633789063</v>
      </c>
      <c r="J1679" s="831">
        <v>2</v>
      </c>
      <c r="K1679" s="832">
        <v>675.17999267578125</v>
      </c>
    </row>
    <row r="1680" spans="1:11" ht="14.45" customHeight="1" x14ac:dyDescent="0.2">
      <c r="A1680" s="821" t="s">
        <v>614</v>
      </c>
      <c r="B1680" s="822" t="s">
        <v>615</v>
      </c>
      <c r="C1680" s="825" t="s">
        <v>643</v>
      </c>
      <c r="D1680" s="839" t="s">
        <v>644</v>
      </c>
      <c r="E1680" s="825" t="s">
        <v>4402</v>
      </c>
      <c r="F1680" s="839" t="s">
        <v>4403</v>
      </c>
      <c r="G1680" s="825" t="s">
        <v>6940</v>
      </c>
      <c r="H1680" s="825" t="s">
        <v>6941</v>
      </c>
      <c r="I1680" s="831">
        <v>185.1300048828125</v>
      </c>
      <c r="J1680" s="831">
        <v>10</v>
      </c>
      <c r="K1680" s="832">
        <v>1851.300048828125</v>
      </c>
    </row>
    <row r="1681" spans="1:11" ht="14.45" customHeight="1" x14ac:dyDescent="0.2">
      <c r="A1681" s="821" t="s">
        <v>614</v>
      </c>
      <c r="B1681" s="822" t="s">
        <v>615</v>
      </c>
      <c r="C1681" s="825" t="s">
        <v>643</v>
      </c>
      <c r="D1681" s="839" t="s">
        <v>644</v>
      </c>
      <c r="E1681" s="825" t="s">
        <v>4402</v>
      </c>
      <c r="F1681" s="839" t="s">
        <v>4403</v>
      </c>
      <c r="G1681" s="825" t="s">
        <v>6942</v>
      </c>
      <c r="H1681" s="825" t="s">
        <v>6943</v>
      </c>
      <c r="I1681" s="831">
        <v>2823.330078125</v>
      </c>
      <c r="J1681" s="831">
        <v>6</v>
      </c>
      <c r="K1681" s="832">
        <v>16940</v>
      </c>
    </row>
    <row r="1682" spans="1:11" ht="14.45" customHeight="1" x14ac:dyDescent="0.2">
      <c r="A1682" s="821" t="s">
        <v>614</v>
      </c>
      <c r="B1682" s="822" t="s">
        <v>615</v>
      </c>
      <c r="C1682" s="825" t="s">
        <v>643</v>
      </c>
      <c r="D1682" s="839" t="s">
        <v>644</v>
      </c>
      <c r="E1682" s="825" t="s">
        <v>4402</v>
      </c>
      <c r="F1682" s="839" t="s">
        <v>4403</v>
      </c>
      <c r="G1682" s="825" t="s">
        <v>6944</v>
      </c>
      <c r="H1682" s="825" t="s">
        <v>6945</v>
      </c>
      <c r="I1682" s="831">
        <v>11.75</v>
      </c>
      <c r="J1682" s="831">
        <v>100</v>
      </c>
      <c r="K1682" s="832">
        <v>1174.9100341796875</v>
      </c>
    </row>
    <row r="1683" spans="1:11" ht="14.45" customHeight="1" x14ac:dyDescent="0.2">
      <c r="A1683" s="821" t="s">
        <v>614</v>
      </c>
      <c r="B1683" s="822" t="s">
        <v>615</v>
      </c>
      <c r="C1683" s="825" t="s">
        <v>643</v>
      </c>
      <c r="D1683" s="839" t="s">
        <v>644</v>
      </c>
      <c r="E1683" s="825" t="s">
        <v>4402</v>
      </c>
      <c r="F1683" s="839" t="s">
        <v>4403</v>
      </c>
      <c r="G1683" s="825" t="s">
        <v>6946</v>
      </c>
      <c r="H1683" s="825" t="s">
        <v>6947</v>
      </c>
      <c r="I1683" s="831">
        <v>22.447500705718994</v>
      </c>
      <c r="J1683" s="831">
        <v>200</v>
      </c>
      <c r="K1683" s="832">
        <v>4489.199951171875</v>
      </c>
    </row>
    <row r="1684" spans="1:11" ht="14.45" customHeight="1" x14ac:dyDescent="0.2">
      <c r="A1684" s="821" t="s">
        <v>614</v>
      </c>
      <c r="B1684" s="822" t="s">
        <v>615</v>
      </c>
      <c r="C1684" s="825" t="s">
        <v>643</v>
      </c>
      <c r="D1684" s="839" t="s">
        <v>644</v>
      </c>
      <c r="E1684" s="825" t="s">
        <v>4402</v>
      </c>
      <c r="F1684" s="839" t="s">
        <v>4403</v>
      </c>
      <c r="G1684" s="825" t="s">
        <v>6948</v>
      </c>
      <c r="H1684" s="825" t="s">
        <v>6949</v>
      </c>
      <c r="I1684" s="831">
        <v>1200.9300537109375</v>
      </c>
      <c r="J1684" s="831">
        <v>216</v>
      </c>
      <c r="K1684" s="832">
        <v>259399.79296875</v>
      </c>
    </row>
    <row r="1685" spans="1:11" ht="14.45" customHeight="1" x14ac:dyDescent="0.2">
      <c r="A1685" s="821" t="s">
        <v>614</v>
      </c>
      <c r="B1685" s="822" t="s">
        <v>615</v>
      </c>
      <c r="C1685" s="825" t="s">
        <v>643</v>
      </c>
      <c r="D1685" s="839" t="s">
        <v>644</v>
      </c>
      <c r="E1685" s="825" t="s">
        <v>4402</v>
      </c>
      <c r="F1685" s="839" t="s">
        <v>4403</v>
      </c>
      <c r="G1685" s="825" t="s">
        <v>6950</v>
      </c>
      <c r="H1685" s="825" t="s">
        <v>6951</v>
      </c>
      <c r="I1685" s="831">
        <v>2093.780029296875</v>
      </c>
      <c r="J1685" s="831">
        <v>1</v>
      </c>
      <c r="K1685" s="832">
        <v>2093.780029296875</v>
      </c>
    </row>
    <row r="1686" spans="1:11" ht="14.45" customHeight="1" x14ac:dyDescent="0.2">
      <c r="A1686" s="821" t="s">
        <v>614</v>
      </c>
      <c r="B1686" s="822" t="s">
        <v>615</v>
      </c>
      <c r="C1686" s="825" t="s">
        <v>643</v>
      </c>
      <c r="D1686" s="839" t="s">
        <v>644</v>
      </c>
      <c r="E1686" s="825" t="s">
        <v>4402</v>
      </c>
      <c r="F1686" s="839" t="s">
        <v>4403</v>
      </c>
      <c r="G1686" s="825" t="s">
        <v>6952</v>
      </c>
      <c r="H1686" s="825" t="s">
        <v>6953</v>
      </c>
      <c r="I1686" s="831">
        <v>1046.8900146484375</v>
      </c>
      <c r="J1686" s="831">
        <v>1</v>
      </c>
      <c r="K1686" s="832">
        <v>1688.4900207519531</v>
      </c>
    </row>
    <row r="1687" spans="1:11" ht="14.45" customHeight="1" x14ac:dyDescent="0.2">
      <c r="A1687" s="821" t="s">
        <v>614</v>
      </c>
      <c r="B1687" s="822" t="s">
        <v>615</v>
      </c>
      <c r="C1687" s="825" t="s">
        <v>643</v>
      </c>
      <c r="D1687" s="839" t="s">
        <v>644</v>
      </c>
      <c r="E1687" s="825" t="s">
        <v>4402</v>
      </c>
      <c r="F1687" s="839" t="s">
        <v>4403</v>
      </c>
      <c r="G1687" s="825" t="s">
        <v>6954</v>
      </c>
      <c r="H1687" s="825" t="s">
        <v>6955</v>
      </c>
      <c r="I1687" s="831">
        <v>2774.530029296875</v>
      </c>
      <c r="J1687" s="831">
        <v>12</v>
      </c>
      <c r="K1687" s="832">
        <v>33294.359375</v>
      </c>
    </row>
    <row r="1688" spans="1:11" ht="14.45" customHeight="1" x14ac:dyDescent="0.2">
      <c r="A1688" s="821" t="s">
        <v>614</v>
      </c>
      <c r="B1688" s="822" t="s">
        <v>615</v>
      </c>
      <c r="C1688" s="825" t="s">
        <v>643</v>
      </c>
      <c r="D1688" s="839" t="s">
        <v>644</v>
      </c>
      <c r="E1688" s="825" t="s">
        <v>4402</v>
      </c>
      <c r="F1688" s="839" t="s">
        <v>4403</v>
      </c>
      <c r="G1688" s="825" t="s">
        <v>6956</v>
      </c>
      <c r="H1688" s="825" t="s">
        <v>6957</v>
      </c>
      <c r="I1688" s="831">
        <v>1089</v>
      </c>
      <c r="J1688" s="831">
        <v>100</v>
      </c>
      <c r="K1688" s="832">
        <v>108900</v>
      </c>
    </row>
    <row r="1689" spans="1:11" ht="14.45" customHeight="1" x14ac:dyDescent="0.2">
      <c r="A1689" s="821" t="s">
        <v>614</v>
      </c>
      <c r="B1689" s="822" t="s">
        <v>615</v>
      </c>
      <c r="C1689" s="825" t="s">
        <v>643</v>
      </c>
      <c r="D1689" s="839" t="s">
        <v>644</v>
      </c>
      <c r="E1689" s="825" t="s">
        <v>4402</v>
      </c>
      <c r="F1689" s="839" t="s">
        <v>4403</v>
      </c>
      <c r="G1689" s="825" t="s">
        <v>6958</v>
      </c>
      <c r="H1689" s="825" t="s">
        <v>6959</v>
      </c>
      <c r="I1689" s="831">
        <v>5687</v>
      </c>
      <c r="J1689" s="831">
        <v>1</v>
      </c>
      <c r="K1689" s="832">
        <v>5687</v>
      </c>
    </row>
    <row r="1690" spans="1:11" ht="14.45" customHeight="1" x14ac:dyDescent="0.2">
      <c r="A1690" s="821" t="s">
        <v>614</v>
      </c>
      <c r="B1690" s="822" t="s">
        <v>615</v>
      </c>
      <c r="C1690" s="825" t="s">
        <v>643</v>
      </c>
      <c r="D1690" s="839" t="s">
        <v>644</v>
      </c>
      <c r="E1690" s="825" t="s">
        <v>4402</v>
      </c>
      <c r="F1690" s="839" t="s">
        <v>4403</v>
      </c>
      <c r="G1690" s="825" t="s">
        <v>6960</v>
      </c>
      <c r="H1690" s="825" t="s">
        <v>6961</v>
      </c>
      <c r="I1690" s="831">
        <v>1.2100000381469727</v>
      </c>
      <c r="J1690" s="831">
        <v>140</v>
      </c>
      <c r="K1690" s="832">
        <v>169.40000534057617</v>
      </c>
    </row>
    <row r="1691" spans="1:11" ht="14.45" customHeight="1" x14ac:dyDescent="0.2">
      <c r="A1691" s="821" t="s">
        <v>614</v>
      </c>
      <c r="B1691" s="822" t="s">
        <v>615</v>
      </c>
      <c r="C1691" s="825" t="s">
        <v>643</v>
      </c>
      <c r="D1691" s="839" t="s">
        <v>644</v>
      </c>
      <c r="E1691" s="825" t="s">
        <v>4402</v>
      </c>
      <c r="F1691" s="839" t="s">
        <v>4403</v>
      </c>
      <c r="G1691" s="825" t="s">
        <v>6962</v>
      </c>
      <c r="H1691" s="825" t="s">
        <v>6963</v>
      </c>
      <c r="I1691" s="831">
        <v>302.5</v>
      </c>
      <c r="J1691" s="831">
        <v>140</v>
      </c>
      <c r="K1691" s="832">
        <v>42350</v>
      </c>
    </row>
    <row r="1692" spans="1:11" ht="14.45" customHeight="1" x14ac:dyDescent="0.2">
      <c r="A1692" s="821" t="s">
        <v>614</v>
      </c>
      <c r="B1692" s="822" t="s">
        <v>615</v>
      </c>
      <c r="C1692" s="825" t="s">
        <v>643</v>
      </c>
      <c r="D1692" s="839" t="s">
        <v>644</v>
      </c>
      <c r="E1692" s="825" t="s">
        <v>4402</v>
      </c>
      <c r="F1692" s="839" t="s">
        <v>4403</v>
      </c>
      <c r="G1692" s="825" t="s">
        <v>6964</v>
      </c>
      <c r="H1692" s="825" t="s">
        <v>6965</v>
      </c>
      <c r="I1692" s="831">
        <v>4840</v>
      </c>
      <c r="J1692" s="831">
        <v>28</v>
      </c>
      <c r="K1692" s="832">
        <v>135520</v>
      </c>
    </row>
    <row r="1693" spans="1:11" ht="14.45" customHeight="1" x14ac:dyDescent="0.2">
      <c r="A1693" s="821" t="s">
        <v>614</v>
      </c>
      <c r="B1693" s="822" t="s">
        <v>615</v>
      </c>
      <c r="C1693" s="825" t="s">
        <v>643</v>
      </c>
      <c r="D1693" s="839" t="s">
        <v>644</v>
      </c>
      <c r="E1693" s="825" t="s">
        <v>4402</v>
      </c>
      <c r="F1693" s="839" t="s">
        <v>4403</v>
      </c>
      <c r="G1693" s="825" t="s">
        <v>6966</v>
      </c>
      <c r="H1693" s="825" t="s">
        <v>6967</v>
      </c>
      <c r="I1693" s="831">
        <v>40.899999618530273</v>
      </c>
      <c r="J1693" s="831">
        <v>200</v>
      </c>
      <c r="K1693" s="832">
        <v>8179.599853515625</v>
      </c>
    </row>
    <row r="1694" spans="1:11" ht="14.45" customHeight="1" x14ac:dyDescent="0.2">
      <c r="A1694" s="821" t="s">
        <v>614</v>
      </c>
      <c r="B1694" s="822" t="s">
        <v>615</v>
      </c>
      <c r="C1694" s="825" t="s">
        <v>643</v>
      </c>
      <c r="D1694" s="839" t="s">
        <v>644</v>
      </c>
      <c r="E1694" s="825" t="s">
        <v>4402</v>
      </c>
      <c r="F1694" s="839" t="s">
        <v>4403</v>
      </c>
      <c r="G1694" s="825" t="s">
        <v>4465</v>
      </c>
      <c r="H1694" s="825" t="s">
        <v>4466</v>
      </c>
      <c r="I1694" s="831">
        <v>0.82499998807907104</v>
      </c>
      <c r="J1694" s="831">
        <v>1000</v>
      </c>
      <c r="K1694" s="832">
        <v>826</v>
      </c>
    </row>
    <row r="1695" spans="1:11" ht="14.45" customHeight="1" x14ac:dyDescent="0.2">
      <c r="A1695" s="821" t="s">
        <v>614</v>
      </c>
      <c r="B1695" s="822" t="s">
        <v>615</v>
      </c>
      <c r="C1695" s="825" t="s">
        <v>643</v>
      </c>
      <c r="D1695" s="839" t="s">
        <v>644</v>
      </c>
      <c r="E1695" s="825" t="s">
        <v>4402</v>
      </c>
      <c r="F1695" s="839" t="s">
        <v>4403</v>
      </c>
      <c r="G1695" s="825" t="s">
        <v>4467</v>
      </c>
      <c r="H1695" s="825" t="s">
        <v>4468</v>
      </c>
      <c r="I1695" s="831">
        <v>1.1359999895095825</v>
      </c>
      <c r="J1695" s="831">
        <v>480</v>
      </c>
      <c r="K1695" s="832">
        <v>545.59999084472656</v>
      </c>
    </row>
    <row r="1696" spans="1:11" ht="14.45" customHeight="1" x14ac:dyDescent="0.2">
      <c r="A1696" s="821" t="s">
        <v>614</v>
      </c>
      <c r="B1696" s="822" t="s">
        <v>615</v>
      </c>
      <c r="C1696" s="825" t="s">
        <v>643</v>
      </c>
      <c r="D1696" s="839" t="s">
        <v>644</v>
      </c>
      <c r="E1696" s="825" t="s">
        <v>4402</v>
      </c>
      <c r="F1696" s="839" t="s">
        <v>4403</v>
      </c>
      <c r="G1696" s="825" t="s">
        <v>6968</v>
      </c>
      <c r="H1696" s="825" t="s">
        <v>6969</v>
      </c>
      <c r="I1696" s="831">
        <v>7.1599998474121094</v>
      </c>
      <c r="J1696" s="831">
        <v>200</v>
      </c>
      <c r="K1696" s="832">
        <v>1431.4100341796875</v>
      </c>
    </row>
    <row r="1697" spans="1:11" ht="14.45" customHeight="1" x14ac:dyDescent="0.2">
      <c r="A1697" s="821" t="s">
        <v>614</v>
      </c>
      <c r="B1697" s="822" t="s">
        <v>615</v>
      </c>
      <c r="C1697" s="825" t="s">
        <v>643</v>
      </c>
      <c r="D1697" s="839" t="s">
        <v>644</v>
      </c>
      <c r="E1697" s="825" t="s">
        <v>4402</v>
      </c>
      <c r="F1697" s="839" t="s">
        <v>4403</v>
      </c>
      <c r="G1697" s="825" t="s">
        <v>4469</v>
      </c>
      <c r="H1697" s="825" t="s">
        <v>4470</v>
      </c>
      <c r="I1697" s="831">
        <v>0.57999998331069946</v>
      </c>
      <c r="J1697" s="831">
        <v>500</v>
      </c>
      <c r="K1697" s="832">
        <v>290</v>
      </c>
    </row>
    <row r="1698" spans="1:11" ht="14.45" customHeight="1" x14ac:dyDescent="0.2">
      <c r="A1698" s="821" t="s">
        <v>614</v>
      </c>
      <c r="B1698" s="822" t="s">
        <v>615</v>
      </c>
      <c r="C1698" s="825" t="s">
        <v>643</v>
      </c>
      <c r="D1698" s="839" t="s">
        <v>644</v>
      </c>
      <c r="E1698" s="825" t="s">
        <v>4402</v>
      </c>
      <c r="F1698" s="839" t="s">
        <v>4403</v>
      </c>
      <c r="G1698" s="825" t="s">
        <v>4866</v>
      </c>
      <c r="H1698" s="825" t="s">
        <v>4867</v>
      </c>
      <c r="I1698" s="831">
        <v>23.399999618530273</v>
      </c>
      <c r="J1698" s="831">
        <v>133</v>
      </c>
      <c r="K1698" s="832">
        <v>3111.75</v>
      </c>
    </row>
    <row r="1699" spans="1:11" ht="14.45" customHeight="1" x14ac:dyDescent="0.2">
      <c r="A1699" s="821" t="s">
        <v>614</v>
      </c>
      <c r="B1699" s="822" t="s">
        <v>615</v>
      </c>
      <c r="C1699" s="825" t="s">
        <v>643</v>
      </c>
      <c r="D1699" s="839" t="s">
        <v>644</v>
      </c>
      <c r="E1699" s="825" t="s">
        <v>4402</v>
      </c>
      <c r="F1699" s="839" t="s">
        <v>4403</v>
      </c>
      <c r="G1699" s="825" t="s">
        <v>6970</v>
      </c>
      <c r="H1699" s="825" t="s">
        <v>6971</v>
      </c>
      <c r="I1699" s="831">
        <v>819.40997314453125</v>
      </c>
      <c r="J1699" s="831">
        <v>6</v>
      </c>
      <c r="K1699" s="832">
        <v>4916.47021484375</v>
      </c>
    </row>
    <row r="1700" spans="1:11" ht="14.45" customHeight="1" x14ac:dyDescent="0.2">
      <c r="A1700" s="821" t="s">
        <v>614</v>
      </c>
      <c r="B1700" s="822" t="s">
        <v>615</v>
      </c>
      <c r="C1700" s="825" t="s">
        <v>643</v>
      </c>
      <c r="D1700" s="839" t="s">
        <v>644</v>
      </c>
      <c r="E1700" s="825" t="s">
        <v>4402</v>
      </c>
      <c r="F1700" s="839" t="s">
        <v>4403</v>
      </c>
      <c r="G1700" s="825" t="s">
        <v>6972</v>
      </c>
      <c r="H1700" s="825" t="s">
        <v>6973</v>
      </c>
      <c r="I1700" s="831">
        <v>1879.8599853515625</v>
      </c>
      <c r="J1700" s="831">
        <v>10</v>
      </c>
      <c r="K1700" s="832">
        <v>18798.560546875</v>
      </c>
    </row>
    <row r="1701" spans="1:11" ht="14.45" customHeight="1" x14ac:dyDescent="0.2">
      <c r="A1701" s="821" t="s">
        <v>614</v>
      </c>
      <c r="B1701" s="822" t="s">
        <v>615</v>
      </c>
      <c r="C1701" s="825" t="s">
        <v>643</v>
      </c>
      <c r="D1701" s="839" t="s">
        <v>644</v>
      </c>
      <c r="E1701" s="825" t="s">
        <v>4402</v>
      </c>
      <c r="F1701" s="839" t="s">
        <v>4403</v>
      </c>
      <c r="G1701" s="825" t="s">
        <v>6974</v>
      </c>
      <c r="H1701" s="825" t="s">
        <v>6975</v>
      </c>
      <c r="I1701" s="831">
        <v>72.082221984863281</v>
      </c>
      <c r="J1701" s="831">
        <v>650</v>
      </c>
      <c r="K1701" s="832">
        <v>46719.379150390625</v>
      </c>
    </row>
    <row r="1702" spans="1:11" ht="14.45" customHeight="1" x14ac:dyDescent="0.2">
      <c r="A1702" s="821" t="s">
        <v>614</v>
      </c>
      <c r="B1702" s="822" t="s">
        <v>615</v>
      </c>
      <c r="C1702" s="825" t="s">
        <v>643</v>
      </c>
      <c r="D1702" s="839" t="s">
        <v>644</v>
      </c>
      <c r="E1702" s="825" t="s">
        <v>4402</v>
      </c>
      <c r="F1702" s="839" t="s">
        <v>4403</v>
      </c>
      <c r="G1702" s="825" t="s">
        <v>6976</v>
      </c>
      <c r="H1702" s="825" t="s">
        <v>6977</v>
      </c>
      <c r="I1702" s="831">
        <v>467.67001342773438</v>
      </c>
      <c r="J1702" s="831">
        <v>26</v>
      </c>
      <c r="K1702" s="832">
        <v>12159.2900390625</v>
      </c>
    </row>
    <row r="1703" spans="1:11" ht="14.45" customHeight="1" x14ac:dyDescent="0.2">
      <c r="A1703" s="821" t="s">
        <v>614</v>
      </c>
      <c r="B1703" s="822" t="s">
        <v>615</v>
      </c>
      <c r="C1703" s="825" t="s">
        <v>643</v>
      </c>
      <c r="D1703" s="839" t="s">
        <v>644</v>
      </c>
      <c r="E1703" s="825" t="s">
        <v>4402</v>
      </c>
      <c r="F1703" s="839" t="s">
        <v>4403</v>
      </c>
      <c r="G1703" s="825" t="s">
        <v>6978</v>
      </c>
      <c r="H1703" s="825" t="s">
        <v>6979</v>
      </c>
      <c r="I1703" s="831">
        <v>427.760009765625</v>
      </c>
      <c r="J1703" s="831">
        <v>20</v>
      </c>
      <c r="K1703" s="832">
        <v>8555.1796875</v>
      </c>
    </row>
    <row r="1704" spans="1:11" ht="14.45" customHeight="1" x14ac:dyDescent="0.2">
      <c r="A1704" s="821" t="s">
        <v>614</v>
      </c>
      <c r="B1704" s="822" t="s">
        <v>615</v>
      </c>
      <c r="C1704" s="825" t="s">
        <v>643</v>
      </c>
      <c r="D1704" s="839" t="s">
        <v>644</v>
      </c>
      <c r="E1704" s="825" t="s">
        <v>4402</v>
      </c>
      <c r="F1704" s="839" t="s">
        <v>4403</v>
      </c>
      <c r="G1704" s="825" t="s">
        <v>6980</v>
      </c>
      <c r="H1704" s="825" t="s">
        <v>6981</v>
      </c>
      <c r="I1704" s="831">
        <v>361</v>
      </c>
      <c r="J1704" s="831">
        <v>30</v>
      </c>
      <c r="K1704" s="832">
        <v>10830.1103515625</v>
      </c>
    </row>
    <row r="1705" spans="1:11" ht="14.45" customHeight="1" x14ac:dyDescent="0.2">
      <c r="A1705" s="821" t="s">
        <v>614</v>
      </c>
      <c r="B1705" s="822" t="s">
        <v>615</v>
      </c>
      <c r="C1705" s="825" t="s">
        <v>643</v>
      </c>
      <c r="D1705" s="839" t="s">
        <v>644</v>
      </c>
      <c r="E1705" s="825" t="s">
        <v>4402</v>
      </c>
      <c r="F1705" s="839" t="s">
        <v>4403</v>
      </c>
      <c r="G1705" s="825" t="s">
        <v>6982</v>
      </c>
      <c r="H1705" s="825" t="s">
        <v>6983</v>
      </c>
      <c r="I1705" s="831">
        <v>537.489990234375</v>
      </c>
      <c r="J1705" s="831">
        <v>30</v>
      </c>
      <c r="K1705" s="832">
        <v>16124.8203125</v>
      </c>
    </row>
    <row r="1706" spans="1:11" ht="14.45" customHeight="1" x14ac:dyDescent="0.2">
      <c r="A1706" s="821" t="s">
        <v>614</v>
      </c>
      <c r="B1706" s="822" t="s">
        <v>615</v>
      </c>
      <c r="C1706" s="825" t="s">
        <v>643</v>
      </c>
      <c r="D1706" s="839" t="s">
        <v>644</v>
      </c>
      <c r="E1706" s="825" t="s">
        <v>4402</v>
      </c>
      <c r="F1706" s="839" t="s">
        <v>4403</v>
      </c>
      <c r="G1706" s="825" t="s">
        <v>6984</v>
      </c>
      <c r="H1706" s="825" t="s">
        <v>6985</v>
      </c>
      <c r="I1706" s="831">
        <v>508.44000244140625</v>
      </c>
      <c r="J1706" s="831">
        <v>30</v>
      </c>
      <c r="K1706" s="832">
        <v>15253.259765625</v>
      </c>
    </row>
    <row r="1707" spans="1:11" ht="14.45" customHeight="1" x14ac:dyDescent="0.2">
      <c r="A1707" s="821" t="s">
        <v>614</v>
      </c>
      <c r="B1707" s="822" t="s">
        <v>615</v>
      </c>
      <c r="C1707" s="825" t="s">
        <v>643</v>
      </c>
      <c r="D1707" s="839" t="s">
        <v>644</v>
      </c>
      <c r="E1707" s="825" t="s">
        <v>4402</v>
      </c>
      <c r="F1707" s="839" t="s">
        <v>4403</v>
      </c>
      <c r="G1707" s="825" t="s">
        <v>6986</v>
      </c>
      <c r="H1707" s="825" t="s">
        <v>6987</v>
      </c>
      <c r="I1707" s="831">
        <v>705.66998291015625</v>
      </c>
      <c r="J1707" s="831">
        <v>12</v>
      </c>
      <c r="K1707" s="832">
        <v>8468.0595703125</v>
      </c>
    </row>
    <row r="1708" spans="1:11" ht="14.45" customHeight="1" x14ac:dyDescent="0.2">
      <c r="A1708" s="821" t="s">
        <v>614</v>
      </c>
      <c r="B1708" s="822" t="s">
        <v>615</v>
      </c>
      <c r="C1708" s="825" t="s">
        <v>643</v>
      </c>
      <c r="D1708" s="839" t="s">
        <v>644</v>
      </c>
      <c r="E1708" s="825" t="s">
        <v>4402</v>
      </c>
      <c r="F1708" s="839" t="s">
        <v>4403</v>
      </c>
      <c r="G1708" s="825" t="s">
        <v>6988</v>
      </c>
      <c r="H1708" s="825" t="s">
        <v>6989</v>
      </c>
      <c r="I1708" s="831">
        <v>456.41000366210938</v>
      </c>
      <c r="J1708" s="831">
        <v>50</v>
      </c>
      <c r="K1708" s="832">
        <v>22820.599609375</v>
      </c>
    </row>
    <row r="1709" spans="1:11" ht="14.45" customHeight="1" x14ac:dyDescent="0.2">
      <c r="A1709" s="821" t="s">
        <v>614</v>
      </c>
      <c r="B1709" s="822" t="s">
        <v>615</v>
      </c>
      <c r="C1709" s="825" t="s">
        <v>643</v>
      </c>
      <c r="D1709" s="839" t="s">
        <v>644</v>
      </c>
      <c r="E1709" s="825" t="s">
        <v>4402</v>
      </c>
      <c r="F1709" s="839" t="s">
        <v>4403</v>
      </c>
      <c r="G1709" s="825" t="s">
        <v>6990</v>
      </c>
      <c r="H1709" s="825" t="s">
        <v>6991</v>
      </c>
      <c r="I1709" s="831">
        <v>660.3699951171875</v>
      </c>
      <c r="J1709" s="831">
        <v>40</v>
      </c>
      <c r="K1709" s="832">
        <v>26414.779296875</v>
      </c>
    </row>
    <row r="1710" spans="1:11" ht="14.45" customHeight="1" x14ac:dyDescent="0.2">
      <c r="A1710" s="821" t="s">
        <v>614</v>
      </c>
      <c r="B1710" s="822" t="s">
        <v>615</v>
      </c>
      <c r="C1710" s="825" t="s">
        <v>643</v>
      </c>
      <c r="D1710" s="839" t="s">
        <v>644</v>
      </c>
      <c r="E1710" s="825" t="s">
        <v>4402</v>
      </c>
      <c r="F1710" s="839" t="s">
        <v>4403</v>
      </c>
      <c r="G1710" s="825" t="s">
        <v>6992</v>
      </c>
      <c r="H1710" s="825" t="s">
        <v>6993</v>
      </c>
      <c r="I1710" s="831">
        <v>705.66998291015625</v>
      </c>
      <c r="J1710" s="831">
        <v>15</v>
      </c>
      <c r="K1710" s="832">
        <v>10585.080078125</v>
      </c>
    </row>
    <row r="1711" spans="1:11" ht="14.45" customHeight="1" x14ac:dyDescent="0.2">
      <c r="A1711" s="821" t="s">
        <v>614</v>
      </c>
      <c r="B1711" s="822" t="s">
        <v>615</v>
      </c>
      <c r="C1711" s="825" t="s">
        <v>643</v>
      </c>
      <c r="D1711" s="839" t="s">
        <v>644</v>
      </c>
      <c r="E1711" s="825" t="s">
        <v>4402</v>
      </c>
      <c r="F1711" s="839" t="s">
        <v>4403</v>
      </c>
      <c r="G1711" s="825" t="s">
        <v>6994</v>
      </c>
      <c r="H1711" s="825" t="s">
        <v>6995</v>
      </c>
      <c r="I1711" s="831">
        <v>61.340000152587891</v>
      </c>
      <c r="J1711" s="831">
        <v>36</v>
      </c>
      <c r="K1711" s="832">
        <v>2208.1799926757813</v>
      </c>
    </row>
    <row r="1712" spans="1:11" ht="14.45" customHeight="1" x14ac:dyDescent="0.2">
      <c r="A1712" s="821" t="s">
        <v>614</v>
      </c>
      <c r="B1712" s="822" t="s">
        <v>615</v>
      </c>
      <c r="C1712" s="825" t="s">
        <v>643</v>
      </c>
      <c r="D1712" s="839" t="s">
        <v>644</v>
      </c>
      <c r="E1712" s="825" t="s">
        <v>4402</v>
      </c>
      <c r="F1712" s="839" t="s">
        <v>4403</v>
      </c>
      <c r="G1712" s="825" t="s">
        <v>6996</v>
      </c>
      <c r="H1712" s="825" t="s">
        <v>6997</v>
      </c>
      <c r="I1712" s="831">
        <v>1692.7900390625</v>
      </c>
      <c r="J1712" s="831">
        <v>6</v>
      </c>
      <c r="K1712" s="832">
        <v>10156.740234375</v>
      </c>
    </row>
    <row r="1713" spans="1:11" ht="14.45" customHeight="1" x14ac:dyDescent="0.2">
      <c r="A1713" s="821" t="s">
        <v>614</v>
      </c>
      <c r="B1713" s="822" t="s">
        <v>615</v>
      </c>
      <c r="C1713" s="825" t="s">
        <v>643</v>
      </c>
      <c r="D1713" s="839" t="s">
        <v>644</v>
      </c>
      <c r="E1713" s="825" t="s">
        <v>4402</v>
      </c>
      <c r="F1713" s="839" t="s">
        <v>4403</v>
      </c>
      <c r="G1713" s="825" t="s">
        <v>6998</v>
      </c>
      <c r="H1713" s="825" t="s">
        <v>6999</v>
      </c>
      <c r="I1713" s="831">
        <v>1612.949951171875</v>
      </c>
      <c r="J1713" s="831">
        <v>2</v>
      </c>
      <c r="K1713" s="832">
        <v>3225.89990234375</v>
      </c>
    </row>
    <row r="1714" spans="1:11" ht="14.45" customHeight="1" x14ac:dyDescent="0.2">
      <c r="A1714" s="821" t="s">
        <v>614</v>
      </c>
      <c r="B1714" s="822" t="s">
        <v>615</v>
      </c>
      <c r="C1714" s="825" t="s">
        <v>643</v>
      </c>
      <c r="D1714" s="839" t="s">
        <v>644</v>
      </c>
      <c r="E1714" s="825" t="s">
        <v>4402</v>
      </c>
      <c r="F1714" s="839" t="s">
        <v>4403</v>
      </c>
      <c r="G1714" s="825" t="s">
        <v>7000</v>
      </c>
      <c r="H1714" s="825" t="s">
        <v>7001</v>
      </c>
      <c r="I1714" s="831">
        <v>13558.0498046875</v>
      </c>
      <c r="J1714" s="831">
        <v>1</v>
      </c>
      <c r="K1714" s="832">
        <v>13558.0498046875</v>
      </c>
    </row>
    <row r="1715" spans="1:11" ht="14.45" customHeight="1" x14ac:dyDescent="0.2">
      <c r="A1715" s="821" t="s">
        <v>614</v>
      </c>
      <c r="B1715" s="822" t="s">
        <v>615</v>
      </c>
      <c r="C1715" s="825" t="s">
        <v>643</v>
      </c>
      <c r="D1715" s="839" t="s">
        <v>644</v>
      </c>
      <c r="E1715" s="825" t="s">
        <v>4402</v>
      </c>
      <c r="F1715" s="839" t="s">
        <v>4403</v>
      </c>
      <c r="G1715" s="825" t="s">
        <v>7002</v>
      </c>
      <c r="H1715" s="825" t="s">
        <v>7003</v>
      </c>
      <c r="I1715" s="831">
        <v>1125.300048828125</v>
      </c>
      <c r="J1715" s="831">
        <v>15</v>
      </c>
      <c r="K1715" s="832">
        <v>16879.5</v>
      </c>
    </row>
    <row r="1716" spans="1:11" ht="14.45" customHeight="1" x14ac:dyDescent="0.2">
      <c r="A1716" s="821" t="s">
        <v>614</v>
      </c>
      <c r="B1716" s="822" t="s">
        <v>615</v>
      </c>
      <c r="C1716" s="825" t="s">
        <v>643</v>
      </c>
      <c r="D1716" s="839" t="s">
        <v>644</v>
      </c>
      <c r="E1716" s="825" t="s">
        <v>4402</v>
      </c>
      <c r="F1716" s="839" t="s">
        <v>4403</v>
      </c>
      <c r="G1716" s="825" t="s">
        <v>7004</v>
      </c>
      <c r="H1716" s="825" t="s">
        <v>7005</v>
      </c>
      <c r="I1716" s="831">
        <v>968</v>
      </c>
      <c r="J1716" s="831">
        <v>15</v>
      </c>
      <c r="K1716" s="832">
        <v>14520</v>
      </c>
    </row>
    <row r="1717" spans="1:11" ht="14.45" customHeight="1" x14ac:dyDescent="0.2">
      <c r="A1717" s="821" t="s">
        <v>614</v>
      </c>
      <c r="B1717" s="822" t="s">
        <v>615</v>
      </c>
      <c r="C1717" s="825" t="s">
        <v>643</v>
      </c>
      <c r="D1717" s="839" t="s">
        <v>644</v>
      </c>
      <c r="E1717" s="825" t="s">
        <v>4402</v>
      </c>
      <c r="F1717" s="839" t="s">
        <v>4403</v>
      </c>
      <c r="G1717" s="825" t="s">
        <v>7006</v>
      </c>
      <c r="H1717" s="825" t="s">
        <v>7007</v>
      </c>
      <c r="I1717" s="831">
        <v>2974.6201171875</v>
      </c>
      <c r="J1717" s="831">
        <v>2</v>
      </c>
      <c r="K1717" s="832">
        <v>5949.22998046875</v>
      </c>
    </row>
    <row r="1718" spans="1:11" ht="14.45" customHeight="1" x14ac:dyDescent="0.2">
      <c r="A1718" s="821" t="s">
        <v>614</v>
      </c>
      <c r="B1718" s="822" t="s">
        <v>615</v>
      </c>
      <c r="C1718" s="825" t="s">
        <v>643</v>
      </c>
      <c r="D1718" s="839" t="s">
        <v>644</v>
      </c>
      <c r="E1718" s="825" t="s">
        <v>4402</v>
      </c>
      <c r="F1718" s="839" t="s">
        <v>4403</v>
      </c>
      <c r="G1718" s="825" t="s">
        <v>7008</v>
      </c>
      <c r="H1718" s="825" t="s">
        <v>7009</v>
      </c>
      <c r="I1718" s="831">
        <v>2885.85009765625</v>
      </c>
      <c r="J1718" s="831">
        <v>1</v>
      </c>
      <c r="K1718" s="832">
        <v>2885.85009765625</v>
      </c>
    </row>
    <row r="1719" spans="1:11" ht="14.45" customHeight="1" x14ac:dyDescent="0.2">
      <c r="A1719" s="821" t="s">
        <v>614</v>
      </c>
      <c r="B1719" s="822" t="s">
        <v>615</v>
      </c>
      <c r="C1719" s="825" t="s">
        <v>643</v>
      </c>
      <c r="D1719" s="839" t="s">
        <v>644</v>
      </c>
      <c r="E1719" s="825" t="s">
        <v>4402</v>
      </c>
      <c r="F1719" s="839" t="s">
        <v>4403</v>
      </c>
      <c r="G1719" s="825" t="s">
        <v>7010</v>
      </c>
      <c r="H1719" s="825" t="s">
        <v>7011</v>
      </c>
      <c r="I1719" s="831">
        <v>1494.3499755859375</v>
      </c>
      <c r="J1719" s="831">
        <v>7</v>
      </c>
      <c r="K1719" s="832">
        <v>10460.44970703125</v>
      </c>
    </row>
    <row r="1720" spans="1:11" ht="14.45" customHeight="1" x14ac:dyDescent="0.2">
      <c r="A1720" s="821" t="s">
        <v>614</v>
      </c>
      <c r="B1720" s="822" t="s">
        <v>615</v>
      </c>
      <c r="C1720" s="825" t="s">
        <v>643</v>
      </c>
      <c r="D1720" s="839" t="s">
        <v>644</v>
      </c>
      <c r="E1720" s="825" t="s">
        <v>4402</v>
      </c>
      <c r="F1720" s="839" t="s">
        <v>4403</v>
      </c>
      <c r="G1720" s="825" t="s">
        <v>7012</v>
      </c>
      <c r="H1720" s="825" t="s">
        <v>7013</v>
      </c>
      <c r="I1720" s="831">
        <v>2178</v>
      </c>
      <c r="J1720" s="831">
        <v>5</v>
      </c>
      <c r="K1720" s="832">
        <v>10890</v>
      </c>
    </row>
    <row r="1721" spans="1:11" ht="14.45" customHeight="1" x14ac:dyDescent="0.2">
      <c r="A1721" s="821" t="s">
        <v>614</v>
      </c>
      <c r="B1721" s="822" t="s">
        <v>615</v>
      </c>
      <c r="C1721" s="825" t="s">
        <v>643</v>
      </c>
      <c r="D1721" s="839" t="s">
        <v>644</v>
      </c>
      <c r="E1721" s="825" t="s">
        <v>4402</v>
      </c>
      <c r="F1721" s="839" t="s">
        <v>4403</v>
      </c>
      <c r="G1721" s="825" t="s">
        <v>7014</v>
      </c>
      <c r="H1721" s="825" t="s">
        <v>7015</v>
      </c>
      <c r="I1721" s="831">
        <v>2178</v>
      </c>
      <c r="J1721" s="831">
        <v>5</v>
      </c>
      <c r="K1721" s="832">
        <v>10890</v>
      </c>
    </row>
    <row r="1722" spans="1:11" ht="14.45" customHeight="1" x14ac:dyDescent="0.2">
      <c r="A1722" s="821" t="s">
        <v>614</v>
      </c>
      <c r="B1722" s="822" t="s">
        <v>615</v>
      </c>
      <c r="C1722" s="825" t="s">
        <v>643</v>
      </c>
      <c r="D1722" s="839" t="s">
        <v>644</v>
      </c>
      <c r="E1722" s="825" t="s">
        <v>4402</v>
      </c>
      <c r="F1722" s="839" t="s">
        <v>4403</v>
      </c>
      <c r="G1722" s="825" t="s">
        <v>7016</v>
      </c>
      <c r="H1722" s="825" t="s">
        <v>7017</v>
      </c>
      <c r="I1722" s="831">
        <v>4235</v>
      </c>
      <c r="J1722" s="831">
        <v>1</v>
      </c>
      <c r="K1722" s="832">
        <v>4235</v>
      </c>
    </row>
    <row r="1723" spans="1:11" ht="14.45" customHeight="1" x14ac:dyDescent="0.2">
      <c r="A1723" s="821" t="s">
        <v>614</v>
      </c>
      <c r="B1723" s="822" t="s">
        <v>615</v>
      </c>
      <c r="C1723" s="825" t="s">
        <v>643</v>
      </c>
      <c r="D1723" s="839" t="s">
        <v>644</v>
      </c>
      <c r="E1723" s="825" t="s">
        <v>4402</v>
      </c>
      <c r="F1723" s="839" t="s">
        <v>4403</v>
      </c>
      <c r="G1723" s="825" t="s">
        <v>7018</v>
      </c>
      <c r="H1723" s="825" t="s">
        <v>7019</v>
      </c>
      <c r="I1723" s="831">
        <v>371.47000122070313</v>
      </c>
      <c r="J1723" s="831">
        <v>10</v>
      </c>
      <c r="K1723" s="832">
        <v>3714.699951171875</v>
      </c>
    </row>
    <row r="1724" spans="1:11" ht="14.45" customHeight="1" x14ac:dyDescent="0.2">
      <c r="A1724" s="821" t="s">
        <v>614</v>
      </c>
      <c r="B1724" s="822" t="s">
        <v>615</v>
      </c>
      <c r="C1724" s="825" t="s">
        <v>643</v>
      </c>
      <c r="D1724" s="839" t="s">
        <v>644</v>
      </c>
      <c r="E1724" s="825" t="s">
        <v>4402</v>
      </c>
      <c r="F1724" s="839" t="s">
        <v>4403</v>
      </c>
      <c r="G1724" s="825" t="s">
        <v>7020</v>
      </c>
      <c r="H1724" s="825" t="s">
        <v>7021</v>
      </c>
      <c r="I1724" s="831">
        <v>371.47000122070313</v>
      </c>
      <c r="J1724" s="831">
        <v>10</v>
      </c>
      <c r="K1724" s="832">
        <v>3714.699951171875</v>
      </c>
    </row>
    <row r="1725" spans="1:11" ht="14.45" customHeight="1" x14ac:dyDescent="0.2">
      <c r="A1725" s="821" t="s">
        <v>614</v>
      </c>
      <c r="B1725" s="822" t="s">
        <v>615</v>
      </c>
      <c r="C1725" s="825" t="s">
        <v>643</v>
      </c>
      <c r="D1725" s="839" t="s">
        <v>644</v>
      </c>
      <c r="E1725" s="825" t="s">
        <v>4402</v>
      </c>
      <c r="F1725" s="839" t="s">
        <v>4403</v>
      </c>
      <c r="G1725" s="825" t="s">
        <v>4725</v>
      </c>
      <c r="H1725" s="825" t="s">
        <v>4726</v>
      </c>
      <c r="I1725" s="831">
        <v>3.75</v>
      </c>
      <c r="J1725" s="831">
        <v>200</v>
      </c>
      <c r="K1725" s="832">
        <v>750</v>
      </c>
    </row>
    <row r="1726" spans="1:11" ht="14.45" customHeight="1" x14ac:dyDescent="0.2">
      <c r="A1726" s="821" t="s">
        <v>614</v>
      </c>
      <c r="B1726" s="822" t="s">
        <v>615</v>
      </c>
      <c r="C1726" s="825" t="s">
        <v>643</v>
      </c>
      <c r="D1726" s="839" t="s">
        <v>644</v>
      </c>
      <c r="E1726" s="825" t="s">
        <v>4402</v>
      </c>
      <c r="F1726" s="839" t="s">
        <v>4403</v>
      </c>
      <c r="G1726" s="825" t="s">
        <v>4493</v>
      </c>
      <c r="H1726" s="825" t="s">
        <v>4495</v>
      </c>
      <c r="I1726" s="831">
        <v>22.06333287556966</v>
      </c>
      <c r="J1726" s="831">
        <v>200</v>
      </c>
      <c r="K1726" s="832">
        <v>4371.5</v>
      </c>
    </row>
    <row r="1727" spans="1:11" ht="14.45" customHeight="1" x14ac:dyDescent="0.2">
      <c r="A1727" s="821" t="s">
        <v>614</v>
      </c>
      <c r="B1727" s="822" t="s">
        <v>615</v>
      </c>
      <c r="C1727" s="825" t="s">
        <v>643</v>
      </c>
      <c r="D1727" s="839" t="s">
        <v>644</v>
      </c>
      <c r="E1727" s="825" t="s">
        <v>4496</v>
      </c>
      <c r="F1727" s="839" t="s">
        <v>4497</v>
      </c>
      <c r="G1727" s="825" t="s">
        <v>7022</v>
      </c>
      <c r="H1727" s="825" t="s">
        <v>7023</v>
      </c>
      <c r="I1727" s="831">
        <v>297.66000366210938</v>
      </c>
      <c r="J1727" s="831">
        <v>720</v>
      </c>
      <c r="K1727" s="832">
        <v>214315.1953125</v>
      </c>
    </row>
    <row r="1728" spans="1:11" ht="14.45" customHeight="1" x14ac:dyDescent="0.2">
      <c r="A1728" s="821" t="s">
        <v>614</v>
      </c>
      <c r="B1728" s="822" t="s">
        <v>615</v>
      </c>
      <c r="C1728" s="825" t="s">
        <v>643</v>
      </c>
      <c r="D1728" s="839" t="s">
        <v>644</v>
      </c>
      <c r="E1728" s="825" t="s">
        <v>7024</v>
      </c>
      <c r="F1728" s="839" t="s">
        <v>7025</v>
      </c>
      <c r="G1728" s="825" t="s">
        <v>7026</v>
      </c>
      <c r="H1728" s="825" t="s">
        <v>7027</v>
      </c>
      <c r="I1728" s="831">
        <v>2212.60009765625</v>
      </c>
      <c r="J1728" s="831">
        <v>30</v>
      </c>
      <c r="K1728" s="832">
        <v>66377.998046875</v>
      </c>
    </row>
    <row r="1729" spans="1:11" ht="14.45" customHeight="1" x14ac:dyDescent="0.2">
      <c r="A1729" s="821" t="s">
        <v>614</v>
      </c>
      <c r="B1729" s="822" t="s">
        <v>615</v>
      </c>
      <c r="C1729" s="825" t="s">
        <v>643</v>
      </c>
      <c r="D1729" s="839" t="s">
        <v>644</v>
      </c>
      <c r="E1729" s="825" t="s">
        <v>7024</v>
      </c>
      <c r="F1729" s="839" t="s">
        <v>7025</v>
      </c>
      <c r="G1729" s="825" t="s">
        <v>7028</v>
      </c>
      <c r="H1729" s="825" t="s">
        <v>7029</v>
      </c>
      <c r="I1729" s="831">
        <v>2212.60009765625</v>
      </c>
      <c r="J1729" s="831">
        <v>24</v>
      </c>
      <c r="K1729" s="832">
        <v>53102.3984375</v>
      </c>
    </row>
    <row r="1730" spans="1:11" ht="14.45" customHeight="1" x14ac:dyDescent="0.2">
      <c r="A1730" s="821" t="s">
        <v>614</v>
      </c>
      <c r="B1730" s="822" t="s">
        <v>615</v>
      </c>
      <c r="C1730" s="825" t="s">
        <v>643</v>
      </c>
      <c r="D1730" s="839" t="s">
        <v>644</v>
      </c>
      <c r="E1730" s="825" t="s">
        <v>7024</v>
      </c>
      <c r="F1730" s="839" t="s">
        <v>7025</v>
      </c>
      <c r="G1730" s="825" t="s">
        <v>7030</v>
      </c>
      <c r="H1730" s="825" t="s">
        <v>7031</v>
      </c>
      <c r="I1730" s="831">
        <v>20.588000106811524</v>
      </c>
      <c r="J1730" s="831">
        <v>540</v>
      </c>
      <c r="K1730" s="832">
        <v>11117.159790039063</v>
      </c>
    </row>
    <row r="1731" spans="1:11" ht="14.45" customHeight="1" x14ac:dyDescent="0.2">
      <c r="A1731" s="821" t="s">
        <v>614</v>
      </c>
      <c r="B1731" s="822" t="s">
        <v>615</v>
      </c>
      <c r="C1731" s="825" t="s">
        <v>643</v>
      </c>
      <c r="D1731" s="839" t="s">
        <v>644</v>
      </c>
      <c r="E1731" s="825" t="s">
        <v>7024</v>
      </c>
      <c r="F1731" s="839" t="s">
        <v>7025</v>
      </c>
      <c r="G1731" s="825" t="s">
        <v>7032</v>
      </c>
      <c r="H1731" s="825" t="s">
        <v>7033</v>
      </c>
      <c r="I1731" s="831">
        <v>24.728749513626099</v>
      </c>
      <c r="J1731" s="831">
        <v>972</v>
      </c>
      <c r="K1731" s="832">
        <v>24033.240234375</v>
      </c>
    </row>
    <row r="1732" spans="1:11" ht="14.45" customHeight="1" x14ac:dyDescent="0.2">
      <c r="A1732" s="821" t="s">
        <v>614</v>
      </c>
      <c r="B1732" s="822" t="s">
        <v>615</v>
      </c>
      <c r="C1732" s="825" t="s">
        <v>643</v>
      </c>
      <c r="D1732" s="839" t="s">
        <v>644</v>
      </c>
      <c r="E1732" s="825" t="s">
        <v>7024</v>
      </c>
      <c r="F1732" s="839" t="s">
        <v>7025</v>
      </c>
      <c r="G1732" s="825" t="s">
        <v>7034</v>
      </c>
      <c r="H1732" s="825" t="s">
        <v>7035</v>
      </c>
      <c r="I1732" s="831">
        <v>26.562499523162842</v>
      </c>
      <c r="J1732" s="831">
        <v>324</v>
      </c>
      <c r="K1732" s="832">
        <v>8606.159912109375</v>
      </c>
    </row>
    <row r="1733" spans="1:11" ht="14.45" customHeight="1" x14ac:dyDescent="0.2">
      <c r="A1733" s="821" t="s">
        <v>614</v>
      </c>
      <c r="B1733" s="822" t="s">
        <v>615</v>
      </c>
      <c r="C1733" s="825" t="s">
        <v>643</v>
      </c>
      <c r="D1733" s="839" t="s">
        <v>644</v>
      </c>
      <c r="E1733" s="825" t="s">
        <v>7024</v>
      </c>
      <c r="F1733" s="839" t="s">
        <v>7025</v>
      </c>
      <c r="G1733" s="825" t="s">
        <v>7036</v>
      </c>
      <c r="H1733" s="825" t="s">
        <v>7037</v>
      </c>
      <c r="I1733" s="831">
        <v>747.5</v>
      </c>
      <c r="J1733" s="831">
        <v>12</v>
      </c>
      <c r="K1733" s="832">
        <v>8970</v>
      </c>
    </row>
    <row r="1734" spans="1:11" ht="14.45" customHeight="1" x14ac:dyDescent="0.2">
      <c r="A1734" s="821" t="s">
        <v>614</v>
      </c>
      <c r="B1734" s="822" t="s">
        <v>615</v>
      </c>
      <c r="C1734" s="825" t="s">
        <v>643</v>
      </c>
      <c r="D1734" s="839" t="s">
        <v>644</v>
      </c>
      <c r="E1734" s="825" t="s">
        <v>7024</v>
      </c>
      <c r="F1734" s="839" t="s">
        <v>7025</v>
      </c>
      <c r="G1734" s="825" t="s">
        <v>7038</v>
      </c>
      <c r="H1734" s="825" t="s">
        <v>7039</v>
      </c>
      <c r="I1734" s="831">
        <v>29.481999588012695</v>
      </c>
      <c r="J1734" s="831">
        <v>1116</v>
      </c>
      <c r="K1734" s="832">
        <v>32904.39013671875</v>
      </c>
    </row>
    <row r="1735" spans="1:11" ht="14.45" customHeight="1" x14ac:dyDescent="0.2">
      <c r="A1735" s="821" t="s">
        <v>614</v>
      </c>
      <c r="B1735" s="822" t="s">
        <v>615</v>
      </c>
      <c r="C1735" s="825" t="s">
        <v>643</v>
      </c>
      <c r="D1735" s="839" t="s">
        <v>644</v>
      </c>
      <c r="E1735" s="825" t="s">
        <v>7024</v>
      </c>
      <c r="F1735" s="839" t="s">
        <v>7025</v>
      </c>
      <c r="G1735" s="825" t="s">
        <v>7040</v>
      </c>
      <c r="H1735" s="825" t="s">
        <v>7041</v>
      </c>
      <c r="I1735" s="831">
        <v>31.306666056315105</v>
      </c>
      <c r="J1735" s="831">
        <v>468</v>
      </c>
      <c r="K1735" s="832">
        <v>14651.16015625</v>
      </c>
    </row>
    <row r="1736" spans="1:11" ht="14.45" customHeight="1" x14ac:dyDescent="0.2">
      <c r="A1736" s="821" t="s">
        <v>614</v>
      </c>
      <c r="B1736" s="822" t="s">
        <v>615</v>
      </c>
      <c r="C1736" s="825" t="s">
        <v>643</v>
      </c>
      <c r="D1736" s="839" t="s">
        <v>644</v>
      </c>
      <c r="E1736" s="825" t="s">
        <v>7024</v>
      </c>
      <c r="F1736" s="839" t="s">
        <v>7025</v>
      </c>
      <c r="G1736" s="825" t="s">
        <v>7042</v>
      </c>
      <c r="H1736" s="825" t="s">
        <v>7043</v>
      </c>
      <c r="I1736" s="831">
        <v>59.479999542236328</v>
      </c>
      <c r="J1736" s="831">
        <v>900</v>
      </c>
      <c r="K1736" s="832">
        <v>53532.1796875</v>
      </c>
    </row>
    <row r="1737" spans="1:11" ht="14.45" customHeight="1" x14ac:dyDescent="0.2">
      <c r="A1737" s="821" t="s">
        <v>614</v>
      </c>
      <c r="B1737" s="822" t="s">
        <v>615</v>
      </c>
      <c r="C1737" s="825" t="s">
        <v>643</v>
      </c>
      <c r="D1737" s="839" t="s">
        <v>644</v>
      </c>
      <c r="E1737" s="825" t="s">
        <v>7024</v>
      </c>
      <c r="F1737" s="839" t="s">
        <v>7025</v>
      </c>
      <c r="G1737" s="825" t="s">
        <v>7038</v>
      </c>
      <c r="H1737" s="825" t="s">
        <v>7044</v>
      </c>
      <c r="I1737" s="831">
        <v>29.487499713897705</v>
      </c>
      <c r="J1737" s="831">
        <v>684</v>
      </c>
      <c r="K1737" s="832">
        <v>20168.109741210938</v>
      </c>
    </row>
    <row r="1738" spans="1:11" ht="14.45" customHeight="1" x14ac:dyDescent="0.2">
      <c r="A1738" s="821" t="s">
        <v>614</v>
      </c>
      <c r="B1738" s="822" t="s">
        <v>615</v>
      </c>
      <c r="C1738" s="825" t="s">
        <v>643</v>
      </c>
      <c r="D1738" s="839" t="s">
        <v>644</v>
      </c>
      <c r="E1738" s="825" t="s">
        <v>7024</v>
      </c>
      <c r="F1738" s="839" t="s">
        <v>7025</v>
      </c>
      <c r="G1738" s="825" t="s">
        <v>7040</v>
      </c>
      <c r="H1738" s="825" t="s">
        <v>7045</v>
      </c>
      <c r="I1738" s="831">
        <v>31.299999237060547</v>
      </c>
      <c r="J1738" s="831">
        <v>216</v>
      </c>
      <c r="K1738" s="832">
        <v>6761.83984375</v>
      </c>
    </row>
    <row r="1739" spans="1:11" ht="14.45" customHeight="1" x14ac:dyDescent="0.2">
      <c r="A1739" s="821" t="s">
        <v>614</v>
      </c>
      <c r="B1739" s="822" t="s">
        <v>615</v>
      </c>
      <c r="C1739" s="825" t="s">
        <v>643</v>
      </c>
      <c r="D1739" s="839" t="s">
        <v>644</v>
      </c>
      <c r="E1739" s="825" t="s">
        <v>7024</v>
      </c>
      <c r="F1739" s="839" t="s">
        <v>7025</v>
      </c>
      <c r="G1739" s="825" t="s">
        <v>7042</v>
      </c>
      <c r="H1739" s="825" t="s">
        <v>7046</v>
      </c>
      <c r="I1739" s="831">
        <v>59.479999542236328</v>
      </c>
      <c r="J1739" s="831">
        <v>468</v>
      </c>
      <c r="K1739" s="832">
        <v>27837.22021484375</v>
      </c>
    </row>
    <row r="1740" spans="1:11" ht="14.45" customHeight="1" x14ac:dyDescent="0.2">
      <c r="A1740" s="821" t="s">
        <v>614</v>
      </c>
      <c r="B1740" s="822" t="s">
        <v>615</v>
      </c>
      <c r="C1740" s="825" t="s">
        <v>643</v>
      </c>
      <c r="D1740" s="839" t="s">
        <v>644</v>
      </c>
      <c r="E1740" s="825" t="s">
        <v>7024</v>
      </c>
      <c r="F1740" s="839" t="s">
        <v>7025</v>
      </c>
      <c r="G1740" s="825" t="s">
        <v>7047</v>
      </c>
      <c r="H1740" s="825" t="s">
        <v>7048</v>
      </c>
      <c r="I1740" s="831">
        <v>108.21888987223308</v>
      </c>
      <c r="J1740" s="831">
        <v>768</v>
      </c>
      <c r="K1740" s="832">
        <v>83109.599609375</v>
      </c>
    </row>
    <row r="1741" spans="1:11" ht="14.45" customHeight="1" x14ac:dyDescent="0.2">
      <c r="A1741" s="821" t="s">
        <v>614</v>
      </c>
      <c r="B1741" s="822" t="s">
        <v>615</v>
      </c>
      <c r="C1741" s="825" t="s">
        <v>643</v>
      </c>
      <c r="D1741" s="839" t="s">
        <v>644</v>
      </c>
      <c r="E1741" s="825" t="s">
        <v>7024</v>
      </c>
      <c r="F1741" s="839" t="s">
        <v>7025</v>
      </c>
      <c r="G1741" s="825" t="s">
        <v>7049</v>
      </c>
      <c r="H1741" s="825" t="s">
        <v>7050</v>
      </c>
      <c r="I1741" s="831">
        <v>111.33000183105469</v>
      </c>
      <c r="J1741" s="831">
        <v>144</v>
      </c>
      <c r="K1741" s="832">
        <v>16031.6298828125</v>
      </c>
    </row>
    <row r="1742" spans="1:11" ht="14.45" customHeight="1" x14ac:dyDescent="0.2">
      <c r="A1742" s="821" t="s">
        <v>614</v>
      </c>
      <c r="B1742" s="822" t="s">
        <v>615</v>
      </c>
      <c r="C1742" s="825" t="s">
        <v>643</v>
      </c>
      <c r="D1742" s="839" t="s">
        <v>644</v>
      </c>
      <c r="E1742" s="825" t="s">
        <v>7024</v>
      </c>
      <c r="F1742" s="839" t="s">
        <v>7025</v>
      </c>
      <c r="G1742" s="825" t="s">
        <v>7051</v>
      </c>
      <c r="H1742" s="825" t="s">
        <v>7052</v>
      </c>
      <c r="I1742" s="831">
        <v>115.41000366210938</v>
      </c>
      <c r="J1742" s="831">
        <v>144</v>
      </c>
      <c r="K1742" s="832">
        <v>16618.9599609375</v>
      </c>
    </row>
    <row r="1743" spans="1:11" ht="14.45" customHeight="1" x14ac:dyDescent="0.2">
      <c r="A1743" s="821" t="s">
        <v>614</v>
      </c>
      <c r="B1743" s="822" t="s">
        <v>615</v>
      </c>
      <c r="C1743" s="825" t="s">
        <v>643</v>
      </c>
      <c r="D1743" s="839" t="s">
        <v>644</v>
      </c>
      <c r="E1743" s="825" t="s">
        <v>7024</v>
      </c>
      <c r="F1743" s="839" t="s">
        <v>7025</v>
      </c>
      <c r="G1743" s="825" t="s">
        <v>7053</v>
      </c>
      <c r="H1743" s="825" t="s">
        <v>7054</v>
      </c>
      <c r="I1743" s="831">
        <v>2875</v>
      </c>
      <c r="J1743" s="831">
        <v>10</v>
      </c>
      <c r="K1743" s="832">
        <v>28750</v>
      </c>
    </row>
    <row r="1744" spans="1:11" ht="14.45" customHeight="1" x14ac:dyDescent="0.2">
      <c r="A1744" s="821" t="s">
        <v>614</v>
      </c>
      <c r="B1744" s="822" t="s">
        <v>615</v>
      </c>
      <c r="C1744" s="825" t="s">
        <v>643</v>
      </c>
      <c r="D1744" s="839" t="s">
        <v>644</v>
      </c>
      <c r="E1744" s="825" t="s">
        <v>7024</v>
      </c>
      <c r="F1744" s="839" t="s">
        <v>7025</v>
      </c>
      <c r="G1744" s="825" t="s">
        <v>7055</v>
      </c>
      <c r="H1744" s="825" t="s">
        <v>7056</v>
      </c>
      <c r="I1744" s="831">
        <v>51.240001678466797</v>
      </c>
      <c r="J1744" s="831">
        <v>108</v>
      </c>
      <c r="K1744" s="832">
        <v>5533.4599609375</v>
      </c>
    </row>
    <row r="1745" spans="1:11" ht="14.45" customHeight="1" x14ac:dyDescent="0.2">
      <c r="A1745" s="821" t="s">
        <v>614</v>
      </c>
      <c r="B1745" s="822" t="s">
        <v>615</v>
      </c>
      <c r="C1745" s="825" t="s">
        <v>643</v>
      </c>
      <c r="D1745" s="839" t="s">
        <v>644</v>
      </c>
      <c r="E1745" s="825" t="s">
        <v>7024</v>
      </c>
      <c r="F1745" s="839" t="s">
        <v>7025</v>
      </c>
      <c r="G1745" s="825" t="s">
        <v>7057</v>
      </c>
      <c r="H1745" s="825" t="s">
        <v>7058</v>
      </c>
      <c r="I1745" s="831">
        <v>58.059001159667972</v>
      </c>
      <c r="J1745" s="831">
        <v>1908</v>
      </c>
      <c r="K1745" s="832">
        <v>110776.638671875</v>
      </c>
    </row>
    <row r="1746" spans="1:11" ht="14.45" customHeight="1" x14ac:dyDescent="0.2">
      <c r="A1746" s="821" t="s">
        <v>614</v>
      </c>
      <c r="B1746" s="822" t="s">
        <v>615</v>
      </c>
      <c r="C1746" s="825" t="s">
        <v>643</v>
      </c>
      <c r="D1746" s="839" t="s">
        <v>644</v>
      </c>
      <c r="E1746" s="825" t="s">
        <v>7024</v>
      </c>
      <c r="F1746" s="839" t="s">
        <v>7025</v>
      </c>
      <c r="G1746" s="825" t="s">
        <v>7059</v>
      </c>
      <c r="H1746" s="825" t="s">
        <v>7060</v>
      </c>
      <c r="I1746" s="831">
        <v>45.023749351501465</v>
      </c>
      <c r="J1746" s="831">
        <v>1008</v>
      </c>
      <c r="K1746" s="832">
        <v>45383.1201171875</v>
      </c>
    </row>
    <row r="1747" spans="1:11" ht="14.45" customHeight="1" x14ac:dyDescent="0.2">
      <c r="A1747" s="821" t="s">
        <v>614</v>
      </c>
      <c r="B1747" s="822" t="s">
        <v>615</v>
      </c>
      <c r="C1747" s="825" t="s">
        <v>643</v>
      </c>
      <c r="D1747" s="839" t="s">
        <v>644</v>
      </c>
      <c r="E1747" s="825" t="s">
        <v>7024</v>
      </c>
      <c r="F1747" s="839" t="s">
        <v>7025</v>
      </c>
      <c r="G1747" s="825" t="s">
        <v>7061</v>
      </c>
      <c r="H1747" s="825" t="s">
        <v>7062</v>
      </c>
      <c r="I1747" s="831">
        <v>60.659999847412109</v>
      </c>
      <c r="J1747" s="831">
        <v>36</v>
      </c>
      <c r="K1747" s="832">
        <v>2183.760009765625</v>
      </c>
    </row>
    <row r="1748" spans="1:11" ht="14.45" customHeight="1" x14ac:dyDescent="0.2">
      <c r="A1748" s="821" t="s">
        <v>614</v>
      </c>
      <c r="B1748" s="822" t="s">
        <v>615</v>
      </c>
      <c r="C1748" s="825" t="s">
        <v>643</v>
      </c>
      <c r="D1748" s="839" t="s">
        <v>644</v>
      </c>
      <c r="E1748" s="825" t="s">
        <v>7024</v>
      </c>
      <c r="F1748" s="839" t="s">
        <v>7025</v>
      </c>
      <c r="G1748" s="825" t="s">
        <v>7063</v>
      </c>
      <c r="H1748" s="825" t="s">
        <v>7064</v>
      </c>
      <c r="I1748" s="831">
        <v>56.790000915527344</v>
      </c>
      <c r="J1748" s="831">
        <v>180</v>
      </c>
      <c r="K1748" s="832">
        <v>10222.259765625</v>
      </c>
    </row>
    <row r="1749" spans="1:11" ht="14.45" customHeight="1" x14ac:dyDescent="0.2">
      <c r="A1749" s="821" t="s">
        <v>614</v>
      </c>
      <c r="B1749" s="822" t="s">
        <v>615</v>
      </c>
      <c r="C1749" s="825" t="s">
        <v>643</v>
      </c>
      <c r="D1749" s="839" t="s">
        <v>644</v>
      </c>
      <c r="E1749" s="825" t="s">
        <v>7024</v>
      </c>
      <c r="F1749" s="839" t="s">
        <v>7025</v>
      </c>
      <c r="G1749" s="825" t="s">
        <v>7065</v>
      </c>
      <c r="H1749" s="825" t="s">
        <v>7066</v>
      </c>
      <c r="I1749" s="831">
        <v>59.840000152587891</v>
      </c>
      <c r="J1749" s="831">
        <v>36</v>
      </c>
      <c r="K1749" s="832">
        <v>2154.179931640625</v>
      </c>
    </row>
    <row r="1750" spans="1:11" ht="14.45" customHeight="1" x14ac:dyDescent="0.2">
      <c r="A1750" s="821" t="s">
        <v>614</v>
      </c>
      <c r="B1750" s="822" t="s">
        <v>615</v>
      </c>
      <c r="C1750" s="825" t="s">
        <v>643</v>
      </c>
      <c r="D1750" s="839" t="s">
        <v>644</v>
      </c>
      <c r="E1750" s="825" t="s">
        <v>7024</v>
      </c>
      <c r="F1750" s="839" t="s">
        <v>7025</v>
      </c>
      <c r="G1750" s="825" t="s">
        <v>7067</v>
      </c>
      <c r="H1750" s="825" t="s">
        <v>7068</v>
      </c>
      <c r="I1750" s="831">
        <v>73.639999389648438</v>
      </c>
      <c r="J1750" s="831">
        <v>36</v>
      </c>
      <c r="K1750" s="832">
        <v>2651.10009765625</v>
      </c>
    </row>
    <row r="1751" spans="1:11" ht="14.45" customHeight="1" x14ac:dyDescent="0.2">
      <c r="A1751" s="821" t="s">
        <v>614</v>
      </c>
      <c r="B1751" s="822" t="s">
        <v>615</v>
      </c>
      <c r="C1751" s="825" t="s">
        <v>643</v>
      </c>
      <c r="D1751" s="839" t="s">
        <v>644</v>
      </c>
      <c r="E1751" s="825" t="s">
        <v>7024</v>
      </c>
      <c r="F1751" s="839" t="s">
        <v>7025</v>
      </c>
      <c r="G1751" s="825" t="s">
        <v>7069</v>
      </c>
      <c r="H1751" s="825" t="s">
        <v>7070</v>
      </c>
      <c r="I1751" s="831">
        <v>345</v>
      </c>
      <c r="J1751" s="831">
        <v>288</v>
      </c>
      <c r="K1751" s="832">
        <v>99360</v>
      </c>
    </row>
    <row r="1752" spans="1:11" ht="14.45" customHeight="1" x14ac:dyDescent="0.2">
      <c r="A1752" s="821" t="s">
        <v>614</v>
      </c>
      <c r="B1752" s="822" t="s">
        <v>615</v>
      </c>
      <c r="C1752" s="825" t="s">
        <v>643</v>
      </c>
      <c r="D1752" s="839" t="s">
        <v>644</v>
      </c>
      <c r="E1752" s="825" t="s">
        <v>7024</v>
      </c>
      <c r="F1752" s="839" t="s">
        <v>7025</v>
      </c>
      <c r="G1752" s="825" t="s">
        <v>7071</v>
      </c>
      <c r="H1752" s="825" t="s">
        <v>7072</v>
      </c>
      <c r="I1752" s="831">
        <v>345</v>
      </c>
      <c r="J1752" s="831">
        <v>288</v>
      </c>
      <c r="K1752" s="832">
        <v>99360</v>
      </c>
    </row>
    <row r="1753" spans="1:11" ht="14.45" customHeight="1" x14ac:dyDescent="0.2">
      <c r="A1753" s="821" t="s">
        <v>614</v>
      </c>
      <c r="B1753" s="822" t="s">
        <v>615</v>
      </c>
      <c r="C1753" s="825" t="s">
        <v>643</v>
      </c>
      <c r="D1753" s="839" t="s">
        <v>644</v>
      </c>
      <c r="E1753" s="825" t="s">
        <v>7024</v>
      </c>
      <c r="F1753" s="839" t="s">
        <v>7025</v>
      </c>
      <c r="G1753" s="825" t="s">
        <v>7073</v>
      </c>
      <c r="H1753" s="825" t="s">
        <v>7074</v>
      </c>
      <c r="I1753" s="831">
        <v>81.188335418701172</v>
      </c>
      <c r="J1753" s="831">
        <v>360</v>
      </c>
      <c r="K1753" s="832">
        <v>29227.26025390625</v>
      </c>
    </row>
    <row r="1754" spans="1:11" ht="14.45" customHeight="1" x14ac:dyDescent="0.2">
      <c r="A1754" s="821" t="s">
        <v>614</v>
      </c>
      <c r="B1754" s="822" t="s">
        <v>615</v>
      </c>
      <c r="C1754" s="825" t="s">
        <v>643</v>
      </c>
      <c r="D1754" s="839" t="s">
        <v>644</v>
      </c>
      <c r="E1754" s="825" t="s">
        <v>7024</v>
      </c>
      <c r="F1754" s="839" t="s">
        <v>7025</v>
      </c>
      <c r="G1754" s="825" t="s">
        <v>7075</v>
      </c>
      <c r="H1754" s="825" t="s">
        <v>7076</v>
      </c>
      <c r="I1754" s="831">
        <v>28.860000610351563</v>
      </c>
      <c r="J1754" s="831">
        <v>144</v>
      </c>
      <c r="K1754" s="832">
        <v>4156.10009765625</v>
      </c>
    </row>
    <row r="1755" spans="1:11" ht="14.45" customHeight="1" x14ac:dyDescent="0.2">
      <c r="A1755" s="821" t="s">
        <v>614</v>
      </c>
      <c r="B1755" s="822" t="s">
        <v>615</v>
      </c>
      <c r="C1755" s="825" t="s">
        <v>643</v>
      </c>
      <c r="D1755" s="839" t="s">
        <v>644</v>
      </c>
      <c r="E1755" s="825" t="s">
        <v>7024</v>
      </c>
      <c r="F1755" s="839" t="s">
        <v>7025</v>
      </c>
      <c r="G1755" s="825" t="s">
        <v>7077</v>
      </c>
      <c r="H1755" s="825" t="s">
        <v>7078</v>
      </c>
      <c r="I1755" s="831">
        <v>39.099998474121094</v>
      </c>
      <c r="J1755" s="831">
        <v>252</v>
      </c>
      <c r="K1755" s="832">
        <v>9853.19970703125</v>
      </c>
    </row>
    <row r="1756" spans="1:11" ht="14.45" customHeight="1" x14ac:dyDescent="0.2">
      <c r="A1756" s="821" t="s">
        <v>614</v>
      </c>
      <c r="B1756" s="822" t="s">
        <v>615</v>
      </c>
      <c r="C1756" s="825" t="s">
        <v>643</v>
      </c>
      <c r="D1756" s="839" t="s">
        <v>644</v>
      </c>
      <c r="E1756" s="825" t="s">
        <v>7024</v>
      </c>
      <c r="F1756" s="839" t="s">
        <v>7025</v>
      </c>
      <c r="G1756" s="825" t="s">
        <v>7079</v>
      </c>
      <c r="H1756" s="825" t="s">
        <v>7080</v>
      </c>
      <c r="I1756" s="831">
        <v>40.319999694824219</v>
      </c>
      <c r="J1756" s="831">
        <v>36</v>
      </c>
      <c r="K1756" s="832">
        <v>1451.52001953125</v>
      </c>
    </row>
    <row r="1757" spans="1:11" ht="14.45" customHeight="1" x14ac:dyDescent="0.2">
      <c r="A1757" s="821" t="s">
        <v>614</v>
      </c>
      <c r="B1757" s="822" t="s">
        <v>615</v>
      </c>
      <c r="C1757" s="825" t="s">
        <v>643</v>
      </c>
      <c r="D1757" s="839" t="s">
        <v>644</v>
      </c>
      <c r="E1757" s="825" t="s">
        <v>7024</v>
      </c>
      <c r="F1757" s="839" t="s">
        <v>7025</v>
      </c>
      <c r="G1757" s="825" t="s">
        <v>7081</v>
      </c>
      <c r="H1757" s="825" t="s">
        <v>7082</v>
      </c>
      <c r="I1757" s="831">
        <v>167.14999389648438</v>
      </c>
      <c r="J1757" s="831">
        <v>12</v>
      </c>
      <c r="K1757" s="832">
        <v>2005.8299560546875</v>
      </c>
    </row>
    <row r="1758" spans="1:11" ht="14.45" customHeight="1" x14ac:dyDescent="0.2">
      <c r="A1758" s="821" t="s">
        <v>614</v>
      </c>
      <c r="B1758" s="822" t="s">
        <v>615</v>
      </c>
      <c r="C1758" s="825" t="s">
        <v>643</v>
      </c>
      <c r="D1758" s="839" t="s">
        <v>644</v>
      </c>
      <c r="E1758" s="825" t="s">
        <v>7024</v>
      </c>
      <c r="F1758" s="839" t="s">
        <v>7025</v>
      </c>
      <c r="G1758" s="825" t="s">
        <v>7083</v>
      </c>
      <c r="H1758" s="825" t="s">
        <v>7084</v>
      </c>
      <c r="I1758" s="831">
        <v>210.16000366210938</v>
      </c>
      <c r="J1758" s="831">
        <v>12</v>
      </c>
      <c r="K1758" s="832">
        <v>2521.949951171875</v>
      </c>
    </row>
    <row r="1759" spans="1:11" ht="14.45" customHeight="1" x14ac:dyDescent="0.2">
      <c r="A1759" s="821" t="s">
        <v>614</v>
      </c>
      <c r="B1759" s="822" t="s">
        <v>615</v>
      </c>
      <c r="C1759" s="825" t="s">
        <v>643</v>
      </c>
      <c r="D1759" s="839" t="s">
        <v>644</v>
      </c>
      <c r="E1759" s="825" t="s">
        <v>7024</v>
      </c>
      <c r="F1759" s="839" t="s">
        <v>7025</v>
      </c>
      <c r="G1759" s="825" t="s">
        <v>7085</v>
      </c>
      <c r="H1759" s="825" t="s">
        <v>7086</v>
      </c>
      <c r="I1759" s="831">
        <v>2340.25</v>
      </c>
      <c r="J1759" s="831">
        <v>12</v>
      </c>
      <c r="K1759" s="832">
        <v>28083</v>
      </c>
    </row>
    <row r="1760" spans="1:11" ht="14.45" customHeight="1" x14ac:dyDescent="0.2">
      <c r="A1760" s="821" t="s">
        <v>614</v>
      </c>
      <c r="B1760" s="822" t="s">
        <v>615</v>
      </c>
      <c r="C1760" s="825" t="s">
        <v>643</v>
      </c>
      <c r="D1760" s="839" t="s">
        <v>644</v>
      </c>
      <c r="E1760" s="825" t="s">
        <v>7024</v>
      </c>
      <c r="F1760" s="839" t="s">
        <v>7025</v>
      </c>
      <c r="G1760" s="825" t="s">
        <v>7087</v>
      </c>
      <c r="H1760" s="825" t="s">
        <v>7088</v>
      </c>
      <c r="I1760" s="831">
        <v>2530</v>
      </c>
      <c r="J1760" s="831">
        <v>12</v>
      </c>
      <c r="K1760" s="832">
        <v>30360</v>
      </c>
    </row>
    <row r="1761" spans="1:11" ht="14.45" customHeight="1" x14ac:dyDescent="0.2">
      <c r="A1761" s="821" t="s">
        <v>614</v>
      </c>
      <c r="B1761" s="822" t="s">
        <v>615</v>
      </c>
      <c r="C1761" s="825" t="s">
        <v>643</v>
      </c>
      <c r="D1761" s="839" t="s">
        <v>644</v>
      </c>
      <c r="E1761" s="825" t="s">
        <v>7024</v>
      </c>
      <c r="F1761" s="839" t="s">
        <v>7025</v>
      </c>
      <c r="G1761" s="825" t="s">
        <v>7089</v>
      </c>
      <c r="H1761" s="825" t="s">
        <v>7090</v>
      </c>
      <c r="I1761" s="831">
        <v>123.16799926757813</v>
      </c>
      <c r="J1761" s="831">
        <v>288</v>
      </c>
      <c r="K1761" s="832">
        <v>35471.33935546875</v>
      </c>
    </row>
    <row r="1762" spans="1:11" ht="14.45" customHeight="1" x14ac:dyDescent="0.2">
      <c r="A1762" s="821" t="s">
        <v>614</v>
      </c>
      <c r="B1762" s="822" t="s">
        <v>615</v>
      </c>
      <c r="C1762" s="825" t="s">
        <v>643</v>
      </c>
      <c r="D1762" s="839" t="s">
        <v>644</v>
      </c>
      <c r="E1762" s="825" t="s">
        <v>7024</v>
      </c>
      <c r="F1762" s="839" t="s">
        <v>7025</v>
      </c>
      <c r="G1762" s="825" t="s">
        <v>7091</v>
      </c>
      <c r="H1762" s="825" t="s">
        <v>7092</v>
      </c>
      <c r="I1762" s="831">
        <v>2334.5</v>
      </c>
      <c r="J1762" s="831">
        <v>12</v>
      </c>
      <c r="K1762" s="832">
        <v>28014</v>
      </c>
    </row>
    <row r="1763" spans="1:11" ht="14.45" customHeight="1" x14ac:dyDescent="0.2">
      <c r="A1763" s="821" t="s">
        <v>614</v>
      </c>
      <c r="B1763" s="822" t="s">
        <v>615</v>
      </c>
      <c r="C1763" s="825" t="s">
        <v>643</v>
      </c>
      <c r="D1763" s="839" t="s">
        <v>644</v>
      </c>
      <c r="E1763" s="825" t="s">
        <v>4502</v>
      </c>
      <c r="F1763" s="839" t="s">
        <v>4503</v>
      </c>
      <c r="G1763" s="825" t="s">
        <v>7093</v>
      </c>
      <c r="H1763" s="825" t="s">
        <v>7094</v>
      </c>
      <c r="I1763" s="831">
        <v>4235</v>
      </c>
      <c r="J1763" s="831">
        <v>4</v>
      </c>
      <c r="K1763" s="832">
        <v>16940</v>
      </c>
    </row>
    <row r="1764" spans="1:11" ht="14.45" customHeight="1" x14ac:dyDescent="0.2">
      <c r="A1764" s="821" t="s">
        <v>614</v>
      </c>
      <c r="B1764" s="822" t="s">
        <v>615</v>
      </c>
      <c r="C1764" s="825" t="s">
        <v>643</v>
      </c>
      <c r="D1764" s="839" t="s">
        <v>644</v>
      </c>
      <c r="E1764" s="825" t="s">
        <v>4502</v>
      </c>
      <c r="F1764" s="839" t="s">
        <v>4503</v>
      </c>
      <c r="G1764" s="825" t="s">
        <v>7095</v>
      </c>
      <c r="H1764" s="825" t="s">
        <v>7096</v>
      </c>
      <c r="I1764" s="831">
        <v>4235</v>
      </c>
      <c r="J1764" s="831">
        <v>12</v>
      </c>
      <c r="K1764" s="832">
        <v>50820</v>
      </c>
    </row>
    <row r="1765" spans="1:11" ht="14.45" customHeight="1" x14ac:dyDescent="0.2">
      <c r="A1765" s="821" t="s">
        <v>614</v>
      </c>
      <c r="B1765" s="822" t="s">
        <v>615</v>
      </c>
      <c r="C1765" s="825" t="s">
        <v>643</v>
      </c>
      <c r="D1765" s="839" t="s">
        <v>644</v>
      </c>
      <c r="E1765" s="825" t="s">
        <v>4502</v>
      </c>
      <c r="F1765" s="839" t="s">
        <v>4503</v>
      </c>
      <c r="G1765" s="825" t="s">
        <v>7097</v>
      </c>
      <c r="H1765" s="825" t="s">
        <v>7098</v>
      </c>
      <c r="I1765" s="831">
        <v>4235</v>
      </c>
      <c r="J1765" s="831">
        <v>10</v>
      </c>
      <c r="K1765" s="832">
        <v>42350</v>
      </c>
    </row>
    <row r="1766" spans="1:11" ht="14.45" customHeight="1" x14ac:dyDescent="0.2">
      <c r="A1766" s="821" t="s">
        <v>614</v>
      </c>
      <c r="B1766" s="822" t="s">
        <v>615</v>
      </c>
      <c r="C1766" s="825" t="s">
        <v>643</v>
      </c>
      <c r="D1766" s="839" t="s">
        <v>644</v>
      </c>
      <c r="E1766" s="825" t="s">
        <v>4502</v>
      </c>
      <c r="F1766" s="839" t="s">
        <v>4503</v>
      </c>
      <c r="G1766" s="825" t="s">
        <v>7099</v>
      </c>
      <c r="H1766" s="825" t="s">
        <v>7100</v>
      </c>
      <c r="I1766" s="831">
        <v>13.069999694824219</v>
      </c>
      <c r="J1766" s="831">
        <v>100</v>
      </c>
      <c r="K1766" s="832">
        <v>1306.800048828125</v>
      </c>
    </row>
    <row r="1767" spans="1:11" ht="14.45" customHeight="1" x14ac:dyDescent="0.2">
      <c r="A1767" s="821" t="s">
        <v>614</v>
      </c>
      <c r="B1767" s="822" t="s">
        <v>615</v>
      </c>
      <c r="C1767" s="825" t="s">
        <v>643</v>
      </c>
      <c r="D1767" s="839" t="s">
        <v>644</v>
      </c>
      <c r="E1767" s="825" t="s">
        <v>4502</v>
      </c>
      <c r="F1767" s="839" t="s">
        <v>4503</v>
      </c>
      <c r="G1767" s="825" t="s">
        <v>7101</v>
      </c>
      <c r="H1767" s="825" t="s">
        <v>7102</v>
      </c>
      <c r="I1767" s="831">
        <v>13.069999694824219</v>
      </c>
      <c r="J1767" s="831">
        <v>320</v>
      </c>
      <c r="K1767" s="832">
        <v>4181.7601318359375</v>
      </c>
    </row>
    <row r="1768" spans="1:11" ht="14.45" customHeight="1" x14ac:dyDescent="0.2">
      <c r="A1768" s="821" t="s">
        <v>614</v>
      </c>
      <c r="B1768" s="822" t="s">
        <v>615</v>
      </c>
      <c r="C1768" s="825" t="s">
        <v>643</v>
      </c>
      <c r="D1768" s="839" t="s">
        <v>644</v>
      </c>
      <c r="E1768" s="825" t="s">
        <v>4502</v>
      </c>
      <c r="F1768" s="839" t="s">
        <v>4503</v>
      </c>
      <c r="G1768" s="825" t="s">
        <v>7103</v>
      </c>
      <c r="H1768" s="825" t="s">
        <v>7104</v>
      </c>
      <c r="I1768" s="831">
        <v>13.789999961853027</v>
      </c>
      <c r="J1768" s="831">
        <v>50</v>
      </c>
      <c r="K1768" s="832">
        <v>689.70001220703125</v>
      </c>
    </row>
    <row r="1769" spans="1:11" ht="14.45" customHeight="1" x14ac:dyDescent="0.2">
      <c r="A1769" s="821" t="s">
        <v>614</v>
      </c>
      <c r="B1769" s="822" t="s">
        <v>615</v>
      </c>
      <c r="C1769" s="825" t="s">
        <v>643</v>
      </c>
      <c r="D1769" s="839" t="s">
        <v>644</v>
      </c>
      <c r="E1769" s="825" t="s">
        <v>4502</v>
      </c>
      <c r="F1769" s="839" t="s">
        <v>4503</v>
      </c>
      <c r="G1769" s="825" t="s">
        <v>7105</v>
      </c>
      <c r="H1769" s="825" t="s">
        <v>7106</v>
      </c>
      <c r="I1769" s="831">
        <v>13.069999694824219</v>
      </c>
      <c r="J1769" s="831">
        <v>720</v>
      </c>
      <c r="K1769" s="832">
        <v>9408.7203369140625</v>
      </c>
    </row>
    <row r="1770" spans="1:11" ht="14.45" customHeight="1" x14ac:dyDescent="0.2">
      <c r="A1770" s="821" t="s">
        <v>614</v>
      </c>
      <c r="B1770" s="822" t="s">
        <v>615</v>
      </c>
      <c r="C1770" s="825" t="s">
        <v>643</v>
      </c>
      <c r="D1770" s="839" t="s">
        <v>644</v>
      </c>
      <c r="E1770" s="825" t="s">
        <v>4502</v>
      </c>
      <c r="F1770" s="839" t="s">
        <v>4503</v>
      </c>
      <c r="G1770" s="825" t="s">
        <v>7107</v>
      </c>
      <c r="H1770" s="825" t="s">
        <v>7108</v>
      </c>
      <c r="I1770" s="831">
        <v>13.069999694824219</v>
      </c>
      <c r="J1770" s="831">
        <v>50</v>
      </c>
      <c r="K1770" s="832">
        <v>653.4000244140625</v>
      </c>
    </row>
    <row r="1771" spans="1:11" ht="14.45" customHeight="1" x14ac:dyDescent="0.2">
      <c r="A1771" s="821" t="s">
        <v>614</v>
      </c>
      <c r="B1771" s="822" t="s">
        <v>615</v>
      </c>
      <c r="C1771" s="825" t="s">
        <v>643</v>
      </c>
      <c r="D1771" s="839" t="s">
        <v>644</v>
      </c>
      <c r="E1771" s="825" t="s">
        <v>4502</v>
      </c>
      <c r="F1771" s="839" t="s">
        <v>4503</v>
      </c>
      <c r="G1771" s="825" t="s">
        <v>7109</v>
      </c>
      <c r="H1771" s="825" t="s">
        <v>7110</v>
      </c>
      <c r="I1771" s="831">
        <v>14.279999732971191</v>
      </c>
      <c r="J1771" s="831">
        <v>130</v>
      </c>
      <c r="K1771" s="832">
        <v>1856.1400451660156</v>
      </c>
    </row>
    <row r="1772" spans="1:11" ht="14.45" customHeight="1" x14ac:dyDescent="0.2">
      <c r="A1772" s="821" t="s">
        <v>614</v>
      </c>
      <c r="B1772" s="822" t="s">
        <v>615</v>
      </c>
      <c r="C1772" s="825" t="s">
        <v>643</v>
      </c>
      <c r="D1772" s="839" t="s">
        <v>644</v>
      </c>
      <c r="E1772" s="825" t="s">
        <v>4502</v>
      </c>
      <c r="F1772" s="839" t="s">
        <v>4503</v>
      </c>
      <c r="G1772" s="825" t="s">
        <v>7111</v>
      </c>
      <c r="H1772" s="825" t="s">
        <v>7112</v>
      </c>
      <c r="I1772" s="831">
        <v>13.79222223493788</v>
      </c>
      <c r="J1772" s="831">
        <v>870</v>
      </c>
      <c r="K1772" s="832">
        <v>12001.140197753906</v>
      </c>
    </row>
    <row r="1773" spans="1:11" ht="14.45" customHeight="1" x14ac:dyDescent="0.2">
      <c r="A1773" s="821" t="s">
        <v>614</v>
      </c>
      <c r="B1773" s="822" t="s">
        <v>615</v>
      </c>
      <c r="C1773" s="825" t="s">
        <v>643</v>
      </c>
      <c r="D1773" s="839" t="s">
        <v>644</v>
      </c>
      <c r="E1773" s="825" t="s">
        <v>4502</v>
      </c>
      <c r="F1773" s="839" t="s">
        <v>4503</v>
      </c>
      <c r="G1773" s="825" t="s">
        <v>7113</v>
      </c>
      <c r="H1773" s="825" t="s">
        <v>7114</v>
      </c>
      <c r="I1773" s="831">
        <v>14.279999732971191</v>
      </c>
      <c r="J1773" s="831">
        <v>130</v>
      </c>
      <c r="K1773" s="832">
        <v>1856.1400451660156</v>
      </c>
    </row>
    <row r="1774" spans="1:11" ht="14.45" customHeight="1" x14ac:dyDescent="0.2">
      <c r="A1774" s="821" t="s">
        <v>614</v>
      </c>
      <c r="B1774" s="822" t="s">
        <v>615</v>
      </c>
      <c r="C1774" s="825" t="s">
        <v>643</v>
      </c>
      <c r="D1774" s="839" t="s">
        <v>644</v>
      </c>
      <c r="E1774" s="825" t="s">
        <v>4502</v>
      </c>
      <c r="F1774" s="839" t="s">
        <v>4503</v>
      </c>
      <c r="G1774" s="825" t="s">
        <v>7115</v>
      </c>
      <c r="H1774" s="825" t="s">
        <v>7116</v>
      </c>
      <c r="I1774" s="831">
        <v>13.789999961853027</v>
      </c>
      <c r="J1774" s="831">
        <v>220</v>
      </c>
      <c r="K1774" s="832">
        <v>3034.6800537109375</v>
      </c>
    </row>
    <row r="1775" spans="1:11" ht="14.45" customHeight="1" x14ac:dyDescent="0.2">
      <c r="A1775" s="821" t="s">
        <v>614</v>
      </c>
      <c r="B1775" s="822" t="s">
        <v>615</v>
      </c>
      <c r="C1775" s="825" t="s">
        <v>643</v>
      </c>
      <c r="D1775" s="839" t="s">
        <v>644</v>
      </c>
      <c r="E1775" s="825" t="s">
        <v>4502</v>
      </c>
      <c r="F1775" s="839" t="s">
        <v>4503</v>
      </c>
      <c r="G1775" s="825" t="s">
        <v>7117</v>
      </c>
      <c r="H1775" s="825" t="s">
        <v>7118</v>
      </c>
      <c r="I1775" s="831">
        <v>14.279999732971191</v>
      </c>
      <c r="J1775" s="831">
        <v>30</v>
      </c>
      <c r="K1775" s="832">
        <v>428.33999633789063</v>
      </c>
    </row>
    <row r="1776" spans="1:11" ht="14.45" customHeight="1" x14ac:dyDescent="0.2">
      <c r="A1776" s="821" t="s">
        <v>614</v>
      </c>
      <c r="B1776" s="822" t="s">
        <v>615</v>
      </c>
      <c r="C1776" s="825" t="s">
        <v>643</v>
      </c>
      <c r="D1776" s="839" t="s">
        <v>644</v>
      </c>
      <c r="E1776" s="825" t="s">
        <v>4502</v>
      </c>
      <c r="F1776" s="839" t="s">
        <v>4503</v>
      </c>
      <c r="G1776" s="825" t="s">
        <v>7119</v>
      </c>
      <c r="H1776" s="825" t="s">
        <v>7120</v>
      </c>
      <c r="I1776" s="831">
        <v>13.789999961853027</v>
      </c>
      <c r="J1776" s="831">
        <v>220</v>
      </c>
      <c r="K1776" s="832">
        <v>3034.6800537109375</v>
      </c>
    </row>
    <row r="1777" spans="1:11" ht="14.45" customHeight="1" x14ac:dyDescent="0.2">
      <c r="A1777" s="821" t="s">
        <v>614</v>
      </c>
      <c r="B1777" s="822" t="s">
        <v>615</v>
      </c>
      <c r="C1777" s="825" t="s">
        <v>643</v>
      </c>
      <c r="D1777" s="839" t="s">
        <v>644</v>
      </c>
      <c r="E1777" s="825" t="s">
        <v>4502</v>
      </c>
      <c r="F1777" s="839" t="s">
        <v>4503</v>
      </c>
      <c r="G1777" s="825" t="s">
        <v>7121</v>
      </c>
      <c r="H1777" s="825" t="s">
        <v>7122</v>
      </c>
      <c r="I1777" s="831">
        <v>14.279999732971191</v>
      </c>
      <c r="J1777" s="831">
        <v>130</v>
      </c>
      <c r="K1777" s="832">
        <v>1856.1400451660156</v>
      </c>
    </row>
    <row r="1778" spans="1:11" ht="14.45" customHeight="1" x14ac:dyDescent="0.2">
      <c r="A1778" s="821" t="s">
        <v>614</v>
      </c>
      <c r="B1778" s="822" t="s">
        <v>615</v>
      </c>
      <c r="C1778" s="825" t="s">
        <v>643</v>
      </c>
      <c r="D1778" s="839" t="s">
        <v>644</v>
      </c>
      <c r="E1778" s="825" t="s">
        <v>4502</v>
      </c>
      <c r="F1778" s="839" t="s">
        <v>4503</v>
      </c>
      <c r="G1778" s="825" t="s">
        <v>7123</v>
      </c>
      <c r="H1778" s="825" t="s">
        <v>7124</v>
      </c>
      <c r="I1778" s="831">
        <v>13.789999961853027</v>
      </c>
      <c r="J1778" s="831">
        <v>170</v>
      </c>
      <c r="K1778" s="832">
        <v>2344.9800415039063</v>
      </c>
    </row>
    <row r="1779" spans="1:11" ht="14.45" customHeight="1" x14ac:dyDescent="0.2">
      <c r="A1779" s="821" t="s">
        <v>614</v>
      </c>
      <c r="B1779" s="822" t="s">
        <v>615</v>
      </c>
      <c r="C1779" s="825" t="s">
        <v>643</v>
      </c>
      <c r="D1779" s="839" t="s">
        <v>644</v>
      </c>
      <c r="E1779" s="825" t="s">
        <v>4502</v>
      </c>
      <c r="F1779" s="839" t="s">
        <v>4503</v>
      </c>
      <c r="G1779" s="825" t="s">
        <v>7125</v>
      </c>
      <c r="H1779" s="825" t="s">
        <v>7126</v>
      </c>
      <c r="I1779" s="831">
        <v>16.579999923706055</v>
      </c>
      <c r="J1779" s="831">
        <v>250</v>
      </c>
      <c r="K1779" s="832">
        <v>4144.2498779296875</v>
      </c>
    </row>
    <row r="1780" spans="1:11" ht="14.45" customHeight="1" x14ac:dyDescent="0.2">
      <c r="A1780" s="821" t="s">
        <v>614</v>
      </c>
      <c r="B1780" s="822" t="s">
        <v>615</v>
      </c>
      <c r="C1780" s="825" t="s">
        <v>643</v>
      </c>
      <c r="D1780" s="839" t="s">
        <v>644</v>
      </c>
      <c r="E1780" s="825" t="s">
        <v>4502</v>
      </c>
      <c r="F1780" s="839" t="s">
        <v>4503</v>
      </c>
      <c r="G1780" s="825" t="s">
        <v>7127</v>
      </c>
      <c r="H1780" s="825" t="s">
        <v>7128</v>
      </c>
      <c r="I1780" s="831">
        <v>16.579999923706055</v>
      </c>
      <c r="J1780" s="831">
        <v>200</v>
      </c>
      <c r="K1780" s="832">
        <v>3315.39990234375</v>
      </c>
    </row>
    <row r="1781" spans="1:11" ht="14.45" customHeight="1" x14ac:dyDescent="0.2">
      <c r="A1781" s="821" t="s">
        <v>614</v>
      </c>
      <c r="B1781" s="822" t="s">
        <v>615</v>
      </c>
      <c r="C1781" s="825" t="s">
        <v>643</v>
      </c>
      <c r="D1781" s="839" t="s">
        <v>644</v>
      </c>
      <c r="E1781" s="825" t="s">
        <v>4502</v>
      </c>
      <c r="F1781" s="839" t="s">
        <v>4503</v>
      </c>
      <c r="G1781" s="825" t="s">
        <v>7129</v>
      </c>
      <c r="H1781" s="825" t="s">
        <v>7130</v>
      </c>
      <c r="I1781" s="831">
        <v>16.579999923706055</v>
      </c>
      <c r="J1781" s="831">
        <v>50</v>
      </c>
      <c r="K1781" s="832">
        <v>828.8499755859375</v>
      </c>
    </row>
    <row r="1782" spans="1:11" ht="14.45" customHeight="1" x14ac:dyDescent="0.2">
      <c r="A1782" s="821" t="s">
        <v>614</v>
      </c>
      <c r="B1782" s="822" t="s">
        <v>615</v>
      </c>
      <c r="C1782" s="825" t="s">
        <v>643</v>
      </c>
      <c r="D1782" s="839" t="s">
        <v>644</v>
      </c>
      <c r="E1782" s="825" t="s">
        <v>4502</v>
      </c>
      <c r="F1782" s="839" t="s">
        <v>4503</v>
      </c>
      <c r="G1782" s="825" t="s">
        <v>7131</v>
      </c>
      <c r="H1782" s="825" t="s">
        <v>7132</v>
      </c>
      <c r="I1782" s="831">
        <v>16.819999694824219</v>
      </c>
      <c r="J1782" s="831">
        <v>80</v>
      </c>
      <c r="K1782" s="832">
        <v>1345.52001953125</v>
      </c>
    </row>
    <row r="1783" spans="1:11" ht="14.45" customHeight="1" x14ac:dyDescent="0.2">
      <c r="A1783" s="821" t="s">
        <v>614</v>
      </c>
      <c r="B1783" s="822" t="s">
        <v>615</v>
      </c>
      <c r="C1783" s="825" t="s">
        <v>643</v>
      </c>
      <c r="D1783" s="839" t="s">
        <v>644</v>
      </c>
      <c r="E1783" s="825" t="s">
        <v>4502</v>
      </c>
      <c r="F1783" s="839" t="s">
        <v>4503</v>
      </c>
      <c r="G1783" s="825" t="s">
        <v>7133</v>
      </c>
      <c r="H1783" s="825" t="s">
        <v>7134</v>
      </c>
      <c r="I1783" s="831">
        <v>16.579999923706055</v>
      </c>
      <c r="J1783" s="831">
        <v>400</v>
      </c>
      <c r="K1783" s="832">
        <v>6630.7998046875</v>
      </c>
    </row>
    <row r="1784" spans="1:11" ht="14.45" customHeight="1" x14ac:dyDescent="0.2">
      <c r="A1784" s="821" t="s">
        <v>614</v>
      </c>
      <c r="B1784" s="822" t="s">
        <v>615</v>
      </c>
      <c r="C1784" s="825" t="s">
        <v>643</v>
      </c>
      <c r="D1784" s="839" t="s">
        <v>644</v>
      </c>
      <c r="E1784" s="825" t="s">
        <v>4502</v>
      </c>
      <c r="F1784" s="839" t="s">
        <v>4503</v>
      </c>
      <c r="G1784" s="825" t="s">
        <v>7135</v>
      </c>
      <c r="H1784" s="825" t="s">
        <v>7136</v>
      </c>
      <c r="I1784" s="831">
        <v>16.579999923706055</v>
      </c>
      <c r="J1784" s="831">
        <v>400</v>
      </c>
      <c r="K1784" s="832">
        <v>6630.7998046875</v>
      </c>
    </row>
    <row r="1785" spans="1:11" ht="14.45" customHeight="1" x14ac:dyDescent="0.2">
      <c r="A1785" s="821" t="s">
        <v>614</v>
      </c>
      <c r="B1785" s="822" t="s">
        <v>615</v>
      </c>
      <c r="C1785" s="825" t="s">
        <v>643</v>
      </c>
      <c r="D1785" s="839" t="s">
        <v>644</v>
      </c>
      <c r="E1785" s="825" t="s">
        <v>4502</v>
      </c>
      <c r="F1785" s="839" t="s">
        <v>4503</v>
      </c>
      <c r="G1785" s="825" t="s">
        <v>4504</v>
      </c>
      <c r="H1785" s="825" t="s">
        <v>4505</v>
      </c>
      <c r="I1785" s="831">
        <v>0.30500000715255737</v>
      </c>
      <c r="J1785" s="831">
        <v>200</v>
      </c>
      <c r="K1785" s="832">
        <v>61</v>
      </c>
    </row>
    <row r="1786" spans="1:11" ht="14.45" customHeight="1" x14ac:dyDescent="0.2">
      <c r="A1786" s="821" t="s">
        <v>614</v>
      </c>
      <c r="B1786" s="822" t="s">
        <v>615</v>
      </c>
      <c r="C1786" s="825" t="s">
        <v>643</v>
      </c>
      <c r="D1786" s="839" t="s">
        <v>644</v>
      </c>
      <c r="E1786" s="825" t="s">
        <v>4502</v>
      </c>
      <c r="F1786" s="839" t="s">
        <v>4503</v>
      </c>
      <c r="G1786" s="825" t="s">
        <v>4506</v>
      </c>
      <c r="H1786" s="825" t="s">
        <v>4507</v>
      </c>
      <c r="I1786" s="831">
        <v>0.31000000238418579</v>
      </c>
      <c r="J1786" s="831">
        <v>100</v>
      </c>
      <c r="K1786" s="832">
        <v>31</v>
      </c>
    </row>
    <row r="1787" spans="1:11" ht="14.45" customHeight="1" x14ac:dyDescent="0.2">
      <c r="A1787" s="821" t="s">
        <v>614</v>
      </c>
      <c r="B1787" s="822" t="s">
        <v>615</v>
      </c>
      <c r="C1787" s="825" t="s">
        <v>643</v>
      </c>
      <c r="D1787" s="839" t="s">
        <v>644</v>
      </c>
      <c r="E1787" s="825" t="s">
        <v>4502</v>
      </c>
      <c r="F1787" s="839" t="s">
        <v>4503</v>
      </c>
      <c r="G1787" s="825" t="s">
        <v>4782</v>
      </c>
      <c r="H1787" s="825" t="s">
        <v>4783</v>
      </c>
      <c r="I1787" s="831">
        <v>0.31666667262713116</v>
      </c>
      <c r="J1787" s="831">
        <v>400</v>
      </c>
      <c r="K1787" s="832">
        <v>129</v>
      </c>
    </row>
    <row r="1788" spans="1:11" ht="14.45" customHeight="1" x14ac:dyDescent="0.2">
      <c r="A1788" s="821" t="s">
        <v>614</v>
      </c>
      <c r="B1788" s="822" t="s">
        <v>615</v>
      </c>
      <c r="C1788" s="825" t="s">
        <v>643</v>
      </c>
      <c r="D1788" s="839" t="s">
        <v>644</v>
      </c>
      <c r="E1788" s="825" t="s">
        <v>4502</v>
      </c>
      <c r="F1788" s="839" t="s">
        <v>4503</v>
      </c>
      <c r="G1788" s="825" t="s">
        <v>4508</v>
      </c>
      <c r="H1788" s="825" t="s">
        <v>4509</v>
      </c>
      <c r="I1788" s="831">
        <v>0.67500001192092896</v>
      </c>
      <c r="J1788" s="831">
        <v>500</v>
      </c>
      <c r="K1788" s="832">
        <v>337</v>
      </c>
    </row>
    <row r="1789" spans="1:11" ht="14.45" customHeight="1" x14ac:dyDescent="0.2">
      <c r="A1789" s="821" t="s">
        <v>614</v>
      </c>
      <c r="B1789" s="822" t="s">
        <v>615</v>
      </c>
      <c r="C1789" s="825" t="s">
        <v>643</v>
      </c>
      <c r="D1789" s="839" t="s">
        <v>644</v>
      </c>
      <c r="E1789" s="825" t="s">
        <v>4502</v>
      </c>
      <c r="F1789" s="839" t="s">
        <v>4503</v>
      </c>
      <c r="G1789" s="825" t="s">
        <v>4510</v>
      </c>
      <c r="H1789" s="825" t="s">
        <v>4511</v>
      </c>
      <c r="I1789" s="831">
        <v>0.54666668176651001</v>
      </c>
      <c r="J1789" s="831">
        <v>900</v>
      </c>
      <c r="K1789" s="832">
        <v>492</v>
      </c>
    </row>
    <row r="1790" spans="1:11" ht="14.45" customHeight="1" x14ac:dyDescent="0.2">
      <c r="A1790" s="821" t="s">
        <v>614</v>
      </c>
      <c r="B1790" s="822" t="s">
        <v>615</v>
      </c>
      <c r="C1790" s="825" t="s">
        <v>643</v>
      </c>
      <c r="D1790" s="839" t="s">
        <v>644</v>
      </c>
      <c r="E1790" s="825" t="s">
        <v>4502</v>
      </c>
      <c r="F1790" s="839" t="s">
        <v>4503</v>
      </c>
      <c r="G1790" s="825" t="s">
        <v>7137</v>
      </c>
      <c r="H1790" s="825" t="s">
        <v>7138</v>
      </c>
      <c r="I1790" s="831">
        <v>4450.3798828125</v>
      </c>
      <c r="J1790" s="831">
        <v>40</v>
      </c>
      <c r="K1790" s="832">
        <v>178015.19921875</v>
      </c>
    </row>
    <row r="1791" spans="1:11" ht="14.45" customHeight="1" x14ac:dyDescent="0.2">
      <c r="A1791" s="821" t="s">
        <v>614</v>
      </c>
      <c r="B1791" s="822" t="s">
        <v>615</v>
      </c>
      <c r="C1791" s="825" t="s">
        <v>643</v>
      </c>
      <c r="D1791" s="839" t="s">
        <v>644</v>
      </c>
      <c r="E1791" s="825" t="s">
        <v>4502</v>
      </c>
      <c r="F1791" s="839" t="s">
        <v>4503</v>
      </c>
      <c r="G1791" s="825" t="s">
        <v>7139</v>
      </c>
      <c r="H1791" s="825" t="s">
        <v>7140</v>
      </c>
      <c r="I1791" s="831">
        <v>4450.3798828125</v>
      </c>
      <c r="J1791" s="831">
        <v>5</v>
      </c>
      <c r="K1791" s="832">
        <v>22251.900390625</v>
      </c>
    </row>
    <row r="1792" spans="1:11" ht="14.45" customHeight="1" x14ac:dyDescent="0.2">
      <c r="A1792" s="821" t="s">
        <v>614</v>
      </c>
      <c r="B1792" s="822" t="s">
        <v>615</v>
      </c>
      <c r="C1792" s="825" t="s">
        <v>643</v>
      </c>
      <c r="D1792" s="839" t="s">
        <v>644</v>
      </c>
      <c r="E1792" s="825" t="s">
        <v>4502</v>
      </c>
      <c r="F1792" s="839" t="s">
        <v>4503</v>
      </c>
      <c r="G1792" s="825" t="s">
        <v>7141</v>
      </c>
      <c r="H1792" s="825" t="s">
        <v>7142</v>
      </c>
      <c r="I1792" s="831">
        <v>0.95999997854232788</v>
      </c>
      <c r="J1792" s="831">
        <v>100</v>
      </c>
      <c r="K1792" s="832">
        <v>96</v>
      </c>
    </row>
    <row r="1793" spans="1:11" ht="14.45" customHeight="1" x14ac:dyDescent="0.2">
      <c r="A1793" s="821" t="s">
        <v>614</v>
      </c>
      <c r="B1793" s="822" t="s">
        <v>615</v>
      </c>
      <c r="C1793" s="825" t="s">
        <v>643</v>
      </c>
      <c r="D1793" s="839" t="s">
        <v>644</v>
      </c>
      <c r="E1793" s="825" t="s">
        <v>4502</v>
      </c>
      <c r="F1793" s="839" t="s">
        <v>4503</v>
      </c>
      <c r="G1793" s="825" t="s">
        <v>7143</v>
      </c>
      <c r="H1793" s="825" t="s">
        <v>7144</v>
      </c>
      <c r="I1793" s="831">
        <v>1210</v>
      </c>
      <c r="J1793" s="831">
        <v>80</v>
      </c>
      <c r="K1793" s="832">
        <v>96800</v>
      </c>
    </row>
    <row r="1794" spans="1:11" ht="14.45" customHeight="1" x14ac:dyDescent="0.2">
      <c r="A1794" s="821" t="s">
        <v>614</v>
      </c>
      <c r="B1794" s="822" t="s">
        <v>615</v>
      </c>
      <c r="C1794" s="825" t="s">
        <v>643</v>
      </c>
      <c r="D1794" s="839" t="s">
        <v>644</v>
      </c>
      <c r="E1794" s="825" t="s">
        <v>4517</v>
      </c>
      <c r="F1794" s="839" t="s">
        <v>4518</v>
      </c>
      <c r="G1794" s="825" t="s">
        <v>7145</v>
      </c>
      <c r="H1794" s="825" t="s">
        <v>7146</v>
      </c>
      <c r="I1794" s="831">
        <v>15.729999542236328</v>
      </c>
      <c r="J1794" s="831">
        <v>1000</v>
      </c>
      <c r="K1794" s="832">
        <v>15730</v>
      </c>
    </row>
    <row r="1795" spans="1:11" ht="14.45" customHeight="1" x14ac:dyDescent="0.2">
      <c r="A1795" s="821" t="s">
        <v>614</v>
      </c>
      <c r="B1795" s="822" t="s">
        <v>615</v>
      </c>
      <c r="C1795" s="825" t="s">
        <v>643</v>
      </c>
      <c r="D1795" s="839" t="s">
        <v>644</v>
      </c>
      <c r="E1795" s="825" t="s">
        <v>4517</v>
      </c>
      <c r="F1795" s="839" t="s">
        <v>4518</v>
      </c>
      <c r="G1795" s="825" t="s">
        <v>7147</v>
      </c>
      <c r="H1795" s="825" t="s">
        <v>7148</v>
      </c>
      <c r="I1795" s="831">
        <v>15.729999542236328</v>
      </c>
      <c r="J1795" s="831">
        <v>2150</v>
      </c>
      <c r="K1795" s="832">
        <v>33819.5</v>
      </c>
    </row>
    <row r="1796" spans="1:11" ht="14.45" customHeight="1" x14ac:dyDescent="0.2">
      <c r="A1796" s="821" t="s">
        <v>614</v>
      </c>
      <c r="B1796" s="822" t="s">
        <v>615</v>
      </c>
      <c r="C1796" s="825" t="s">
        <v>643</v>
      </c>
      <c r="D1796" s="839" t="s">
        <v>644</v>
      </c>
      <c r="E1796" s="825" t="s">
        <v>4517</v>
      </c>
      <c r="F1796" s="839" t="s">
        <v>4518</v>
      </c>
      <c r="G1796" s="825" t="s">
        <v>7149</v>
      </c>
      <c r="H1796" s="825" t="s">
        <v>7150</v>
      </c>
      <c r="I1796" s="831">
        <v>15.729999542236328</v>
      </c>
      <c r="J1796" s="831">
        <v>2250</v>
      </c>
      <c r="K1796" s="832">
        <v>35392.5</v>
      </c>
    </row>
    <row r="1797" spans="1:11" ht="14.45" customHeight="1" x14ac:dyDescent="0.2">
      <c r="A1797" s="821" t="s">
        <v>614</v>
      </c>
      <c r="B1797" s="822" t="s">
        <v>615</v>
      </c>
      <c r="C1797" s="825" t="s">
        <v>643</v>
      </c>
      <c r="D1797" s="839" t="s">
        <v>644</v>
      </c>
      <c r="E1797" s="825" t="s">
        <v>4517</v>
      </c>
      <c r="F1797" s="839" t="s">
        <v>4518</v>
      </c>
      <c r="G1797" s="825" t="s">
        <v>7151</v>
      </c>
      <c r="H1797" s="825" t="s">
        <v>7152</v>
      </c>
      <c r="I1797" s="831">
        <v>15.729999542236328</v>
      </c>
      <c r="J1797" s="831">
        <v>1050</v>
      </c>
      <c r="K1797" s="832">
        <v>16516.5</v>
      </c>
    </row>
    <row r="1798" spans="1:11" ht="14.45" customHeight="1" x14ac:dyDescent="0.2">
      <c r="A1798" s="821" t="s">
        <v>614</v>
      </c>
      <c r="B1798" s="822" t="s">
        <v>615</v>
      </c>
      <c r="C1798" s="825" t="s">
        <v>643</v>
      </c>
      <c r="D1798" s="839" t="s">
        <v>644</v>
      </c>
      <c r="E1798" s="825" t="s">
        <v>4517</v>
      </c>
      <c r="F1798" s="839" t="s">
        <v>4518</v>
      </c>
      <c r="G1798" s="825" t="s">
        <v>7153</v>
      </c>
      <c r="H1798" s="825" t="s">
        <v>7154</v>
      </c>
      <c r="I1798" s="831">
        <v>15.729999542236328</v>
      </c>
      <c r="J1798" s="831">
        <v>2750</v>
      </c>
      <c r="K1798" s="832">
        <v>43257.5</v>
      </c>
    </row>
    <row r="1799" spans="1:11" ht="14.45" customHeight="1" x14ac:dyDescent="0.2">
      <c r="A1799" s="821" t="s">
        <v>614</v>
      </c>
      <c r="B1799" s="822" t="s">
        <v>615</v>
      </c>
      <c r="C1799" s="825" t="s">
        <v>643</v>
      </c>
      <c r="D1799" s="839" t="s">
        <v>644</v>
      </c>
      <c r="E1799" s="825" t="s">
        <v>4517</v>
      </c>
      <c r="F1799" s="839" t="s">
        <v>4518</v>
      </c>
      <c r="G1799" s="825" t="s">
        <v>7155</v>
      </c>
      <c r="H1799" s="825" t="s">
        <v>7156</v>
      </c>
      <c r="I1799" s="831">
        <v>19.600000381469727</v>
      </c>
      <c r="J1799" s="831">
        <v>950</v>
      </c>
      <c r="K1799" s="832">
        <v>18621.900146484375</v>
      </c>
    </row>
    <row r="1800" spans="1:11" ht="14.45" customHeight="1" x14ac:dyDescent="0.2">
      <c r="A1800" s="821" t="s">
        <v>614</v>
      </c>
      <c r="B1800" s="822" t="s">
        <v>615</v>
      </c>
      <c r="C1800" s="825" t="s">
        <v>643</v>
      </c>
      <c r="D1800" s="839" t="s">
        <v>644</v>
      </c>
      <c r="E1800" s="825" t="s">
        <v>4517</v>
      </c>
      <c r="F1800" s="839" t="s">
        <v>4518</v>
      </c>
      <c r="G1800" s="825" t="s">
        <v>7157</v>
      </c>
      <c r="H1800" s="825" t="s">
        <v>7158</v>
      </c>
      <c r="I1800" s="831">
        <v>19.600000381469727</v>
      </c>
      <c r="J1800" s="831">
        <v>1200</v>
      </c>
      <c r="K1800" s="832">
        <v>23520.199951171875</v>
      </c>
    </row>
    <row r="1801" spans="1:11" ht="14.45" customHeight="1" x14ac:dyDescent="0.2">
      <c r="A1801" s="821" t="s">
        <v>614</v>
      </c>
      <c r="B1801" s="822" t="s">
        <v>615</v>
      </c>
      <c r="C1801" s="825" t="s">
        <v>643</v>
      </c>
      <c r="D1801" s="839" t="s">
        <v>644</v>
      </c>
      <c r="E1801" s="825" t="s">
        <v>4517</v>
      </c>
      <c r="F1801" s="839" t="s">
        <v>4518</v>
      </c>
      <c r="G1801" s="825" t="s">
        <v>7159</v>
      </c>
      <c r="H1801" s="825" t="s">
        <v>7160</v>
      </c>
      <c r="I1801" s="831">
        <v>19.601428985595703</v>
      </c>
      <c r="J1801" s="831">
        <v>950</v>
      </c>
      <c r="K1801" s="832">
        <v>18621.89990234375</v>
      </c>
    </row>
    <row r="1802" spans="1:11" ht="14.45" customHeight="1" x14ac:dyDescent="0.2">
      <c r="A1802" s="821" t="s">
        <v>614</v>
      </c>
      <c r="B1802" s="822" t="s">
        <v>615</v>
      </c>
      <c r="C1802" s="825" t="s">
        <v>643</v>
      </c>
      <c r="D1802" s="839" t="s">
        <v>644</v>
      </c>
      <c r="E1802" s="825" t="s">
        <v>4517</v>
      </c>
      <c r="F1802" s="839" t="s">
        <v>4518</v>
      </c>
      <c r="G1802" s="825" t="s">
        <v>7161</v>
      </c>
      <c r="H1802" s="825" t="s">
        <v>7162</v>
      </c>
      <c r="I1802" s="831">
        <v>19.600000381469727</v>
      </c>
      <c r="J1802" s="831">
        <v>200</v>
      </c>
      <c r="K1802" s="832">
        <v>3920.39990234375</v>
      </c>
    </row>
    <row r="1803" spans="1:11" ht="14.45" customHeight="1" x14ac:dyDescent="0.2">
      <c r="A1803" s="821" t="s">
        <v>614</v>
      </c>
      <c r="B1803" s="822" t="s">
        <v>615</v>
      </c>
      <c r="C1803" s="825" t="s">
        <v>643</v>
      </c>
      <c r="D1803" s="839" t="s">
        <v>644</v>
      </c>
      <c r="E1803" s="825" t="s">
        <v>4517</v>
      </c>
      <c r="F1803" s="839" t="s">
        <v>4518</v>
      </c>
      <c r="G1803" s="825" t="s">
        <v>7163</v>
      </c>
      <c r="H1803" s="825" t="s">
        <v>7164</v>
      </c>
      <c r="I1803" s="831">
        <v>7.0199999809265137</v>
      </c>
      <c r="J1803" s="831">
        <v>300</v>
      </c>
      <c r="K1803" s="832">
        <v>2106</v>
      </c>
    </row>
    <row r="1804" spans="1:11" ht="14.45" customHeight="1" x14ac:dyDescent="0.2">
      <c r="A1804" s="821" t="s">
        <v>614</v>
      </c>
      <c r="B1804" s="822" t="s">
        <v>615</v>
      </c>
      <c r="C1804" s="825" t="s">
        <v>643</v>
      </c>
      <c r="D1804" s="839" t="s">
        <v>644</v>
      </c>
      <c r="E1804" s="825" t="s">
        <v>4517</v>
      </c>
      <c r="F1804" s="839" t="s">
        <v>4518</v>
      </c>
      <c r="G1804" s="825" t="s">
        <v>7165</v>
      </c>
      <c r="H1804" s="825" t="s">
        <v>7166</v>
      </c>
      <c r="I1804" s="831">
        <v>8.0833332538604736</v>
      </c>
      <c r="J1804" s="831">
        <v>1300</v>
      </c>
      <c r="K1804" s="832">
        <v>10402</v>
      </c>
    </row>
    <row r="1805" spans="1:11" ht="14.45" customHeight="1" x14ac:dyDescent="0.2">
      <c r="A1805" s="821" t="s">
        <v>614</v>
      </c>
      <c r="B1805" s="822" t="s">
        <v>615</v>
      </c>
      <c r="C1805" s="825" t="s">
        <v>643</v>
      </c>
      <c r="D1805" s="839" t="s">
        <v>644</v>
      </c>
      <c r="E1805" s="825" t="s">
        <v>4517</v>
      </c>
      <c r="F1805" s="839" t="s">
        <v>4518</v>
      </c>
      <c r="G1805" s="825" t="s">
        <v>7167</v>
      </c>
      <c r="H1805" s="825" t="s">
        <v>7168</v>
      </c>
      <c r="I1805" s="831">
        <v>7.0150001049041748</v>
      </c>
      <c r="J1805" s="831">
        <v>400</v>
      </c>
      <c r="K1805" s="832">
        <v>2807</v>
      </c>
    </row>
    <row r="1806" spans="1:11" ht="14.45" customHeight="1" x14ac:dyDescent="0.2">
      <c r="A1806" s="821" t="s">
        <v>614</v>
      </c>
      <c r="B1806" s="822" t="s">
        <v>615</v>
      </c>
      <c r="C1806" s="825" t="s">
        <v>643</v>
      </c>
      <c r="D1806" s="839" t="s">
        <v>644</v>
      </c>
      <c r="E1806" s="825" t="s">
        <v>4517</v>
      </c>
      <c r="F1806" s="839" t="s">
        <v>4518</v>
      </c>
      <c r="G1806" s="825" t="s">
        <v>7169</v>
      </c>
      <c r="H1806" s="825" t="s">
        <v>7170</v>
      </c>
      <c r="I1806" s="831">
        <v>7.0175000429153442</v>
      </c>
      <c r="J1806" s="831">
        <v>700</v>
      </c>
      <c r="K1806" s="832">
        <v>4913</v>
      </c>
    </row>
    <row r="1807" spans="1:11" ht="14.45" customHeight="1" x14ac:dyDescent="0.2">
      <c r="A1807" s="821" t="s">
        <v>614</v>
      </c>
      <c r="B1807" s="822" t="s">
        <v>615</v>
      </c>
      <c r="C1807" s="825" t="s">
        <v>643</v>
      </c>
      <c r="D1807" s="839" t="s">
        <v>644</v>
      </c>
      <c r="E1807" s="825" t="s">
        <v>4517</v>
      </c>
      <c r="F1807" s="839" t="s">
        <v>4518</v>
      </c>
      <c r="G1807" s="825" t="s">
        <v>7171</v>
      </c>
      <c r="H1807" s="825" t="s">
        <v>7172</v>
      </c>
      <c r="I1807" s="831">
        <v>7.0199999809265137</v>
      </c>
      <c r="J1807" s="831">
        <v>400</v>
      </c>
      <c r="K1807" s="832">
        <v>2808</v>
      </c>
    </row>
    <row r="1808" spans="1:11" ht="14.45" customHeight="1" x14ac:dyDescent="0.2">
      <c r="A1808" s="821" t="s">
        <v>614</v>
      </c>
      <c r="B1808" s="822" t="s">
        <v>615</v>
      </c>
      <c r="C1808" s="825" t="s">
        <v>643</v>
      </c>
      <c r="D1808" s="839" t="s">
        <v>644</v>
      </c>
      <c r="E1808" s="825" t="s">
        <v>4517</v>
      </c>
      <c r="F1808" s="839" t="s">
        <v>4518</v>
      </c>
      <c r="G1808" s="825" t="s">
        <v>4519</v>
      </c>
      <c r="H1808" s="825" t="s">
        <v>4520</v>
      </c>
      <c r="I1808" s="831">
        <v>0.70999999344348907</v>
      </c>
      <c r="J1808" s="831">
        <v>10000</v>
      </c>
      <c r="K1808" s="832">
        <v>7170</v>
      </c>
    </row>
    <row r="1809" spans="1:11" ht="14.45" customHeight="1" x14ac:dyDescent="0.2">
      <c r="A1809" s="821" t="s">
        <v>614</v>
      </c>
      <c r="B1809" s="822" t="s">
        <v>615</v>
      </c>
      <c r="C1809" s="825" t="s">
        <v>643</v>
      </c>
      <c r="D1809" s="839" t="s">
        <v>644</v>
      </c>
      <c r="E1809" s="825" t="s">
        <v>4517</v>
      </c>
      <c r="F1809" s="839" t="s">
        <v>4518</v>
      </c>
      <c r="G1809" s="825" t="s">
        <v>4521</v>
      </c>
      <c r="H1809" s="825" t="s">
        <v>4522</v>
      </c>
      <c r="I1809" s="831">
        <v>0.72749999910593033</v>
      </c>
      <c r="J1809" s="831">
        <v>11000</v>
      </c>
      <c r="K1809" s="832">
        <v>8076</v>
      </c>
    </row>
    <row r="1810" spans="1:11" ht="14.45" customHeight="1" x14ac:dyDescent="0.2">
      <c r="A1810" s="821" t="s">
        <v>614</v>
      </c>
      <c r="B1810" s="822" t="s">
        <v>615</v>
      </c>
      <c r="C1810" s="825" t="s">
        <v>643</v>
      </c>
      <c r="D1810" s="839" t="s">
        <v>644</v>
      </c>
      <c r="E1810" s="825" t="s">
        <v>4517</v>
      </c>
      <c r="F1810" s="839" t="s">
        <v>4518</v>
      </c>
      <c r="G1810" s="825" t="s">
        <v>4519</v>
      </c>
      <c r="H1810" s="825" t="s">
        <v>4527</v>
      </c>
      <c r="I1810" s="831">
        <v>1.1400000333786011</v>
      </c>
      <c r="J1810" s="831">
        <v>6400</v>
      </c>
      <c r="K1810" s="832">
        <v>7420</v>
      </c>
    </row>
    <row r="1811" spans="1:11" ht="14.45" customHeight="1" x14ac:dyDescent="0.2">
      <c r="A1811" s="821" t="s">
        <v>614</v>
      </c>
      <c r="B1811" s="822" t="s">
        <v>615</v>
      </c>
      <c r="C1811" s="825" t="s">
        <v>643</v>
      </c>
      <c r="D1811" s="839" t="s">
        <v>644</v>
      </c>
      <c r="E1811" s="825" t="s">
        <v>4517</v>
      </c>
      <c r="F1811" s="839" t="s">
        <v>4518</v>
      </c>
      <c r="G1811" s="825" t="s">
        <v>4521</v>
      </c>
      <c r="H1811" s="825" t="s">
        <v>4528</v>
      </c>
      <c r="I1811" s="831">
        <v>1.1825000047683716</v>
      </c>
      <c r="J1811" s="831">
        <v>4800</v>
      </c>
      <c r="K1811" s="832">
        <v>5766</v>
      </c>
    </row>
    <row r="1812" spans="1:11" ht="14.45" customHeight="1" x14ac:dyDescent="0.2">
      <c r="A1812" s="821" t="s">
        <v>614</v>
      </c>
      <c r="B1812" s="822" t="s">
        <v>615</v>
      </c>
      <c r="C1812" s="825" t="s">
        <v>643</v>
      </c>
      <c r="D1812" s="839" t="s">
        <v>644</v>
      </c>
      <c r="E1812" s="825" t="s">
        <v>4517</v>
      </c>
      <c r="F1812" s="839" t="s">
        <v>4518</v>
      </c>
      <c r="G1812" s="825" t="s">
        <v>4523</v>
      </c>
      <c r="H1812" s="825" t="s">
        <v>7173</v>
      </c>
      <c r="I1812" s="831">
        <v>1.3400000333786011</v>
      </c>
      <c r="J1812" s="831">
        <v>170</v>
      </c>
      <c r="K1812" s="832">
        <v>227.80000305175781</v>
      </c>
    </row>
    <row r="1813" spans="1:11" ht="14.45" customHeight="1" x14ac:dyDescent="0.2">
      <c r="A1813" s="821" t="s">
        <v>614</v>
      </c>
      <c r="B1813" s="822" t="s">
        <v>615</v>
      </c>
      <c r="C1813" s="825" t="s">
        <v>643</v>
      </c>
      <c r="D1813" s="839" t="s">
        <v>644</v>
      </c>
      <c r="E1813" s="825" t="s">
        <v>4517</v>
      </c>
      <c r="F1813" s="839" t="s">
        <v>4518</v>
      </c>
      <c r="G1813" s="825" t="s">
        <v>4529</v>
      </c>
      <c r="H1813" s="825" t="s">
        <v>4530</v>
      </c>
      <c r="I1813" s="831">
        <v>3.619999885559082</v>
      </c>
      <c r="J1813" s="831">
        <v>1600</v>
      </c>
      <c r="K1813" s="832">
        <v>5792</v>
      </c>
    </row>
    <row r="1814" spans="1:11" ht="14.45" customHeight="1" x14ac:dyDescent="0.2">
      <c r="A1814" s="821" t="s">
        <v>614</v>
      </c>
      <c r="B1814" s="822" t="s">
        <v>615</v>
      </c>
      <c r="C1814" s="825" t="s">
        <v>643</v>
      </c>
      <c r="D1814" s="839" t="s">
        <v>644</v>
      </c>
      <c r="E1814" s="825" t="s">
        <v>4535</v>
      </c>
      <c r="F1814" s="839" t="s">
        <v>4536</v>
      </c>
      <c r="G1814" s="825" t="s">
        <v>7174</v>
      </c>
      <c r="H1814" s="825" t="s">
        <v>7175</v>
      </c>
      <c r="I1814" s="831">
        <v>13.189166307449341</v>
      </c>
      <c r="J1814" s="831">
        <v>810</v>
      </c>
      <c r="K1814" s="832">
        <v>10683.150085449219</v>
      </c>
    </row>
    <row r="1815" spans="1:11" ht="14.45" customHeight="1" x14ac:dyDescent="0.2">
      <c r="A1815" s="821" t="s">
        <v>614</v>
      </c>
      <c r="B1815" s="822" t="s">
        <v>615</v>
      </c>
      <c r="C1815" s="825" t="s">
        <v>643</v>
      </c>
      <c r="D1815" s="839" t="s">
        <v>644</v>
      </c>
      <c r="E1815" s="825" t="s">
        <v>7176</v>
      </c>
      <c r="F1815" s="839" t="s">
        <v>7177</v>
      </c>
      <c r="G1815" s="825" t="s">
        <v>7178</v>
      </c>
      <c r="H1815" s="825" t="s">
        <v>7179</v>
      </c>
      <c r="I1815" s="831">
        <v>30457.150390625</v>
      </c>
      <c r="J1815" s="831">
        <v>12</v>
      </c>
      <c r="K1815" s="832">
        <v>365485.8125</v>
      </c>
    </row>
    <row r="1816" spans="1:11" ht="14.45" customHeight="1" x14ac:dyDescent="0.2">
      <c r="A1816" s="821" t="s">
        <v>614</v>
      </c>
      <c r="B1816" s="822" t="s">
        <v>615</v>
      </c>
      <c r="C1816" s="825" t="s">
        <v>643</v>
      </c>
      <c r="D1816" s="839" t="s">
        <v>644</v>
      </c>
      <c r="E1816" s="825" t="s">
        <v>7176</v>
      </c>
      <c r="F1816" s="839" t="s">
        <v>7177</v>
      </c>
      <c r="G1816" s="825" t="s">
        <v>7180</v>
      </c>
      <c r="H1816" s="825" t="s">
        <v>7181</v>
      </c>
      <c r="I1816" s="831">
        <v>24200</v>
      </c>
      <c r="J1816" s="831">
        <v>3</v>
      </c>
      <c r="K1816" s="832">
        <v>72600</v>
      </c>
    </row>
    <row r="1817" spans="1:11" ht="14.45" customHeight="1" x14ac:dyDescent="0.2">
      <c r="A1817" s="821" t="s">
        <v>614</v>
      </c>
      <c r="B1817" s="822" t="s">
        <v>615</v>
      </c>
      <c r="C1817" s="825" t="s">
        <v>643</v>
      </c>
      <c r="D1817" s="839" t="s">
        <v>644</v>
      </c>
      <c r="E1817" s="825" t="s">
        <v>7176</v>
      </c>
      <c r="F1817" s="839" t="s">
        <v>7177</v>
      </c>
      <c r="G1817" s="825" t="s">
        <v>7182</v>
      </c>
      <c r="H1817" s="825" t="s">
        <v>7183</v>
      </c>
      <c r="I1817" s="831">
        <v>6843.759765625</v>
      </c>
      <c r="J1817" s="831">
        <v>12</v>
      </c>
      <c r="K1817" s="832">
        <v>82125.1171875</v>
      </c>
    </row>
    <row r="1818" spans="1:11" ht="14.45" customHeight="1" x14ac:dyDescent="0.2">
      <c r="A1818" s="821" t="s">
        <v>614</v>
      </c>
      <c r="B1818" s="822" t="s">
        <v>615</v>
      </c>
      <c r="C1818" s="825" t="s">
        <v>643</v>
      </c>
      <c r="D1818" s="839" t="s">
        <v>644</v>
      </c>
      <c r="E1818" s="825" t="s">
        <v>7176</v>
      </c>
      <c r="F1818" s="839" t="s">
        <v>7177</v>
      </c>
      <c r="G1818" s="825" t="s">
        <v>7184</v>
      </c>
      <c r="H1818" s="825" t="s">
        <v>7185</v>
      </c>
      <c r="I1818" s="831">
        <v>145.19999694824219</v>
      </c>
      <c r="J1818" s="831">
        <v>600</v>
      </c>
      <c r="K1818" s="832">
        <v>87120</v>
      </c>
    </row>
    <row r="1819" spans="1:11" ht="14.45" customHeight="1" thickBot="1" x14ac:dyDescent="0.25">
      <c r="A1819" s="813" t="s">
        <v>614</v>
      </c>
      <c r="B1819" s="814" t="s">
        <v>615</v>
      </c>
      <c r="C1819" s="817" t="s">
        <v>643</v>
      </c>
      <c r="D1819" s="840" t="s">
        <v>644</v>
      </c>
      <c r="E1819" s="817" t="s">
        <v>7176</v>
      </c>
      <c r="F1819" s="840" t="s">
        <v>7177</v>
      </c>
      <c r="G1819" s="817" t="s">
        <v>7186</v>
      </c>
      <c r="H1819" s="817" t="s">
        <v>7187</v>
      </c>
      <c r="I1819" s="833">
        <v>1480.0699462890625</v>
      </c>
      <c r="J1819" s="833">
        <v>12</v>
      </c>
      <c r="K1819" s="834">
        <v>17760.859375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B051DAF3-2D79-4D48-81A3-BB25587424BF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7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96.291558333333327</v>
      </c>
      <c r="D6" s="491"/>
      <c r="E6" s="491"/>
      <c r="F6" s="490"/>
      <c r="G6" s="492">
        <f ca="1">SUM(Tabulka[05 h_vram])/2</f>
        <v>159761.29</v>
      </c>
      <c r="H6" s="491">
        <f ca="1">SUM(Tabulka[06 h_naduv])/2</f>
        <v>6643.25</v>
      </c>
      <c r="I6" s="491">
        <f ca="1">SUM(Tabulka[07 h_nadzk])/2</f>
        <v>3253.55</v>
      </c>
      <c r="J6" s="490">
        <f ca="1">SUM(Tabulka[08 h_oon])/2</f>
        <v>762.3</v>
      </c>
      <c r="K6" s="492">
        <f ca="1">SUM(Tabulka[09 m_kl])/2</f>
        <v>0</v>
      </c>
      <c r="L6" s="491">
        <f ca="1">SUM(Tabulka[10 m_gr])/2</f>
        <v>195000</v>
      </c>
      <c r="M6" s="491">
        <f ca="1">SUM(Tabulka[11 m_jo])/2</f>
        <v>6038007</v>
      </c>
      <c r="N6" s="491">
        <f ca="1">SUM(Tabulka[12 m_oc])/2</f>
        <v>6233007</v>
      </c>
      <c r="O6" s="490">
        <f ca="1">SUM(Tabulka[13 m_sk])/2</f>
        <v>70835483</v>
      </c>
      <c r="P6" s="489">
        <f ca="1">SUM(Tabulka[14_vzsk])/2</f>
        <v>4880</v>
      </c>
      <c r="Q6" s="489">
        <f ca="1">SUM(Tabulka[15_vzpl])/2</f>
        <v>9833.9442815249258</v>
      </c>
      <c r="R6" s="488">
        <f ca="1">IF(Q6=0,0,P6/Q6)</f>
        <v>0.49624035486636603</v>
      </c>
      <c r="S6" s="487">
        <f ca="1">Q6-P6</f>
        <v>4953.9442815249258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24.074891666666669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44211.799999999996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4792.9799999999996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3115.7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350.8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3726968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3843968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31564921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5250.6109481915928</v>
      </c>
      <c r="R8" s="471">
        <f ca="1">IF(Tabulka[[#This Row],[15_vzpl]]=0,"",Tabulka[[#This Row],[14_vzsk]]/Tabulka[[#This Row],[15_vzpl]])</f>
        <v>0</v>
      </c>
      <c r="S8" s="470">
        <f ca="1">IF(Tabulka[[#This Row],[15_vzpl]]-Tabulka[[#This Row],[14_vzsk]]=0,"",Tabulka[[#This Row],[15_vzpl]]-Tabulka[[#This Row],[14_vzsk]])</f>
        <v>5250.6109481915928</v>
      </c>
    </row>
    <row r="9" spans="1:19" x14ac:dyDescent="0.25">
      <c r="A9" s="469">
        <v>99</v>
      </c>
      <c r="B9" s="468" t="s">
        <v>7205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6.6998916666666659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12792.4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701.15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1625.7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292934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358934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5209352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5250.6109481915928</v>
      </c>
      <c r="R9" s="471">
        <f ca="1">IF(Tabulka[[#This Row],[15_vzpl]]=0,"",Tabulka[[#This Row],[14_vzsk]]/Tabulka[[#This Row],[15_vzpl]])</f>
        <v>0</v>
      </c>
      <c r="S9" s="470">
        <f ca="1">IF(Tabulka[[#This Row],[15_vzpl]]-Tabulka[[#This Row],[14_vzsk]]=0,"",Tabulka[[#This Row],[15_vzpl]]-Tabulka[[#This Row],[14_vzsk]])</f>
        <v>5250.6109481915928</v>
      </c>
    </row>
    <row r="10" spans="1:19" x14ac:dyDescent="0.25">
      <c r="A10" s="469">
        <v>100</v>
      </c>
      <c r="B10" s="468" t="s">
        <v>7206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2.3583333333333329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4364.7999999999993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630.1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262.7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121496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121496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2104788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7207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15.016666666666664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27054.600000000002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3461.7299999999996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1227.3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350.8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3312538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3363538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24250781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7189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67.75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107459.09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1850.27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137.85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2205360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2283360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37423263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4583.333333333333</v>
      </c>
      <c r="R12" s="471">
        <f ca="1">IF(Tabulka[[#This Row],[15_vzpl]]=0,"",Tabulka[[#This Row],[14_vzsk]]/Tabulka[[#This Row],[15_vzpl]])</f>
        <v>1.0647272727272727</v>
      </c>
      <c r="S12" s="470">
        <f ca="1">IF(Tabulka[[#This Row],[15_vzpl]]-Tabulka[[#This Row],[14_vzsk]]=0,"",Tabulka[[#This Row],[15_vzpl]]-Tabulka[[#This Row],[14_vzsk]])</f>
        <v>-296.66666666666697</v>
      </c>
    </row>
    <row r="13" spans="1:19" x14ac:dyDescent="0.25">
      <c r="A13" s="469">
        <v>303</v>
      </c>
      <c r="B13" s="468" t="s">
        <v>7208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26.833333333333332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43839.910000000011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838.5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5.75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78000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931124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1009124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15657112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4583.333333333333</v>
      </c>
      <c r="R13" s="471">
        <f ca="1">IF(Tabulka[[#This Row],[15_vzpl]]=0,"",Tabulka[[#This Row],[14_vzsk]]/Tabulka[[#This Row],[15_vzpl]])</f>
        <v>1.0647272727272727</v>
      </c>
      <c r="S13" s="470">
        <f ca="1">IF(Tabulka[[#This Row],[15_vzpl]]-Tabulka[[#This Row],[14_vzsk]]=0,"",Tabulka[[#This Row],[15_vzpl]]-Tabulka[[#This Row],[14_vzsk]])</f>
        <v>-296.66666666666697</v>
      </c>
    </row>
    <row r="14" spans="1:19" x14ac:dyDescent="0.25">
      <c r="A14" s="469">
        <v>304</v>
      </c>
      <c r="B14" s="468" t="s">
        <v>7209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19.083333333333332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30186.510000000002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530.02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106.6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727347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727347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12008907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7210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1870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90629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90629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930508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7211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6.916666666666667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10801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25.5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192237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192237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3581963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7212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12.916666666666666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20761.669999999998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169.75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264023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264023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5244773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7190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4.4666666666666677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8090.4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286.5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105679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105679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1828499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7213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4.4666666666666677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8090.4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286.5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105679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105679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1828499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 t="s">
        <v>7191</v>
      </c>
      <c r="B20" s="468"/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0</v>
      </c>
      <c r="B21" s="468" t="s">
        <v>7214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18800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t="s">
        <v>295</v>
      </c>
    </row>
    <row r="23" spans="1:19" x14ac:dyDescent="0.25">
      <c r="A23" s="222" t="s">
        <v>201</v>
      </c>
    </row>
    <row r="24" spans="1:19" x14ac:dyDescent="0.25">
      <c r="A24" s="223" t="s">
        <v>265</v>
      </c>
    </row>
    <row r="25" spans="1:19" x14ac:dyDescent="0.25">
      <c r="A25" s="461" t="s">
        <v>264</v>
      </c>
    </row>
    <row r="26" spans="1:19" x14ac:dyDescent="0.25">
      <c r="A26" s="374" t="s">
        <v>233</v>
      </c>
    </row>
    <row r="27" spans="1:19" x14ac:dyDescent="0.25">
      <c r="A27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1">
    <cfRule type="cellIs" dxfId="25" priority="3" operator="lessThan">
      <formula>0</formula>
    </cfRule>
  </conditionalFormatting>
  <conditionalFormatting sqref="R6:R21">
    <cfRule type="cellIs" dxfId="24" priority="4" operator="greaterThan">
      <formula>1</formula>
    </cfRule>
  </conditionalFormatting>
  <conditionalFormatting sqref="A8:S21">
    <cfRule type="expression" dxfId="23" priority="2">
      <formula>$B8=""</formula>
    </cfRule>
  </conditionalFormatting>
  <conditionalFormatting sqref="P8:S21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0136938E-184A-4FB2-9E7D-A25963FB205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161735.69059000001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3247.58817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0.90821160876597651</v>
      </c>
      <c r="E8" s="285">
        <f t="shared" si="0"/>
        <v>1.0091240097399738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0.17202622541367468</v>
      </c>
      <c r="E9" s="285">
        <f>IF(C9=0,0,D9/C9)</f>
        <v>0.57342075137891568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0.68683855086002288</v>
      </c>
      <c r="E11" s="285">
        <f t="shared" si="0"/>
        <v>1.1447309181000382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0.97872768706760493</v>
      </c>
      <c r="E12" s="285">
        <f t="shared" si="0"/>
        <v>1.2234096088345061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36508.908619999995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95789.98954000001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137093.46725000002</v>
      </c>
      <c r="D18" s="303">
        <f ca="1">IF(ISERROR(VLOOKUP("Výnosy celkem",INDIRECT("HI!$A:$G"),5,0)),0,VLOOKUP("Výnosy celkem",INDIRECT("HI!$A:$G"),5,0))</f>
        <v>100660.00110000001</v>
      </c>
      <c r="E18" s="304">
        <f t="shared" ref="E18:E31" ca="1" si="1">IF(C18=0,0,D18/C18)</f>
        <v>0.73424360123913923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9267.1272500000014</v>
      </c>
      <c r="D19" s="284">
        <f ca="1">IF(ISERROR(VLOOKUP("Ambulance *",INDIRECT("HI!$A:$G"),5,0)),0,VLOOKUP("Ambulance *",INDIRECT("HI!$A:$G"),5,0))</f>
        <v>7756.6610999999957</v>
      </c>
      <c r="E19" s="285">
        <f t="shared" ca="1" si="1"/>
        <v>0.83700815697766473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0.83700815697766473</v>
      </c>
      <c r="E20" s="285">
        <f t="shared" si="1"/>
        <v>0.83700815697766473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0.83700815697766484</v>
      </c>
      <c r="E21" s="285">
        <f t="shared" si="1"/>
        <v>0.83700815697766484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0.7085427885576957</v>
      </c>
      <c r="E23" s="285">
        <f t="shared" si="1"/>
        <v>0.83357975124434791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127826.34000000003</v>
      </c>
      <c r="D24" s="284">
        <f ca="1">IF(ISERROR(VLOOKUP("Hospitalizace *",INDIRECT("HI!$A:$G"),5,0)),0,VLOOKUP("Hospitalizace *",INDIRECT("HI!$A:$G"),5,0))</f>
        <v>92903.340000000011</v>
      </c>
      <c r="E24" s="285">
        <f ca="1">IF(C24=0,0,D24/C24)</f>
        <v>0.7267933979804162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0.7267933979804162</v>
      </c>
      <c r="E25" s="285">
        <f t="shared" si="1"/>
        <v>0.7267933979804162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0.7267933979804162</v>
      </c>
      <c r="E26" s="285">
        <f t="shared" si="1"/>
        <v>0.7267933979804162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0.73822393822393817</v>
      </c>
      <c r="E29" s="285">
        <f t="shared" si="1"/>
        <v>0.77707782970940864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0.93110069897841619</v>
      </c>
      <c r="E30" s="285">
        <f t="shared" si="1"/>
        <v>0.93110069897841619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0.40358679596083236</v>
      </c>
      <c r="D31" s="289">
        <f>IF(ISERROR(VLOOKUP("Celkem:",'ZV Vyžád.'!$A:$M,7,0)),"",VLOOKUP("Celkem:",'ZV Vyžád.'!$A:$M,7,0))</f>
        <v>1.0270258636831051</v>
      </c>
      <c r="E31" s="285">
        <f t="shared" si="1"/>
        <v>2.544745947988786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ADDC6247-5D14-4913-AF9B-D75DAB090AB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7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7204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22.6035</v>
      </c>
      <c r="F4" s="498"/>
      <c r="G4" s="498"/>
      <c r="H4" s="498"/>
      <c r="I4" s="498">
        <v>3825.8</v>
      </c>
      <c r="J4" s="498">
        <v>421.1</v>
      </c>
      <c r="K4" s="498">
        <v>207.2</v>
      </c>
      <c r="L4" s="498">
        <v>42.8</v>
      </c>
      <c r="M4" s="498"/>
      <c r="N4" s="498"/>
      <c r="O4" s="498"/>
      <c r="P4" s="498"/>
      <c r="Q4" s="498">
        <v>2085257</v>
      </c>
      <c r="R4" s="498"/>
      <c r="S4" s="498">
        <v>5250.6109481915928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5.3535000000000004</v>
      </c>
      <c r="I5">
        <v>940</v>
      </c>
      <c r="J5">
        <v>56.5</v>
      </c>
      <c r="K5">
        <v>77.8</v>
      </c>
      <c r="Q5">
        <v>338421</v>
      </c>
      <c r="S5">
        <v>5250.6109481915928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304</v>
      </c>
      <c r="J6">
        <v>56</v>
      </c>
      <c r="Q6">
        <v>120034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15.25</v>
      </c>
      <c r="I7">
        <v>2581.8000000000002</v>
      </c>
      <c r="J7">
        <v>308.60000000000002</v>
      </c>
      <c r="K7">
        <v>129.4</v>
      </c>
      <c r="L7">
        <v>42.8</v>
      </c>
      <c r="Q7">
        <v>1626802</v>
      </c>
    </row>
    <row r="8" spans="1:19" x14ac:dyDescent="0.25">
      <c r="A8" s="505" t="s">
        <v>215</v>
      </c>
      <c r="B8" s="504">
        <v>5</v>
      </c>
      <c r="C8">
        <v>1</v>
      </c>
      <c r="D8" t="s">
        <v>7189</v>
      </c>
      <c r="E8">
        <v>67.25</v>
      </c>
      <c r="I8">
        <v>10803.38</v>
      </c>
      <c r="J8">
        <v>23</v>
      </c>
      <c r="O8">
        <v>44064</v>
      </c>
      <c r="P8">
        <v>44064</v>
      </c>
      <c r="Q8">
        <v>2664979</v>
      </c>
      <c r="R8">
        <v>4880</v>
      </c>
      <c r="S8">
        <v>4583.333333333333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26.75</v>
      </c>
      <c r="I9">
        <v>4500.9799999999996</v>
      </c>
      <c r="O9">
        <v>21348</v>
      </c>
      <c r="P9">
        <v>21348</v>
      </c>
      <c r="Q9">
        <v>1139439</v>
      </c>
      <c r="R9">
        <v>4880</v>
      </c>
      <c r="S9">
        <v>4583.333333333333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19.75</v>
      </c>
      <c r="I10">
        <v>3284.9</v>
      </c>
      <c r="J10">
        <v>16</v>
      </c>
      <c r="O10">
        <v>3000</v>
      </c>
      <c r="P10">
        <v>3000</v>
      </c>
      <c r="Q10">
        <v>893191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2</v>
      </c>
      <c r="I11">
        <v>152</v>
      </c>
      <c r="Q11">
        <v>64853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6.75</v>
      </c>
      <c r="I12">
        <v>1038.5</v>
      </c>
      <c r="O12">
        <v>7548</v>
      </c>
      <c r="P12">
        <v>7548</v>
      </c>
      <c r="Q12">
        <v>255485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12</v>
      </c>
      <c r="I13">
        <v>1827</v>
      </c>
      <c r="J13">
        <v>7</v>
      </c>
      <c r="O13">
        <v>12168</v>
      </c>
      <c r="P13">
        <v>12168</v>
      </c>
      <c r="Q13">
        <v>312011</v>
      </c>
    </row>
    <row r="14" spans="1:19" x14ac:dyDescent="0.25">
      <c r="A14" s="505" t="s">
        <v>221</v>
      </c>
      <c r="B14" s="504">
        <v>11</v>
      </c>
      <c r="C14">
        <v>1</v>
      </c>
      <c r="D14" t="s">
        <v>7190</v>
      </c>
      <c r="E14">
        <v>3.8</v>
      </c>
      <c r="I14">
        <v>669.6</v>
      </c>
      <c r="O14">
        <v>8932</v>
      </c>
      <c r="P14">
        <v>8932</v>
      </c>
      <c r="Q14">
        <v>119635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3.8</v>
      </c>
      <c r="I15">
        <v>669.6</v>
      </c>
      <c r="O15">
        <v>8932</v>
      </c>
      <c r="P15">
        <v>8932</v>
      </c>
      <c r="Q15">
        <v>119635</v>
      </c>
    </row>
    <row r="16" spans="1:19" x14ac:dyDescent="0.25">
      <c r="A16" s="501" t="s">
        <v>210</v>
      </c>
      <c r="B16" s="500">
        <v>2020</v>
      </c>
      <c r="C16">
        <v>1</v>
      </c>
      <c r="D16" t="s">
        <v>7191</v>
      </c>
      <c r="L16">
        <v>25</v>
      </c>
      <c r="Q16">
        <v>6800</v>
      </c>
    </row>
    <row r="17" spans="3:19" x14ac:dyDescent="0.25">
      <c r="C17">
        <v>1</v>
      </c>
      <c r="D17">
        <v>0</v>
      </c>
      <c r="L17">
        <v>25</v>
      </c>
      <c r="Q17">
        <v>6800</v>
      </c>
    </row>
    <row r="18" spans="3:19" x14ac:dyDescent="0.25">
      <c r="C18" t="s">
        <v>7192</v>
      </c>
      <c r="E18">
        <v>93.653499999999994</v>
      </c>
      <c r="I18">
        <v>15298.779999999999</v>
      </c>
      <c r="J18">
        <v>444.1</v>
      </c>
      <c r="K18">
        <v>207.2</v>
      </c>
      <c r="L18">
        <v>67.8</v>
      </c>
      <c r="O18">
        <v>52996</v>
      </c>
      <c r="P18">
        <v>52996</v>
      </c>
      <c r="Q18">
        <v>4876671</v>
      </c>
      <c r="R18">
        <v>4880</v>
      </c>
      <c r="S18">
        <v>9833.9442815249258</v>
      </c>
    </row>
    <row r="19" spans="3:19" x14ac:dyDescent="0.25">
      <c r="C19">
        <v>2</v>
      </c>
      <c r="D19" t="s">
        <v>266</v>
      </c>
      <c r="E19">
        <v>22.595199999999998</v>
      </c>
      <c r="I19">
        <v>3228.7999999999997</v>
      </c>
      <c r="J19">
        <v>400.6</v>
      </c>
      <c r="K19">
        <v>213.9</v>
      </c>
      <c r="L19">
        <v>61</v>
      </c>
      <c r="O19">
        <v>6960</v>
      </c>
      <c r="P19">
        <v>6960</v>
      </c>
      <c r="Q19">
        <v>2070838</v>
      </c>
    </row>
    <row r="20" spans="3:19" x14ac:dyDescent="0.25">
      <c r="C20">
        <v>2</v>
      </c>
      <c r="D20">
        <v>99</v>
      </c>
      <c r="E20">
        <v>5.3452000000000002</v>
      </c>
      <c r="I20">
        <v>817.6</v>
      </c>
      <c r="J20">
        <v>71</v>
      </c>
      <c r="K20">
        <v>77</v>
      </c>
      <c r="Q20">
        <v>345910</v>
      </c>
    </row>
    <row r="21" spans="3:19" x14ac:dyDescent="0.25">
      <c r="C21">
        <v>2</v>
      </c>
      <c r="D21">
        <v>100</v>
      </c>
      <c r="E21">
        <v>2</v>
      </c>
      <c r="I21">
        <v>280</v>
      </c>
      <c r="J21">
        <v>39.5</v>
      </c>
      <c r="Q21">
        <v>111306</v>
      </c>
    </row>
    <row r="22" spans="3:19" x14ac:dyDescent="0.25">
      <c r="C22">
        <v>2</v>
      </c>
      <c r="D22">
        <v>101</v>
      </c>
      <c r="E22">
        <v>15.25</v>
      </c>
      <c r="I22">
        <v>2131.1999999999998</v>
      </c>
      <c r="J22">
        <v>290.10000000000002</v>
      </c>
      <c r="K22">
        <v>136.9</v>
      </c>
      <c r="L22">
        <v>61</v>
      </c>
      <c r="O22">
        <v>6960</v>
      </c>
      <c r="P22">
        <v>6960</v>
      </c>
      <c r="Q22">
        <v>1613622</v>
      </c>
    </row>
    <row r="23" spans="3:19" x14ac:dyDescent="0.25">
      <c r="C23">
        <v>2</v>
      </c>
      <c r="D23" t="s">
        <v>7189</v>
      </c>
      <c r="E23">
        <v>68.25</v>
      </c>
      <c r="I23">
        <v>9106.7900000000009</v>
      </c>
      <c r="J23">
        <v>218.25</v>
      </c>
      <c r="O23">
        <v>26498</v>
      </c>
      <c r="P23">
        <v>26498</v>
      </c>
      <c r="Q23">
        <v>2647811</v>
      </c>
    </row>
    <row r="24" spans="3:19" x14ac:dyDescent="0.25">
      <c r="C24">
        <v>2</v>
      </c>
      <c r="D24">
        <v>303</v>
      </c>
      <c r="E24">
        <v>26.75</v>
      </c>
      <c r="I24">
        <v>3592.77</v>
      </c>
      <c r="J24">
        <v>105</v>
      </c>
      <c r="O24">
        <v>13250</v>
      </c>
      <c r="P24">
        <v>13250</v>
      </c>
      <c r="Q24">
        <v>1094572</v>
      </c>
    </row>
    <row r="25" spans="3:19" x14ac:dyDescent="0.25">
      <c r="C25">
        <v>2</v>
      </c>
      <c r="D25">
        <v>304</v>
      </c>
      <c r="E25">
        <v>19.75</v>
      </c>
      <c r="I25">
        <v>2568.02</v>
      </c>
      <c r="J25">
        <v>113.25</v>
      </c>
      <c r="O25">
        <v>1300</v>
      </c>
      <c r="P25">
        <v>1300</v>
      </c>
      <c r="Q25">
        <v>931216</v>
      </c>
    </row>
    <row r="26" spans="3:19" x14ac:dyDescent="0.25">
      <c r="C26">
        <v>2</v>
      </c>
      <c r="D26">
        <v>305</v>
      </c>
      <c r="E26">
        <v>2</v>
      </c>
      <c r="I26">
        <v>160</v>
      </c>
      <c r="Q26">
        <v>62390</v>
      </c>
    </row>
    <row r="27" spans="3:19" x14ac:dyDescent="0.25">
      <c r="C27">
        <v>2</v>
      </c>
      <c r="D27">
        <v>424</v>
      </c>
      <c r="E27">
        <v>6.75</v>
      </c>
      <c r="I27">
        <v>1006</v>
      </c>
      <c r="O27">
        <v>11948</v>
      </c>
      <c r="P27">
        <v>11948</v>
      </c>
      <c r="Q27">
        <v>247168</v>
      </c>
    </row>
    <row r="28" spans="3:19" x14ac:dyDescent="0.25">
      <c r="C28">
        <v>2</v>
      </c>
      <c r="D28">
        <v>642</v>
      </c>
      <c r="E28">
        <v>13</v>
      </c>
      <c r="I28">
        <v>1780</v>
      </c>
      <c r="Q28">
        <v>312465</v>
      </c>
    </row>
    <row r="29" spans="3:19" x14ac:dyDescent="0.25">
      <c r="C29">
        <v>2</v>
      </c>
      <c r="D29" t="s">
        <v>7190</v>
      </c>
      <c r="E29">
        <v>3.8</v>
      </c>
      <c r="I29">
        <v>592</v>
      </c>
      <c r="O29">
        <v>1445</v>
      </c>
      <c r="P29">
        <v>1445</v>
      </c>
      <c r="Q29">
        <v>111897</v>
      </c>
    </row>
    <row r="30" spans="3:19" x14ac:dyDescent="0.25">
      <c r="C30">
        <v>2</v>
      </c>
      <c r="D30">
        <v>30</v>
      </c>
      <c r="E30">
        <v>3.8</v>
      </c>
      <c r="I30">
        <v>592</v>
      </c>
      <c r="O30">
        <v>1445</v>
      </c>
      <c r="P30">
        <v>1445</v>
      </c>
      <c r="Q30">
        <v>111897</v>
      </c>
    </row>
    <row r="31" spans="3:19" x14ac:dyDescent="0.25">
      <c r="C31">
        <v>2</v>
      </c>
      <c r="D31" t="s">
        <v>7191</v>
      </c>
      <c r="L31">
        <v>24</v>
      </c>
      <c r="Q31">
        <v>4800</v>
      </c>
    </row>
    <row r="32" spans="3:19" x14ac:dyDescent="0.25">
      <c r="C32">
        <v>2</v>
      </c>
      <c r="D32">
        <v>0</v>
      </c>
      <c r="L32">
        <v>24</v>
      </c>
      <c r="Q32">
        <v>4800</v>
      </c>
    </row>
    <row r="33" spans="3:17" x14ac:dyDescent="0.25">
      <c r="C33" t="s">
        <v>7193</v>
      </c>
      <c r="E33">
        <v>94.645200000000003</v>
      </c>
      <c r="I33">
        <v>12927.59</v>
      </c>
      <c r="J33">
        <v>618.85</v>
      </c>
      <c r="K33">
        <v>213.9</v>
      </c>
      <c r="L33">
        <v>85</v>
      </c>
      <c r="O33">
        <v>34903</v>
      </c>
      <c r="P33">
        <v>34903</v>
      </c>
      <c r="Q33">
        <v>4835346</v>
      </c>
    </row>
    <row r="34" spans="3:17" x14ac:dyDescent="0.25">
      <c r="C34">
        <v>3</v>
      </c>
      <c r="D34" t="s">
        <v>266</v>
      </c>
      <c r="E34">
        <v>22.65</v>
      </c>
      <c r="I34">
        <v>3377.4</v>
      </c>
      <c r="K34">
        <v>88.6</v>
      </c>
      <c r="L34">
        <v>46</v>
      </c>
      <c r="O34">
        <v>15680</v>
      </c>
      <c r="P34">
        <v>15680</v>
      </c>
      <c r="Q34">
        <v>1775824</v>
      </c>
    </row>
    <row r="35" spans="3:17" x14ac:dyDescent="0.25">
      <c r="C35">
        <v>3</v>
      </c>
      <c r="D35">
        <v>99</v>
      </c>
      <c r="E35">
        <v>5.4</v>
      </c>
      <c r="I35">
        <v>908.4</v>
      </c>
      <c r="K35">
        <v>88.6</v>
      </c>
      <c r="O35">
        <v>11680</v>
      </c>
      <c r="P35">
        <v>11680</v>
      </c>
      <c r="Q35">
        <v>358628</v>
      </c>
    </row>
    <row r="36" spans="3:17" x14ac:dyDescent="0.25">
      <c r="C36">
        <v>3</v>
      </c>
      <c r="D36">
        <v>100</v>
      </c>
      <c r="E36">
        <v>2</v>
      </c>
      <c r="I36">
        <v>280</v>
      </c>
      <c r="O36">
        <v>4000</v>
      </c>
      <c r="P36">
        <v>4000</v>
      </c>
      <c r="Q36">
        <v>90486</v>
      </c>
    </row>
    <row r="37" spans="3:17" x14ac:dyDescent="0.25">
      <c r="C37">
        <v>3</v>
      </c>
      <c r="D37">
        <v>101</v>
      </c>
      <c r="E37">
        <v>15.25</v>
      </c>
      <c r="I37">
        <v>2189</v>
      </c>
      <c r="L37">
        <v>46</v>
      </c>
      <c r="Q37">
        <v>1326710</v>
      </c>
    </row>
    <row r="38" spans="3:17" x14ac:dyDescent="0.25">
      <c r="C38">
        <v>3</v>
      </c>
      <c r="D38" t="s">
        <v>7189</v>
      </c>
      <c r="E38">
        <v>68.25</v>
      </c>
      <c r="I38">
        <v>7722.04</v>
      </c>
      <c r="O38">
        <v>21710</v>
      </c>
      <c r="P38">
        <v>21710</v>
      </c>
      <c r="Q38">
        <v>2527210</v>
      </c>
    </row>
    <row r="39" spans="3:17" x14ac:dyDescent="0.25">
      <c r="C39">
        <v>3</v>
      </c>
      <c r="D39">
        <v>303</v>
      </c>
      <c r="E39">
        <v>26.75</v>
      </c>
      <c r="I39">
        <v>3332.27</v>
      </c>
      <c r="O39">
        <v>17062</v>
      </c>
      <c r="P39">
        <v>17062</v>
      </c>
      <c r="Q39">
        <v>1068936</v>
      </c>
    </row>
    <row r="40" spans="3:17" x14ac:dyDescent="0.25">
      <c r="C40">
        <v>3</v>
      </c>
      <c r="D40">
        <v>304</v>
      </c>
      <c r="E40">
        <v>19.75</v>
      </c>
      <c r="I40">
        <v>2264.77</v>
      </c>
      <c r="O40">
        <v>1550</v>
      </c>
      <c r="P40">
        <v>1550</v>
      </c>
      <c r="Q40">
        <v>815634</v>
      </c>
    </row>
    <row r="41" spans="3:17" x14ac:dyDescent="0.25">
      <c r="C41">
        <v>3</v>
      </c>
      <c r="D41">
        <v>305</v>
      </c>
      <c r="E41">
        <v>2</v>
      </c>
      <c r="I41">
        <v>168</v>
      </c>
      <c r="Q41">
        <v>62883</v>
      </c>
    </row>
    <row r="42" spans="3:17" x14ac:dyDescent="0.25">
      <c r="C42">
        <v>3</v>
      </c>
      <c r="D42">
        <v>424</v>
      </c>
      <c r="E42">
        <v>6.75</v>
      </c>
      <c r="I42">
        <v>577</v>
      </c>
      <c r="O42">
        <v>3098</v>
      </c>
      <c r="P42">
        <v>3098</v>
      </c>
      <c r="Q42">
        <v>238107</v>
      </c>
    </row>
    <row r="43" spans="3:17" x14ac:dyDescent="0.25">
      <c r="C43">
        <v>3</v>
      </c>
      <c r="D43">
        <v>642</v>
      </c>
      <c r="E43">
        <v>13</v>
      </c>
      <c r="I43">
        <v>1380</v>
      </c>
      <c r="Q43">
        <v>341650</v>
      </c>
    </row>
    <row r="44" spans="3:17" x14ac:dyDescent="0.25">
      <c r="C44">
        <v>3</v>
      </c>
      <c r="D44" t="s">
        <v>7190</v>
      </c>
      <c r="E44">
        <v>4.5999999999999996</v>
      </c>
      <c r="I44">
        <v>809.6</v>
      </c>
      <c r="Q44">
        <v>138916</v>
      </c>
    </row>
    <row r="45" spans="3:17" x14ac:dyDescent="0.25">
      <c r="C45">
        <v>3</v>
      </c>
      <c r="D45">
        <v>30</v>
      </c>
      <c r="E45">
        <v>4.5999999999999996</v>
      </c>
      <c r="I45">
        <v>809.6</v>
      </c>
      <c r="Q45">
        <v>138916</v>
      </c>
    </row>
    <row r="46" spans="3:17" x14ac:dyDescent="0.25">
      <c r="C46">
        <v>3</v>
      </c>
      <c r="D46" t="s">
        <v>7191</v>
      </c>
      <c r="L46">
        <v>12</v>
      </c>
      <c r="Q46">
        <v>2400</v>
      </c>
    </row>
    <row r="47" spans="3:17" x14ac:dyDescent="0.25">
      <c r="C47">
        <v>3</v>
      </c>
      <c r="D47">
        <v>0</v>
      </c>
      <c r="L47">
        <v>12</v>
      </c>
      <c r="Q47">
        <v>2400</v>
      </c>
    </row>
    <row r="48" spans="3:17" x14ac:dyDescent="0.25">
      <c r="C48" t="s">
        <v>7194</v>
      </c>
      <c r="E48">
        <v>95.5</v>
      </c>
      <c r="I48">
        <v>11909.04</v>
      </c>
      <c r="K48">
        <v>88.6</v>
      </c>
      <c r="L48">
        <v>58</v>
      </c>
      <c r="O48">
        <v>37390</v>
      </c>
      <c r="P48">
        <v>37390</v>
      </c>
      <c r="Q48">
        <v>4444350</v>
      </c>
    </row>
    <row r="49" spans="3:17" x14ac:dyDescent="0.25">
      <c r="C49">
        <v>4</v>
      </c>
      <c r="D49" t="s">
        <v>266</v>
      </c>
      <c r="E49">
        <v>22.65</v>
      </c>
      <c r="I49">
        <v>3154.5999999999995</v>
      </c>
      <c r="J49">
        <v>8</v>
      </c>
      <c r="K49">
        <v>91.5</v>
      </c>
      <c r="O49">
        <v>72456</v>
      </c>
      <c r="P49">
        <v>72456</v>
      </c>
      <c r="Q49">
        <v>1816070</v>
      </c>
    </row>
    <row r="50" spans="3:17" x14ac:dyDescent="0.25">
      <c r="C50">
        <v>4</v>
      </c>
      <c r="D50">
        <v>99</v>
      </c>
      <c r="E50">
        <v>5.4</v>
      </c>
      <c r="I50">
        <v>739.2</v>
      </c>
      <c r="K50">
        <v>64</v>
      </c>
      <c r="O50">
        <v>43580</v>
      </c>
      <c r="P50">
        <v>43580</v>
      </c>
      <c r="Q50">
        <v>375883</v>
      </c>
    </row>
    <row r="51" spans="3:17" x14ac:dyDescent="0.25">
      <c r="C51">
        <v>4</v>
      </c>
      <c r="D51">
        <v>100</v>
      </c>
      <c r="E51">
        <v>2</v>
      </c>
      <c r="I51">
        <v>312</v>
      </c>
      <c r="O51">
        <v>21876</v>
      </c>
      <c r="P51">
        <v>21876</v>
      </c>
      <c r="Q51">
        <v>117014</v>
      </c>
    </row>
    <row r="52" spans="3:17" x14ac:dyDescent="0.25">
      <c r="C52">
        <v>4</v>
      </c>
      <c r="D52">
        <v>101</v>
      </c>
      <c r="E52">
        <v>15.25</v>
      </c>
      <c r="I52">
        <v>2103.3999999999996</v>
      </c>
      <c r="J52">
        <v>8</v>
      </c>
      <c r="K52">
        <v>27.5</v>
      </c>
      <c r="O52">
        <v>7000</v>
      </c>
      <c r="P52">
        <v>7000</v>
      </c>
      <c r="Q52">
        <v>1323173</v>
      </c>
    </row>
    <row r="53" spans="3:17" x14ac:dyDescent="0.25">
      <c r="C53">
        <v>4</v>
      </c>
      <c r="D53" t="s">
        <v>7189</v>
      </c>
      <c r="E53">
        <v>66.25</v>
      </c>
      <c r="I53">
        <v>5784.54</v>
      </c>
      <c r="O53">
        <v>14948</v>
      </c>
      <c r="P53">
        <v>14948</v>
      </c>
      <c r="Q53">
        <v>2218179</v>
      </c>
    </row>
    <row r="54" spans="3:17" x14ac:dyDescent="0.25">
      <c r="C54">
        <v>4</v>
      </c>
      <c r="D54">
        <v>303</v>
      </c>
      <c r="E54">
        <v>25.75</v>
      </c>
      <c r="I54">
        <v>2264.77</v>
      </c>
      <c r="O54">
        <v>8948</v>
      </c>
      <c r="P54">
        <v>8948</v>
      </c>
      <c r="Q54">
        <v>797483</v>
      </c>
    </row>
    <row r="55" spans="3:17" x14ac:dyDescent="0.25">
      <c r="C55">
        <v>4</v>
      </c>
      <c r="D55">
        <v>304</v>
      </c>
      <c r="E55">
        <v>18.75</v>
      </c>
      <c r="I55">
        <v>1708.27</v>
      </c>
      <c r="O55">
        <v>5000</v>
      </c>
      <c r="P55">
        <v>5000</v>
      </c>
      <c r="Q55">
        <v>764387</v>
      </c>
    </row>
    <row r="56" spans="3:17" x14ac:dyDescent="0.25">
      <c r="C56">
        <v>4</v>
      </c>
      <c r="D56">
        <v>305</v>
      </c>
      <c r="E56">
        <v>2</v>
      </c>
      <c r="I56">
        <v>176</v>
      </c>
      <c r="Q56">
        <v>60312</v>
      </c>
    </row>
    <row r="57" spans="3:17" x14ac:dyDescent="0.25">
      <c r="C57">
        <v>4</v>
      </c>
      <c r="D57">
        <v>424</v>
      </c>
      <c r="E57">
        <v>6.75</v>
      </c>
      <c r="I57">
        <v>629</v>
      </c>
      <c r="Q57">
        <v>228413</v>
      </c>
    </row>
    <row r="58" spans="3:17" x14ac:dyDescent="0.25">
      <c r="C58">
        <v>4</v>
      </c>
      <c r="D58">
        <v>642</v>
      </c>
      <c r="E58">
        <v>13</v>
      </c>
      <c r="I58">
        <v>1006.5</v>
      </c>
      <c r="O58">
        <v>1000</v>
      </c>
      <c r="P58">
        <v>1000</v>
      </c>
      <c r="Q58">
        <v>367584</v>
      </c>
    </row>
    <row r="59" spans="3:17" x14ac:dyDescent="0.25">
      <c r="C59">
        <v>4</v>
      </c>
      <c r="D59" t="s">
        <v>7190</v>
      </c>
      <c r="E59">
        <v>4.5999999999999996</v>
      </c>
      <c r="I59">
        <v>761.6</v>
      </c>
      <c r="Q59">
        <v>134232</v>
      </c>
    </row>
    <row r="60" spans="3:17" x14ac:dyDescent="0.25">
      <c r="C60">
        <v>4</v>
      </c>
      <c r="D60">
        <v>30</v>
      </c>
      <c r="E60">
        <v>4.5999999999999996</v>
      </c>
      <c r="I60">
        <v>761.6</v>
      </c>
      <c r="Q60">
        <v>134232</v>
      </c>
    </row>
    <row r="61" spans="3:17" x14ac:dyDescent="0.25">
      <c r="C61" t="s">
        <v>7195</v>
      </c>
      <c r="E61">
        <v>93.5</v>
      </c>
      <c r="I61">
        <v>9700.74</v>
      </c>
      <c r="J61">
        <v>8</v>
      </c>
      <c r="K61">
        <v>91.5</v>
      </c>
      <c r="O61">
        <v>87404</v>
      </c>
      <c r="P61">
        <v>87404</v>
      </c>
      <c r="Q61">
        <v>4168481</v>
      </c>
    </row>
    <row r="62" spans="3:17" x14ac:dyDescent="0.25">
      <c r="C62">
        <v>5</v>
      </c>
      <c r="D62" t="s">
        <v>266</v>
      </c>
      <c r="E62">
        <v>22.65</v>
      </c>
      <c r="I62">
        <v>3703.6000000000004</v>
      </c>
      <c r="J62">
        <v>767.28</v>
      </c>
      <c r="K62">
        <v>343.8</v>
      </c>
      <c r="L62">
        <v>18</v>
      </c>
      <c r="O62">
        <v>7776</v>
      </c>
      <c r="P62">
        <v>7776</v>
      </c>
      <c r="Q62">
        <v>2343723</v>
      </c>
    </row>
    <row r="63" spans="3:17" x14ac:dyDescent="0.25">
      <c r="C63">
        <v>5</v>
      </c>
      <c r="D63">
        <v>99</v>
      </c>
      <c r="E63">
        <v>5.4</v>
      </c>
      <c r="I63">
        <v>891.2</v>
      </c>
      <c r="J63">
        <v>189.15</v>
      </c>
      <c r="K63">
        <v>198.3</v>
      </c>
      <c r="O63">
        <v>5100</v>
      </c>
      <c r="P63">
        <v>5100</v>
      </c>
      <c r="Q63">
        <v>432113</v>
      </c>
    </row>
    <row r="64" spans="3:17" x14ac:dyDescent="0.25">
      <c r="C64">
        <v>5</v>
      </c>
      <c r="D64">
        <v>100</v>
      </c>
      <c r="E64">
        <v>2</v>
      </c>
      <c r="I64">
        <v>336</v>
      </c>
      <c r="J64">
        <v>115.5</v>
      </c>
      <c r="O64">
        <v>2676</v>
      </c>
      <c r="P64">
        <v>2676</v>
      </c>
      <c r="Q64">
        <v>143966</v>
      </c>
    </row>
    <row r="65" spans="3:17" x14ac:dyDescent="0.25">
      <c r="C65">
        <v>5</v>
      </c>
      <c r="D65">
        <v>101</v>
      </c>
      <c r="E65">
        <v>15.25</v>
      </c>
      <c r="I65">
        <v>2476.4</v>
      </c>
      <c r="J65">
        <v>462.63</v>
      </c>
      <c r="K65">
        <v>145.5</v>
      </c>
      <c r="L65">
        <v>18</v>
      </c>
      <c r="Q65">
        <v>1767644</v>
      </c>
    </row>
    <row r="66" spans="3:17" x14ac:dyDescent="0.25">
      <c r="C66">
        <v>5</v>
      </c>
      <c r="D66" t="s">
        <v>7189</v>
      </c>
      <c r="E66">
        <v>67.25</v>
      </c>
      <c r="I66">
        <v>9320.7999999999993</v>
      </c>
      <c r="O66">
        <v>23976</v>
      </c>
      <c r="P66">
        <v>23976</v>
      </c>
      <c r="Q66">
        <v>2507739</v>
      </c>
    </row>
    <row r="67" spans="3:17" x14ac:dyDescent="0.25">
      <c r="C67">
        <v>5</v>
      </c>
      <c r="D67">
        <v>303</v>
      </c>
      <c r="E67">
        <v>26.75</v>
      </c>
      <c r="I67">
        <v>3473.4</v>
      </c>
      <c r="O67">
        <v>9637</v>
      </c>
      <c r="P67">
        <v>9637</v>
      </c>
      <c r="Q67">
        <v>1012677</v>
      </c>
    </row>
    <row r="68" spans="3:17" x14ac:dyDescent="0.25">
      <c r="C68">
        <v>5</v>
      </c>
      <c r="D68">
        <v>304</v>
      </c>
      <c r="E68">
        <v>18.75</v>
      </c>
      <c r="I68">
        <v>2694.15</v>
      </c>
      <c r="O68">
        <v>6600</v>
      </c>
      <c r="P68">
        <v>6600</v>
      </c>
      <c r="Q68">
        <v>838572</v>
      </c>
    </row>
    <row r="69" spans="3:17" x14ac:dyDescent="0.25">
      <c r="C69">
        <v>5</v>
      </c>
      <c r="D69">
        <v>305</v>
      </c>
      <c r="E69">
        <v>2</v>
      </c>
      <c r="I69">
        <v>168</v>
      </c>
      <c r="Q69">
        <v>62390</v>
      </c>
    </row>
    <row r="70" spans="3:17" x14ac:dyDescent="0.25">
      <c r="C70">
        <v>5</v>
      </c>
      <c r="D70">
        <v>424</v>
      </c>
      <c r="E70">
        <v>6.75</v>
      </c>
      <c r="I70">
        <v>1047</v>
      </c>
      <c r="Q70">
        <v>258434</v>
      </c>
    </row>
    <row r="71" spans="3:17" x14ac:dyDescent="0.25">
      <c r="C71">
        <v>5</v>
      </c>
      <c r="D71">
        <v>642</v>
      </c>
      <c r="E71">
        <v>13</v>
      </c>
      <c r="I71">
        <v>1938.25</v>
      </c>
      <c r="O71">
        <v>7739</v>
      </c>
      <c r="P71">
        <v>7739</v>
      </c>
      <c r="Q71">
        <v>335666</v>
      </c>
    </row>
    <row r="72" spans="3:17" x14ac:dyDescent="0.25">
      <c r="C72">
        <v>5</v>
      </c>
      <c r="D72" t="s">
        <v>7190</v>
      </c>
      <c r="E72">
        <v>4.5999999999999996</v>
      </c>
      <c r="I72">
        <v>713.59999999999991</v>
      </c>
      <c r="Q72">
        <v>137406</v>
      </c>
    </row>
    <row r="73" spans="3:17" x14ac:dyDescent="0.25">
      <c r="C73">
        <v>5</v>
      </c>
      <c r="D73">
        <v>30</v>
      </c>
      <c r="E73">
        <v>4.5999999999999996</v>
      </c>
      <c r="I73">
        <v>713.59999999999991</v>
      </c>
      <c r="Q73">
        <v>137406</v>
      </c>
    </row>
    <row r="74" spans="3:17" x14ac:dyDescent="0.25">
      <c r="C74">
        <v>5</v>
      </c>
      <c r="D74" t="s">
        <v>7191</v>
      </c>
      <c r="L74">
        <v>6</v>
      </c>
      <c r="Q74">
        <v>1200</v>
      </c>
    </row>
    <row r="75" spans="3:17" x14ac:dyDescent="0.25">
      <c r="C75">
        <v>5</v>
      </c>
      <c r="D75">
        <v>0</v>
      </c>
      <c r="L75">
        <v>6</v>
      </c>
      <c r="Q75">
        <v>1200</v>
      </c>
    </row>
    <row r="76" spans="3:17" x14ac:dyDescent="0.25">
      <c r="C76" t="s">
        <v>7196</v>
      </c>
      <c r="E76">
        <v>94.5</v>
      </c>
      <c r="I76">
        <v>13738</v>
      </c>
      <c r="J76">
        <v>767.28</v>
      </c>
      <c r="K76">
        <v>343.8</v>
      </c>
      <c r="L76">
        <v>24</v>
      </c>
      <c r="O76">
        <v>31752</v>
      </c>
      <c r="P76">
        <v>31752</v>
      </c>
      <c r="Q76">
        <v>4990068</v>
      </c>
    </row>
    <row r="77" spans="3:17" x14ac:dyDescent="0.25">
      <c r="C77">
        <v>6</v>
      </c>
      <c r="D77" t="s">
        <v>266</v>
      </c>
      <c r="E77">
        <v>22.25</v>
      </c>
      <c r="I77">
        <v>3731.3999999999996</v>
      </c>
      <c r="J77">
        <v>655.1</v>
      </c>
      <c r="K77">
        <v>316.10000000000002</v>
      </c>
      <c r="L77">
        <v>30</v>
      </c>
      <c r="O77">
        <v>7776</v>
      </c>
      <c r="P77">
        <v>7776</v>
      </c>
      <c r="Q77">
        <v>2257517</v>
      </c>
    </row>
    <row r="78" spans="3:17" x14ac:dyDescent="0.25">
      <c r="C78">
        <v>6</v>
      </c>
      <c r="D78">
        <v>99</v>
      </c>
      <c r="E78">
        <v>4.5</v>
      </c>
      <c r="I78">
        <v>752</v>
      </c>
      <c r="J78">
        <v>136</v>
      </c>
      <c r="K78">
        <v>152</v>
      </c>
      <c r="O78">
        <v>5300</v>
      </c>
      <c r="P78">
        <v>5300</v>
      </c>
      <c r="Q78">
        <v>367175</v>
      </c>
    </row>
    <row r="79" spans="3:17" x14ac:dyDescent="0.25">
      <c r="C79">
        <v>6</v>
      </c>
      <c r="D79">
        <v>100</v>
      </c>
      <c r="E79">
        <v>2.9</v>
      </c>
      <c r="I79">
        <v>463.2</v>
      </c>
      <c r="J79">
        <v>104.1</v>
      </c>
      <c r="K79">
        <v>16</v>
      </c>
      <c r="O79">
        <v>2476</v>
      </c>
      <c r="P79">
        <v>2476</v>
      </c>
      <c r="Q79">
        <v>199108</v>
      </c>
    </row>
    <row r="80" spans="3:17" x14ac:dyDescent="0.25">
      <c r="C80">
        <v>6</v>
      </c>
      <c r="D80">
        <v>101</v>
      </c>
      <c r="E80">
        <v>14.85</v>
      </c>
      <c r="I80">
        <v>2516.1999999999998</v>
      </c>
      <c r="J80">
        <v>415</v>
      </c>
      <c r="K80">
        <v>148.1</v>
      </c>
      <c r="L80">
        <v>30</v>
      </c>
      <c r="Q80">
        <v>1691234</v>
      </c>
    </row>
    <row r="81" spans="3:17" x14ac:dyDescent="0.25">
      <c r="C81">
        <v>6</v>
      </c>
      <c r="D81" t="s">
        <v>7189</v>
      </c>
      <c r="E81">
        <v>67.25</v>
      </c>
      <c r="I81">
        <v>10067.369999999999</v>
      </c>
      <c r="K81">
        <v>8.25</v>
      </c>
      <c r="O81">
        <v>15698</v>
      </c>
      <c r="P81">
        <v>15698</v>
      </c>
      <c r="Q81">
        <v>2629587</v>
      </c>
    </row>
    <row r="82" spans="3:17" x14ac:dyDescent="0.25">
      <c r="C82">
        <v>6</v>
      </c>
      <c r="D82">
        <v>303</v>
      </c>
      <c r="E82">
        <v>26.75</v>
      </c>
      <c r="I82">
        <v>3917.77</v>
      </c>
      <c r="O82">
        <v>10100</v>
      </c>
      <c r="P82">
        <v>10100</v>
      </c>
      <c r="Q82">
        <v>1086652</v>
      </c>
    </row>
    <row r="83" spans="3:17" x14ac:dyDescent="0.25">
      <c r="C83">
        <v>6</v>
      </c>
      <c r="D83">
        <v>304</v>
      </c>
      <c r="E83">
        <v>18.75</v>
      </c>
      <c r="I83">
        <v>2790.35</v>
      </c>
      <c r="O83">
        <v>2400</v>
      </c>
      <c r="P83">
        <v>2400</v>
      </c>
      <c r="Q83">
        <v>883614</v>
      </c>
    </row>
    <row r="84" spans="3:17" x14ac:dyDescent="0.25">
      <c r="C84">
        <v>6</v>
      </c>
      <c r="D84">
        <v>305</v>
      </c>
      <c r="E84">
        <v>2</v>
      </c>
      <c r="I84">
        <v>168</v>
      </c>
      <c r="Q84">
        <v>62731</v>
      </c>
    </row>
    <row r="85" spans="3:17" x14ac:dyDescent="0.25">
      <c r="C85">
        <v>6</v>
      </c>
      <c r="D85">
        <v>424</v>
      </c>
      <c r="E85">
        <v>6.75</v>
      </c>
      <c r="I85">
        <v>1026</v>
      </c>
      <c r="K85">
        <v>8.25</v>
      </c>
      <c r="O85">
        <v>3198</v>
      </c>
      <c r="P85">
        <v>3198</v>
      </c>
      <c r="Q85">
        <v>250648</v>
      </c>
    </row>
    <row r="86" spans="3:17" x14ac:dyDescent="0.25">
      <c r="C86">
        <v>6</v>
      </c>
      <c r="D86">
        <v>642</v>
      </c>
      <c r="E86">
        <v>13</v>
      </c>
      <c r="I86">
        <v>2165.25</v>
      </c>
      <c r="Q86">
        <v>345942</v>
      </c>
    </row>
    <row r="87" spans="3:17" x14ac:dyDescent="0.25">
      <c r="C87">
        <v>6</v>
      </c>
      <c r="D87" t="s">
        <v>7190</v>
      </c>
      <c r="E87">
        <v>4.5999999999999996</v>
      </c>
      <c r="I87">
        <v>712</v>
      </c>
      <c r="Q87">
        <v>136276</v>
      </c>
    </row>
    <row r="88" spans="3:17" x14ac:dyDescent="0.25">
      <c r="C88">
        <v>6</v>
      </c>
      <c r="D88">
        <v>30</v>
      </c>
      <c r="E88">
        <v>4.5999999999999996</v>
      </c>
      <c r="I88">
        <v>712</v>
      </c>
      <c r="Q88">
        <v>136276</v>
      </c>
    </row>
    <row r="89" spans="3:17" x14ac:dyDescent="0.25">
      <c r="C89">
        <v>6</v>
      </c>
      <c r="D89" t="s">
        <v>7191</v>
      </c>
      <c r="L89">
        <v>18</v>
      </c>
      <c r="Q89">
        <v>3600</v>
      </c>
    </row>
    <row r="90" spans="3:17" x14ac:dyDescent="0.25">
      <c r="C90">
        <v>6</v>
      </c>
      <c r="D90">
        <v>0</v>
      </c>
      <c r="L90">
        <v>18</v>
      </c>
      <c r="Q90">
        <v>3600</v>
      </c>
    </row>
    <row r="91" spans="3:17" x14ac:dyDescent="0.25">
      <c r="C91" t="s">
        <v>7197</v>
      </c>
      <c r="E91">
        <v>94.1</v>
      </c>
      <c r="I91">
        <v>14510.77</v>
      </c>
      <c r="J91">
        <v>655.1</v>
      </c>
      <c r="K91">
        <v>324.35000000000002</v>
      </c>
      <c r="L91">
        <v>48</v>
      </c>
      <c r="O91">
        <v>23474</v>
      </c>
      <c r="P91">
        <v>23474</v>
      </c>
      <c r="Q91">
        <v>5026980</v>
      </c>
    </row>
    <row r="92" spans="3:17" x14ac:dyDescent="0.25">
      <c r="C92">
        <v>7</v>
      </c>
      <c r="D92" t="s">
        <v>266</v>
      </c>
      <c r="E92">
        <v>23.25</v>
      </c>
      <c r="I92">
        <v>3240.8</v>
      </c>
      <c r="J92">
        <v>490.9</v>
      </c>
      <c r="K92">
        <v>210</v>
      </c>
      <c r="L92">
        <v>29</v>
      </c>
      <c r="O92">
        <v>1811039</v>
      </c>
      <c r="P92">
        <v>1811039</v>
      </c>
      <c r="Q92">
        <v>4091686</v>
      </c>
    </row>
    <row r="93" spans="3:17" x14ac:dyDescent="0.25">
      <c r="C93">
        <v>7</v>
      </c>
      <c r="D93">
        <v>99</v>
      </c>
      <c r="E93">
        <v>5.5</v>
      </c>
      <c r="I93">
        <v>864</v>
      </c>
      <c r="J93">
        <v>62.5</v>
      </c>
      <c r="K93">
        <v>78</v>
      </c>
      <c r="O93">
        <v>79598</v>
      </c>
      <c r="P93">
        <v>79598</v>
      </c>
      <c r="Q93">
        <v>383341</v>
      </c>
    </row>
    <row r="94" spans="3:17" x14ac:dyDescent="0.25">
      <c r="C94">
        <v>7</v>
      </c>
      <c r="D94">
        <v>100</v>
      </c>
      <c r="E94">
        <v>2.9</v>
      </c>
      <c r="I94">
        <v>482.4</v>
      </c>
      <c r="J94">
        <v>77</v>
      </c>
      <c r="K94">
        <v>13.6</v>
      </c>
      <c r="O94">
        <v>42078</v>
      </c>
      <c r="P94">
        <v>42078</v>
      </c>
      <c r="Q94">
        <v>200800</v>
      </c>
    </row>
    <row r="95" spans="3:17" x14ac:dyDescent="0.25">
      <c r="C95">
        <v>7</v>
      </c>
      <c r="D95">
        <v>101</v>
      </c>
      <c r="E95">
        <v>14.85</v>
      </c>
      <c r="I95">
        <v>1894.3999999999999</v>
      </c>
      <c r="J95">
        <v>351.4</v>
      </c>
      <c r="K95">
        <v>118.39999999999999</v>
      </c>
      <c r="L95">
        <v>29</v>
      </c>
      <c r="O95">
        <v>1689363</v>
      </c>
      <c r="P95">
        <v>1689363</v>
      </c>
      <c r="Q95">
        <v>3507545</v>
      </c>
    </row>
    <row r="96" spans="3:17" x14ac:dyDescent="0.25">
      <c r="C96">
        <v>7</v>
      </c>
      <c r="D96" t="s">
        <v>7189</v>
      </c>
      <c r="E96">
        <v>67.25</v>
      </c>
      <c r="I96">
        <v>8939.9700000000012</v>
      </c>
      <c r="J96">
        <v>102.4</v>
      </c>
      <c r="K96">
        <v>26.6</v>
      </c>
      <c r="O96">
        <v>771226</v>
      </c>
      <c r="P96">
        <v>771226</v>
      </c>
      <c r="Q96">
        <v>3553191</v>
      </c>
    </row>
    <row r="97" spans="3:17" x14ac:dyDescent="0.25">
      <c r="C97">
        <v>7</v>
      </c>
      <c r="D97">
        <v>303</v>
      </c>
      <c r="E97">
        <v>26.75</v>
      </c>
      <c r="I97">
        <v>3625.4</v>
      </c>
      <c r="J97">
        <v>49.5</v>
      </c>
      <c r="O97">
        <v>296810</v>
      </c>
      <c r="P97">
        <v>296810</v>
      </c>
      <c r="Q97">
        <v>1453142</v>
      </c>
    </row>
    <row r="98" spans="3:17" x14ac:dyDescent="0.25">
      <c r="C98">
        <v>7</v>
      </c>
      <c r="D98">
        <v>304</v>
      </c>
      <c r="E98">
        <v>18.75</v>
      </c>
      <c r="I98">
        <v>2449.4</v>
      </c>
      <c r="J98">
        <v>3.4</v>
      </c>
      <c r="K98">
        <v>26.6</v>
      </c>
      <c r="O98">
        <v>265821</v>
      </c>
      <c r="P98">
        <v>265821</v>
      </c>
      <c r="Q98">
        <v>1196918</v>
      </c>
    </row>
    <row r="99" spans="3:17" x14ac:dyDescent="0.25">
      <c r="C99">
        <v>7</v>
      </c>
      <c r="D99">
        <v>305</v>
      </c>
      <c r="E99">
        <v>2</v>
      </c>
      <c r="I99">
        <v>160</v>
      </c>
      <c r="O99">
        <v>47541</v>
      </c>
      <c r="P99">
        <v>47541</v>
      </c>
      <c r="Q99">
        <v>100494</v>
      </c>
    </row>
    <row r="100" spans="3:17" x14ac:dyDescent="0.25">
      <c r="C100">
        <v>7</v>
      </c>
      <c r="D100">
        <v>424</v>
      </c>
      <c r="E100">
        <v>6.75</v>
      </c>
      <c r="I100">
        <v>939</v>
      </c>
      <c r="J100">
        <v>40</v>
      </c>
      <c r="O100">
        <v>69114</v>
      </c>
      <c r="P100">
        <v>69114</v>
      </c>
      <c r="Q100">
        <v>337744</v>
      </c>
    </row>
    <row r="101" spans="3:17" x14ac:dyDescent="0.25">
      <c r="C101">
        <v>7</v>
      </c>
      <c r="D101">
        <v>642</v>
      </c>
      <c r="E101">
        <v>13</v>
      </c>
      <c r="I101">
        <v>1766.17</v>
      </c>
      <c r="J101">
        <v>9.5</v>
      </c>
      <c r="O101">
        <v>91940</v>
      </c>
      <c r="P101">
        <v>91940</v>
      </c>
      <c r="Q101">
        <v>464893</v>
      </c>
    </row>
    <row r="102" spans="3:17" x14ac:dyDescent="0.25">
      <c r="C102">
        <v>7</v>
      </c>
      <c r="D102" t="s">
        <v>7190</v>
      </c>
      <c r="E102">
        <v>4.5999999999999996</v>
      </c>
      <c r="I102">
        <v>569.6</v>
      </c>
      <c r="L102">
        <v>50</v>
      </c>
      <c r="O102">
        <v>39024</v>
      </c>
      <c r="P102">
        <v>39024</v>
      </c>
      <c r="Q102">
        <v>181208</v>
      </c>
    </row>
    <row r="103" spans="3:17" x14ac:dyDescent="0.25">
      <c r="C103">
        <v>7</v>
      </c>
      <c r="D103">
        <v>30</v>
      </c>
      <c r="E103">
        <v>4.5999999999999996</v>
      </c>
      <c r="I103">
        <v>569.6</v>
      </c>
      <c r="L103">
        <v>50</v>
      </c>
      <c r="O103">
        <v>39024</v>
      </c>
      <c r="P103">
        <v>39024</v>
      </c>
      <c r="Q103">
        <v>181208</v>
      </c>
    </row>
    <row r="104" spans="3:17" x14ac:dyDescent="0.25">
      <c r="C104" t="s">
        <v>7198</v>
      </c>
      <c r="E104">
        <v>95.1</v>
      </c>
      <c r="I104">
        <v>12750.37</v>
      </c>
      <c r="J104">
        <v>593.29999999999995</v>
      </c>
      <c r="K104">
        <v>236.6</v>
      </c>
      <c r="L104">
        <v>79</v>
      </c>
      <c r="O104">
        <v>2621289</v>
      </c>
      <c r="P104">
        <v>2621289</v>
      </c>
      <c r="Q104">
        <v>7826085</v>
      </c>
    </row>
    <row r="105" spans="3:17" x14ac:dyDescent="0.25">
      <c r="C105">
        <v>8</v>
      </c>
      <c r="D105" t="s">
        <v>266</v>
      </c>
      <c r="E105">
        <v>27.25</v>
      </c>
      <c r="I105">
        <v>3478</v>
      </c>
      <c r="J105">
        <v>493.2</v>
      </c>
      <c r="K105">
        <v>236.2</v>
      </c>
      <c r="L105">
        <v>28</v>
      </c>
      <c r="O105">
        <v>464</v>
      </c>
      <c r="P105">
        <v>464</v>
      </c>
      <c r="Q105">
        <v>2241350</v>
      </c>
    </row>
    <row r="106" spans="3:17" x14ac:dyDescent="0.25">
      <c r="C106">
        <v>8</v>
      </c>
      <c r="D106">
        <v>99</v>
      </c>
      <c r="E106">
        <v>9.5</v>
      </c>
      <c r="I106">
        <v>1404</v>
      </c>
      <c r="J106">
        <v>75.5</v>
      </c>
      <c r="K106">
        <v>117</v>
      </c>
      <c r="Q106">
        <v>460388</v>
      </c>
    </row>
    <row r="107" spans="3:17" x14ac:dyDescent="0.25">
      <c r="C107">
        <v>8</v>
      </c>
      <c r="D107">
        <v>100</v>
      </c>
      <c r="E107">
        <v>2.9</v>
      </c>
      <c r="I107">
        <v>397.2</v>
      </c>
      <c r="J107">
        <v>66</v>
      </c>
      <c r="K107">
        <v>12.6</v>
      </c>
      <c r="Q107">
        <v>158770</v>
      </c>
    </row>
    <row r="108" spans="3:17" x14ac:dyDescent="0.25">
      <c r="C108">
        <v>8</v>
      </c>
      <c r="D108">
        <v>101</v>
      </c>
      <c r="E108">
        <v>14.85</v>
      </c>
      <c r="I108">
        <v>1676.8000000000002</v>
      </c>
      <c r="J108">
        <v>351.7</v>
      </c>
      <c r="K108">
        <v>106.6</v>
      </c>
      <c r="L108">
        <v>28</v>
      </c>
      <c r="O108">
        <v>464</v>
      </c>
      <c r="P108">
        <v>464</v>
      </c>
      <c r="Q108">
        <v>1622192</v>
      </c>
    </row>
    <row r="109" spans="3:17" x14ac:dyDescent="0.25">
      <c r="C109">
        <v>8</v>
      </c>
      <c r="D109" t="s">
        <v>7189</v>
      </c>
      <c r="E109">
        <v>67.25</v>
      </c>
      <c r="I109">
        <v>7901.3</v>
      </c>
      <c r="J109">
        <v>132.5</v>
      </c>
      <c r="O109">
        <v>45646</v>
      </c>
      <c r="P109">
        <v>45646</v>
      </c>
      <c r="Q109">
        <v>2682106</v>
      </c>
    </row>
    <row r="110" spans="3:17" x14ac:dyDescent="0.25">
      <c r="C110">
        <v>8</v>
      </c>
      <c r="D110">
        <v>303</v>
      </c>
      <c r="E110">
        <v>26.75</v>
      </c>
      <c r="I110">
        <v>3259.65</v>
      </c>
      <c r="J110">
        <v>112.5</v>
      </c>
      <c r="O110">
        <v>30596</v>
      </c>
      <c r="P110">
        <v>30596</v>
      </c>
      <c r="Q110">
        <v>1138674</v>
      </c>
    </row>
    <row r="111" spans="3:17" x14ac:dyDescent="0.25">
      <c r="C111">
        <v>8</v>
      </c>
      <c r="D111">
        <v>304</v>
      </c>
      <c r="E111">
        <v>18.75</v>
      </c>
      <c r="I111">
        <v>2370.65</v>
      </c>
      <c r="J111">
        <v>10</v>
      </c>
      <c r="O111">
        <v>3100</v>
      </c>
      <c r="P111">
        <v>3100</v>
      </c>
      <c r="Q111">
        <v>886208</v>
      </c>
    </row>
    <row r="112" spans="3:17" x14ac:dyDescent="0.25">
      <c r="C112">
        <v>8</v>
      </c>
      <c r="D112">
        <v>305</v>
      </c>
      <c r="E112">
        <v>2</v>
      </c>
      <c r="I112">
        <v>72</v>
      </c>
      <c r="Q112">
        <v>61544</v>
      </c>
    </row>
    <row r="113" spans="3:17" x14ac:dyDescent="0.25">
      <c r="C113">
        <v>8</v>
      </c>
      <c r="D113">
        <v>424</v>
      </c>
      <c r="E113">
        <v>6.75</v>
      </c>
      <c r="I113">
        <v>927</v>
      </c>
      <c r="J113">
        <v>10</v>
      </c>
      <c r="O113">
        <v>11950</v>
      </c>
      <c r="P113">
        <v>11950</v>
      </c>
      <c r="Q113">
        <v>256049</v>
      </c>
    </row>
    <row r="114" spans="3:17" x14ac:dyDescent="0.25">
      <c r="C114">
        <v>8</v>
      </c>
      <c r="D114">
        <v>642</v>
      </c>
      <c r="E114">
        <v>13</v>
      </c>
      <c r="I114">
        <v>1272</v>
      </c>
      <c r="Q114">
        <v>339631</v>
      </c>
    </row>
    <row r="115" spans="3:17" x14ac:dyDescent="0.25">
      <c r="C115">
        <v>8</v>
      </c>
      <c r="D115" t="s">
        <v>7190</v>
      </c>
      <c r="E115">
        <v>4.5999999999999996</v>
      </c>
      <c r="I115">
        <v>522.4</v>
      </c>
      <c r="L115">
        <v>49</v>
      </c>
      <c r="Q115">
        <v>148089</v>
      </c>
    </row>
    <row r="116" spans="3:17" x14ac:dyDescent="0.25">
      <c r="C116">
        <v>8</v>
      </c>
      <c r="D116">
        <v>30</v>
      </c>
      <c r="E116">
        <v>4.5999999999999996</v>
      </c>
      <c r="I116">
        <v>522.4</v>
      </c>
      <c r="L116">
        <v>49</v>
      </c>
      <c r="Q116">
        <v>148089</v>
      </c>
    </row>
    <row r="117" spans="3:17" x14ac:dyDescent="0.25">
      <c r="C117" t="s">
        <v>7199</v>
      </c>
      <c r="E117">
        <v>99.1</v>
      </c>
      <c r="I117">
        <v>11901.699999999999</v>
      </c>
      <c r="J117">
        <v>625.70000000000005</v>
      </c>
      <c r="K117">
        <v>236.2</v>
      </c>
      <c r="L117">
        <v>77</v>
      </c>
      <c r="O117">
        <v>46110</v>
      </c>
      <c r="P117">
        <v>46110</v>
      </c>
      <c r="Q117">
        <v>5071545</v>
      </c>
    </row>
    <row r="118" spans="3:17" x14ac:dyDescent="0.25">
      <c r="C118">
        <v>9</v>
      </c>
      <c r="D118" t="s">
        <v>266</v>
      </c>
      <c r="E118">
        <v>25.75</v>
      </c>
      <c r="I118">
        <v>4317.2</v>
      </c>
      <c r="J118">
        <v>443</v>
      </c>
      <c r="K118">
        <v>369.2</v>
      </c>
      <c r="L118">
        <v>28</v>
      </c>
      <c r="Q118">
        <v>2192645</v>
      </c>
    </row>
    <row r="119" spans="3:17" x14ac:dyDescent="0.25">
      <c r="C119">
        <v>9</v>
      </c>
      <c r="D119">
        <v>99</v>
      </c>
      <c r="E119">
        <v>8.5</v>
      </c>
      <c r="I119">
        <v>1476</v>
      </c>
      <c r="J119">
        <v>31</v>
      </c>
      <c r="K119">
        <v>199.5</v>
      </c>
      <c r="Q119">
        <v>453084</v>
      </c>
    </row>
    <row r="120" spans="3:17" x14ac:dyDescent="0.25">
      <c r="C120">
        <v>9</v>
      </c>
      <c r="D120">
        <v>100</v>
      </c>
      <c r="E120">
        <v>2.4</v>
      </c>
      <c r="I120">
        <v>380</v>
      </c>
      <c r="J120">
        <v>55.3</v>
      </c>
      <c r="K120">
        <v>52</v>
      </c>
      <c r="Q120">
        <v>155351</v>
      </c>
    </row>
    <row r="121" spans="3:17" x14ac:dyDescent="0.25">
      <c r="C121">
        <v>9</v>
      </c>
      <c r="D121">
        <v>101</v>
      </c>
      <c r="E121">
        <v>14.85</v>
      </c>
      <c r="I121">
        <v>2461.1999999999998</v>
      </c>
      <c r="J121">
        <v>356.7</v>
      </c>
      <c r="K121">
        <v>117.69999999999999</v>
      </c>
      <c r="L121">
        <v>28</v>
      </c>
      <c r="Q121">
        <v>1584210</v>
      </c>
    </row>
    <row r="122" spans="3:17" x14ac:dyDescent="0.25">
      <c r="C122">
        <v>9</v>
      </c>
      <c r="D122" t="s">
        <v>7189</v>
      </c>
      <c r="E122">
        <v>68.25</v>
      </c>
      <c r="I122">
        <v>10027.77</v>
      </c>
      <c r="J122">
        <v>382.57</v>
      </c>
      <c r="K122">
        <v>44</v>
      </c>
      <c r="O122">
        <v>48924</v>
      </c>
      <c r="P122">
        <v>48924</v>
      </c>
      <c r="Q122">
        <v>2865935</v>
      </c>
    </row>
    <row r="123" spans="3:17" x14ac:dyDescent="0.25">
      <c r="C123">
        <v>9</v>
      </c>
      <c r="D123">
        <v>303</v>
      </c>
      <c r="E123">
        <v>27.75</v>
      </c>
      <c r="I123">
        <v>4263.2700000000004</v>
      </c>
      <c r="J123">
        <v>180</v>
      </c>
      <c r="O123">
        <v>21848</v>
      </c>
      <c r="P123">
        <v>21848</v>
      </c>
      <c r="Q123">
        <v>1252504</v>
      </c>
    </row>
    <row r="124" spans="3:17" x14ac:dyDescent="0.25">
      <c r="C124">
        <v>9</v>
      </c>
      <c r="D124">
        <v>304</v>
      </c>
      <c r="E124">
        <v>18.75</v>
      </c>
      <c r="I124">
        <v>2846.5</v>
      </c>
      <c r="J124">
        <v>117.57</v>
      </c>
      <c r="K124">
        <v>44</v>
      </c>
      <c r="O124">
        <v>16248</v>
      </c>
      <c r="P124">
        <v>16248</v>
      </c>
      <c r="Q124">
        <v>925978</v>
      </c>
    </row>
    <row r="125" spans="3:17" x14ac:dyDescent="0.25">
      <c r="C125">
        <v>9</v>
      </c>
      <c r="D125">
        <v>305</v>
      </c>
      <c r="E125">
        <v>2</v>
      </c>
      <c r="I125">
        <v>159</v>
      </c>
      <c r="Q125">
        <v>62528</v>
      </c>
    </row>
    <row r="126" spans="3:17" x14ac:dyDescent="0.25">
      <c r="C126">
        <v>9</v>
      </c>
      <c r="D126">
        <v>424</v>
      </c>
      <c r="E126">
        <v>6.75</v>
      </c>
      <c r="I126">
        <v>869</v>
      </c>
      <c r="J126">
        <v>70</v>
      </c>
      <c r="O126">
        <v>1800</v>
      </c>
      <c r="P126">
        <v>1800</v>
      </c>
      <c r="Q126">
        <v>280495</v>
      </c>
    </row>
    <row r="127" spans="3:17" x14ac:dyDescent="0.25">
      <c r="C127">
        <v>9</v>
      </c>
      <c r="D127">
        <v>642</v>
      </c>
      <c r="E127">
        <v>13</v>
      </c>
      <c r="I127">
        <v>1890</v>
      </c>
      <c r="J127">
        <v>15</v>
      </c>
      <c r="O127">
        <v>9028</v>
      </c>
      <c r="P127">
        <v>9028</v>
      </c>
      <c r="Q127">
        <v>344430</v>
      </c>
    </row>
    <row r="128" spans="3:17" x14ac:dyDescent="0.25">
      <c r="C128">
        <v>9</v>
      </c>
      <c r="D128" t="s">
        <v>7190</v>
      </c>
      <c r="E128">
        <v>4.5999999999999996</v>
      </c>
      <c r="I128">
        <v>664</v>
      </c>
      <c r="L128">
        <v>23.5</v>
      </c>
      <c r="Q128">
        <v>129794</v>
      </c>
    </row>
    <row r="129" spans="3:17" x14ac:dyDescent="0.25">
      <c r="C129">
        <v>9</v>
      </c>
      <c r="D129">
        <v>30</v>
      </c>
      <c r="E129">
        <v>4.5999999999999996</v>
      </c>
      <c r="I129">
        <v>664</v>
      </c>
      <c r="L129">
        <v>23.5</v>
      </c>
      <c r="Q129">
        <v>129794</v>
      </c>
    </row>
    <row r="130" spans="3:17" x14ac:dyDescent="0.25">
      <c r="C130">
        <v>9</v>
      </c>
      <c r="D130" t="s">
        <v>7191</v>
      </c>
      <c r="L130">
        <v>40</v>
      </c>
    </row>
    <row r="131" spans="3:17" x14ac:dyDescent="0.25">
      <c r="C131">
        <v>9</v>
      </c>
      <c r="D131">
        <v>0</v>
      </c>
      <c r="L131">
        <v>40</v>
      </c>
    </row>
    <row r="132" spans="3:17" x14ac:dyDescent="0.25">
      <c r="C132" t="s">
        <v>7200</v>
      </c>
      <c r="E132">
        <v>98.6</v>
      </c>
      <c r="I132">
        <v>15008.970000000001</v>
      </c>
      <c r="J132">
        <v>825.56999999999994</v>
      </c>
      <c r="K132">
        <v>413.2</v>
      </c>
      <c r="L132">
        <v>91.5</v>
      </c>
      <c r="O132">
        <v>48924</v>
      </c>
      <c r="P132">
        <v>48924</v>
      </c>
      <c r="Q132">
        <v>5188374</v>
      </c>
    </row>
    <row r="133" spans="3:17" x14ac:dyDescent="0.25">
      <c r="C133">
        <v>10</v>
      </c>
      <c r="D133" t="s">
        <v>266</v>
      </c>
      <c r="E133">
        <v>25.75</v>
      </c>
      <c r="I133">
        <v>4025.5999999999995</v>
      </c>
      <c r="J133">
        <v>407.1</v>
      </c>
      <c r="K133">
        <v>370</v>
      </c>
      <c r="L133">
        <v>21</v>
      </c>
      <c r="Q133">
        <v>3781756</v>
      </c>
    </row>
    <row r="134" spans="3:17" x14ac:dyDescent="0.25">
      <c r="C134">
        <v>10</v>
      </c>
      <c r="D134">
        <v>99</v>
      </c>
      <c r="E134">
        <v>8.5</v>
      </c>
      <c r="I134">
        <v>1388</v>
      </c>
      <c r="J134">
        <v>46</v>
      </c>
      <c r="K134">
        <v>225</v>
      </c>
      <c r="Q134">
        <v>710563</v>
      </c>
    </row>
    <row r="135" spans="3:17" x14ac:dyDescent="0.25">
      <c r="C135">
        <v>10</v>
      </c>
      <c r="D135">
        <v>100</v>
      </c>
      <c r="E135">
        <v>2.4</v>
      </c>
      <c r="I135">
        <v>320.8</v>
      </c>
      <c r="J135">
        <v>48.1</v>
      </c>
      <c r="K135">
        <v>45.7</v>
      </c>
      <c r="Q135">
        <v>441823</v>
      </c>
    </row>
    <row r="136" spans="3:17" x14ac:dyDescent="0.25">
      <c r="C136">
        <v>10</v>
      </c>
      <c r="D136">
        <v>101</v>
      </c>
      <c r="E136">
        <v>14.85</v>
      </c>
      <c r="I136">
        <v>2316.7999999999997</v>
      </c>
      <c r="J136">
        <v>313</v>
      </c>
      <c r="K136">
        <v>99.300000000000011</v>
      </c>
      <c r="L136">
        <v>21</v>
      </c>
      <c r="Q136">
        <v>2629370</v>
      </c>
    </row>
    <row r="137" spans="3:17" x14ac:dyDescent="0.25">
      <c r="C137">
        <v>10</v>
      </c>
      <c r="D137" t="s">
        <v>7189</v>
      </c>
      <c r="E137">
        <v>69.25</v>
      </c>
      <c r="I137">
        <v>9040</v>
      </c>
      <c r="J137">
        <v>298.14999999999998</v>
      </c>
      <c r="K137">
        <v>3.5</v>
      </c>
      <c r="O137">
        <v>82368</v>
      </c>
      <c r="P137">
        <v>82368</v>
      </c>
      <c r="Q137">
        <v>6097719</v>
      </c>
    </row>
    <row r="138" spans="3:17" x14ac:dyDescent="0.25">
      <c r="C138">
        <v>10</v>
      </c>
      <c r="D138">
        <v>303</v>
      </c>
      <c r="E138">
        <v>27.75</v>
      </c>
      <c r="I138">
        <v>3988</v>
      </c>
      <c r="J138">
        <v>125.5</v>
      </c>
      <c r="O138">
        <v>39638</v>
      </c>
      <c r="P138">
        <v>39638</v>
      </c>
      <c r="Q138">
        <v>2549671</v>
      </c>
    </row>
    <row r="139" spans="3:17" x14ac:dyDescent="0.25">
      <c r="C139">
        <v>10</v>
      </c>
      <c r="D139">
        <v>304</v>
      </c>
      <c r="E139">
        <v>18.75</v>
      </c>
      <c r="I139">
        <v>2207.5</v>
      </c>
      <c r="J139">
        <v>107.15</v>
      </c>
      <c r="O139">
        <v>30202</v>
      </c>
      <c r="P139">
        <v>30202</v>
      </c>
      <c r="Q139">
        <v>1783821</v>
      </c>
    </row>
    <row r="140" spans="3:17" x14ac:dyDescent="0.25">
      <c r="C140">
        <v>10</v>
      </c>
      <c r="D140">
        <v>305</v>
      </c>
      <c r="E140">
        <v>2</v>
      </c>
      <c r="I140">
        <v>168</v>
      </c>
      <c r="Q140">
        <v>131970</v>
      </c>
    </row>
    <row r="141" spans="3:17" x14ac:dyDescent="0.25">
      <c r="C141">
        <v>10</v>
      </c>
      <c r="D141">
        <v>424</v>
      </c>
      <c r="E141">
        <v>7.75</v>
      </c>
      <c r="I141">
        <v>828.5</v>
      </c>
      <c r="J141">
        <v>60</v>
      </c>
      <c r="K141">
        <v>3.5</v>
      </c>
      <c r="O141">
        <v>3500</v>
      </c>
      <c r="P141">
        <v>3500</v>
      </c>
      <c r="Q141">
        <v>671116</v>
      </c>
    </row>
    <row r="142" spans="3:17" x14ac:dyDescent="0.25">
      <c r="C142">
        <v>10</v>
      </c>
      <c r="D142">
        <v>642</v>
      </c>
      <c r="E142">
        <v>13</v>
      </c>
      <c r="I142">
        <v>1848</v>
      </c>
      <c r="J142">
        <v>5.5</v>
      </c>
      <c r="O142">
        <v>9028</v>
      </c>
      <c r="P142">
        <v>9028</v>
      </c>
      <c r="Q142">
        <v>961141</v>
      </c>
    </row>
    <row r="143" spans="3:17" x14ac:dyDescent="0.25">
      <c r="C143">
        <v>10</v>
      </c>
      <c r="D143" t="s">
        <v>7190</v>
      </c>
      <c r="E143">
        <v>4.5999999999999996</v>
      </c>
      <c r="I143">
        <v>620</v>
      </c>
      <c r="L143">
        <v>102</v>
      </c>
      <c r="Q143">
        <v>244261</v>
      </c>
    </row>
    <row r="144" spans="3:17" x14ac:dyDescent="0.25">
      <c r="C144">
        <v>10</v>
      </c>
      <c r="D144">
        <v>30</v>
      </c>
      <c r="E144">
        <v>4.5999999999999996</v>
      </c>
      <c r="I144">
        <v>620</v>
      </c>
      <c r="L144">
        <v>102</v>
      </c>
      <c r="Q144">
        <v>244261</v>
      </c>
    </row>
    <row r="145" spans="3:17" x14ac:dyDescent="0.25">
      <c r="C145" t="s">
        <v>7201</v>
      </c>
      <c r="E145">
        <v>99.6</v>
      </c>
      <c r="I145">
        <v>13685.599999999999</v>
      </c>
      <c r="J145">
        <v>705.25</v>
      </c>
      <c r="K145">
        <v>373.5</v>
      </c>
      <c r="L145">
        <v>123</v>
      </c>
      <c r="O145">
        <v>82368</v>
      </c>
      <c r="P145">
        <v>82368</v>
      </c>
      <c r="Q145">
        <v>10123736</v>
      </c>
    </row>
    <row r="146" spans="3:17" x14ac:dyDescent="0.25">
      <c r="C146">
        <v>11</v>
      </c>
      <c r="D146" t="s">
        <v>266</v>
      </c>
      <c r="E146">
        <v>25.75</v>
      </c>
      <c r="I146">
        <v>4088.4000000000005</v>
      </c>
      <c r="J146">
        <v>319.5</v>
      </c>
      <c r="K146">
        <v>383</v>
      </c>
      <c r="L146">
        <v>18</v>
      </c>
      <c r="N146">
        <v>117000</v>
      </c>
      <c r="O146">
        <v>233620</v>
      </c>
      <c r="P146">
        <v>350620</v>
      </c>
      <c r="Q146">
        <v>2855562</v>
      </c>
    </row>
    <row r="147" spans="3:17" x14ac:dyDescent="0.25">
      <c r="C147">
        <v>11</v>
      </c>
      <c r="D147">
        <v>99</v>
      </c>
      <c r="E147">
        <v>8.5</v>
      </c>
      <c r="I147">
        <v>1300</v>
      </c>
      <c r="J147">
        <v>21</v>
      </c>
      <c r="K147">
        <v>216</v>
      </c>
      <c r="N147">
        <v>66000</v>
      </c>
      <c r="O147">
        <v>147676</v>
      </c>
      <c r="P147">
        <v>213676</v>
      </c>
      <c r="Q147">
        <v>624546</v>
      </c>
    </row>
    <row r="148" spans="3:17" x14ac:dyDescent="0.25">
      <c r="C148">
        <v>11</v>
      </c>
      <c r="D148">
        <v>100</v>
      </c>
      <c r="E148">
        <v>2.4</v>
      </c>
      <c r="I148">
        <v>401.2</v>
      </c>
      <c r="J148">
        <v>48.4</v>
      </c>
      <c r="K148">
        <v>77.8</v>
      </c>
      <c r="O148">
        <v>48390</v>
      </c>
      <c r="P148">
        <v>48390</v>
      </c>
      <c r="Q148">
        <v>236453</v>
      </c>
    </row>
    <row r="149" spans="3:17" x14ac:dyDescent="0.25">
      <c r="C149">
        <v>11</v>
      </c>
      <c r="D149">
        <v>101</v>
      </c>
      <c r="E149">
        <v>14.85</v>
      </c>
      <c r="I149">
        <v>2387.2000000000003</v>
      </c>
      <c r="J149">
        <v>250.1</v>
      </c>
      <c r="K149">
        <v>89.2</v>
      </c>
      <c r="L149">
        <v>18</v>
      </c>
      <c r="N149">
        <v>51000</v>
      </c>
      <c r="O149">
        <v>37554</v>
      </c>
      <c r="P149">
        <v>88554</v>
      </c>
      <c r="Q149">
        <v>1994563</v>
      </c>
    </row>
    <row r="150" spans="3:17" x14ac:dyDescent="0.25">
      <c r="C150">
        <v>11</v>
      </c>
      <c r="D150" t="s">
        <v>7189</v>
      </c>
      <c r="E150">
        <v>69.25</v>
      </c>
      <c r="I150">
        <v>9380.15</v>
      </c>
      <c r="J150">
        <v>40.5</v>
      </c>
      <c r="N150">
        <v>78000</v>
      </c>
      <c r="O150">
        <v>1040402</v>
      </c>
      <c r="P150">
        <v>1118402</v>
      </c>
      <c r="Q150">
        <v>4373961</v>
      </c>
    </row>
    <row r="151" spans="3:17" x14ac:dyDescent="0.25">
      <c r="C151">
        <v>11</v>
      </c>
      <c r="D151">
        <v>303</v>
      </c>
      <c r="E151">
        <v>27.75</v>
      </c>
      <c r="I151">
        <v>3854.4</v>
      </c>
      <c r="J151">
        <v>20.5</v>
      </c>
      <c r="N151">
        <v>78000</v>
      </c>
      <c r="O151">
        <v>426387</v>
      </c>
      <c r="P151">
        <v>504387</v>
      </c>
      <c r="Q151">
        <v>1959607</v>
      </c>
    </row>
    <row r="152" spans="3:17" x14ac:dyDescent="0.25">
      <c r="C152">
        <v>11</v>
      </c>
      <c r="D152">
        <v>304</v>
      </c>
      <c r="E152">
        <v>19.75</v>
      </c>
      <c r="I152">
        <v>2430.75</v>
      </c>
      <c r="O152">
        <v>357726</v>
      </c>
      <c r="P152">
        <v>357726</v>
      </c>
      <c r="Q152">
        <v>1106142</v>
      </c>
    </row>
    <row r="153" spans="3:17" x14ac:dyDescent="0.25">
      <c r="C153">
        <v>11</v>
      </c>
      <c r="D153">
        <v>305</v>
      </c>
      <c r="E153">
        <v>2</v>
      </c>
      <c r="I153">
        <v>159</v>
      </c>
      <c r="O153">
        <v>43088</v>
      </c>
      <c r="P153">
        <v>43088</v>
      </c>
      <c r="Q153">
        <v>127079</v>
      </c>
    </row>
    <row r="154" spans="3:17" x14ac:dyDescent="0.25">
      <c r="C154">
        <v>11</v>
      </c>
      <c r="D154">
        <v>424</v>
      </c>
      <c r="E154">
        <v>6.75</v>
      </c>
      <c r="I154">
        <v>861</v>
      </c>
      <c r="J154">
        <v>20</v>
      </c>
      <c r="O154">
        <v>80081</v>
      </c>
      <c r="P154">
        <v>80081</v>
      </c>
      <c r="Q154">
        <v>361036</v>
      </c>
    </row>
    <row r="155" spans="3:17" x14ac:dyDescent="0.25">
      <c r="C155">
        <v>11</v>
      </c>
      <c r="D155">
        <v>642</v>
      </c>
      <c r="E155">
        <v>13</v>
      </c>
      <c r="I155">
        <v>2075</v>
      </c>
      <c r="O155">
        <v>133120</v>
      </c>
      <c r="P155">
        <v>133120</v>
      </c>
      <c r="Q155">
        <v>820097</v>
      </c>
    </row>
    <row r="156" spans="3:17" x14ac:dyDescent="0.25">
      <c r="C156">
        <v>11</v>
      </c>
      <c r="D156" t="s">
        <v>7190</v>
      </c>
      <c r="E156">
        <v>4.5999999999999996</v>
      </c>
      <c r="I156">
        <v>736</v>
      </c>
      <c r="L156">
        <v>26</v>
      </c>
      <c r="O156">
        <v>55528</v>
      </c>
      <c r="P156">
        <v>55528</v>
      </c>
      <c r="Q156">
        <v>200417</v>
      </c>
    </row>
    <row r="157" spans="3:17" x14ac:dyDescent="0.25">
      <c r="C157">
        <v>11</v>
      </c>
      <c r="D157">
        <v>30</v>
      </c>
      <c r="E157">
        <v>4.5999999999999996</v>
      </c>
      <c r="I157">
        <v>736</v>
      </c>
      <c r="L157">
        <v>26</v>
      </c>
      <c r="O157">
        <v>55528</v>
      </c>
      <c r="P157">
        <v>55528</v>
      </c>
      <c r="Q157">
        <v>200417</v>
      </c>
    </row>
    <row r="158" spans="3:17" x14ac:dyDescent="0.25">
      <c r="C158" t="s">
        <v>7202</v>
      </c>
      <c r="E158">
        <v>99.6</v>
      </c>
      <c r="I158">
        <v>14204.550000000001</v>
      </c>
      <c r="J158">
        <v>360</v>
      </c>
      <c r="K158">
        <v>383</v>
      </c>
      <c r="L158">
        <v>44</v>
      </c>
      <c r="N158">
        <v>195000</v>
      </c>
      <c r="O158">
        <v>1329550</v>
      </c>
      <c r="P158">
        <v>1524550</v>
      </c>
      <c r="Q158">
        <v>7429940</v>
      </c>
    </row>
    <row r="159" spans="3:17" x14ac:dyDescent="0.25">
      <c r="C159">
        <v>12</v>
      </c>
      <c r="D159" t="s">
        <v>266</v>
      </c>
      <c r="E159">
        <v>25.75</v>
      </c>
      <c r="I159">
        <v>4040.2</v>
      </c>
      <c r="J159">
        <v>387.2</v>
      </c>
      <c r="K159">
        <v>286.2</v>
      </c>
      <c r="L159">
        <v>29</v>
      </c>
      <c r="O159">
        <v>1571197</v>
      </c>
      <c r="P159">
        <v>1571197</v>
      </c>
      <c r="Q159">
        <v>4052693</v>
      </c>
    </row>
    <row r="160" spans="3:17" x14ac:dyDescent="0.25">
      <c r="C160">
        <v>12</v>
      </c>
      <c r="D160">
        <v>99</v>
      </c>
      <c r="E160">
        <v>8.5</v>
      </c>
      <c r="I160">
        <v>1312</v>
      </c>
      <c r="J160">
        <v>12.5</v>
      </c>
      <c r="K160">
        <v>132.5</v>
      </c>
      <c r="Q160">
        <v>359300</v>
      </c>
    </row>
    <row r="161" spans="3:17" x14ac:dyDescent="0.25">
      <c r="C161">
        <v>12</v>
      </c>
      <c r="D161">
        <v>100</v>
      </c>
      <c r="E161">
        <v>2.4</v>
      </c>
      <c r="I161">
        <v>408</v>
      </c>
      <c r="J161">
        <v>20.2</v>
      </c>
      <c r="K161">
        <v>45</v>
      </c>
      <c r="Q161">
        <v>129677</v>
      </c>
    </row>
    <row r="162" spans="3:17" x14ac:dyDescent="0.25">
      <c r="C162">
        <v>12</v>
      </c>
      <c r="D162">
        <v>101</v>
      </c>
      <c r="E162">
        <v>14.85</v>
      </c>
      <c r="I162">
        <v>2320.1999999999998</v>
      </c>
      <c r="J162">
        <v>354.5</v>
      </c>
      <c r="K162">
        <v>108.69999999999999</v>
      </c>
      <c r="L162">
        <v>29</v>
      </c>
      <c r="O162">
        <v>1571197</v>
      </c>
      <c r="P162">
        <v>1571197</v>
      </c>
      <c r="Q162">
        <v>3563716</v>
      </c>
    </row>
    <row r="163" spans="3:17" x14ac:dyDescent="0.25">
      <c r="C163">
        <v>12</v>
      </c>
      <c r="D163" t="s">
        <v>7189</v>
      </c>
      <c r="E163">
        <v>67.25</v>
      </c>
      <c r="I163">
        <v>9364.98</v>
      </c>
      <c r="J163">
        <v>652.9</v>
      </c>
      <c r="K163">
        <v>55.5</v>
      </c>
      <c r="O163">
        <v>69900</v>
      </c>
      <c r="P163">
        <v>69900</v>
      </c>
      <c r="Q163">
        <v>2654846</v>
      </c>
    </row>
    <row r="164" spans="3:17" x14ac:dyDescent="0.25">
      <c r="C164">
        <v>12</v>
      </c>
      <c r="D164">
        <v>303</v>
      </c>
      <c r="E164">
        <v>25.75</v>
      </c>
      <c r="I164">
        <v>3767.23</v>
      </c>
      <c r="J164">
        <v>245.5</v>
      </c>
      <c r="K164">
        <v>5.75</v>
      </c>
      <c r="O164">
        <v>35500</v>
      </c>
      <c r="P164">
        <v>35500</v>
      </c>
      <c r="Q164">
        <v>1103755</v>
      </c>
    </row>
    <row r="165" spans="3:17" x14ac:dyDescent="0.25">
      <c r="C165">
        <v>12</v>
      </c>
      <c r="D165">
        <v>304</v>
      </c>
      <c r="E165">
        <v>18.75</v>
      </c>
      <c r="I165">
        <v>2571.25</v>
      </c>
      <c r="J165">
        <v>162.65</v>
      </c>
      <c r="K165">
        <v>36</v>
      </c>
      <c r="O165">
        <v>34400</v>
      </c>
      <c r="P165">
        <v>34400</v>
      </c>
      <c r="Q165">
        <v>983226</v>
      </c>
    </row>
    <row r="166" spans="3:17" x14ac:dyDescent="0.25">
      <c r="C166">
        <v>12</v>
      </c>
      <c r="D166">
        <v>305</v>
      </c>
      <c r="E166">
        <v>2</v>
      </c>
      <c r="I166">
        <v>160</v>
      </c>
      <c r="J166">
        <v>2.5</v>
      </c>
      <c r="Q166">
        <v>71334</v>
      </c>
    </row>
    <row r="167" spans="3:17" x14ac:dyDescent="0.25">
      <c r="C167">
        <v>12</v>
      </c>
      <c r="D167">
        <v>424</v>
      </c>
      <c r="E167">
        <v>7.75</v>
      </c>
      <c r="I167">
        <v>1053</v>
      </c>
      <c r="J167">
        <v>109.5</v>
      </c>
      <c r="K167">
        <v>13.75</v>
      </c>
      <c r="Q167">
        <v>197268</v>
      </c>
    </row>
    <row r="168" spans="3:17" x14ac:dyDescent="0.25">
      <c r="C168">
        <v>12</v>
      </c>
      <c r="D168">
        <v>642</v>
      </c>
      <c r="E168">
        <v>13</v>
      </c>
      <c r="I168">
        <v>1813.5</v>
      </c>
      <c r="J168">
        <v>132.75</v>
      </c>
      <c r="Q168">
        <v>299263</v>
      </c>
    </row>
    <row r="169" spans="3:17" x14ac:dyDescent="0.25">
      <c r="C169">
        <v>12</v>
      </c>
      <c r="D169" t="s">
        <v>7190</v>
      </c>
      <c r="E169">
        <v>4.5999999999999996</v>
      </c>
      <c r="I169">
        <v>720</v>
      </c>
      <c r="L169">
        <v>36</v>
      </c>
      <c r="O169">
        <v>750</v>
      </c>
      <c r="P169">
        <v>750</v>
      </c>
      <c r="Q169">
        <v>146368</v>
      </c>
    </row>
    <row r="170" spans="3:17" x14ac:dyDescent="0.25">
      <c r="C170">
        <v>12</v>
      </c>
      <c r="D170">
        <v>30</v>
      </c>
      <c r="E170">
        <v>4.5999999999999996</v>
      </c>
      <c r="I170">
        <v>720</v>
      </c>
      <c r="L170">
        <v>36</v>
      </c>
      <c r="O170">
        <v>750</v>
      </c>
      <c r="P170">
        <v>750</v>
      </c>
      <c r="Q170">
        <v>146368</v>
      </c>
    </row>
    <row r="171" spans="3:17" x14ac:dyDescent="0.25">
      <c r="C171" t="s">
        <v>7203</v>
      </c>
      <c r="E171">
        <v>97.6</v>
      </c>
      <c r="I171">
        <v>14125.18</v>
      </c>
      <c r="J171">
        <v>1040.0999999999999</v>
      </c>
      <c r="K171">
        <v>341.7</v>
      </c>
      <c r="L171">
        <v>65</v>
      </c>
      <c r="O171">
        <v>1641847</v>
      </c>
      <c r="P171">
        <v>1641847</v>
      </c>
      <c r="Q171">
        <v>6853907</v>
      </c>
    </row>
  </sheetData>
  <hyperlinks>
    <hyperlink ref="A2" location="Obsah!A1" display="Zpět na Obsah  KL 01  1.-4.měsíc" xr:uid="{F78763F7-EB0A-4524-A295-8E1B69479EC9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7218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9129505.6899999995</v>
      </c>
      <c r="C3" s="344">
        <f t="shared" ref="C3:Z3" si="0">SUBTOTAL(9,C6:C1048576)</f>
        <v>8</v>
      </c>
      <c r="D3" s="344"/>
      <c r="E3" s="344">
        <f>SUBTOTAL(9,E6:E1048576)/4</f>
        <v>9267127.2500000019</v>
      </c>
      <c r="F3" s="344"/>
      <c r="G3" s="344">
        <f t="shared" si="0"/>
        <v>8</v>
      </c>
      <c r="H3" s="344">
        <f>SUBTOTAL(9,H6:H1048576)/4</f>
        <v>7756661.0999999959</v>
      </c>
      <c r="I3" s="347">
        <f>IF(B3&lt;&gt;0,H3/B3,"")</f>
        <v>0.84962552884941533</v>
      </c>
      <c r="J3" s="345">
        <f>IF(E3&lt;&gt;0,H3/E3,"")</f>
        <v>0.83700815697766473</v>
      </c>
      <c r="K3" s="346">
        <f t="shared" si="0"/>
        <v>208776.08000000025</v>
      </c>
      <c r="L3" s="346"/>
      <c r="M3" s="344">
        <f t="shared" si="0"/>
        <v>2.5877921257827681</v>
      </c>
      <c r="N3" s="344">
        <f t="shared" si="0"/>
        <v>168618.4200000001</v>
      </c>
      <c r="O3" s="344"/>
      <c r="P3" s="344">
        <f t="shared" si="0"/>
        <v>3</v>
      </c>
      <c r="Q3" s="344">
        <f t="shared" si="0"/>
        <v>184534.74</v>
      </c>
      <c r="R3" s="347">
        <f>IF(K3&lt;&gt;0,Q3/K3,"")</f>
        <v>0.8838883266703722</v>
      </c>
      <c r="S3" s="347">
        <f>IF(N3&lt;&gt;0,Q3/N3,"")</f>
        <v>1.0943925343387744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7215</v>
      </c>
      <c r="B6" s="847">
        <v>9129505.6899999995</v>
      </c>
      <c r="C6" s="848">
        <v>1</v>
      </c>
      <c r="D6" s="848">
        <v>0.98514949063637791</v>
      </c>
      <c r="E6" s="847">
        <v>9267127.2500000019</v>
      </c>
      <c r="F6" s="848">
        <v>1.0150743714581114</v>
      </c>
      <c r="G6" s="848">
        <v>1</v>
      </c>
      <c r="H6" s="847">
        <v>7756661.0999999968</v>
      </c>
      <c r="I6" s="848">
        <v>0.84962552884941545</v>
      </c>
      <c r="J6" s="848">
        <v>0.83700815697766484</v>
      </c>
      <c r="K6" s="847">
        <v>104388.04000000012</v>
      </c>
      <c r="L6" s="848">
        <v>1</v>
      </c>
      <c r="M6" s="848">
        <v>1.2381570174836185</v>
      </c>
      <c r="N6" s="847">
        <v>84309.21000000005</v>
      </c>
      <c r="O6" s="848">
        <v>0.80765200687741578</v>
      </c>
      <c r="P6" s="848">
        <v>1</v>
      </c>
      <c r="Q6" s="847">
        <v>92267.37</v>
      </c>
      <c r="R6" s="848">
        <v>0.8838883266703722</v>
      </c>
      <c r="S6" s="848">
        <v>1.0943925343387744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7216</v>
      </c>
      <c r="B7" s="850">
        <v>9127159.6899999995</v>
      </c>
      <c r="C7" s="851">
        <v>1</v>
      </c>
      <c r="D7" s="851">
        <v>0.98494076416609244</v>
      </c>
      <c r="E7" s="850">
        <v>9266709.2500000019</v>
      </c>
      <c r="F7" s="851">
        <v>1.015289483775867</v>
      </c>
      <c r="G7" s="851">
        <v>1</v>
      </c>
      <c r="H7" s="850">
        <v>7754805.0999999968</v>
      </c>
      <c r="I7" s="851">
        <v>0.84964056326267667</v>
      </c>
      <c r="J7" s="851">
        <v>0.83684562564644993</v>
      </c>
      <c r="K7" s="850">
        <v>104381.07000000012</v>
      </c>
      <c r="L7" s="851">
        <v>1</v>
      </c>
      <c r="M7" s="851">
        <v>1.2390001876642291</v>
      </c>
      <c r="N7" s="850">
        <v>84246.21000000005</v>
      </c>
      <c r="O7" s="851">
        <v>0.80710237977058441</v>
      </c>
      <c r="P7" s="851">
        <v>1</v>
      </c>
      <c r="Q7" s="850">
        <v>92253.43</v>
      </c>
      <c r="R7" s="851">
        <v>0.88381379880470556</v>
      </c>
      <c r="S7" s="851">
        <v>1.0950454625792654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thickBot="1" x14ac:dyDescent="0.3">
      <c r="A8" s="857" t="s">
        <v>7217</v>
      </c>
      <c r="B8" s="853">
        <v>2346</v>
      </c>
      <c r="C8" s="854">
        <v>1</v>
      </c>
      <c r="D8" s="854">
        <v>5.6124401913875595</v>
      </c>
      <c r="E8" s="853">
        <v>418</v>
      </c>
      <c r="F8" s="854">
        <v>0.17817561807331628</v>
      </c>
      <c r="G8" s="854">
        <v>1</v>
      </c>
      <c r="H8" s="853">
        <v>1856</v>
      </c>
      <c r="I8" s="854">
        <v>0.79113384484228477</v>
      </c>
      <c r="J8" s="854">
        <v>4.4401913875598087</v>
      </c>
      <c r="K8" s="853">
        <v>6.97</v>
      </c>
      <c r="L8" s="854">
        <v>1</v>
      </c>
      <c r="M8" s="854">
        <v>0.11063492063492063</v>
      </c>
      <c r="N8" s="853">
        <v>63</v>
      </c>
      <c r="O8" s="854">
        <v>9.0387374461979917</v>
      </c>
      <c r="P8" s="854">
        <v>1</v>
      </c>
      <c r="Q8" s="853">
        <v>13.94</v>
      </c>
      <c r="R8" s="854">
        <v>2</v>
      </c>
      <c r="S8" s="854">
        <v>0.22126984126984126</v>
      </c>
      <c r="T8" s="853"/>
      <c r="U8" s="854"/>
      <c r="V8" s="854"/>
      <c r="W8" s="853"/>
      <c r="X8" s="854"/>
      <c r="Y8" s="854"/>
      <c r="Z8" s="853"/>
      <c r="AA8" s="854"/>
      <c r="AB8" s="855"/>
    </row>
    <row r="9" spans="1:28" ht="14.45" customHeight="1" thickBot="1" x14ac:dyDescent="0.25"/>
    <row r="10" spans="1:28" ht="14.45" customHeight="1" x14ac:dyDescent="0.25">
      <c r="A10" s="846" t="s">
        <v>637</v>
      </c>
      <c r="B10" s="847">
        <v>8980981.6899999995</v>
      </c>
      <c r="C10" s="848">
        <v>1</v>
      </c>
      <c r="D10" s="848">
        <v>0.98670504690882344</v>
      </c>
      <c r="E10" s="847">
        <v>9101992.2500000019</v>
      </c>
      <c r="F10" s="848">
        <v>1.0134740904922168</v>
      </c>
      <c r="G10" s="848">
        <v>1</v>
      </c>
      <c r="H10" s="847">
        <v>7488042.8599999975</v>
      </c>
      <c r="I10" s="848">
        <v>0.83376663247600924</v>
      </c>
      <c r="J10" s="849">
        <v>0.82268174420825246</v>
      </c>
    </row>
    <row r="11" spans="1:28" ht="14.45" customHeight="1" x14ac:dyDescent="0.25">
      <c r="A11" s="856" t="s">
        <v>7219</v>
      </c>
      <c r="B11" s="850">
        <v>293754.68</v>
      </c>
      <c r="C11" s="851">
        <v>1</v>
      </c>
      <c r="D11" s="851">
        <v>1.0277395338422677</v>
      </c>
      <c r="E11" s="850">
        <v>285826</v>
      </c>
      <c r="F11" s="851">
        <v>0.97300917895163408</v>
      </c>
      <c r="G11" s="851">
        <v>1</v>
      </c>
      <c r="H11" s="850">
        <v>222467.33000000002</v>
      </c>
      <c r="I11" s="851">
        <v>0.75732352587540064</v>
      </c>
      <c r="J11" s="852">
        <v>0.77833132745096678</v>
      </c>
    </row>
    <row r="12" spans="1:28" ht="14.45" customHeight="1" x14ac:dyDescent="0.25">
      <c r="A12" s="856" t="s">
        <v>7220</v>
      </c>
      <c r="B12" s="850">
        <v>8687227.0099999998</v>
      </c>
      <c r="C12" s="851">
        <v>1</v>
      </c>
      <c r="D12" s="851">
        <v>0.98537468142686147</v>
      </c>
      <c r="E12" s="850">
        <v>8816166.2500000019</v>
      </c>
      <c r="F12" s="851">
        <v>1.0148423933035913</v>
      </c>
      <c r="G12" s="851">
        <v>1</v>
      </c>
      <c r="H12" s="850">
        <v>7265575.5299999975</v>
      </c>
      <c r="I12" s="851">
        <v>0.83635152179590588</v>
      </c>
      <c r="J12" s="852">
        <v>0.82411961435051162</v>
      </c>
    </row>
    <row r="13" spans="1:28" ht="14.45" customHeight="1" x14ac:dyDescent="0.25">
      <c r="A13" s="858" t="s">
        <v>643</v>
      </c>
      <c r="B13" s="859">
        <v>148524</v>
      </c>
      <c r="C13" s="860">
        <v>1</v>
      </c>
      <c r="D13" s="860">
        <v>0.89940957398492138</v>
      </c>
      <c r="E13" s="859">
        <v>165135</v>
      </c>
      <c r="F13" s="860">
        <v>1.1118405106245455</v>
      </c>
      <c r="G13" s="860">
        <v>1</v>
      </c>
      <c r="H13" s="859">
        <v>268618.23999999999</v>
      </c>
      <c r="I13" s="860">
        <v>1.8085847405133177</v>
      </c>
      <c r="J13" s="861">
        <v>1.6266584309807126</v>
      </c>
    </row>
    <row r="14" spans="1:28" ht="14.45" customHeight="1" x14ac:dyDescent="0.25">
      <c r="A14" s="856" t="s">
        <v>7219</v>
      </c>
      <c r="B14" s="850"/>
      <c r="C14" s="851"/>
      <c r="D14" s="851"/>
      <c r="E14" s="850"/>
      <c r="F14" s="851"/>
      <c r="G14" s="851"/>
      <c r="H14" s="850">
        <v>3758</v>
      </c>
      <c r="I14" s="851"/>
      <c r="J14" s="852"/>
    </row>
    <row r="15" spans="1:28" ht="14.45" customHeight="1" thickBot="1" x14ac:dyDescent="0.3">
      <c r="A15" s="857" t="s">
        <v>7220</v>
      </c>
      <c r="B15" s="853">
        <v>148524</v>
      </c>
      <c r="C15" s="854">
        <v>1</v>
      </c>
      <c r="D15" s="854">
        <v>0.89940957398492138</v>
      </c>
      <c r="E15" s="853">
        <v>165135</v>
      </c>
      <c r="F15" s="854">
        <v>1.1118405106245455</v>
      </c>
      <c r="G15" s="854">
        <v>1</v>
      </c>
      <c r="H15" s="853">
        <v>264860.24</v>
      </c>
      <c r="I15" s="854">
        <v>1.7832824324688266</v>
      </c>
      <c r="J15" s="855">
        <v>1.6039012928815817</v>
      </c>
    </row>
    <row r="16" spans="1:28" ht="14.45" customHeight="1" x14ac:dyDescent="0.2">
      <c r="A16" s="786" t="s">
        <v>295</v>
      </c>
    </row>
    <row r="17" spans="1:1" ht="14.45" customHeight="1" x14ac:dyDescent="0.2">
      <c r="A17" s="787" t="s">
        <v>2309</v>
      </c>
    </row>
    <row r="18" spans="1:1" ht="14.45" customHeight="1" x14ac:dyDescent="0.2">
      <c r="A18" s="786" t="s">
        <v>7221</v>
      </c>
    </row>
    <row r="19" spans="1:1" ht="14.45" customHeight="1" x14ac:dyDescent="0.2">
      <c r="A19" s="786" t="s">
        <v>7222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0ECDCE1E-94DF-4160-B6CD-8D50E3D18F26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7228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71863</v>
      </c>
      <c r="C3" s="404">
        <f t="shared" si="0"/>
        <v>76843</v>
      </c>
      <c r="D3" s="438">
        <f t="shared" si="0"/>
        <v>67437</v>
      </c>
      <c r="E3" s="346">
        <f t="shared" si="0"/>
        <v>9129505.6900000013</v>
      </c>
      <c r="F3" s="344">
        <f t="shared" si="0"/>
        <v>9267127.2500000019</v>
      </c>
      <c r="G3" s="405">
        <f t="shared" si="0"/>
        <v>7756661.1000000006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7223</v>
      </c>
      <c r="B6" s="225"/>
      <c r="C6" s="225">
        <v>2</v>
      </c>
      <c r="D6" s="225">
        <v>1</v>
      </c>
      <c r="E6" s="863"/>
      <c r="F6" s="863">
        <v>333</v>
      </c>
      <c r="G6" s="864">
        <v>207</v>
      </c>
    </row>
    <row r="7" spans="1:7" ht="14.45" customHeight="1" x14ac:dyDescent="0.2">
      <c r="A7" s="836" t="s">
        <v>2311</v>
      </c>
      <c r="B7" s="831">
        <v>1079</v>
      </c>
      <c r="C7" s="831">
        <v>1311</v>
      </c>
      <c r="D7" s="831">
        <v>1078</v>
      </c>
      <c r="E7" s="865">
        <v>143594.01</v>
      </c>
      <c r="F7" s="865">
        <v>150124.34</v>
      </c>
      <c r="G7" s="866">
        <v>118108.45</v>
      </c>
    </row>
    <row r="8" spans="1:7" ht="14.45" customHeight="1" x14ac:dyDescent="0.2">
      <c r="A8" s="836" t="s">
        <v>2312</v>
      </c>
      <c r="B8" s="831">
        <v>3591</v>
      </c>
      <c r="C8" s="831">
        <v>3867</v>
      </c>
      <c r="D8" s="831">
        <v>2966</v>
      </c>
      <c r="E8" s="865">
        <v>437259</v>
      </c>
      <c r="F8" s="865">
        <v>451104.33</v>
      </c>
      <c r="G8" s="866">
        <v>323182.11</v>
      </c>
    </row>
    <row r="9" spans="1:7" ht="14.45" customHeight="1" x14ac:dyDescent="0.2">
      <c r="A9" s="836" t="s">
        <v>7219</v>
      </c>
      <c r="B9" s="831">
        <v>2534</v>
      </c>
      <c r="C9" s="831">
        <v>2653</v>
      </c>
      <c r="D9" s="831">
        <v>2279</v>
      </c>
      <c r="E9" s="865">
        <v>293754.68</v>
      </c>
      <c r="F9" s="865">
        <v>285826</v>
      </c>
      <c r="G9" s="866">
        <v>226225.33000000002</v>
      </c>
    </row>
    <row r="10" spans="1:7" ht="14.45" customHeight="1" x14ac:dyDescent="0.2">
      <c r="A10" s="836" t="s">
        <v>2313</v>
      </c>
      <c r="B10" s="831">
        <v>2710</v>
      </c>
      <c r="C10" s="831">
        <v>2743</v>
      </c>
      <c r="D10" s="831">
        <v>2590</v>
      </c>
      <c r="E10" s="865">
        <v>375720.66000000003</v>
      </c>
      <c r="F10" s="865">
        <v>360293.01</v>
      </c>
      <c r="G10" s="866">
        <v>302632.21999999997</v>
      </c>
    </row>
    <row r="11" spans="1:7" ht="14.45" customHeight="1" x14ac:dyDescent="0.2">
      <c r="A11" s="836" t="s">
        <v>2314</v>
      </c>
      <c r="B11" s="831">
        <v>2745</v>
      </c>
      <c r="C11" s="831">
        <v>2938</v>
      </c>
      <c r="D11" s="831">
        <v>3070</v>
      </c>
      <c r="E11" s="865">
        <v>415813</v>
      </c>
      <c r="F11" s="865">
        <v>436827</v>
      </c>
      <c r="G11" s="866">
        <v>456052.55</v>
      </c>
    </row>
    <row r="12" spans="1:7" ht="14.45" customHeight="1" x14ac:dyDescent="0.2">
      <c r="A12" s="836" t="s">
        <v>2315</v>
      </c>
      <c r="B12" s="831">
        <v>238</v>
      </c>
      <c r="C12" s="831">
        <v>213</v>
      </c>
      <c r="D12" s="831">
        <v>156</v>
      </c>
      <c r="E12" s="865">
        <v>30083</v>
      </c>
      <c r="F12" s="865">
        <v>27610.320000000007</v>
      </c>
      <c r="G12" s="866">
        <v>19161.78</v>
      </c>
    </row>
    <row r="13" spans="1:7" ht="14.45" customHeight="1" x14ac:dyDescent="0.2">
      <c r="A13" s="836" t="s">
        <v>2317</v>
      </c>
      <c r="B13" s="831">
        <v>2905</v>
      </c>
      <c r="C13" s="831">
        <v>2964</v>
      </c>
      <c r="D13" s="831">
        <v>2815</v>
      </c>
      <c r="E13" s="865">
        <v>342977.33</v>
      </c>
      <c r="F13" s="865">
        <v>331952.99999999994</v>
      </c>
      <c r="G13" s="866">
        <v>298457.88999999996</v>
      </c>
    </row>
    <row r="14" spans="1:7" ht="14.45" customHeight="1" x14ac:dyDescent="0.2">
      <c r="A14" s="836" t="s">
        <v>2318</v>
      </c>
      <c r="B14" s="831">
        <v>702</v>
      </c>
      <c r="C14" s="831">
        <v>3027</v>
      </c>
      <c r="D14" s="831">
        <v>648</v>
      </c>
      <c r="E14" s="865">
        <v>99528.66</v>
      </c>
      <c r="F14" s="865">
        <v>360223.68</v>
      </c>
      <c r="G14" s="866">
        <v>74220.66</v>
      </c>
    </row>
    <row r="15" spans="1:7" ht="14.45" customHeight="1" x14ac:dyDescent="0.2">
      <c r="A15" s="836" t="s">
        <v>2319</v>
      </c>
      <c r="B15" s="831">
        <v>3761</v>
      </c>
      <c r="C15" s="831">
        <v>4089</v>
      </c>
      <c r="D15" s="831">
        <v>3271</v>
      </c>
      <c r="E15" s="865">
        <v>576085.34</v>
      </c>
      <c r="F15" s="865">
        <v>650050.66999999993</v>
      </c>
      <c r="G15" s="866">
        <v>498260.89</v>
      </c>
    </row>
    <row r="16" spans="1:7" ht="14.45" customHeight="1" x14ac:dyDescent="0.2">
      <c r="A16" s="836" t="s">
        <v>7224</v>
      </c>
      <c r="B16" s="831">
        <v>2</v>
      </c>
      <c r="C16" s="831"/>
      <c r="D16" s="831"/>
      <c r="E16" s="865">
        <v>333</v>
      </c>
      <c r="F16" s="865"/>
      <c r="G16" s="866"/>
    </row>
    <row r="17" spans="1:7" ht="14.45" customHeight="1" x14ac:dyDescent="0.2">
      <c r="A17" s="836" t="s">
        <v>2321</v>
      </c>
      <c r="B17" s="831">
        <v>1104</v>
      </c>
      <c r="C17" s="831">
        <v>1130</v>
      </c>
      <c r="D17" s="831">
        <v>833</v>
      </c>
      <c r="E17" s="865">
        <v>138019.99999999997</v>
      </c>
      <c r="F17" s="865">
        <v>138607.32999999999</v>
      </c>
      <c r="G17" s="866">
        <v>102338.77</v>
      </c>
    </row>
    <row r="18" spans="1:7" ht="14.45" customHeight="1" x14ac:dyDescent="0.2">
      <c r="A18" s="836" t="s">
        <v>2322</v>
      </c>
      <c r="B18" s="831">
        <v>2921</v>
      </c>
      <c r="C18" s="831">
        <v>3861</v>
      </c>
      <c r="D18" s="831">
        <v>3744</v>
      </c>
      <c r="E18" s="865">
        <v>331737.67000000004</v>
      </c>
      <c r="F18" s="865">
        <v>420464.31999999995</v>
      </c>
      <c r="G18" s="866">
        <v>354020.00999999995</v>
      </c>
    </row>
    <row r="19" spans="1:7" ht="14.45" customHeight="1" x14ac:dyDescent="0.2">
      <c r="A19" s="836" t="s">
        <v>2323</v>
      </c>
      <c r="B19" s="831">
        <v>4605</v>
      </c>
      <c r="C19" s="831">
        <v>4631</v>
      </c>
      <c r="D19" s="831">
        <v>3011</v>
      </c>
      <c r="E19" s="865">
        <v>540164.66</v>
      </c>
      <c r="F19" s="865">
        <v>510378.66000000003</v>
      </c>
      <c r="G19" s="866">
        <v>307510.77</v>
      </c>
    </row>
    <row r="20" spans="1:7" ht="14.45" customHeight="1" x14ac:dyDescent="0.2">
      <c r="A20" s="836" t="s">
        <v>2326</v>
      </c>
      <c r="B20" s="831">
        <v>2387</v>
      </c>
      <c r="C20" s="831">
        <v>2281</v>
      </c>
      <c r="D20" s="831">
        <v>2814</v>
      </c>
      <c r="E20" s="865">
        <v>266226.67000000004</v>
      </c>
      <c r="F20" s="865">
        <v>232141.33000000002</v>
      </c>
      <c r="G20" s="866">
        <v>270500.67000000004</v>
      </c>
    </row>
    <row r="21" spans="1:7" ht="14.45" customHeight="1" x14ac:dyDescent="0.2">
      <c r="A21" s="836" t="s">
        <v>2327</v>
      </c>
      <c r="B21" s="831">
        <v>1464</v>
      </c>
      <c r="C21" s="831">
        <v>1741</v>
      </c>
      <c r="D21" s="831">
        <v>1080</v>
      </c>
      <c r="E21" s="865">
        <v>223776.67</v>
      </c>
      <c r="F21" s="865">
        <v>267107.67000000004</v>
      </c>
      <c r="G21" s="866">
        <v>172250.22</v>
      </c>
    </row>
    <row r="22" spans="1:7" ht="14.45" customHeight="1" x14ac:dyDescent="0.2">
      <c r="A22" s="836" t="s">
        <v>2328</v>
      </c>
      <c r="B22" s="831"/>
      <c r="C22" s="831"/>
      <c r="D22" s="831">
        <v>43</v>
      </c>
      <c r="E22" s="865"/>
      <c r="F22" s="865"/>
      <c r="G22" s="866">
        <v>4858.6600000000008</v>
      </c>
    </row>
    <row r="23" spans="1:7" ht="14.45" customHeight="1" x14ac:dyDescent="0.2">
      <c r="A23" s="836" t="s">
        <v>2331</v>
      </c>
      <c r="B23" s="831">
        <v>2881</v>
      </c>
      <c r="C23" s="831">
        <v>2872</v>
      </c>
      <c r="D23" s="831">
        <v>2951</v>
      </c>
      <c r="E23" s="865">
        <v>339621.66000000003</v>
      </c>
      <c r="F23" s="865">
        <v>319410.65000000002</v>
      </c>
      <c r="G23" s="866">
        <v>318880.11000000004</v>
      </c>
    </row>
    <row r="24" spans="1:7" ht="14.45" customHeight="1" x14ac:dyDescent="0.2">
      <c r="A24" s="836" t="s">
        <v>2332</v>
      </c>
      <c r="B24" s="831"/>
      <c r="C24" s="831"/>
      <c r="D24" s="831">
        <v>21</v>
      </c>
      <c r="E24" s="865"/>
      <c r="F24" s="865"/>
      <c r="G24" s="866">
        <v>1947.7999999999997</v>
      </c>
    </row>
    <row r="25" spans="1:7" ht="14.45" customHeight="1" x14ac:dyDescent="0.2">
      <c r="A25" s="836" t="s">
        <v>2333</v>
      </c>
      <c r="B25" s="831"/>
      <c r="C25" s="831">
        <v>534</v>
      </c>
      <c r="D25" s="831">
        <v>1721</v>
      </c>
      <c r="E25" s="865"/>
      <c r="F25" s="865">
        <v>68086.67</v>
      </c>
      <c r="G25" s="866">
        <v>197334.33</v>
      </c>
    </row>
    <row r="26" spans="1:7" ht="14.45" customHeight="1" x14ac:dyDescent="0.2">
      <c r="A26" s="836" t="s">
        <v>7225</v>
      </c>
      <c r="B26" s="831">
        <v>4380</v>
      </c>
      <c r="C26" s="831">
        <v>2576</v>
      </c>
      <c r="D26" s="831"/>
      <c r="E26" s="865">
        <v>763508.00000000012</v>
      </c>
      <c r="F26" s="865">
        <v>422014.33</v>
      </c>
      <c r="G26" s="866"/>
    </row>
    <row r="27" spans="1:7" ht="14.45" customHeight="1" x14ac:dyDescent="0.2">
      <c r="A27" s="836" t="s">
        <v>2336</v>
      </c>
      <c r="B27" s="831">
        <v>3877</v>
      </c>
      <c r="C27" s="831">
        <v>3676</v>
      </c>
      <c r="D27" s="831">
        <v>3490</v>
      </c>
      <c r="E27" s="865">
        <v>523217.00999999995</v>
      </c>
      <c r="F27" s="865">
        <v>455056.33</v>
      </c>
      <c r="G27" s="866">
        <v>411830.11</v>
      </c>
    </row>
    <row r="28" spans="1:7" ht="14.45" customHeight="1" x14ac:dyDescent="0.2">
      <c r="A28" s="836" t="s">
        <v>2337</v>
      </c>
      <c r="B28" s="831">
        <v>1818</v>
      </c>
      <c r="C28" s="831">
        <v>2519</v>
      </c>
      <c r="D28" s="831">
        <v>2236</v>
      </c>
      <c r="E28" s="865">
        <v>207188.68000000002</v>
      </c>
      <c r="F28" s="865">
        <v>253123.33</v>
      </c>
      <c r="G28" s="866">
        <v>210540.1</v>
      </c>
    </row>
    <row r="29" spans="1:7" ht="14.45" customHeight="1" x14ac:dyDescent="0.2">
      <c r="A29" s="836" t="s">
        <v>2338</v>
      </c>
      <c r="B29" s="831">
        <v>1812</v>
      </c>
      <c r="C29" s="831">
        <v>2437</v>
      </c>
      <c r="D29" s="831">
        <v>2456</v>
      </c>
      <c r="E29" s="865">
        <v>198390.00999999998</v>
      </c>
      <c r="F29" s="865">
        <v>274234</v>
      </c>
      <c r="G29" s="866">
        <v>259362.57</v>
      </c>
    </row>
    <row r="30" spans="1:7" ht="14.45" customHeight="1" x14ac:dyDescent="0.2">
      <c r="A30" s="836" t="s">
        <v>2339</v>
      </c>
      <c r="B30" s="831">
        <v>2454</v>
      </c>
      <c r="C30" s="831">
        <v>2073</v>
      </c>
      <c r="D30" s="831">
        <v>1399</v>
      </c>
      <c r="E30" s="865">
        <v>299277.64999999997</v>
      </c>
      <c r="F30" s="865">
        <v>243763.68</v>
      </c>
      <c r="G30" s="866">
        <v>158634.54999999999</v>
      </c>
    </row>
    <row r="31" spans="1:7" ht="14.45" customHeight="1" x14ac:dyDescent="0.2">
      <c r="A31" s="836" t="s">
        <v>2340</v>
      </c>
      <c r="B31" s="831">
        <v>2190</v>
      </c>
      <c r="C31" s="831">
        <v>1900</v>
      </c>
      <c r="D31" s="831">
        <v>30</v>
      </c>
      <c r="E31" s="865">
        <v>310186.00000000006</v>
      </c>
      <c r="F31" s="865">
        <v>243838.65</v>
      </c>
      <c r="G31" s="866">
        <v>2056.9899999999998</v>
      </c>
    </row>
    <row r="32" spans="1:7" ht="14.45" customHeight="1" x14ac:dyDescent="0.2">
      <c r="A32" s="836" t="s">
        <v>2341</v>
      </c>
      <c r="B32" s="831"/>
      <c r="C32" s="831">
        <v>731</v>
      </c>
      <c r="D32" s="831">
        <v>2094</v>
      </c>
      <c r="E32" s="865"/>
      <c r="F32" s="865">
        <v>140523.99</v>
      </c>
      <c r="G32" s="866">
        <v>373293.77000000008</v>
      </c>
    </row>
    <row r="33" spans="1:7" ht="14.45" customHeight="1" x14ac:dyDescent="0.2">
      <c r="A33" s="836" t="s">
        <v>2342</v>
      </c>
      <c r="B33" s="831"/>
      <c r="C33" s="831">
        <v>445</v>
      </c>
      <c r="D33" s="831">
        <v>865</v>
      </c>
      <c r="E33" s="865"/>
      <c r="F33" s="865">
        <v>48730.33</v>
      </c>
      <c r="G33" s="866">
        <v>92536.56</v>
      </c>
    </row>
    <row r="34" spans="1:7" ht="14.45" customHeight="1" x14ac:dyDescent="0.2">
      <c r="A34" s="836" t="s">
        <v>2343</v>
      </c>
      <c r="B34" s="831">
        <v>2987</v>
      </c>
      <c r="C34" s="831">
        <v>3430</v>
      </c>
      <c r="D34" s="831">
        <v>3181</v>
      </c>
      <c r="E34" s="865">
        <v>373941.65000000008</v>
      </c>
      <c r="F34" s="865">
        <v>403671.00000000006</v>
      </c>
      <c r="G34" s="866">
        <v>348213.76999999996</v>
      </c>
    </row>
    <row r="35" spans="1:7" ht="14.45" customHeight="1" x14ac:dyDescent="0.2">
      <c r="A35" s="836" t="s">
        <v>2344</v>
      </c>
      <c r="B35" s="831">
        <v>2998</v>
      </c>
      <c r="C35" s="831">
        <v>2972</v>
      </c>
      <c r="D35" s="831">
        <v>2732</v>
      </c>
      <c r="E35" s="865">
        <v>338376.66000000003</v>
      </c>
      <c r="F35" s="865">
        <v>313799.01</v>
      </c>
      <c r="G35" s="866">
        <v>275331.43999999994</v>
      </c>
    </row>
    <row r="36" spans="1:7" ht="14.45" customHeight="1" x14ac:dyDescent="0.2">
      <c r="A36" s="836" t="s">
        <v>2345</v>
      </c>
      <c r="B36" s="831">
        <v>4433</v>
      </c>
      <c r="C36" s="831">
        <v>3401</v>
      </c>
      <c r="D36" s="831">
        <v>3580</v>
      </c>
      <c r="E36" s="865">
        <v>482751.33999999997</v>
      </c>
      <c r="F36" s="865">
        <v>379379.67</v>
      </c>
      <c r="G36" s="866">
        <v>373891</v>
      </c>
    </row>
    <row r="37" spans="1:7" ht="14.45" customHeight="1" x14ac:dyDescent="0.2">
      <c r="A37" s="836" t="s">
        <v>7226</v>
      </c>
      <c r="B37" s="831">
        <v>737</v>
      </c>
      <c r="C37" s="831">
        <v>1360</v>
      </c>
      <c r="D37" s="831"/>
      <c r="E37" s="865">
        <v>104002.34</v>
      </c>
      <c r="F37" s="865">
        <v>159926.66</v>
      </c>
      <c r="G37" s="866"/>
    </row>
    <row r="38" spans="1:7" ht="14.45" customHeight="1" x14ac:dyDescent="0.2">
      <c r="A38" s="836" t="s">
        <v>2347</v>
      </c>
      <c r="B38" s="831">
        <v>3473</v>
      </c>
      <c r="C38" s="831">
        <v>3827</v>
      </c>
      <c r="D38" s="831">
        <v>2934</v>
      </c>
      <c r="E38" s="865">
        <v>408517.67</v>
      </c>
      <c r="F38" s="865">
        <v>414456.32000000001</v>
      </c>
      <c r="G38" s="866">
        <v>291718.01</v>
      </c>
    </row>
    <row r="39" spans="1:7" ht="14.45" customHeight="1" x14ac:dyDescent="0.2">
      <c r="A39" s="836" t="s">
        <v>2348</v>
      </c>
      <c r="B39" s="831"/>
      <c r="C39" s="831"/>
      <c r="D39" s="831">
        <v>11</v>
      </c>
      <c r="E39" s="865"/>
      <c r="F39" s="865"/>
      <c r="G39" s="866">
        <v>941.11999999999989</v>
      </c>
    </row>
    <row r="40" spans="1:7" ht="14.45" customHeight="1" x14ac:dyDescent="0.2">
      <c r="A40" s="836" t="s">
        <v>7227</v>
      </c>
      <c r="B40" s="831"/>
      <c r="C40" s="831">
        <v>1</v>
      </c>
      <c r="D40" s="831"/>
      <c r="E40" s="865"/>
      <c r="F40" s="865">
        <v>206</v>
      </c>
      <c r="G40" s="866"/>
    </row>
    <row r="41" spans="1:7" ht="14.45" customHeight="1" x14ac:dyDescent="0.2">
      <c r="A41" s="836" t="s">
        <v>2349</v>
      </c>
      <c r="B41" s="831">
        <v>3552</v>
      </c>
      <c r="C41" s="831">
        <v>2669</v>
      </c>
      <c r="D41" s="831">
        <v>2212</v>
      </c>
      <c r="E41" s="865">
        <v>386229.00000000006</v>
      </c>
      <c r="F41" s="865">
        <v>272819.99</v>
      </c>
      <c r="G41" s="866">
        <v>220573.45</v>
      </c>
    </row>
    <row r="42" spans="1:7" ht="14.45" customHeight="1" x14ac:dyDescent="0.2">
      <c r="A42" s="836" t="s">
        <v>2350</v>
      </c>
      <c r="B42" s="831">
        <v>1523</v>
      </c>
      <c r="C42" s="831">
        <v>1755</v>
      </c>
      <c r="D42" s="831">
        <v>1895</v>
      </c>
      <c r="E42" s="865">
        <v>179223.67000000004</v>
      </c>
      <c r="F42" s="865">
        <v>194665.66</v>
      </c>
      <c r="G42" s="866">
        <v>206875.78</v>
      </c>
    </row>
    <row r="43" spans="1:7" ht="14.45" customHeight="1" thickBot="1" x14ac:dyDescent="0.25">
      <c r="A43" s="869" t="s">
        <v>2352</v>
      </c>
      <c r="B43" s="833"/>
      <c r="C43" s="833">
        <v>214</v>
      </c>
      <c r="D43" s="833">
        <v>3230</v>
      </c>
      <c r="E43" s="867"/>
      <c r="F43" s="867">
        <v>36376.32</v>
      </c>
      <c r="G43" s="868">
        <v>484711.65999999992</v>
      </c>
    </row>
    <row r="44" spans="1:7" ht="14.45" customHeight="1" x14ac:dyDescent="0.2">
      <c r="A44" s="786" t="s">
        <v>295</v>
      </c>
    </row>
    <row r="45" spans="1:7" ht="14.45" customHeight="1" x14ac:dyDescent="0.2">
      <c r="A45" s="787" t="s">
        <v>2309</v>
      </c>
    </row>
    <row r="46" spans="1:7" ht="14.45" customHeight="1" x14ac:dyDescent="0.2">
      <c r="A46" s="786" t="s">
        <v>7221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0C71D757-D6A1-4265-9C42-5FC406189824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7405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76914.350000000006</v>
      </c>
      <c r="H3" s="208">
        <f t="shared" si="0"/>
        <v>9233893.7300000004</v>
      </c>
      <c r="I3" s="78"/>
      <c r="J3" s="78"/>
      <c r="K3" s="208">
        <f t="shared" si="0"/>
        <v>81643.350000000006</v>
      </c>
      <c r="L3" s="208">
        <f t="shared" si="0"/>
        <v>9351436.459999999</v>
      </c>
      <c r="M3" s="78"/>
      <c r="N3" s="78"/>
      <c r="O3" s="208">
        <f t="shared" si="0"/>
        <v>71316.3</v>
      </c>
      <c r="P3" s="208">
        <f t="shared" si="0"/>
        <v>7848928.4699999997</v>
      </c>
      <c r="Q3" s="79">
        <f>IF(L3=0,0,P3/L3)</f>
        <v>0.8393286425645029</v>
      </c>
      <c r="R3" s="209">
        <f>IF(O3=0,0,P3/O3)</f>
        <v>110.05798772510632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7229</v>
      </c>
      <c r="C6" s="807" t="s">
        <v>643</v>
      </c>
      <c r="D6" s="807" t="s">
        <v>7230</v>
      </c>
      <c r="E6" s="807" t="s">
        <v>7231</v>
      </c>
      <c r="F6" s="807" t="s">
        <v>7232</v>
      </c>
      <c r="G6" s="225">
        <v>0.1</v>
      </c>
      <c r="H6" s="225">
        <v>6.97</v>
      </c>
      <c r="I6" s="807"/>
      <c r="J6" s="807">
        <v>69.699999999999989</v>
      </c>
      <c r="K6" s="225"/>
      <c r="L6" s="225"/>
      <c r="M6" s="807"/>
      <c r="N6" s="807"/>
      <c r="O6" s="225">
        <v>0.2</v>
      </c>
      <c r="P6" s="225">
        <v>13.94</v>
      </c>
      <c r="Q6" s="812"/>
      <c r="R6" s="830">
        <v>69.699999999999989</v>
      </c>
    </row>
    <row r="7" spans="1:18" ht="14.45" customHeight="1" x14ac:dyDescent="0.2">
      <c r="A7" s="821"/>
      <c r="B7" s="822" t="s">
        <v>7229</v>
      </c>
      <c r="C7" s="822" t="s">
        <v>643</v>
      </c>
      <c r="D7" s="822" t="s">
        <v>7233</v>
      </c>
      <c r="E7" s="822" t="s">
        <v>7234</v>
      </c>
      <c r="F7" s="822"/>
      <c r="G7" s="831"/>
      <c r="H7" s="831"/>
      <c r="I7" s="822"/>
      <c r="J7" s="822"/>
      <c r="K7" s="831">
        <v>1</v>
      </c>
      <c r="L7" s="831">
        <v>63</v>
      </c>
      <c r="M7" s="822">
        <v>1</v>
      </c>
      <c r="N7" s="822">
        <v>63</v>
      </c>
      <c r="O7" s="831"/>
      <c r="P7" s="831"/>
      <c r="Q7" s="827"/>
      <c r="R7" s="832"/>
    </row>
    <row r="8" spans="1:18" ht="14.45" customHeight="1" x14ac:dyDescent="0.2">
      <c r="A8" s="821"/>
      <c r="B8" s="822" t="s">
        <v>7229</v>
      </c>
      <c r="C8" s="822" t="s">
        <v>643</v>
      </c>
      <c r="D8" s="822" t="s">
        <v>7235</v>
      </c>
      <c r="E8" s="822" t="s">
        <v>7236</v>
      </c>
      <c r="F8" s="822" t="s">
        <v>7237</v>
      </c>
      <c r="G8" s="831"/>
      <c r="H8" s="831"/>
      <c r="I8" s="822"/>
      <c r="J8" s="822"/>
      <c r="K8" s="831"/>
      <c r="L8" s="831"/>
      <c r="M8" s="822"/>
      <c r="N8" s="822"/>
      <c r="O8" s="831">
        <v>1</v>
      </c>
      <c r="P8" s="831">
        <v>1046</v>
      </c>
      <c r="Q8" s="827"/>
      <c r="R8" s="832">
        <v>1046</v>
      </c>
    </row>
    <row r="9" spans="1:18" ht="14.45" customHeight="1" x14ac:dyDescent="0.2">
      <c r="A9" s="821"/>
      <c r="B9" s="822" t="s">
        <v>7229</v>
      </c>
      <c r="C9" s="822" t="s">
        <v>643</v>
      </c>
      <c r="D9" s="822" t="s">
        <v>7235</v>
      </c>
      <c r="E9" s="822" t="s">
        <v>7238</v>
      </c>
      <c r="F9" s="822" t="s">
        <v>7239</v>
      </c>
      <c r="G9" s="831">
        <v>1</v>
      </c>
      <c r="H9" s="831">
        <v>86</v>
      </c>
      <c r="I9" s="822"/>
      <c r="J9" s="822">
        <v>86</v>
      </c>
      <c r="K9" s="831"/>
      <c r="L9" s="831"/>
      <c r="M9" s="822"/>
      <c r="N9" s="822"/>
      <c r="O9" s="831">
        <v>2</v>
      </c>
      <c r="P9" s="831">
        <v>176</v>
      </c>
      <c r="Q9" s="827"/>
      <c r="R9" s="832">
        <v>88</v>
      </c>
    </row>
    <row r="10" spans="1:18" ht="14.45" customHeight="1" x14ac:dyDescent="0.2">
      <c r="A10" s="821"/>
      <c r="B10" s="822" t="s">
        <v>7229</v>
      </c>
      <c r="C10" s="822" t="s">
        <v>643</v>
      </c>
      <c r="D10" s="822" t="s">
        <v>7235</v>
      </c>
      <c r="E10" s="822" t="s">
        <v>7240</v>
      </c>
      <c r="F10" s="822" t="s">
        <v>7241</v>
      </c>
      <c r="G10" s="831"/>
      <c r="H10" s="831"/>
      <c r="I10" s="822"/>
      <c r="J10" s="822"/>
      <c r="K10" s="831">
        <v>0</v>
      </c>
      <c r="L10" s="831">
        <v>0</v>
      </c>
      <c r="M10" s="822"/>
      <c r="N10" s="822"/>
      <c r="O10" s="831"/>
      <c r="P10" s="831"/>
      <c r="Q10" s="827"/>
      <c r="R10" s="832"/>
    </row>
    <row r="11" spans="1:18" ht="14.45" customHeight="1" x14ac:dyDescent="0.2">
      <c r="A11" s="821"/>
      <c r="B11" s="822" t="s">
        <v>7229</v>
      </c>
      <c r="C11" s="822" t="s">
        <v>643</v>
      </c>
      <c r="D11" s="822" t="s">
        <v>7235</v>
      </c>
      <c r="E11" s="822" t="s">
        <v>7242</v>
      </c>
      <c r="F11" s="822" t="s">
        <v>7243</v>
      </c>
      <c r="G11" s="831"/>
      <c r="H11" s="831"/>
      <c r="I11" s="822"/>
      <c r="J11" s="822"/>
      <c r="K11" s="831"/>
      <c r="L11" s="831"/>
      <c r="M11" s="822"/>
      <c r="N11" s="822"/>
      <c r="O11" s="831">
        <v>1</v>
      </c>
      <c r="P11" s="831">
        <v>451</v>
      </c>
      <c r="Q11" s="827"/>
      <c r="R11" s="832">
        <v>451</v>
      </c>
    </row>
    <row r="12" spans="1:18" ht="14.45" customHeight="1" x14ac:dyDescent="0.2">
      <c r="A12" s="821"/>
      <c r="B12" s="822" t="s">
        <v>7229</v>
      </c>
      <c r="C12" s="822" t="s">
        <v>643</v>
      </c>
      <c r="D12" s="822" t="s">
        <v>7235</v>
      </c>
      <c r="E12" s="822" t="s">
        <v>7244</v>
      </c>
      <c r="F12" s="822" t="s">
        <v>7245</v>
      </c>
      <c r="G12" s="831"/>
      <c r="H12" s="831"/>
      <c r="I12" s="822"/>
      <c r="J12" s="822"/>
      <c r="K12" s="831"/>
      <c r="L12" s="831"/>
      <c r="M12" s="822"/>
      <c r="N12" s="822"/>
      <c r="O12" s="831">
        <v>1</v>
      </c>
      <c r="P12" s="831">
        <v>183</v>
      </c>
      <c r="Q12" s="827"/>
      <c r="R12" s="832">
        <v>183</v>
      </c>
    </row>
    <row r="13" spans="1:18" ht="14.45" customHeight="1" x14ac:dyDescent="0.2">
      <c r="A13" s="821"/>
      <c r="B13" s="822" t="s">
        <v>7229</v>
      </c>
      <c r="C13" s="822" t="s">
        <v>643</v>
      </c>
      <c r="D13" s="822" t="s">
        <v>7235</v>
      </c>
      <c r="E13" s="822" t="s">
        <v>7246</v>
      </c>
      <c r="F13" s="822" t="s">
        <v>7247</v>
      </c>
      <c r="G13" s="831">
        <v>1</v>
      </c>
      <c r="H13" s="831">
        <v>2260</v>
      </c>
      <c r="I13" s="822"/>
      <c r="J13" s="822">
        <v>2260</v>
      </c>
      <c r="K13" s="831"/>
      <c r="L13" s="831"/>
      <c r="M13" s="822"/>
      <c r="N13" s="822"/>
      <c r="O13" s="831"/>
      <c r="P13" s="831"/>
      <c r="Q13" s="827"/>
      <c r="R13" s="832"/>
    </row>
    <row r="14" spans="1:18" ht="14.45" customHeight="1" x14ac:dyDescent="0.2">
      <c r="A14" s="821"/>
      <c r="B14" s="822" t="s">
        <v>7229</v>
      </c>
      <c r="C14" s="822" t="s">
        <v>643</v>
      </c>
      <c r="D14" s="822" t="s">
        <v>7235</v>
      </c>
      <c r="E14" s="822" t="s">
        <v>7248</v>
      </c>
      <c r="F14" s="822" t="s">
        <v>7249</v>
      </c>
      <c r="G14" s="831"/>
      <c r="H14" s="831"/>
      <c r="I14" s="822"/>
      <c r="J14" s="822"/>
      <c r="K14" s="831">
        <v>1</v>
      </c>
      <c r="L14" s="831">
        <v>337</v>
      </c>
      <c r="M14" s="822">
        <v>1</v>
      </c>
      <c r="N14" s="822">
        <v>337</v>
      </c>
      <c r="O14" s="831"/>
      <c r="P14" s="831"/>
      <c r="Q14" s="827"/>
      <c r="R14" s="832"/>
    </row>
    <row r="15" spans="1:18" ht="14.45" customHeight="1" x14ac:dyDescent="0.2">
      <c r="A15" s="821"/>
      <c r="B15" s="822" t="s">
        <v>7229</v>
      </c>
      <c r="C15" s="822" t="s">
        <v>643</v>
      </c>
      <c r="D15" s="822" t="s">
        <v>7235</v>
      </c>
      <c r="E15" s="822" t="s">
        <v>7250</v>
      </c>
      <c r="F15" s="822" t="s">
        <v>7251</v>
      </c>
      <c r="G15" s="831"/>
      <c r="H15" s="831"/>
      <c r="I15" s="822"/>
      <c r="J15" s="822"/>
      <c r="K15" s="831">
        <v>1</v>
      </c>
      <c r="L15" s="831">
        <v>81</v>
      </c>
      <c r="M15" s="822">
        <v>1</v>
      </c>
      <c r="N15" s="822">
        <v>81</v>
      </c>
      <c r="O15" s="831"/>
      <c r="P15" s="831"/>
      <c r="Q15" s="827"/>
      <c r="R15" s="832"/>
    </row>
    <row r="16" spans="1:18" ht="14.45" customHeight="1" x14ac:dyDescent="0.2">
      <c r="A16" s="821" t="s">
        <v>7252</v>
      </c>
      <c r="B16" s="822" t="s">
        <v>7253</v>
      </c>
      <c r="C16" s="822" t="s">
        <v>637</v>
      </c>
      <c r="D16" s="822" t="s">
        <v>7230</v>
      </c>
      <c r="E16" s="822" t="s">
        <v>7231</v>
      </c>
      <c r="F16" s="822" t="s">
        <v>7232</v>
      </c>
      <c r="G16" s="831">
        <v>247.55000000000015</v>
      </c>
      <c r="H16" s="831">
        <v>17230.699999999983</v>
      </c>
      <c r="I16" s="822">
        <v>5.5441973306562558</v>
      </c>
      <c r="J16" s="822">
        <v>69.604928297313563</v>
      </c>
      <c r="K16" s="831">
        <v>44.650000000000006</v>
      </c>
      <c r="L16" s="831">
        <v>3107.8800000000033</v>
      </c>
      <c r="M16" s="822">
        <v>1</v>
      </c>
      <c r="N16" s="822">
        <v>69.605375139977667</v>
      </c>
      <c r="O16" s="831">
        <v>291.05</v>
      </c>
      <c r="P16" s="831">
        <v>20294.759999999987</v>
      </c>
      <c r="Q16" s="827">
        <v>6.5300976871693779</v>
      </c>
      <c r="R16" s="832">
        <v>69.729462291702404</v>
      </c>
    </row>
    <row r="17" spans="1:18" ht="14.45" customHeight="1" x14ac:dyDescent="0.2">
      <c r="A17" s="821" t="s">
        <v>7252</v>
      </c>
      <c r="B17" s="822" t="s">
        <v>7253</v>
      </c>
      <c r="C17" s="822" t="s">
        <v>637</v>
      </c>
      <c r="D17" s="822" t="s">
        <v>7230</v>
      </c>
      <c r="E17" s="822" t="s">
        <v>7254</v>
      </c>
      <c r="F17" s="822" t="s">
        <v>1439</v>
      </c>
      <c r="G17" s="831">
        <v>1</v>
      </c>
      <c r="H17" s="831">
        <v>285.09000000000003</v>
      </c>
      <c r="I17" s="822">
        <v>1.24995615573483</v>
      </c>
      <c r="J17" s="822">
        <v>285.09000000000003</v>
      </c>
      <c r="K17" s="831">
        <v>0.8</v>
      </c>
      <c r="L17" s="831">
        <v>228.08</v>
      </c>
      <c r="M17" s="822">
        <v>1</v>
      </c>
      <c r="N17" s="822">
        <v>285.10000000000002</v>
      </c>
      <c r="O17" s="831">
        <v>0.2</v>
      </c>
      <c r="P17" s="831">
        <v>73.540000000000006</v>
      </c>
      <c r="Q17" s="827">
        <v>0.32243072606103124</v>
      </c>
      <c r="R17" s="832">
        <v>367.7</v>
      </c>
    </row>
    <row r="18" spans="1:18" ht="14.45" customHeight="1" x14ac:dyDescent="0.2">
      <c r="A18" s="821" t="s">
        <v>7252</v>
      </c>
      <c r="B18" s="822" t="s">
        <v>7253</v>
      </c>
      <c r="C18" s="822" t="s">
        <v>637</v>
      </c>
      <c r="D18" s="822" t="s">
        <v>7230</v>
      </c>
      <c r="E18" s="822" t="s">
        <v>7255</v>
      </c>
      <c r="F18" s="822" t="s">
        <v>1178</v>
      </c>
      <c r="G18" s="831">
        <v>6.4</v>
      </c>
      <c r="H18" s="831">
        <v>531.30000000000007</v>
      </c>
      <c r="I18" s="822">
        <v>31.625000000000004</v>
      </c>
      <c r="J18" s="822">
        <v>83.015625</v>
      </c>
      <c r="K18" s="831">
        <v>0.2</v>
      </c>
      <c r="L18" s="831">
        <v>16.8</v>
      </c>
      <c r="M18" s="822">
        <v>1</v>
      </c>
      <c r="N18" s="822">
        <v>84</v>
      </c>
      <c r="O18" s="831"/>
      <c r="P18" s="831"/>
      <c r="Q18" s="827"/>
      <c r="R18" s="832"/>
    </row>
    <row r="19" spans="1:18" ht="14.45" customHeight="1" x14ac:dyDescent="0.2">
      <c r="A19" s="821" t="s">
        <v>7252</v>
      </c>
      <c r="B19" s="822" t="s">
        <v>7253</v>
      </c>
      <c r="C19" s="822" t="s">
        <v>637</v>
      </c>
      <c r="D19" s="822" t="s">
        <v>7230</v>
      </c>
      <c r="E19" s="822" t="s">
        <v>7256</v>
      </c>
      <c r="F19" s="822" t="s">
        <v>3565</v>
      </c>
      <c r="G19" s="831"/>
      <c r="H19" s="831"/>
      <c r="I19" s="822"/>
      <c r="J19" s="822"/>
      <c r="K19" s="831"/>
      <c r="L19" s="831"/>
      <c r="M19" s="822"/>
      <c r="N19" s="822"/>
      <c r="O19" s="831">
        <v>0.4</v>
      </c>
      <c r="P19" s="831">
        <v>15.6</v>
      </c>
      <c r="Q19" s="827"/>
      <c r="R19" s="832">
        <v>39</v>
      </c>
    </row>
    <row r="20" spans="1:18" ht="14.45" customHeight="1" x14ac:dyDescent="0.2">
      <c r="A20" s="821" t="s">
        <v>7252</v>
      </c>
      <c r="B20" s="822" t="s">
        <v>7253</v>
      </c>
      <c r="C20" s="822" t="s">
        <v>637</v>
      </c>
      <c r="D20" s="822" t="s">
        <v>7230</v>
      </c>
      <c r="E20" s="822" t="s">
        <v>7257</v>
      </c>
      <c r="F20" s="822" t="s">
        <v>661</v>
      </c>
      <c r="G20" s="831"/>
      <c r="H20" s="831"/>
      <c r="I20" s="822"/>
      <c r="J20" s="822"/>
      <c r="K20" s="831"/>
      <c r="L20" s="831"/>
      <c r="M20" s="822"/>
      <c r="N20" s="822"/>
      <c r="O20" s="831">
        <v>0.1</v>
      </c>
      <c r="P20" s="831">
        <v>4.7</v>
      </c>
      <c r="Q20" s="827"/>
      <c r="R20" s="832">
        <v>47</v>
      </c>
    </row>
    <row r="21" spans="1:18" ht="14.45" customHeight="1" x14ac:dyDescent="0.2">
      <c r="A21" s="821" t="s">
        <v>7252</v>
      </c>
      <c r="B21" s="822" t="s">
        <v>7253</v>
      </c>
      <c r="C21" s="822" t="s">
        <v>637</v>
      </c>
      <c r="D21" s="822" t="s">
        <v>7230</v>
      </c>
      <c r="E21" s="822" t="s">
        <v>7258</v>
      </c>
      <c r="F21" s="822" t="s">
        <v>1178</v>
      </c>
      <c r="G21" s="831">
        <v>4757</v>
      </c>
      <c r="H21" s="831">
        <v>79917.600000000035</v>
      </c>
      <c r="I21" s="822">
        <v>1.0045189627502331</v>
      </c>
      <c r="J21" s="822">
        <v>16.800000000000008</v>
      </c>
      <c r="K21" s="831">
        <v>4735.5999999999995</v>
      </c>
      <c r="L21" s="831">
        <v>79558.079999999973</v>
      </c>
      <c r="M21" s="822">
        <v>1</v>
      </c>
      <c r="N21" s="822">
        <v>16.799999999999997</v>
      </c>
      <c r="O21" s="831">
        <v>3549.5</v>
      </c>
      <c r="P21" s="831">
        <v>59631.600000000028</v>
      </c>
      <c r="Q21" s="827">
        <v>0.74953543373595799</v>
      </c>
      <c r="R21" s="832">
        <v>16.800000000000008</v>
      </c>
    </row>
    <row r="22" spans="1:18" ht="14.45" customHeight="1" x14ac:dyDescent="0.2">
      <c r="A22" s="821" t="s">
        <v>7252</v>
      </c>
      <c r="B22" s="822" t="s">
        <v>7253</v>
      </c>
      <c r="C22" s="822" t="s">
        <v>637</v>
      </c>
      <c r="D22" s="822" t="s">
        <v>7230</v>
      </c>
      <c r="E22" s="822" t="s">
        <v>7259</v>
      </c>
      <c r="F22" s="822"/>
      <c r="G22" s="831">
        <v>26.199999999999996</v>
      </c>
      <c r="H22" s="831">
        <v>5503.3100000000022</v>
      </c>
      <c r="I22" s="822"/>
      <c r="J22" s="822">
        <v>210.05000000000013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7252</v>
      </c>
      <c r="B23" s="822" t="s">
        <v>7253</v>
      </c>
      <c r="C23" s="822" t="s">
        <v>637</v>
      </c>
      <c r="D23" s="822" t="s">
        <v>7230</v>
      </c>
      <c r="E23" s="822" t="s">
        <v>7260</v>
      </c>
      <c r="F23" s="822" t="s">
        <v>3266</v>
      </c>
      <c r="G23" s="831"/>
      <c r="H23" s="831"/>
      <c r="I23" s="822"/>
      <c r="J23" s="822"/>
      <c r="K23" s="831">
        <v>0.1</v>
      </c>
      <c r="L23" s="831">
        <v>94.12</v>
      </c>
      <c r="M23" s="822">
        <v>1</v>
      </c>
      <c r="N23" s="822">
        <v>941.2</v>
      </c>
      <c r="O23" s="831">
        <v>10.95</v>
      </c>
      <c r="P23" s="831">
        <v>10306.750000000002</v>
      </c>
      <c r="Q23" s="827">
        <v>109.50648108797282</v>
      </c>
      <c r="R23" s="832">
        <v>941.25570776255734</v>
      </c>
    </row>
    <row r="24" spans="1:18" ht="14.45" customHeight="1" x14ac:dyDescent="0.2">
      <c r="A24" s="821" t="s">
        <v>7252</v>
      </c>
      <c r="B24" s="822" t="s">
        <v>7253</v>
      </c>
      <c r="C24" s="822" t="s">
        <v>637</v>
      </c>
      <c r="D24" s="822" t="s">
        <v>7230</v>
      </c>
      <c r="E24" s="822" t="s">
        <v>7261</v>
      </c>
      <c r="F24" s="822" t="s">
        <v>894</v>
      </c>
      <c r="G24" s="831"/>
      <c r="H24" s="831"/>
      <c r="I24" s="822"/>
      <c r="J24" s="822"/>
      <c r="K24" s="831"/>
      <c r="L24" s="831"/>
      <c r="M24" s="822"/>
      <c r="N24" s="822"/>
      <c r="O24" s="831">
        <v>0.2</v>
      </c>
      <c r="P24" s="831">
        <v>10.88</v>
      </c>
      <c r="Q24" s="827"/>
      <c r="R24" s="832">
        <v>54.4</v>
      </c>
    </row>
    <row r="25" spans="1:18" ht="14.45" customHeight="1" x14ac:dyDescent="0.2">
      <c r="A25" s="821" t="s">
        <v>7252</v>
      </c>
      <c r="B25" s="822" t="s">
        <v>7253</v>
      </c>
      <c r="C25" s="822" t="s">
        <v>637</v>
      </c>
      <c r="D25" s="822" t="s">
        <v>7233</v>
      </c>
      <c r="E25" s="822" t="s">
        <v>7262</v>
      </c>
      <c r="F25" s="822" t="s">
        <v>7263</v>
      </c>
      <c r="G25" s="831"/>
      <c r="H25" s="831"/>
      <c r="I25" s="822"/>
      <c r="J25" s="822"/>
      <c r="K25" s="831"/>
      <c r="L25" s="831"/>
      <c r="M25" s="822"/>
      <c r="N25" s="822"/>
      <c r="O25" s="831">
        <v>2</v>
      </c>
      <c r="P25" s="831">
        <v>166.66</v>
      </c>
      <c r="Q25" s="827"/>
      <c r="R25" s="832">
        <v>83.33</v>
      </c>
    </row>
    <row r="26" spans="1:18" ht="14.45" customHeight="1" x14ac:dyDescent="0.2">
      <c r="A26" s="821" t="s">
        <v>7252</v>
      </c>
      <c r="B26" s="822" t="s">
        <v>7253</v>
      </c>
      <c r="C26" s="822" t="s">
        <v>637</v>
      </c>
      <c r="D26" s="822" t="s">
        <v>7235</v>
      </c>
      <c r="E26" s="822" t="s">
        <v>7264</v>
      </c>
      <c r="F26" s="822" t="s">
        <v>7265</v>
      </c>
      <c r="G26" s="831">
        <v>1</v>
      </c>
      <c r="H26" s="831">
        <v>30</v>
      </c>
      <c r="I26" s="822"/>
      <c r="J26" s="822">
        <v>30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7252</v>
      </c>
      <c r="B27" s="822" t="s">
        <v>7253</v>
      </c>
      <c r="C27" s="822" t="s">
        <v>637</v>
      </c>
      <c r="D27" s="822" t="s">
        <v>7235</v>
      </c>
      <c r="E27" s="822" t="s">
        <v>7266</v>
      </c>
      <c r="F27" s="822" t="s">
        <v>7267</v>
      </c>
      <c r="G27" s="831">
        <v>1</v>
      </c>
      <c r="H27" s="831">
        <v>66</v>
      </c>
      <c r="I27" s="822"/>
      <c r="J27" s="822">
        <v>66</v>
      </c>
      <c r="K27" s="831"/>
      <c r="L27" s="831"/>
      <c r="M27" s="822"/>
      <c r="N27" s="822"/>
      <c r="O27" s="831"/>
      <c r="P27" s="831"/>
      <c r="Q27" s="827"/>
      <c r="R27" s="832"/>
    </row>
    <row r="28" spans="1:18" ht="14.45" customHeight="1" x14ac:dyDescent="0.2">
      <c r="A28" s="821" t="s">
        <v>7252</v>
      </c>
      <c r="B28" s="822" t="s">
        <v>7253</v>
      </c>
      <c r="C28" s="822" t="s">
        <v>637</v>
      </c>
      <c r="D28" s="822" t="s">
        <v>7235</v>
      </c>
      <c r="E28" s="822" t="s">
        <v>7268</v>
      </c>
      <c r="F28" s="822" t="s">
        <v>7269</v>
      </c>
      <c r="G28" s="831">
        <v>1250</v>
      </c>
      <c r="H28" s="831">
        <v>257500</v>
      </c>
      <c r="I28" s="822">
        <v>1.5263329480454046</v>
      </c>
      <c r="J28" s="822">
        <v>206</v>
      </c>
      <c r="K28" s="831">
        <v>815</v>
      </c>
      <c r="L28" s="831">
        <v>168705</v>
      </c>
      <c r="M28" s="822">
        <v>1</v>
      </c>
      <c r="N28" s="822">
        <v>207</v>
      </c>
      <c r="O28" s="831">
        <v>681</v>
      </c>
      <c r="P28" s="831">
        <v>142329</v>
      </c>
      <c r="Q28" s="827">
        <v>0.84365608606739573</v>
      </c>
      <c r="R28" s="832">
        <v>209</v>
      </c>
    </row>
    <row r="29" spans="1:18" ht="14.45" customHeight="1" x14ac:dyDescent="0.2">
      <c r="A29" s="821" t="s">
        <v>7252</v>
      </c>
      <c r="B29" s="822" t="s">
        <v>7253</v>
      </c>
      <c r="C29" s="822" t="s">
        <v>637</v>
      </c>
      <c r="D29" s="822" t="s">
        <v>7235</v>
      </c>
      <c r="E29" s="822" t="s">
        <v>7270</v>
      </c>
      <c r="F29" s="822" t="s">
        <v>7271</v>
      </c>
      <c r="G29" s="831">
        <v>1</v>
      </c>
      <c r="H29" s="831">
        <v>147</v>
      </c>
      <c r="I29" s="822"/>
      <c r="J29" s="822">
        <v>147</v>
      </c>
      <c r="K29" s="831"/>
      <c r="L29" s="831"/>
      <c r="M29" s="822"/>
      <c r="N29" s="822"/>
      <c r="O29" s="831">
        <v>1</v>
      </c>
      <c r="P29" s="831">
        <v>153</v>
      </c>
      <c r="Q29" s="827"/>
      <c r="R29" s="832">
        <v>153</v>
      </c>
    </row>
    <row r="30" spans="1:18" ht="14.45" customHeight="1" x14ac:dyDescent="0.2">
      <c r="A30" s="821" t="s">
        <v>7252</v>
      </c>
      <c r="B30" s="822" t="s">
        <v>7253</v>
      </c>
      <c r="C30" s="822" t="s">
        <v>637</v>
      </c>
      <c r="D30" s="822" t="s">
        <v>7235</v>
      </c>
      <c r="E30" s="822" t="s">
        <v>7272</v>
      </c>
      <c r="F30" s="822" t="s">
        <v>7273</v>
      </c>
      <c r="G30" s="831">
        <v>965</v>
      </c>
      <c r="H30" s="831">
        <v>80095</v>
      </c>
      <c r="I30" s="822">
        <v>1.0079407027081446</v>
      </c>
      <c r="J30" s="822">
        <v>83</v>
      </c>
      <c r="K30" s="831">
        <v>946</v>
      </c>
      <c r="L30" s="831">
        <v>79464</v>
      </c>
      <c r="M30" s="822">
        <v>1</v>
      </c>
      <c r="N30" s="822">
        <v>84</v>
      </c>
      <c r="O30" s="831">
        <v>1023</v>
      </c>
      <c r="P30" s="831">
        <v>86955</v>
      </c>
      <c r="Q30" s="827">
        <v>1.0942691029900333</v>
      </c>
      <c r="R30" s="832">
        <v>85</v>
      </c>
    </row>
    <row r="31" spans="1:18" ht="14.45" customHeight="1" x14ac:dyDescent="0.2">
      <c r="A31" s="821" t="s">
        <v>7252</v>
      </c>
      <c r="B31" s="822" t="s">
        <v>7253</v>
      </c>
      <c r="C31" s="822" t="s">
        <v>637</v>
      </c>
      <c r="D31" s="822" t="s">
        <v>7235</v>
      </c>
      <c r="E31" s="822" t="s">
        <v>7274</v>
      </c>
      <c r="F31" s="822" t="s">
        <v>7275</v>
      </c>
      <c r="G31" s="831">
        <v>776</v>
      </c>
      <c r="H31" s="831">
        <v>82256</v>
      </c>
      <c r="I31" s="822">
        <v>1.3118560811457369</v>
      </c>
      <c r="J31" s="822">
        <v>106</v>
      </c>
      <c r="K31" s="831">
        <v>586</v>
      </c>
      <c r="L31" s="831">
        <v>62702</v>
      </c>
      <c r="M31" s="822">
        <v>1</v>
      </c>
      <c r="N31" s="822">
        <v>107</v>
      </c>
      <c r="O31" s="831">
        <v>705</v>
      </c>
      <c r="P31" s="831">
        <v>76140</v>
      </c>
      <c r="Q31" s="827">
        <v>1.2143153328442473</v>
      </c>
      <c r="R31" s="832">
        <v>108</v>
      </c>
    </row>
    <row r="32" spans="1:18" ht="14.45" customHeight="1" x14ac:dyDescent="0.2">
      <c r="A32" s="821" t="s">
        <v>7252</v>
      </c>
      <c r="B32" s="822" t="s">
        <v>7253</v>
      </c>
      <c r="C32" s="822" t="s">
        <v>637</v>
      </c>
      <c r="D32" s="822" t="s">
        <v>7235</v>
      </c>
      <c r="E32" s="822" t="s">
        <v>7276</v>
      </c>
      <c r="F32" s="822" t="s">
        <v>7277</v>
      </c>
      <c r="G32" s="831">
        <v>1391</v>
      </c>
      <c r="H32" s="831">
        <v>51467</v>
      </c>
      <c r="I32" s="822">
        <v>0.83759723985287893</v>
      </c>
      <c r="J32" s="822">
        <v>37</v>
      </c>
      <c r="K32" s="831">
        <v>1617</v>
      </c>
      <c r="L32" s="831">
        <v>61446</v>
      </c>
      <c r="M32" s="822">
        <v>1</v>
      </c>
      <c r="N32" s="822">
        <v>38</v>
      </c>
      <c r="O32" s="831">
        <v>1538</v>
      </c>
      <c r="P32" s="831">
        <v>58444</v>
      </c>
      <c r="Q32" s="827">
        <v>0.95114409400123689</v>
      </c>
      <c r="R32" s="832">
        <v>38</v>
      </c>
    </row>
    <row r="33" spans="1:18" ht="14.45" customHeight="1" x14ac:dyDescent="0.2">
      <c r="A33" s="821" t="s">
        <v>7252</v>
      </c>
      <c r="B33" s="822" t="s">
        <v>7253</v>
      </c>
      <c r="C33" s="822" t="s">
        <v>637</v>
      </c>
      <c r="D33" s="822" t="s">
        <v>7235</v>
      </c>
      <c r="E33" s="822" t="s">
        <v>7278</v>
      </c>
      <c r="F33" s="822" t="s">
        <v>7279</v>
      </c>
      <c r="G33" s="831">
        <v>8</v>
      </c>
      <c r="H33" s="831">
        <v>40</v>
      </c>
      <c r="I33" s="822">
        <v>1</v>
      </c>
      <c r="J33" s="822">
        <v>5</v>
      </c>
      <c r="K33" s="831">
        <v>8</v>
      </c>
      <c r="L33" s="831">
        <v>40</v>
      </c>
      <c r="M33" s="822">
        <v>1</v>
      </c>
      <c r="N33" s="822">
        <v>5</v>
      </c>
      <c r="O33" s="831">
        <v>22</v>
      </c>
      <c r="P33" s="831">
        <v>110</v>
      </c>
      <c r="Q33" s="827">
        <v>2.75</v>
      </c>
      <c r="R33" s="832">
        <v>5</v>
      </c>
    </row>
    <row r="34" spans="1:18" ht="14.45" customHeight="1" x14ac:dyDescent="0.2">
      <c r="A34" s="821" t="s">
        <v>7252</v>
      </c>
      <c r="B34" s="822" t="s">
        <v>7253</v>
      </c>
      <c r="C34" s="822" t="s">
        <v>637</v>
      </c>
      <c r="D34" s="822" t="s">
        <v>7235</v>
      </c>
      <c r="E34" s="822" t="s">
        <v>7280</v>
      </c>
      <c r="F34" s="822" t="s">
        <v>7281</v>
      </c>
      <c r="G34" s="831">
        <v>117</v>
      </c>
      <c r="H34" s="831">
        <v>585</v>
      </c>
      <c r="I34" s="822">
        <v>1.0540540540540539</v>
      </c>
      <c r="J34" s="822">
        <v>5</v>
      </c>
      <c r="K34" s="831">
        <v>111</v>
      </c>
      <c r="L34" s="831">
        <v>555</v>
      </c>
      <c r="M34" s="822">
        <v>1</v>
      </c>
      <c r="N34" s="822">
        <v>5</v>
      </c>
      <c r="O34" s="831">
        <v>189</v>
      </c>
      <c r="P34" s="831">
        <v>945</v>
      </c>
      <c r="Q34" s="827">
        <v>1.7027027027027026</v>
      </c>
      <c r="R34" s="832">
        <v>5</v>
      </c>
    </row>
    <row r="35" spans="1:18" ht="14.45" customHeight="1" x14ac:dyDescent="0.2">
      <c r="A35" s="821" t="s">
        <v>7252</v>
      </c>
      <c r="B35" s="822" t="s">
        <v>7253</v>
      </c>
      <c r="C35" s="822" t="s">
        <v>637</v>
      </c>
      <c r="D35" s="822" t="s">
        <v>7235</v>
      </c>
      <c r="E35" s="822" t="s">
        <v>7282</v>
      </c>
      <c r="F35" s="822" t="s">
        <v>7283</v>
      </c>
      <c r="G35" s="831">
        <v>4</v>
      </c>
      <c r="H35" s="831">
        <v>964</v>
      </c>
      <c r="I35" s="822">
        <v>0.39834710743801655</v>
      </c>
      <c r="J35" s="822">
        <v>241</v>
      </c>
      <c r="K35" s="831">
        <v>10</v>
      </c>
      <c r="L35" s="831">
        <v>2420</v>
      </c>
      <c r="M35" s="822">
        <v>1</v>
      </c>
      <c r="N35" s="822">
        <v>242</v>
      </c>
      <c r="O35" s="831">
        <v>8</v>
      </c>
      <c r="P35" s="831">
        <v>1944</v>
      </c>
      <c r="Q35" s="827">
        <v>0.80330578512396689</v>
      </c>
      <c r="R35" s="832">
        <v>243</v>
      </c>
    </row>
    <row r="36" spans="1:18" ht="14.45" customHeight="1" x14ac:dyDescent="0.2">
      <c r="A36" s="821" t="s">
        <v>7252</v>
      </c>
      <c r="B36" s="822" t="s">
        <v>7253</v>
      </c>
      <c r="C36" s="822" t="s">
        <v>637</v>
      </c>
      <c r="D36" s="822" t="s">
        <v>7235</v>
      </c>
      <c r="E36" s="822" t="s">
        <v>7284</v>
      </c>
      <c r="F36" s="822" t="s">
        <v>7285</v>
      </c>
      <c r="G36" s="831">
        <v>34</v>
      </c>
      <c r="H36" s="831">
        <v>12988</v>
      </c>
      <c r="I36" s="822">
        <v>0.93952546296296291</v>
      </c>
      <c r="J36" s="822">
        <v>382</v>
      </c>
      <c r="K36" s="831">
        <v>36</v>
      </c>
      <c r="L36" s="831">
        <v>13824</v>
      </c>
      <c r="M36" s="822">
        <v>1</v>
      </c>
      <c r="N36" s="822">
        <v>384</v>
      </c>
      <c r="O36" s="831">
        <v>39</v>
      </c>
      <c r="P36" s="831">
        <v>15015</v>
      </c>
      <c r="Q36" s="827">
        <v>1.0861545138888888</v>
      </c>
      <c r="R36" s="832">
        <v>385</v>
      </c>
    </row>
    <row r="37" spans="1:18" ht="14.45" customHeight="1" x14ac:dyDescent="0.2">
      <c r="A37" s="821" t="s">
        <v>7252</v>
      </c>
      <c r="B37" s="822" t="s">
        <v>7253</v>
      </c>
      <c r="C37" s="822" t="s">
        <v>637</v>
      </c>
      <c r="D37" s="822" t="s">
        <v>7235</v>
      </c>
      <c r="E37" s="822" t="s">
        <v>7286</v>
      </c>
      <c r="F37" s="822" t="s">
        <v>7287</v>
      </c>
      <c r="G37" s="831">
        <v>12</v>
      </c>
      <c r="H37" s="831">
        <v>7248</v>
      </c>
      <c r="I37" s="822">
        <v>3.9867986798679866</v>
      </c>
      <c r="J37" s="822">
        <v>604</v>
      </c>
      <c r="K37" s="831">
        <v>3</v>
      </c>
      <c r="L37" s="831">
        <v>1818</v>
      </c>
      <c r="M37" s="822">
        <v>1</v>
      </c>
      <c r="N37" s="822">
        <v>606</v>
      </c>
      <c r="O37" s="831">
        <v>4</v>
      </c>
      <c r="P37" s="831">
        <v>2436</v>
      </c>
      <c r="Q37" s="827">
        <v>1.3399339933993399</v>
      </c>
      <c r="R37" s="832">
        <v>609</v>
      </c>
    </row>
    <row r="38" spans="1:18" ht="14.45" customHeight="1" x14ac:dyDescent="0.2">
      <c r="A38" s="821" t="s">
        <v>7252</v>
      </c>
      <c r="B38" s="822" t="s">
        <v>7253</v>
      </c>
      <c r="C38" s="822" t="s">
        <v>637</v>
      </c>
      <c r="D38" s="822" t="s">
        <v>7235</v>
      </c>
      <c r="E38" s="822" t="s">
        <v>7288</v>
      </c>
      <c r="F38" s="822" t="s">
        <v>7289</v>
      </c>
      <c r="G38" s="831">
        <v>105</v>
      </c>
      <c r="H38" s="831">
        <v>9555</v>
      </c>
      <c r="I38" s="822">
        <v>0.98130841121495327</v>
      </c>
      <c r="J38" s="822">
        <v>91</v>
      </c>
      <c r="K38" s="831">
        <v>107</v>
      </c>
      <c r="L38" s="831">
        <v>9737</v>
      </c>
      <c r="M38" s="822">
        <v>1</v>
      </c>
      <c r="N38" s="822">
        <v>91</v>
      </c>
      <c r="O38" s="831">
        <v>98</v>
      </c>
      <c r="P38" s="831">
        <v>9016</v>
      </c>
      <c r="Q38" s="827">
        <v>0.92595255212077643</v>
      </c>
      <c r="R38" s="832">
        <v>92</v>
      </c>
    </row>
    <row r="39" spans="1:18" ht="14.45" customHeight="1" x14ac:dyDescent="0.2">
      <c r="A39" s="821" t="s">
        <v>7252</v>
      </c>
      <c r="B39" s="822" t="s">
        <v>7253</v>
      </c>
      <c r="C39" s="822" t="s">
        <v>637</v>
      </c>
      <c r="D39" s="822" t="s">
        <v>7235</v>
      </c>
      <c r="E39" s="822" t="s">
        <v>7290</v>
      </c>
      <c r="F39" s="822" t="s">
        <v>7291</v>
      </c>
      <c r="G39" s="831">
        <v>1</v>
      </c>
      <c r="H39" s="831">
        <v>434</v>
      </c>
      <c r="I39" s="822">
        <v>0.99541284403669728</v>
      </c>
      <c r="J39" s="822">
        <v>434</v>
      </c>
      <c r="K39" s="831">
        <v>1</v>
      </c>
      <c r="L39" s="831">
        <v>436</v>
      </c>
      <c r="M39" s="822">
        <v>1</v>
      </c>
      <c r="N39" s="822">
        <v>436</v>
      </c>
      <c r="O39" s="831"/>
      <c r="P39" s="831"/>
      <c r="Q39" s="827"/>
      <c r="R39" s="832"/>
    </row>
    <row r="40" spans="1:18" ht="14.45" customHeight="1" x14ac:dyDescent="0.2">
      <c r="A40" s="821" t="s">
        <v>7252</v>
      </c>
      <c r="B40" s="822" t="s">
        <v>7253</v>
      </c>
      <c r="C40" s="822" t="s">
        <v>637</v>
      </c>
      <c r="D40" s="822" t="s">
        <v>7235</v>
      </c>
      <c r="E40" s="822" t="s">
        <v>7292</v>
      </c>
      <c r="F40" s="822" t="s">
        <v>7293</v>
      </c>
      <c r="G40" s="831">
        <v>74</v>
      </c>
      <c r="H40" s="831">
        <v>5994</v>
      </c>
      <c r="I40" s="822">
        <v>0.85057471264367812</v>
      </c>
      <c r="J40" s="822">
        <v>81</v>
      </c>
      <c r="K40" s="831">
        <v>87</v>
      </c>
      <c r="L40" s="831">
        <v>7047</v>
      </c>
      <c r="M40" s="822">
        <v>1</v>
      </c>
      <c r="N40" s="822">
        <v>81</v>
      </c>
      <c r="O40" s="831">
        <v>95</v>
      </c>
      <c r="P40" s="831">
        <v>7790</v>
      </c>
      <c r="Q40" s="827">
        <v>1.1054349368525613</v>
      </c>
      <c r="R40" s="832">
        <v>82</v>
      </c>
    </row>
    <row r="41" spans="1:18" ht="14.45" customHeight="1" x14ac:dyDescent="0.2">
      <c r="A41" s="821" t="s">
        <v>7252</v>
      </c>
      <c r="B41" s="822" t="s">
        <v>7253</v>
      </c>
      <c r="C41" s="822" t="s">
        <v>637</v>
      </c>
      <c r="D41" s="822" t="s">
        <v>7235</v>
      </c>
      <c r="E41" s="822" t="s">
        <v>7294</v>
      </c>
      <c r="F41" s="822" t="s">
        <v>7295</v>
      </c>
      <c r="G41" s="831">
        <v>13522</v>
      </c>
      <c r="H41" s="831">
        <v>3407544</v>
      </c>
      <c r="I41" s="822">
        <v>0.9521311255539473</v>
      </c>
      <c r="J41" s="822">
        <v>252</v>
      </c>
      <c r="K41" s="831">
        <v>14090</v>
      </c>
      <c r="L41" s="831">
        <v>3578860</v>
      </c>
      <c r="M41" s="822">
        <v>1</v>
      </c>
      <c r="N41" s="822">
        <v>254</v>
      </c>
      <c r="O41" s="831">
        <v>11400</v>
      </c>
      <c r="P41" s="831">
        <v>2907000</v>
      </c>
      <c r="Q41" s="827">
        <v>0.81226982893994182</v>
      </c>
      <c r="R41" s="832">
        <v>255</v>
      </c>
    </row>
    <row r="42" spans="1:18" ht="14.45" customHeight="1" x14ac:dyDescent="0.2">
      <c r="A42" s="821" t="s">
        <v>7252</v>
      </c>
      <c r="B42" s="822" t="s">
        <v>7253</v>
      </c>
      <c r="C42" s="822" t="s">
        <v>637</v>
      </c>
      <c r="D42" s="822" t="s">
        <v>7235</v>
      </c>
      <c r="E42" s="822" t="s">
        <v>7296</v>
      </c>
      <c r="F42" s="822" t="s">
        <v>7297</v>
      </c>
      <c r="G42" s="831">
        <v>15359</v>
      </c>
      <c r="H42" s="831">
        <v>1946397</v>
      </c>
      <c r="I42" s="822">
        <v>1.0486453898645876</v>
      </c>
      <c r="J42" s="822">
        <v>126.72680513054236</v>
      </c>
      <c r="K42" s="831">
        <v>14731</v>
      </c>
      <c r="L42" s="831">
        <v>1856106</v>
      </c>
      <c r="M42" s="822">
        <v>1</v>
      </c>
      <c r="N42" s="822">
        <v>126</v>
      </c>
      <c r="O42" s="831">
        <v>11586</v>
      </c>
      <c r="P42" s="831">
        <v>1471422</v>
      </c>
      <c r="Q42" s="827">
        <v>0.79274675045498477</v>
      </c>
      <c r="R42" s="832">
        <v>127</v>
      </c>
    </row>
    <row r="43" spans="1:18" ht="14.45" customHeight="1" x14ac:dyDescent="0.2">
      <c r="A43" s="821" t="s">
        <v>7252</v>
      </c>
      <c r="B43" s="822" t="s">
        <v>7253</v>
      </c>
      <c r="C43" s="822" t="s">
        <v>637</v>
      </c>
      <c r="D43" s="822" t="s">
        <v>7235</v>
      </c>
      <c r="E43" s="822" t="s">
        <v>7298</v>
      </c>
      <c r="F43" s="822" t="s">
        <v>7299</v>
      </c>
      <c r="G43" s="831">
        <v>62</v>
      </c>
      <c r="H43" s="831">
        <v>32938</v>
      </c>
      <c r="I43" s="822">
        <v>0.8906013411204845</v>
      </c>
      <c r="J43" s="822">
        <v>531.25806451612902</v>
      </c>
      <c r="K43" s="831">
        <v>69</v>
      </c>
      <c r="L43" s="831">
        <v>36984</v>
      </c>
      <c r="M43" s="822">
        <v>1</v>
      </c>
      <c r="N43" s="822">
        <v>536</v>
      </c>
      <c r="O43" s="831">
        <v>61</v>
      </c>
      <c r="P43" s="831">
        <v>32940</v>
      </c>
      <c r="Q43" s="827">
        <v>0.89065541855937702</v>
      </c>
      <c r="R43" s="832">
        <v>540</v>
      </c>
    </row>
    <row r="44" spans="1:18" ht="14.45" customHeight="1" x14ac:dyDescent="0.2">
      <c r="A44" s="821" t="s">
        <v>7252</v>
      </c>
      <c r="B44" s="822" t="s">
        <v>7253</v>
      </c>
      <c r="C44" s="822" t="s">
        <v>637</v>
      </c>
      <c r="D44" s="822" t="s">
        <v>7235</v>
      </c>
      <c r="E44" s="822" t="s">
        <v>7300</v>
      </c>
      <c r="F44" s="822" t="s">
        <v>7301</v>
      </c>
      <c r="G44" s="831"/>
      <c r="H44" s="831"/>
      <c r="I44" s="822"/>
      <c r="J44" s="822"/>
      <c r="K44" s="831">
        <v>1</v>
      </c>
      <c r="L44" s="831">
        <v>200</v>
      </c>
      <c r="M44" s="822">
        <v>1</v>
      </c>
      <c r="N44" s="822">
        <v>200</v>
      </c>
      <c r="O44" s="831"/>
      <c r="P44" s="831"/>
      <c r="Q44" s="827"/>
      <c r="R44" s="832"/>
    </row>
    <row r="45" spans="1:18" ht="14.45" customHeight="1" x14ac:dyDescent="0.2">
      <c r="A45" s="821" t="s">
        <v>7252</v>
      </c>
      <c r="B45" s="822" t="s">
        <v>7253</v>
      </c>
      <c r="C45" s="822" t="s">
        <v>637</v>
      </c>
      <c r="D45" s="822" t="s">
        <v>7235</v>
      </c>
      <c r="E45" s="822" t="s">
        <v>7302</v>
      </c>
      <c r="F45" s="822" t="s">
        <v>7303</v>
      </c>
      <c r="G45" s="831">
        <v>4</v>
      </c>
      <c r="H45" s="831">
        <v>5252</v>
      </c>
      <c r="I45" s="822">
        <v>1.9878879636638911</v>
      </c>
      <c r="J45" s="822">
        <v>1313</v>
      </c>
      <c r="K45" s="831">
        <v>2</v>
      </c>
      <c r="L45" s="831">
        <v>2642</v>
      </c>
      <c r="M45" s="822">
        <v>1</v>
      </c>
      <c r="N45" s="822">
        <v>1321</v>
      </c>
      <c r="O45" s="831">
        <v>8</v>
      </c>
      <c r="P45" s="831">
        <v>10624</v>
      </c>
      <c r="Q45" s="827">
        <v>4.0211960635881905</v>
      </c>
      <c r="R45" s="832">
        <v>1328</v>
      </c>
    </row>
    <row r="46" spans="1:18" ht="14.45" customHeight="1" x14ac:dyDescent="0.2">
      <c r="A46" s="821" t="s">
        <v>7252</v>
      </c>
      <c r="B46" s="822" t="s">
        <v>7253</v>
      </c>
      <c r="C46" s="822" t="s">
        <v>637</v>
      </c>
      <c r="D46" s="822" t="s">
        <v>7235</v>
      </c>
      <c r="E46" s="822" t="s">
        <v>7304</v>
      </c>
      <c r="F46" s="822" t="s">
        <v>7305</v>
      </c>
      <c r="G46" s="831">
        <v>6704</v>
      </c>
      <c r="H46" s="831">
        <v>1099456</v>
      </c>
      <c r="I46" s="822">
        <v>1.0294098095117714</v>
      </c>
      <c r="J46" s="822">
        <v>164</v>
      </c>
      <c r="K46" s="831">
        <v>6473</v>
      </c>
      <c r="L46" s="831">
        <v>1068045</v>
      </c>
      <c r="M46" s="822">
        <v>1</v>
      </c>
      <c r="N46" s="822">
        <v>165</v>
      </c>
      <c r="O46" s="831">
        <v>4808</v>
      </c>
      <c r="P46" s="831">
        <v>798128</v>
      </c>
      <c r="Q46" s="827">
        <v>0.74727937493270413</v>
      </c>
      <c r="R46" s="832">
        <v>166</v>
      </c>
    </row>
    <row r="47" spans="1:18" ht="14.45" customHeight="1" x14ac:dyDescent="0.2">
      <c r="A47" s="821" t="s">
        <v>7252</v>
      </c>
      <c r="B47" s="822" t="s">
        <v>7253</v>
      </c>
      <c r="C47" s="822" t="s">
        <v>637</v>
      </c>
      <c r="D47" s="822" t="s">
        <v>7235</v>
      </c>
      <c r="E47" s="822" t="s">
        <v>7306</v>
      </c>
      <c r="F47" s="822" t="s">
        <v>7307</v>
      </c>
      <c r="G47" s="831">
        <v>1</v>
      </c>
      <c r="H47" s="831">
        <v>0</v>
      </c>
      <c r="I47" s="822"/>
      <c r="J47" s="822">
        <v>0</v>
      </c>
      <c r="K47" s="831"/>
      <c r="L47" s="831"/>
      <c r="M47" s="822"/>
      <c r="N47" s="822"/>
      <c r="O47" s="831">
        <v>2064</v>
      </c>
      <c r="P47" s="831">
        <v>0</v>
      </c>
      <c r="Q47" s="827"/>
      <c r="R47" s="832">
        <v>0</v>
      </c>
    </row>
    <row r="48" spans="1:18" ht="14.45" customHeight="1" x14ac:dyDescent="0.2">
      <c r="A48" s="821" t="s">
        <v>7252</v>
      </c>
      <c r="B48" s="822" t="s">
        <v>7253</v>
      </c>
      <c r="C48" s="822" t="s">
        <v>637</v>
      </c>
      <c r="D48" s="822" t="s">
        <v>7235</v>
      </c>
      <c r="E48" s="822" t="s">
        <v>7308</v>
      </c>
      <c r="F48" s="822" t="s">
        <v>7309</v>
      </c>
      <c r="G48" s="831">
        <v>19313</v>
      </c>
      <c r="H48" s="831">
        <v>643766.68999999983</v>
      </c>
      <c r="I48" s="822">
        <v>0.75796713480839284</v>
      </c>
      <c r="J48" s="822">
        <v>33.333334541500534</v>
      </c>
      <c r="K48" s="831">
        <v>25480</v>
      </c>
      <c r="L48" s="831">
        <v>849333.24999999919</v>
      </c>
      <c r="M48" s="822">
        <v>1</v>
      </c>
      <c r="N48" s="822">
        <v>33.333330062794317</v>
      </c>
      <c r="O48" s="831">
        <v>20267</v>
      </c>
      <c r="P48" s="831">
        <v>792738.85999999975</v>
      </c>
      <c r="Q48" s="827">
        <v>0.93336609628788292</v>
      </c>
      <c r="R48" s="832">
        <v>39.114760941431875</v>
      </c>
    </row>
    <row r="49" spans="1:18" ht="14.45" customHeight="1" x14ac:dyDescent="0.2">
      <c r="A49" s="821" t="s">
        <v>7252</v>
      </c>
      <c r="B49" s="822" t="s">
        <v>7253</v>
      </c>
      <c r="C49" s="822" t="s">
        <v>637</v>
      </c>
      <c r="D49" s="822" t="s">
        <v>7235</v>
      </c>
      <c r="E49" s="822" t="s">
        <v>7310</v>
      </c>
      <c r="F49" s="822" t="s">
        <v>7311</v>
      </c>
      <c r="G49" s="831">
        <v>1462</v>
      </c>
      <c r="H49" s="831">
        <v>169190</v>
      </c>
      <c r="I49" s="822">
        <v>1.2816647475910552</v>
      </c>
      <c r="J49" s="822">
        <v>115.72503419972641</v>
      </c>
      <c r="K49" s="831">
        <v>1138</v>
      </c>
      <c r="L49" s="831">
        <v>132008</v>
      </c>
      <c r="M49" s="822">
        <v>1</v>
      </c>
      <c r="N49" s="822">
        <v>116</v>
      </c>
      <c r="O49" s="831">
        <v>1030</v>
      </c>
      <c r="P49" s="831">
        <v>120510</v>
      </c>
      <c r="Q49" s="827">
        <v>0.91289921822919828</v>
      </c>
      <c r="R49" s="832">
        <v>117</v>
      </c>
    </row>
    <row r="50" spans="1:18" ht="14.45" customHeight="1" x14ac:dyDescent="0.2">
      <c r="A50" s="821" t="s">
        <v>7252</v>
      </c>
      <c r="B50" s="822" t="s">
        <v>7253</v>
      </c>
      <c r="C50" s="822" t="s">
        <v>637</v>
      </c>
      <c r="D50" s="822" t="s">
        <v>7235</v>
      </c>
      <c r="E50" s="822" t="s">
        <v>7312</v>
      </c>
      <c r="F50" s="822" t="s">
        <v>7313</v>
      </c>
      <c r="G50" s="831">
        <v>203</v>
      </c>
      <c r="H50" s="831">
        <v>7511</v>
      </c>
      <c r="I50" s="822">
        <v>0.86692059095106189</v>
      </c>
      <c r="J50" s="822">
        <v>37</v>
      </c>
      <c r="K50" s="831">
        <v>228</v>
      </c>
      <c r="L50" s="831">
        <v>8664</v>
      </c>
      <c r="M50" s="822">
        <v>1</v>
      </c>
      <c r="N50" s="822">
        <v>38</v>
      </c>
      <c r="O50" s="831">
        <v>235</v>
      </c>
      <c r="P50" s="831">
        <v>8930</v>
      </c>
      <c r="Q50" s="827">
        <v>1.0307017543859649</v>
      </c>
      <c r="R50" s="832">
        <v>38</v>
      </c>
    </row>
    <row r="51" spans="1:18" ht="14.45" customHeight="1" x14ac:dyDescent="0.2">
      <c r="A51" s="821" t="s">
        <v>7252</v>
      </c>
      <c r="B51" s="822" t="s">
        <v>7253</v>
      </c>
      <c r="C51" s="822" t="s">
        <v>637</v>
      </c>
      <c r="D51" s="822" t="s">
        <v>7235</v>
      </c>
      <c r="E51" s="822" t="s">
        <v>7238</v>
      </c>
      <c r="F51" s="822" t="s">
        <v>7239</v>
      </c>
      <c r="G51" s="831">
        <v>7082</v>
      </c>
      <c r="H51" s="831">
        <v>609052</v>
      </c>
      <c r="I51" s="822">
        <v>1.0422208874720003</v>
      </c>
      <c r="J51" s="822">
        <v>86</v>
      </c>
      <c r="K51" s="831">
        <v>6717</v>
      </c>
      <c r="L51" s="831">
        <v>584379</v>
      </c>
      <c r="M51" s="822">
        <v>1</v>
      </c>
      <c r="N51" s="822">
        <v>87</v>
      </c>
      <c r="O51" s="831">
        <v>5031</v>
      </c>
      <c r="P51" s="831">
        <v>442728</v>
      </c>
      <c r="Q51" s="827">
        <v>0.75760422602454913</v>
      </c>
      <c r="R51" s="832">
        <v>88</v>
      </c>
    </row>
    <row r="52" spans="1:18" ht="14.45" customHeight="1" x14ac:dyDescent="0.2">
      <c r="A52" s="821" t="s">
        <v>7252</v>
      </c>
      <c r="B52" s="822" t="s">
        <v>7253</v>
      </c>
      <c r="C52" s="822" t="s">
        <v>637</v>
      </c>
      <c r="D52" s="822" t="s">
        <v>7235</v>
      </c>
      <c r="E52" s="822" t="s">
        <v>7314</v>
      </c>
      <c r="F52" s="822" t="s">
        <v>7315</v>
      </c>
      <c r="G52" s="831">
        <v>13</v>
      </c>
      <c r="H52" s="831">
        <v>2015</v>
      </c>
      <c r="I52" s="822">
        <v>0.46130952380952384</v>
      </c>
      <c r="J52" s="822">
        <v>155</v>
      </c>
      <c r="K52" s="831">
        <v>28</v>
      </c>
      <c r="L52" s="831">
        <v>4368</v>
      </c>
      <c r="M52" s="822">
        <v>1</v>
      </c>
      <c r="N52" s="822">
        <v>156</v>
      </c>
      <c r="O52" s="831">
        <v>25</v>
      </c>
      <c r="P52" s="831">
        <v>3925</v>
      </c>
      <c r="Q52" s="827">
        <v>0.89858058608058611</v>
      </c>
      <c r="R52" s="832">
        <v>157</v>
      </c>
    </row>
    <row r="53" spans="1:18" ht="14.45" customHeight="1" x14ac:dyDescent="0.2">
      <c r="A53" s="821" t="s">
        <v>7252</v>
      </c>
      <c r="B53" s="822" t="s">
        <v>7253</v>
      </c>
      <c r="C53" s="822" t="s">
        <v>637</v>
      </c>
      <c r="D53" s="822" t="s">
        <v>7235</v>
      </c>
      <c r="E53" s="822" t="s">
        <v>7316</v>
      </c>
      <c r="F53" s="822" t="s">
        <v>7317</v>
      </c>
      <c r="G53" s="831">
        <v>10</v>
      </c>
      <c r="H53" s="831">
        <v>320</v>
      </c>
      <c r="I53" s="822">
        <v>0.88154269972451793</v>
      </c>
      <c r="J53" s="822">
        <v>32</v>
      </c>
      <c r="K53" s="831">
        <v>11</v>
      </c>
      <c r="L53" s="831">
        <v>363</v>
      </c>
      <c r="M53" s="822">
        <v>1</v>
      </c>
      <c r="N53" s="822">
        <v>33</v>
      </c>
      <c r="O53" s="831">
        <v>11</v>
      </c>
      <c r="P53" s="831">
        <v>363</v>
      </c>
      <c r="Q53" s="827">
        <v>1</v>
      </c>
      <c r="R53" s="832">
        <v>33</v>
      </c>
    </row>
    <row r="54" spans="1:18" ht="14.45" customHeight="1" x14ac:dyDescent="0.2">
      <c r="A54" s="821" t="s">
        <v>7252</v>
      </c>
      <c r="B54" s="822" t="s">
        <v>7253</v>
      </c>
      <c r="C54" s="822" t="s">
        <v>637</v>
      </c>
      <c r="D54" s="822" t="s">
        <v>7235</v>
      </c>
      <c r="E54" s="822" t="s">
        <v>7318</v>
      </c>
      <c r="F54" s="822" t="s">
        <v>7319</v>
      </c>
      <c r="G54" s="831">
        <v>29</v>
      </c>
      <c r="H54" s="831">
        <v>0</v>
      </c>
      <c r="I54" s="822"/>
      <c r="J54" s="822">
        <v>0</v>
      </c>
      <c r="K54" s="831">
        <v>5</v>
      </c>
      <c r="L54" s="831">
        <v>0</v>
      </c>
      <c r="M54" s="822"/>
      <c r="N54" s="822">
        <v>0</v>
      </c>
      <c r="O54" s="831">
        <v>6</v>
      </c>
      <c r="P54" s="831">
        <v>0</v>
      </c>
      <c r="Q54" s="827"/>
      <c r="R54" s="832">
        <v>0</v>
      </c>
    </row>
    <row r="55" spans="1:18" ht="14.45" customHeight="1" x14ac:dyDescent="0.2">
      <c r="A55" s="821" t="s">
        <v>7252</v>
      </c>
      <c r="B55" s="822" t="s">
        <v>7253</v>
      </c>
      <c r="C55" s="822" t="s">
        <v>637</v>
      </c>
      <c r="D55" s="822" t="s">
        <v>7235</v>
      </c>
      <c r="E55" s="822" t="s">
        <v>7320</v>
      </c>
      <c r="F55" s="822" t="s">
        <v>7321</v>
      </c>
      <c r="G55" s="831">
        <v>1</v>
      </c>
      <c r="H55" s="831">
        <v>132</v>
      </c>
      <c r="I55" s="822"/>
      <c r="J55" s="822">
        <v>132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7252</v>
      </c>
      <c r="B56" s="822" t="s">
        <v>7253</v>
      </c>
      <c r="C56" s="822" t="s">
        <v>637</v>
      </c>
      <c r="D56" s="822" t="s">
        <v>7235</v>
      </c>
      <c r="E56" s="822" t="s">
        <v>7322</v>
      </c>
      <c r="F56" s="822" t="s">
        <v>7323</v>
      </c>
      <c r="G56" s="831">
        <v>11</v>
      </c>
      <c r="H56" s="831">
        <v>2200</v>
      </c>
      <c r="I56" s="822">
        <v>2.75</v>
      </c>
      <c r="J56" s="822">
        <v>200</v>
      </c>
      <c r="K56" s="831">
        <v>4</v>
      </c>
      <c r="L56" s="831">
        <v>800</v>
      </c>
      <c r="M56" s="822">
        <v>1</v>
      </c>
      <c r="N56" s="822">
        <v>200</v>
      </c>
      <c r="O56" s="831">
        <v>1</v>
      </c>
      <c r="P56" s="831">
        <v>350</v>
      </c>
      <c r="Q56" s="827">
        <v>0.4375</v>
      </c>
      <c r="R56" s="832">
        <v>350</v>
      </c>
    </row>
    <row r="57" spans="1:18" ht="14.45" customHeight="1" x14ac:dyDescent="0.2">
      <c r="A57" s="821" t="s">
        <v>7252</v>
      </c>
      <c r="B57" s="822" t="s">
        <v>7253</v>
      </c>
      <c r="C57" s="822" t="s">
        <v>637</v>
      </c>
      <c r="D57" s="822" t="s">
        <v>7235</v>
      </c>
      <c r="E57" s="822" t="s">
        <v>7324</v>
      </c>
      <c r="F57" s="822" t="s">
        <v>7325</v>
      </c>
      <c r="G57" s="831">
        <v>7</v>
      </c>
      <c r="H57" s="831">
        <v>518</v>
      </c>
      <c r="I57" s="822">
        <v>0.36350877192982456</v>
      </c>
      <c r="J57" s="822">
        <v>74</v>
      </c>
      <c r="K57" s="831">
        <v>19</v>
      </c>
      <c r="L57" s="831">
        <v>1425</v>
      </c>
      <c r="M57" s="822">
        <v>1</v>
      </c>
      <c r="N57" s="822">
        <v>75</v>
      </c>
      <c r="O57" s="831">
        <v>171</v>
      </c>
      <c r="P57" s="831">
        <v>12996</v>
      </c>
      <c r="Q57" s="827">
        <v>9.1199999999999992</v>
      </c>
      <c r="R57" s="832">
        <v>76</v>
      </c>
    </row>
    <row r="58" spans="1:18" ht="14.45" customHeight="1" x14ac:dyDescent="0.2">
      <c r="A58" s="821" t="s">
        <v>7252</v>
      </c>
      <c r="B58" s="822" t="s">
        <v>7253</v>
      </c>
      <c r="C58" s="822" t="s">
        <v>637</v>
      </c>
      <c r="D58" s="822" t="s">
        <v>7235</v>
      </c>
      <c r="E58" s="822" t="s">
        <v>7326</v>
      </c>
      <c r="F58" s="822" t="s">
        <v>7327</v>
      </c>
      <c r="G58" s="831">
        <v>19</v>
      </c>
      <c r="H58" s="831">
        <v>9424</v>
      </c>
      <c r="I58" s="822">
        <v>1.4527516571604748</v>
      </c>
      <c r="J58" s="822">
        <v>496</v>
      </c>
      <c r="K58" s="831">
        <v>13</v>
      </c>
      <c r="L58" s="831">
        <v>6487</v>
      </c>
      <c r="M58" s="822">
        <v>1</v>
      </c>
      <c r="N58" s="822">
        <v>499</v>
      </c>
      <c r="O58" s="831">
        <v>8</v>
      </c>
      <c r="P58" s="831">
        <v>4008</v>
      </c>
      <c r="Q58" s="827">
        <v>0.6178510867889625</v>
      </c>
      <c r="R58" s="832">
        <v>501</v>
      </c>
    </row>
    <row r="59" spans="1:18" ht="14.45" customHeight="1" x14ac:dyDescent="0.2">
      <c r="A59" s="821" t="s">
        <v>7252</v>
      </c>
      <c r="B59" s="822" t="s">
        <v>7253</v>
      </c>
      <c r="C59" s="822" t="s">
        <v>637</v>
      </c>
      <c r="D59" s="822" t="s">
        <v>7235</v>
      </c>
      <c r="E59" s="822" t="s">
        <v>7328</v>
      </c>
      <c r="F59" s="822" t="s">
        <v>7329</v>
      </c>
      <c r="G59" s="831"/>
      <c r="H59" s="831"/>
      <c r="I59" s="822"/>
      <c r="J59" s="822"/>
      <c r="K59" s="831">
        <v>0</v>
      </c>
      <c r="L59" s="831">
        <v>0</v>
      </c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7252</v>
      </c>
      <c r="B60" s="822" t="s">
        <v>7253</v>
      </c>
      <c r="C60" s="822" t="s">
        <v>637</v>
      </c>
      <c r="D60" s="822" t="s">
        <v>7235</v>
      </c>
      <c r="E60" s="822" t="s">
        <v>7240</v>
      </c>
      <c r="F60" s="822" t="s">
        <v>7241</v>
      </c>
      <c r="G60" s="831">
        <v>17</v>
      </c>
      <c r="H60" s="831">
        <v>2686</v>
      </c>
      <c r="I60" s="822">
        <v>1.4166666666666667</v>
      </c>
      <c r="J60" s="822">
        <v>158</v>
      </c>
      <c r="K60" s="831">
        <v>12</v>
      </c>
      <c r="L60" s="831">
        <v>1896</v>
      </c>
      <c r="M60" s="822">
        <v>1</v>
      </c>
      <c r="N60" s="822">
        <v>158</v>
      </c>
      <c r="O60" s="831">
        <v>12</v>
      </c>
      <c r="P60" s="831">
        <v>1908</v>
      </c>
      <c r="Q60" s="827">
        <v>1.0063291139240507</v>
      </c>
      <c r="R60" s="832">
        <v>159</v>
      </c>
    </row>
    <row r="61" spans="1:18" ht="14.45" customHeight="1" x14ac:dyDescent="0.2">
      <c r="A61" s="821" t="s">
        <v>7252</v>
      </c>
      <c r="B61" s="822" t="s">
        <v>7253</v>
      </c>
      <c r="C61" s="822" t="s">
        <v>637</v>
      </c>
      <c r="D61" s="822" t="s">
        <v>7235</v>
      </c>
      <c r="E61" s="822" t="s">
        <v>7330</v>
      </c>
      <c r="F61" s="822" t="s">
        <v>7331</v>
      </c>
      <c r="G61" s="831">
        <v>7</v>
      </c>
      <c r="H61" s="831">
        <v>2618</v>
      </c>
      <c r="I61" s="822">
        <v>1.3925531914893616</v>
      </c>
      <c r="J61" s="822">
        <v>374</v>
      </c>
      <c r="K61" s="831">
        <v>5</v>
      </c>
      <c r="L61" s="831">
        <v>1880</v>
      </c>
      <c r="M61" s="822">
        <v>1</v>
      </c>
      <c r="N61" s="822">
        <v>376</v>
      </c>
      <c r="O61" s="831">
        <v>13</v>
      </c>
      <c r="P61" s="831">
        <v>4927</v>
      </c>
      <c r="Q61" s="827">
        <v>2.6207446808510637</v>
      </c>
      <c r="R61" s="832">
        <v>379</v>
      </c>
    </row>
    <row r="62" spans="1:18" ht="14.45" customHeight="1" x14ac:dyDescent="0.2">
      <c r="A62" s="821" t="s">
        <v>7252</v>
      </c>
      <c r="B62" s="822" t="s">
        <v>7253</v>
      </c>
      <c r="C62" s="822" t="s">
        <v>637</v>
      </c>
      <c r="D62" s="822" t="s">
        <v>7235</v>
      </c>
      <c r="E62" s="822" t="s">
        <v>7332</v>
      </c>
      <c r="F62" s="822" t="s">
        <v>7333</v>
      </c>
      <c r="G62" s="831"/>
      <c r="H62" s="831"/>
      <c r="I62" s="822"/>
      <c r="J62" s="822"/>
      <c r="K62" s="831">
        <v>1</v>
      </c>
      <c r="L62" s="831">
        <v>61</v>
      </c>
      <c r="M62" s="822">
        <v>1</v>
      </c>
      <c r="N62" s="822">
        <v>61</v>
      </c>
      <c r="O62" s="831">
        <v>1</v>
      </c>
      <c r="P62" s="831">
        <v>62</v>
      </c>
      <c r="Q62" s="827">
        <v>1.0163934426229508</v>
      </c>
      <c r="R62" s="832">
        <v>62</v>
      </c>
    </row>
    <row r="63" spans="1:18" ht="14.45" customHeight="1" x14ac:dyDescent="0.2">
      <c r="A63" s="821" t="s">
        <v>7252</v>
      </c>
      <c r="B63" s="822" t="s">
        <v>7253</v>
      </c>
      <c r="C63" s="822" t="s">
        <v>637</v>
      </c>
      <c r="D63" s="822" t="s">
        <v>7235</v>
      </c>
      <c r="E63" s="822" t="s">
        <v>7242</v>
      </c>
      <c r="F63" s="822" t="s">
        <v>7243</v>
      </c>
      <c r="G63" s="831"/>
      <c r="H63" s="831"/>
      <c r="I63" s="822"/>
      <c r="J63" s="822"/>
      <c r="K63" s="831">
        <v>1</v>
      </c>
      <c r="L63" s="831">
        <v>448</v>
      </c>
      <c r="M63" s="822">
        <v>1</v>
      </c>
      <c r="N63" s="822">
        <v>448</v>
      </c>
      <c r="O63" s="831"/>
      <c r="P63" s="831"/>
      <c r="Q63" s="827"/>
      <c r="R63" s="832"/>
    </row>
    <row r="64" spans="1:18" ht="14.45" customHeight="1" x14ac:dyDescent="0.2">
      <c r="A64" s="821" t="s">
        <v>7252</v>
      </c>
      <c r="B64" s="822" t="s">
        <v>7253</v>
      </c>
      <c r="C64" s="822" t="s">
        <v>637</v>
      </c>
      <c r="D64" s="822" t="s">
        <v>7235</v>
      </c>
      <c r="E64" s="822" t="s">
        <v>7334</v>
      </c>
      <c r="F64" s="822" t="s">
        <v>7335</v>
      </c>
      <c r="G64" s="831"/>
      <c r="H64" s="831"/>
      <c r="I64" s="822"/>
      <c r="J64" s="822"/>
      <c r="K64" s="831">
        <v>1</v>
      </c>
      <c r="L64" s="831">
        <v>122</v>
      </c>
      <c r="M64" s="822">
        <v>1</v>
      </c>
      <c r="N64" s="822">
        <v>122</v>
      </c>
      <c r="O64" s="831"/>
      <c r="P64" s="831"/>
      <c r="Q64" s="827"/>
      <c r="R64" s="832"/>
    </row>
    <row r="65" spans="1:18" ht="14.45" customHeight="1" x14ac:dyDescent="0.2">
      <c r="A65" s="821" t="s">
        <v>7252</v>
      </c>
      <c r="B65" s="822" t="s">
        <v>7253</v>
      </c>
      <c r="C65" s="822" t="s">
        <v>637</v>
      </c>
      <c r="D65" s="822" t="s">
        <v>7235</v>
      </c>
      <c r="E65" s="822" t="s">
        <v>7336</v>
      </c>
      <c r="F65" s="822" t="s">
        <v>7337</v>
      </c>
      <c r="G65" s="831">
        <v>1</v>
      </c>
      <c r="H65" s="831">
        <v>124</v>
      </c>
      <c r="I65" s="822">
        <v>0.19839999999999999</v>
      </c>
      <c r="J65" s="822">
        <v>124</v>
      </c>
      <c r="K65" s="831">
        <v>5</v>
      </c>
      <c r="L65" s="831">
        <v>625</v>
      </c>
      <c r="M65" s="822">
        <v>1</v>
      </c>
      <c r="N65" s="822">
        <v>125</v>
      </c>
      <c r="O65" s="831">
        <v>8</v>
      </c>
      <c r="P65" s="831">
        <v>1008</v>
      </c>
      <c r="Q65" s="827">
        <v>1.6128</v>
      </c>
      <c r="R65" s="832">
        <v>126</v>
      </c>
    </row>
    <row r="66" spans="1:18" ht="14.45" customHeight="1" x14ac:dyDescent="0.2">
      <c r="A66" s="821" t="s">
        <v>7252</v>
      </c>
      <c r="B66" s="822" t="s">
        <v>7253</v>
      </c>
      <c r="C66" s="822" t="s">
        <v>637</v>
      </c>
      <c r="D66" s="822" t="s">
        <v>7235</v>
      </c>
      <c r="E66" s="822" t="s">
        <v>7338</v>
      </c>
      <c r="F66" s="822" t="s">
        <v>7339</v>
      </c>
      <c r="G66" s="831">
        <v>164</v>
      </c>
      <c r="H66" s="831">
        <v>9724</v>
      </c>
      <c r="I66" s="822">
        <v>0.81331549013047844</v>
      </c>
      <c r="J66" s="822">
        <v>59.292682926829265</v>
      </c>
      <c r="K66" s="831">
        <v>196</v>
      </c>
      <c r="L66" s="831">
        <v>11956</v>
      </c>
      <c r="M66" s="822">
        <v>1</v>
      </c>
      <c r="N66" s="822">
        <v>61</v>
      </c>
      <c r="O66" s="831">
        <v>403</v>
      </c>
      <c r="P66" s="831">
        <v>24986</v>
      </c>
      <c r="Q66" s="827">
        <v>2.0898293743726999</v>
      </c>
      <c r="R66" s="832">
        <v>62</v>
      </c>
    </row>
    <row r="67" spans="1:18" ht="14.45" customHeight="1" x14ac:dyDescent="0.2">
      <c r="A67" s="821" t="s">
        <v>7252</v>
      </c>
      <c r="B67" s="822" t="s">
        <v>7253</v>
      </c>
      <c r="C67" s="822" t="s">
        <v>637</v>
      </c>
      <c r="D67" s="822" t="s">
        <v>7235</v>
      </c>
      <c r="E67" s="822" t="s">
        <v>7340</v>
      </c>
      <c r="F67" s="822" t="s">
        <v>7341</v>
      </c>
      <c r="G67" s="831">
        <v>2182</v>
      </c>
      <c r="H67" s="831">
        <v>447310</v>
      </c>
      <c r="I67" s="822">
        <v>0.95952618956707525</v>
      </c>
      <c r="J67" s="822">
        <v>205</v>
      </c>
      <c r="K67" s="831">
        <v>2263</v>
      </c>
      <c r="L67" s="831">
        <v>466178</v>
      </c>
      <c r="M67" s="822">
        <v>1</v>
      </c>
      <c r="N67" s="822">
        <v>206</v>
      </c>
      <c r="O67" s="831">
        <v>1797</v>
      </c>
      <c r="P67" s="831">
        <v>371979</v>
      </c>
      <c r="Q67" s="827">
        <v>0.79793340741090313</v>
      </c>
      <c r="R67" s="832">
        <v>207</v>
      </c>
    </row>
    <row r="68" spans="1:18" ht="14.45" customHeight="1" x14ac:dyDescent="0.2">
      <c r="A68" s="821" t="s">
        <v>7252</v>
      </c>
      <c r="B68" s="822" t="s">
        <v>7253</v>
      </c>
      <c r="C68" s="822" t="s">
        <v>637</v>
      </c>
      <c r="D68" s="822" t="s">
        <v>7235</v>
      </c>
      <c r="E68" s="822" t="s">
        <v>7342</v>
      </c>
      <c r="F68" s="822" t="s">
        <v>7343</v>
      </c>
      <c r="G68" s="831">
        <v>2</v>
      </c>
      <c r="H68" s="831">
        <v>182</v>
      </c>
      <c r="I68" s="822"/>
      <c r="J68" s="822">
        <v>91</v>
      </c>
      <c r="K68" s="831"/>
      <c r="L68" s="831"/>
      <c r="M68" s="822"/>
      <c r="N68" s="822"/>
      <c r="O68" s="831">
        <v>1</v>
      </c>
      <c r="P68" s="831">
        <v>93</v>
      </c>
      <c r="Q68" s="827"/>
      <c r="R68" s="832">
        <v>93</v>
      </c>
    </row>
    <row r="69" spans="1:18" ht="14.45" customHeight="1" x14ac:dyDescent="0.2">
      <c r="A69" s="821" t="s">
        <v>7252</v>
      </c>
      <c r="B69" s="822" t="s">
        <v>7253</v>
      </c>
      <c r="C69" s="822" t="s">
        <v>637</v>
      </c>
      <c r="D69" s="822" t="s">
        <v>7235</v>
      </c>
      <c r="E69" s="822" t="s">
        <v>7344</v>
      </c>
      <c r="F69" s="822" t="s">
        <v>7345</v>
      </c>
      <c r="G69" s="831"/>
      <c r="H69" s="831"/>
      <c r="I69" s="822"/>
      <c r="J69" s="822"/>
      <c r="K69" s="831">
        <v>1</v>
      </c>
      <c r="L69" s="831">
        <v>376</v>
      </c>
      <c r="M69" s="822">
        <v>1</v>
      </c>
      <c r="N69" s="822">
        <v>376</v>
      </c>
      <c r="O69" s="831"/>
      <c r="P69" s="831"/>
      <c r="Q69" s="827"/>
      <c r="R69" s="832"/>
    </row>
    <row r="70" spans="1:18" ht="14.45" customHeight="1" x14ac:dyDescent="0.2">
      <c r="A70" s="821" t="s">
        <v>7252</v>
      </c>
      <c r="B70" s="822" t="s">
        <v>7253</v>
      </c>
      <c r="C70" s="822" t="s">
        <v>637</v>
      </c>
      <c r="D70" s="822" t="s">
        <v>7235</v>
      </c>
      <c r="E70" s="822" t="s">
        <v>7346</v>
      </c>
      <c r="F70" s="822" t="s">
        <v>7347</v>
      </c>
      <c r="G70" s="831">
        <v>1</v>
      </c>
      <c r="H70" s="831">
        <v>1310</v>
      </c>
      <c r="I70" s="822"/>
      <c r="J70" s="822">
        <v>1310</v>
      </c>
      <c r="K70" s="831"/>
      <c r="L70" s="831"/>
      <c r="M70" s="822"/>
      <c r="N70" s="822"/>
      <c r="O70" s="831"/>
      <c r="P70" s="831"/>
      <c r="Q70" s="827"/>
      <c r="R70" s="832"/>
    </row>
    <row r="71" spans="1:18" ht="14.45" customHeight="1" x14ac:dyDescent="0.2">
      <c r="A71" s="821" t="s">
        <v>7252</v>
      </c>
      <c r="B71" s="822" t="s">
        <v>7253</v>
      </c>
      <c r="C71" s="822" t="s">
        <v>637</v>
      </c>
      <c r="D71" s="822" t="s">
        <v>7235</v>
      </c>
      <c r="E71" s="822" t="s">
        <v>7348</v>
      </c>
      <c r="F71" s="822" t="s">
        <v>7349</v>
      </c>
      <c r="G71" s="831">
        <v>5</v>
      </c>
      <c r="H71" s="831">
        <v>1765</v>
      </c>
      <c r="I71" s="822">
        <v>0.45198463508322662</v>
      </c>
      <c r="J71" s="822">
        <v>353</v>
      </c>
      <c r="K71" s="831">
        <v>11</v>
      </c>
      <c r="L71" s="831">
        <v>3905</v>
      </c>
      <c r="M71" s="822">
        <v>1</v>
      </c>
      <c r="N71" s="822">
        <v>355</v>
      </c>
      <c r="O71" s="831">
        <v>3</v>
      </c>
      <c r="P71" s="831">
        <v>1068</v>
      </c>
      <c r="Q71" s="827">
        <v>0.27349551856594112</v>
      </c>
      <c r="R71" s="832">
        <v>356</v>
      </c>
    </row>
    <row r="72" spans="1:18" ht="14.45" customHeight="1" x14ac:dyDescent="0.2">
      <c r="A72" s="821" t="s">
        <v>7252</v>
      </c>
      <c r="B72" s="822" t="s">
        <v>7253</v>
      </c>
      <c r="C72" s="822" t="s">
        <v>637</v>
      </c>
      <c r="D72" s="822" t="s">
        <v>7235</v>
      </c>
      <c r="E72" s="822" t="s">
        <v>7350</v>
      </c>
      <c r="F72" s="822" t="s">
        <v>7351</v>
      </c>
      <c r="G72" s="831"/>
      <c r="H72" s="831"/>
      <c r="I72" s="822"/>
      <c r="J72" s="822"/>
      <c r="K72" s="831"/>
      <c r="L72" s="831"/>
      <c r="M72" s="822"/>
      <c r="N72" s="822"/>
      <c r="O72" s="831">
        <v>1</v>
      </c>
      <c r="P72" s="831">
        <v>509</v>
      </c>
      <c r="Q72" s="827"/>
      <c r="R72" s="832">
        <v>509</v>
      </c>
    </row>
    <row r="73" spans="1:18" ht="14.45" customHeight="1" x14ac:dyDescent="0.2">
      <c r="A73" s="821" t="s">
        <v>7252</v>
      </c>
      <c r="B73" s="822" t="s">
        <v>7253</v>
      </c>
      <c r="C73" s="822" t="s">
        <v>637</v>
      </c>
      <c r="D73" s="822" t="s">
        <v>7235</v>
      </c>
      <c r="E73" s="822" t="s">
        <v>7352</v>
      </c>
      <c r="F73" s="822" t="s">
        <v>7353</v>
      </c>
      <c r="G73" s="831">
        <v>1</v>
      </c>
      <c r="H73" s="831">
        <v>133</v>
      </c>
      <c r="I73" s="822">
        <v>0.4962686567164179</v>
      </c>
      <c r="J73" s="822">
        <v>133</v>
      </c>
      <c r="K73" s="831">
        <v>2</v>
      </c>
      <c r="L73" s="831">
        <v>268</v>
      </c>
      <c r="M73" s="822">
        <v>1</v>
      </c>
      <c r="N73" s="822">
        <v>134</v>
      </c>
      <c r="O73" s="831">
        <v>1</v>
      </c>
      <c r="P73" s="831">
        <v>135</v>
      </c>
      <c r="Q73" s="827">
        <v>0.50373134328358204</v>
      </c>
      <c r="R73" s="832">
        <v>135</v>
      </c>
    </row>
    <row r="74" spans="1:18" ht="14.45" customHeight="1" x14ac:dyDescent="0.2">
      <c r="A74" s="821" t="s">
        <v>7252</v>
      </c>
      <c r="B74" s="822" t="s">
        <v>7253</v>
      </c>
      <c r="C74" s="822" t="s">
        <v>637</v>
      </c>
      <c r="D74" s="822" t="s">
        <v>7235</v>
      </c>
      <c r="E74" s="822" t="s">
        <v>7354</v>
      </c>
      <c r="F74" s="822" t="s">
        <v>7355</v>
      </c>
      <c r="G74" s="831">
        <v>1</v>
      </c>
      <c r="H74" s="831">
        <v>145</v>
      </c>
      <c r="I74" s="822">
        <v>1</v>
      </c>
      <c r="J74" s="822">
        <v>145</v>
      </c>
      <c r="K74" s="831">
        <v>1</v>
      </c>
      <c r="L74" s="831">
        <v>145</v>
      </c>
      <c r="M74" s="822">
        <v>1</v>
      </c>
      <c r="N74" s="822">
        <v>145</v>
      </c>
      <c r="O74" s="831">
        <v>6</v>
      </c>
      <c r="P74" s="831">
        <v>876</v>
      </c>
      <c r="Q74" s="827">
        <v>6.0413793103448272</v>
      </c>
      <c r="R74" s="832">
        <v>146</v>
      </c>
    </row>
    <row r="75" spans="1:18" ht="14.45" customHeight="1" x14ac:dyDescent="0.2">
      <c r="A75" s="821" t="s">
        <v>7252</v>
      </c>
      <c r="B75" s="822" t="s">
        <v>7253</v>
      </c>
      <c r="C75" s="822" t="s">
        <v>637</v>
      </c>
      <c r="D75" s="822" t="s">
        <v>7235</v>
      </c>
      <c r="E75" s="822" t="s">
        <v>7356</v>
      </c>
      <c r="F75" s="822" t="s">
        <v>7357</v>
      </c>
      <c r="G75" s="831">
        <v>21</v>
      </c>
      <c r="H75" s="831">
        <v>15717</v>
      </c>
      <c r="I75" s="822">
        <v>0.90870721554116562</v>
      </c>
      <c r="J75" s="822">
        <v>748.42857142857144</v>
      </c>
      <c r="K75" s="831">
        <v>23</v>
      </c>
      <c r="L75" s="831">
        <v>17296</v>
      </c>
      <c r="M75" s="822">
        <v>1</v>
      </c>
      <c r="N75" s="822">
        <v>752</v>
      </c>
      <c r="O75" s="831">
        <v>4</v>
      </c>
      <c r="P75" s="831">
        <v>3020</v>
      </c>
      <c r="Q75" s="827">
        <v>0.17460684551341352</v>
      </c>
      <c r="R75" s="832">
        <v>755</v>
      </c>
    </row>
    <row r="76" spans="1:18" ht="14.45" customHeight="1" x14ac:dyDescent="0.2">
      <c r="A76" s="821" t="s">
        <v>7252</v>
      </c>
      <c r="B76" s="822" t="s">
        <v>7253</v>
      </c>
      <c r="C76" s="822" t="s">
        <v>637</v>
      </c>
      <c r="D76" s="822" t="s">
        <v>7235</v>
      </c>
      <c r="E76" s="822" t="s">
        <v>7358</v>
      </c>
      <c r="F76" s="822" t="s">
        <v>7359</v>
      </c>
      <c r="G76" s="831"/>
      <c r="H76" s="831"/>
      <c r="I76" s="822"/>
      <c r="J76" s="822"/>
      <c r="K76" s="831">
        <v>1</v>
      </c>
      <c r="L76" s="831">
        <v>510</v>
      </c>
      <c r="M76" s="822">
        <v>1</v>
      </c>
      <c r="N76" s="822">
        <v>510</v>
      </c>
      <c r="O76" s="831"/>
      <c r="P76" s="831"/>
      <c r="Q76" s="827"/>
      <c r="R76" s="832"/>
    </row>
    <row r="77" spans="1:18" ht="14.45" customHeight="1" x14ac:dyDescent="0.2">
      <c r="A77" s="821" t="s">
        <v>7252</v>
      </c>
      <c r="B77" s="822" t="s">
        <v>7253</v>
      </c>
      <c r="C77" s="822" t="s">
        <v>637</v>
      </c>
      <c r="D77" s="822" t="s">
        <v>7235</v>
      </c>
      <c r="E77" s="822" t="s">
        <v>7360</v>
      </c>
      <c r="F77" s="822" t="s">
        <v>7361</v>
      </c>
      <c r="G77" s="831">
        <v>592</v>
      </c>
      <c r="H77" s="831">
        <v>51504</v>
      </c>
      <c r="I77" s="822">
        <v>0.97049180327868856</v>
      </c>
      <c r="J77" s="822">
        <v>87</v>
      </c>
      <c r="K77" s="831">
        <v>610</v>
      </c>
      <c r="L77" s="831">
        <v>53070</v>
      </c>
      <c r="M77" s="822">
        <v>1</v>
      </c>
      <c r="N77" s="822">
        <v>87</v>
      </c>
      <c r="O77" s="831">
        <v>517</v>
      </c>
      <c r="P77" s="831">
        <v>45496</v>
      </c>
      <c r="Q77" s="827">
        <v>0.85728283399283967</v>
      </c>
      <c r="R77" s="832">
        <v>88</v>
      </c>
    </row>
    <row r="78" spans="1:18" ht="14.45" customHeight="1" x14ac:dyDescent="0.2">
      <c r="A78" s="821" t="s">
        <v>7252</v>
      </c>
      <c r="B78" s="822" t="s">
        <v>7253</v>
      </c>
      <c r="C78" s="822" t="s">
        <v>637</v>
      </c>
      <c r="D78" s="822" t="s">
        <v>7235</v>
      </c>
      <c r="E78" s="822" t="s">
        <v>7362</v>
      </c>
      <c r="F78" s="822" t="s">
        <v>7363</v>
      </c>
      <c r="G78" s="831">
        <v>4</v>
      </c>
      <c r="H78" s="831">
        <v>2000</v>
      </c>
      <c r="I78" s="822">
        <v>0.66269052352551361</v>
      </c>
      <c r="J78" s="822">
        <v>500</v>
      </c>
      <c r="K78" s="831">
        <v>6</v>
      </c>
      <c r="L78" s="831">
        <v>3018</v>
      </c>
      <c r="M78" s="822">
        <v>1</v>
      </c>
      <c r="N78" s="822">
        <v>503</v>
      </c>
      <c r="O78" s="831">
        <v>3</v>
      </c>
      <c r="P78" s="831">
        <v>1515</v>
      </c>
      <c r="Q78" s="827">
        <v>0.50198807157057657</v>
      </c>
      <c r="R78" s="832">
        <v>505</v>
      </c>
    </row>
    <row r="79" spans="1:18" ht="14.45" customHeight="1" x14ac:dyDescent="0.2">
      <c r="A79" s="821" t="s">
        <v>7252</v>
      </c>
      <c r="B79" s="822" t="s">
        <v>7253</v>
      </c>
      <c r="C79" s="822" t="s">
        <v>637</v>
      </c>
      <c r="D79" s="822" t="s">
        <v>7235</v>
      </c>
      <c r="E79" s="822" t="s">
        <v>7364</v>
      </c>
      <c r="F79" s="822" t="s">
        <v>7365</v>
      </c>
      <c r="G79" s="831"/>
      <c r="H79" s="831"/>
      <c r="I79" s="822"/>
      <c r="J79" s="822"/>
      <c r="K79" s="831"/>
      <c r="L79" s="831"/>
      <c r="M79" s="822"/>
      <c r="N79" s="822"/>
      <c r="O79" s="831">
        <v>1</v>
      </c>
      <c r="P79" s="831">
        <v>1769</v>
      </c>
      <c r="Q79" s="827"/>
      <c r="R79" s="832">
        <v>1769</v>
      </c>
    </row>
    <row r="80" spans="1:18" ht="14.45" customHeight="1" x14ac:dyDescent="0.2">
      <c r="A80" s="821" t="s">
        <v>7252</v>
      </c>
      <c r="B80" s="822" t="s">
        <v>7253</v>
      </c>
      <c r="C80" s="822" t="s">
        <v>637</v>
      </c>
      <c r="D80" s="822" t="s">
        <v>7235</v>
      </c>
      <c r="E80" s="822" t="s">
        <v>7366</v>
      </c>
      <c r="F80" s="822" t="s">
        <v>7367</v>
      </c>
      <c r="G80" s="831"/>
      <c r="H80" s="831"/>
      <c r="I80" s="822"/>
      <c r="J80" s="822"/>
      <c r="K80" s="831"/>
      <c r="L80" s="831"/>
      <c r="M80" s="822"/>
      <c r="N80" s="822"/>
      <c r="O80" s="831">
        <v>3</v>
      </c>
      <c r="P80" s="831">
        <v>7941</v>
      </c>
      <c r="Q80" s="827"/>
      <c r="R80" s="832">
        <v>2647</v>
      </c>
    </row>
    <row r="81" spans="1:18" ht="14.45" customHeight="1" x14ac:dyDescent="0.2">
      <c r="A81" s="821" t="s">
        <v>7252</v>
      </c>
      <c r="B81" s="822" t="s">
        <v>7253</v>
      </c>
      <c r="C81" s="822" t="s">
        <v>637</v>
      </c>
      <c r="D81" s="822" t="s">
        <v>7235</v>
      </c>
      <c r="E81" s="822" t="s">
        <v>7368</v>
      </c>
      <c r="F81" s="822" t="s">
        <v>7369</v>
      </c>
      <c r="G81" s="831"/>
      <c r="H81" s="831"/>
      <c r="I81" s="822"/>
      <c r="J81" s="822"/>
      <c r="K81" s="831"/>
      <c r="L81" s="831"/>
      <c r="M81" s="822"/>
      <c r="N81" s="822"/>
      <c r="O81" s="831">
        <v>2499</v>
      </c>
      <c r="P81" s="831">
        <v>0</v>
      </c>
      <c r="Q81" s="827"/>
      <c r="R81" s="832">
        <v>0</v>
      </c>
    </row>
    <row r="82" spans="1:18" ht="14.45" customHeight="1" x14ac:dyDescent="0.2">
      <c r="A82" s="821" t="s">
        <v>7252</v>
      </c>
      <c r="B82" s="822" t="s">
        <v>7253</v>
      </c>
      <c r="C82" s="822" t="s">
        <v>637</v>
      </c>
      <c r="D82" s="822" t="s">
        <v>7235</v>
      </c>
      <c r="E82" s="822" t="s">
        <v>7370</v>
      </c>
      <c r="F82" s="822" t="s">
        <v>7371</v>
      </c>
      <c r="G82" s="831">
        <v>1</v>
      </c>
      <c r="H82" s="831">
        <v>179</v>
      </c>
      <c r="I82" s="822">
        <v>0.99444444444444446</v>
      </c>
      <c r="J82" s="822">
        <v>179</v>
      </c>
      <c r="K82" s="831">
        <v>1</v>
      </c>
      <c r="L82" s="831">
        <v>180</v>
      </c>
      <c r="M82" s="822">
        <v>1</v>
      </c>
      <c r="N82" s="822">
        <v>180</v>
      </c>
      <c r="O82" s="831">
        <v>2</v>
      </c>
      <c r="P82" s="831">
        <v>362</v>
      </c>
      <c r="Q82" s="827">
        <v>2.0111111111111111</v>
      </c>
      <c r="R82" s="832">
        <v>181</v>
      </c>
    </row>
    <row r="83" spans="1:18" ht="14.45" customHeight="1" x14ac:dyDescent="0.2">
      <c r="A83" s="821" t="s">
        <v>7252</v>
      </c>
      <c r="B83" s="822" t="s">
        <v>7253</v>
      </c>
      <c r="C83" s="822" t="s">
        <v>637</v>
      </c>
      <c r="D83" s="822" t="s">
        <v>7235</v>
      </c>
      <c r="E83" s="822" t="s">
        <v>7372</v>
      </c>
      <c r="F83" s="822" t="s">
        <v>7373</v>
      </c>
      <c r="G83" s="831">
        <v>5</v>
      </c>
      <c r="H83" s="831">
        <v>500</v>
      </c>
      <c r="I83" s="822">
        <v>0.41666666666666669</v>
      </c>
      <c r="J83" s="822">
        <v>100</v>
      </c>
      <c r="K83" s="831">
        <v>12</v>
      </c>
      <c r="L83" s="831">
        <v>1200</v>
      </c>
      <c r="M83" s="822">
        <v>1</v>
      </c>
      <c r="N83" s="822">
        <v>100</v>
      </c>
      <c r="O83" s="831">
        <v>14</v>
      </c>
      <c r="P83" s="831">
        <v>1400</v>
      </c>
      <c r="Q83" s="827">
        <v>1.1666666666666667</v>
      </c>
      <c r="R83" s="832">
        <v>100</v>
      </c>
    </row>
    <row r="84" spans="1:18" ht="14.45" customHeight="1" x14ac:dyDescent="0.2">
      <c r="A84" s="821" t="s">
        <v>7252</v>
      </c>
      <c r="B84" s="822" t="s">
        <v>7253</v>
      </c>
      <c r="C84" s="822" t="s">
        <v>637</v>
      </c>
      <c r="D84" s="822" t="s">
        <v>7235</v>
      </c>
      <c r="E84" s="822" t="s">
        <v>7374</v>
      </c>
      <c r="F84" s="822" t="s">
        <v>7375</v>
      </c>
      <c r="G84" s="831"/>
      <c r="H84" s="831"/>
      <c r="I84" s="822"/>
      <c r="J84" s="822"/>
      <c r="K84" s="831"/>
      <c r="L84" s="831"/>
      <c r="M84" s="822"/>
      <c r="N84" s="822"/>
      <c r="O84" s="831">
        <v>4</v>
      </c>
      <c r="P84" s="831">
        <v>5220</v>
      </c>
      <c r="Q84" s="827"/>
      <c r="R84" s="832">
        <v>1305</v>
      </c>
    </row>
    <row r="85" spans="1:18" ht="14.45" customHeight="1" x14ac:dyDescent="0.2">
      <c r="A85" s="821" t="s">
        <v>7252</v>
      </c>
      <c r="B85" s="822" t="s">
        <v>7253</v>
      </c>
      <c r="C85" s="822" t="s">
        <v>637</v>
      </c>
      <c r="D85" s="822" t="s">
        <v>7235</v>
      </c>
      <c r="E85" s="822" t="s">
        <v>7376</v>
      </c>
      <c r="F85" s="822" t="s">
        <v>7377</v>
      </c>
      <c r="G85" s="831"/>
      <c r="H85" s="831"/>
      <c r="I85" s="822"/>
      <c r="J85" s="822"/>
      <c r="K85" s="831"/>
      <c r="L85" s="831"/>
      <c r="M85" s="822"/>
      <c r="N85" s="822"/>
      <c r="O85" s="831">
        <v>10</v>
      </c>
      <c r="P85" s="831">
        <v>880</v>
      </c>
      <c r="Q85" s="827"/>
      <c r="R85" s="832">
        <v>88</v>
      </c>
    </row>
    <row r="86" spans="1:18" ht="14.45" customHeight="1" x14ac:dyDescent="0.2">
      <c r="A86" s="821" t="s">
        <v>7252</v>
      </c>
      <c r="B86" s="822" t="s">
        <v>7253</v>
      </c>
      <c r="C86" s="822" t="s">
        <v>637</v>
      </c>
      <c r="D86" s="822" t="s">
        <v>7235</v>
      </c>
      <c r="E86" s="822" t="s">
        <v>7378</v>
      </c>
      <c r="F86" s="822" t="s">
        <v>7379</v>
      </c>
      <c r="G86" s="831"/>
      <c r="H86" s="831"/>
      <c r="I86" s="822"/>
      <c r="J86" s="822"/>
      <c r="K86" s="831"/>
      <c r="L86" s="831"/>
      <c r="M86" s="822"/>
      <c r="N86" s="822"/>
      <c r="O86" s="831">
        <v>524</v>
      </c>
      <c r="P86" s="831">
        <v>0</v>
      </c>
      <c r="Q86" s="827"/>
      <c r="R86" s="832">
        <v>0</v>
      </c>
    </row>
    <row r="87" spans="1:18" ht="14.45" customHeight="1" x14ac:dyDescent="0.2">
      <c r="A87" s="821" t="s">
        <v>7252</v>
      </c>
      <c r="B87" s="822" t="s">
        <v>7253</v>
      </c>
      <c r="C87" s="822" t="s">
        <v>637</v>
      </c>
      <c r="D87" s="822" t="s">
        <v>7235</v>
      </c>
      <c r="E87" s="822" t="s">
        <v>7380</v>
      </c>
      <c r="F87" s="822" t="s">
        <v>7381</v>
      </c>
      <c r="G87" s="831"/>
      <c r="H87" s="831"/>
      <c r="I87" s="822"/>
      <c r="J87" s="822"/>
      <c r="K87" s="831"/>
      <c r="L87" s="831"/>
      <c r="M87" s="822"/>
      <c r="N87" s="822"/>
      <c r="O87" s="831">
        <v>1</v>
      </c>
      <c r="P87" s="831">
        <v>152</v>
      </c>
      <c r="Q87" s="827"/>
      <c r="R87" s="832">
        <v>152</v>
      </c>
    </row>
    <row r="88" spans="1:18" ht="14.45" customHeight="1" x14ac:dyDescent="0.2">
      <c r="A88" s="821" t="s">
        <v>7252</v>
      </c>
      <c r="B88" s="822" t="s">
        <v>7253</v>
      </c>
      <c r="C88" s="822" t="s">
        <v>637</v>
      </c>
      <c r="D88" s="822" t="s">
        <v>7235</v>
      </c>
      <c r="E88" s="822" t="s">
        <v>7382</v>
      </c>
      <c r="F88" s="822" t="s">
        <v>7383</v>
      </c>
      <c r="G88" s="831"/>
      <c r="H88" s="831"/>
      <c r="I88" s="822"/>
      <c r="J88" s="822"/>
      <c r="K88" s="831"/>
      <c r="L88" s="831"/>
      <c r="M88" s="822"/>
      <c r="N88" s="822"/>
      <c r="O88" s="831">
        <v>10</v>
      </c>
      <c r="P88" s="831">
        <v>2340</v>
      </c>
      <c r="Q88" s="827"/>
      <c r="R88" s="832">
        <v>234</v>
      </c>
    </row>
    <row r="89" spans="1:18" ht="14.45" customHeight="1" x14ac:dyDescent="0.2">
      <c r="A89" s="821" t="s">
        <v>7252</v>
      </c>
      <c r="B89" s="822" t="s">
        <v>7253</v>
      </c>
      <c r="C89" s="822" t="s">
        <v>637</v>
      </c>
      <c r="D89" s="822" t="s">
        <v>7235</v>
      </c>
      <c r="E89" s="822" t="s">
        <v>7384</v>
      </c>
      <c r="F89" s="822" t="s">
        <v>7383</v>
      </c>
      <c r="G89" s="831"/>
      <c r="H89" s="831"/>
      <c r="I89" s="822"/>
      <c r="J89" s="822"/>
      <c r="K89" s="831"/>
      <c r="L89" s="831"/>
      <c r="M89" s="822"/>
      <c r="N89" s="822"/>
      <c r="O89" s="831">
        <v>21</v>
      </c>
      <c r="P89" s="831">
        <v>2457</v>
      </c>
      <c r="Q89" s="827"/>
      <c r="R89" s="832">
        <v>117</v>
      </c>
    </row>
    <row r="90" spans="1:18" ht="14.45" customHeight="1" x14ac:dyDescent="0.2">
      <c r="A90" s="821" t="s">
        <v>7252</v>
      </c>
      <c r="B90" s="822" t="s">
        <v>7253</v>
      </c>
      <c r="C90" s="822" t="s">
        <v>643</v>
      </c>
      <c r="D90" s="822" t="s">
        <v>7230</v>
      </c>
      <c r="E90" s="822" t="s">
        <v>7231</v>
      </c>
      <c r="F90" s="822" t="s">
        <v>7232</v>
      </c>
      <c r="G90" s="831">
        <v>13.099999999999996</v>
      </c>
      <c r="H90" s="831">
        <v>913.07000000000028</v>
      </c>
      <c r="I90" s="822">
        <v>0.81871329298363549</v>
      </c>
      <c r="J90" s="822">
        <v>69.700000000000045</v>
      </c>
      <c r="K90" s="831">
        <v>15.999999999999996</v>
      </c>
      <c r="L90" s="831">
        <v>1115.2500000000009</v>
      </c>
      <c r="M90" s="822">
        <v>1</v>
      </c>
      <c r="N90" s="822">
        <v>69.703125000000071</v>
      </c>
      <c r="O90" s="831">
        <v>22.700000000000003</v>
      </c>
      <c r="P90" s="831">
        <v>1582.2800000000007</v>
      </c>
      <c r="Q90" s="827">
        <v>1.4187670925801383</v>
      </c>
      <c r="R90" s="832">
        <v>69.703964757709272</v>
      </c>
    </row>
    <row r="91" spans="1:18" ht="14.45" customHeight="1" x14ac:dyDescent="0.2">
      <c r="A91" s="821" t="s">
        <v>7252</v>
      </c>
      <c r="B91" s="822" t="s">
        <v>7253</v>
      </c>
      <c r="C91" s="822" t="s">
        <v>643</v>
      </c>
      <c r="D91" s="822" t="s">
        <v>7233</v>
      </c>
      <c r="E91" s="822" t="s">
        <v>7234</v>
      </c>
      <c r="F91" s="822"/>
      <c r="G91" s="831"/>
      <c r="H91" s="831"/>
      <c r="I91" s="822"/>
      <c r="J91" s="822"/>
      <c r="K91" s="831">
        <v>2</v>
      </c>
      <c r="L91" s="831">
        <v>126</v>
      </c>
      <c r="M91" s="822">
        <v>1</v>
      </c>
      <c r="N91" s="822">
        <v>63</v>
      </c>
      <c r="O91" s="831"/>
      <c r="P91" s="831"/>
      <c r="Q91" s="827"/>
      <c r="R91" s="832"/>
    </row>
    <row r="92" spans="1:18" ht="14.45" customHeight="1" x14ac:dyDescent="0.2">
      <c r="A92" s="821" t="s">
        <v>7252</v>
      </c>
      <c r="B92" s="822" t="s">
        <v>7253</v>
      </c>
      <c r="C92" s="822" t="s">
        <v>643</v>
      </c>
      <c r="D92" s="822" t="s">
        <v>7233</v>
      </c>
      <c r="E92" s="822" t="s">
        <v>7262</v>
      </c>
      <c r="F92" s="822" t="s">
        <v>7263</v>
      </c>
      <c r="G92" s="831"/>
      <c r="H92" s="831"/>
      <c r="I92" s="822"/>
      <c r="J92" s="822"/>
      <c r="K92" s="831"/>
      <c r="L92" s="831"/>
      <c r="M92" s="822"/>
      <c r="N92" s="822"/>
      <c r="O92" s="831">
        <v>2</v>
      </c>
      <c r="P92" s="831">
        <v>166.66</v>
      </c>
      <c r="Q92" s="827"/>
      <c r="R92" s="832">
        <v>83.33</v>
      </c>
    </row>
    <row r="93" spans="1:18" ht="14.45" customHeight="1" x14ac:dyDescent="0.2">
      <c r="A93" s="821" t="s">
        <v>7252</v>
      </c>
      <c r="B93" s="822" t="s">
        <v>7253</v>
      </c>
      <c r="C93" s="822" t="s">
        <v>643</v>
      </c>
      <c r="D93" s="822" t="s">
        <v>7235</v>
      </c>
      <c r="E93" s="822" t="s">
        <v>7268</v>
      </c>
      <c r="F93" s="822" t="s">
        <v>7269</v>
      </c>
      <c r="G93" s="831"/>
      <c r="H93" s="831"/>
      <c r="I93" s="822"/>
      <c r="J93" s="822"/>
      <c r="K93" s="831">
        <v>1</v>
      </c>
      <c r="L93" s="831">
        <v>207</v>
      </c>
      <c r="M93" s="822">
        <v>1</v>
      </c>
      <c r="N93" s="822">
        <v>207</v>
      </c>
      <c r="O93" s="831"/>
      <c r="P93" s="831"/>
      <c r="Q93" s="827"/>
      <c r="R93" s="832"/>
    </row>
    <row r="94" spans="1:18" ht="14.45" customHeight="1" x14ac:dyDescent="0.2">
      <c r="A94" s="821" t="s">
        <v>7252</v>
      </c>
      <c r="B94" s="822" t="s">
        <v>7253</v>
      </c>
      <c r="C94" s="822" t="s">
        <v>643</v>
      </c>
      <c r="D94" s="822" t="s">
        <v>7235</v>
      </c>
      <c r="E94" s="822" t="s">
        <v>7272</v>
      </c>
      <c r="F94" s="822" t="s">
        <v>7273</v>
      </c>
      <c r="G94" s="831"/>
      <c r="H94" s="831"/>
      <c r="I94" s="822"/>
      <c r="J94" s="822"/>
      <c r="K94" s="831">
        <v>1</v>
      </c>
      <c r="L94" s="831">
        <v>84</v>
      </c>
      <c r="M94" s="822">
        <v>1</v>
      </c>
      <c r="N94" s="822">
        <v>84</v>
      </c>
      <c r="O94" s="831">
        <v>1</v>
      </c>
      <c r="P94" s="831">
        <v>85</v>
      </c>
      <c r="Q94" s="827">
        <v>1.0119047619047619</v>
      </c>
      <c r="R94" s="832">
        <v>85</v>
      </c>
    </row>
    <row r="95" spans="1:18" ht="14.45" customHeight="1" x14ac:dyDescent="0.2">
      <c r="A95" s="821" t="s">
        <v>7252</v>
      </c>
      <c r="B95" s="822" t="s">
        <v>7253</v>
      </c>
      <c r="C95" s="822" t="s">
        <v>643</v>
      </c>
      <c r="D95" s="822" t="s">
        <v>7235</v>
      </c>
      <c r="E95" s="822" t="s">
        <v>7274</v>
      </c>
      <c r="F95" s="822" t="s">
        <v>7275</v>
      </c>
      <c r="G95" s="831"/>
      <c r="H95" s="831"/>
      <c r="I95" s="822"/>
      <c r="J95" s="822"/>
      <c r="K95" s="831"/>
      <c r="L95" s="831"/>
      <c r="M95" s="822"/>
      <c r="N95" s="822"/>
      <c r="O95" s="831">
        <v>1</v>
      </c>
      <c r="P95" s="831">
        <v>108</v>
      </c>
      <c r="Q95" s="827"/>
      <c r="R95" s="832">
        <v>108</v>
      </c>
    </row>
    <row r="96" spans="1:18" ht="14.45" customHeight="1" x14ac:dyDescent="0.2">
      <c r="A96" s="821" t="s">
        <v>7252</v>
      </c>
      <c r="B96" s="822" t="s">
        <v>7253</v>
      </c>
      <c r="C96" s="822" t="s">
        <v>643</v>
      </c>
      <c r="D96" s="822" t="s">
        <v>7235</v>
      </c>
      <c r="E96" s="822" t="s">
        <v>7276</v>
      </c>
      <c r="F96" s="822" t="s">
        <v>7277</v>
      </c>
      <c r="G96" s="831"/>
      <c r="H96" s="831"/>
      <c r="I96" s="822"/>
      <c r="J96" s="822"/>
      <c r="K96" s="831"/>
      <c r="L96" s="831"/>
      <c r="M96" s="822"/>
      <c r="N96" s="822"/>
      <c r="O96" s="831">
        <v>4</v>
      </c>
      <c r="P96" s="831">
        <v>152</v>
      </c>
      <c r="Q96" s="827"/>
      <c r="R96" s="832">
        <v>38</v>
      </c>
    </row>
    <row r="97" spans="1:18" ht="14.45" customHeight="1" x14ac:dyDescent="0.2">
      <c r="A97" s="821" t="s">
        <v>7252</v>
      </c>
      <c r="B97" s="822" t="s">
        <v>7253</v>
      </c>
      <c r="C97" s="822" t="s">
        <v>643</v>
      </c>
      <c r="D97" s="822" t="s">
        <v>7235</v>
      </c>
      <c r="E97" s="822" t="s">
        <v>7292</v>
      </c>
      <c r="F97" s="822" t="s">
        <v>7293</v>
      </c>
      <c r="G97" s="831"/>
      <c r="H97" s="831"/>
      <c r="I97" s="822"/>
      <c r="J97" s="822"/>
      <c r="K97" s="831">
        <v>1</v>
      </c>
      <c r="L97" s="831">
        <v>81</v>
      </c>
      <c r="M97" s="822">
        <v>1</v>
      </c>
      <c r="N97" s="822">
        <v>81</v>
      </c>
      <c r="O97" s="831"/>
      <c r="P97" s="831"/>
      <c r="Q97" s="827"/>
      <c r="R97" s="832"/>
    </row>
    <row r="98" spans="1:18" ht="14.45" customHeight="1" x14ac:dyDescent="0.2">
      <c r="A98" s="821" t="s">
        <v>7252</v>
      </c>
      <c r="B98" s="822" t="s">
        <v>7253</v>
      </c>
      <c r="C98" s="822" t="s">
        <v>643</v>
      </c>
      <c r="D98" s="822" t="s">
        <v>7235</v>
      </c>
      <c r="E98" s="822" t="s">
        <v>7385</v>
      </c>
      <c r="F98" s="822" t="s">
        <v>7386</v>
      </c>
      <c r="G98" s="831"/>
      <c r="H98" s="831"/>
      <c r="I98" s="822"/>
      <c r="J98" s="822"/>
      <c r="K98" s="831">
        <v>2</v>
      </c>
      <c r="L98" s="831">
        <v>1008</v>
      </c>
      <c r="M98" s="822">
        <v>1</v>
      </c>
      <c r="N98" s="822">
        <v>504</v>
      </c>
      <c r="O98" s="831">
        <v>1</v>
      </c>
      <c r="P98" s="831">
        <v>507</v>
      </c>
      <c r="Q98" s="827">
        <v>0.50297619047619047</v>
      </c>
      <c r="R98" s="832">
        <v>507</v>
      </c>
    </row>
    <row r="99" spans="1:18" ht="14.45" customHeight="1" x14ac:dyDescent="0.2">
      <c r="A99" s="821" t="s">
        <v>7252</v>
      </c>
      <c r="B99" s="822" t="s">
        <v>7253</v>
      </c>
      <c r="C99" s="822" t="s">
        <v>643</v>
      </c>
      <c r="D99" s="822" t="s">
        <v>7235</v>
      </c>
      <c r="E99" s="822" t="s">
        <v>7387</v>
      </c>
      <c r="F99" s="822" t="s">
        <v>7388</v>
      </c>
      <c r="G99" s="831">
        <v>10</v>
      </c>
      <c r="H99" s="831">
        <v>16800</v>
      </c>
      <c r="I99" s="822">
        <v>0.99585062240663902</v>
      </c>
      <c r="J99" s="822">
        <v>1680</v>
      </c>
      <c r="K99" s="831">
        <v>10</v>
      </c>
      <c r="L99" s="831">
        <v>16870</v>
      </c>
      <c r="M99" s="822">
        <v>1</v>
      </c>
      <c r="N99" s="822">
        <v>1687</v>
      </c>
      <c r="O99" s="831">
        <v>10</v>
      </c>
      <c r="P99" s="831">
        <v>16930</v>
      </c>
      <c r="Q99" s="827">
        <v>1.003556609365738</v>
      </c>
      <c r="R99" s="832">
        <v>1693</v>
      </c>
    </row>
    <row r="100" spans="1:18" ht="14.45" customHeight="1" x14ac:dyDescent="0.2">
      <c r="A100" s="821" t="s">
        <v>7252</v>
      </c>
      <c r="B100" s="822" t="s">
        <v>7253</v>
      </c>
      <c r="C100" s="822" t="s">
        <v>643</v>
      </c>
      <c r="D100" s="822" t="s">
        <v>7235</v>
      </c>
      <c r="E100" s="822" t="s">
        <v>7389</v>
      </c>
      <c r="F100" s="822" t="s">
        <v>7390</v>
      </c>
      <c r="G100" s="831">
        <v>1</v>
      </c>
      <c r="H100" s="831">
        <v>1398</v>
      </c>
      <c r="I100" s="822">
        <v>0.99431009957325744</v>
      </c>
      <c r="J100" s="822">
        <v>1398</v>
      </c>
      <c r="K100" s="831">
        <v>1</v>
      </c>
      <c r="L100" s="831">
        <v>1406</v>
      </c>
      <c r="M100" s="822">
        <v>1</v>
      </c>
      <c r="N100" s="822">
        <v>1406</v>
      </c>
      <c r="O100" s="831">
        <v>6</v>
      </c>
      <c r="P100" s="831">
        <v>8490</v>
      </c>
      <c r="Q100" s="827">
        <v>6.0384068278805119</v>
      </c>
      <c r="R100" s="832">
        <v>1415</v>
      </c>
    </row>
    <row r="101" spans="1:18" ht="14.45" customHeight="1" x14ac:dyDescent="0.2">
      <c r="A101" s="821" t="s">
        <v>7252</v>
      </c>
      <c r="B101" s="822" t="s">
        <v>7253</v>
      </c>
      <c r="C101" s="822" t="s">
        <v>643</v>
      </c>
      <c r="D101" s="822" t="s">
        <v>7235</v>
      </c>
      <c r="E101" s="822" t="s">
        <v>7296</v>
      </c>
      <c r="F101" s="822" t="s">
        <v>7297</v>
      </c>
      <c r="G101" s="831">
        <v>1</v>
      </c>
      <c r="H101" s="831">
        <v>126</v>
      </c>
      <c r="I101" s="822"/>
      <c r="J101" s="822">
        <v>126</v>
      </c>
      <c r="K101" s="831"/>
      <c r="L101" s="831"/>
      <c r="M101" s="822"/>
      <c r="N101" s="822"/>
      <c r="O101" s="831">
        <v>4</v>
      </c>
      <c r="P101" s="831">
        <v>508</v>
      </c>
      <c r="Q101" s="827"/>
      <c r="R101" s="832">
        <v>127</v>
      </c>
    </row>
    <row r="102" spans="1:18" ht="14.45" customHeight="1" x14ac:dyDescent="0.2">
      <c r="A102" s="821" t="s">
        <v>7252</v>
      </c>
      <c r="B102" s="822" t="s">
        <v>7253</v>
      </c>
      <c r="C102" s="822" t="s">
        <v>643</v>
      </c>
      <c r="D102" s="822" t="s">
        <v>7235</v>
      </c>
      <c r="E102" s="822" t="s">
        <v>7391</v>
      </c>
      <c r="F102" s="822" t="s">
        <v>7392</v>
      </c>
      <c r="G102" s="831"/>
      <c r="H102" s="831"/>
      <c r="I102" s="822"/>
      <c r="J102" s="822"/>
      <c r="K102" s="831"/>
      <c r="L102" s="831"/>
      <c r="M102" s="822"/>
      <c r="N102" s="822"/>
      <c r="O102" s="831">
        <v>2</v>
      </c>
      <c r="P102" s="831">
        <v>1364</v>
      </c>
      <c r="Q102" s="827"/>
      <c r="R102" s="832">
        <v>682</v>
      </c>
    </row>
    <row r="103" spans="1:18" ht="14.45" customHeight="1" x14ac:dyDescent="0.2">
      <c r="A103" s="821" t="s">
        <v>7252</v>
      </c>
      <c r="B103" s="822" t="s">
        <v>7253</v>
      </c>
      <c r="C103" s="822" t="s">
        <v>643</v>
      </c>
      <c r="D103" s="822" t="s">
        <v>7235</v>
      </c>
      <c r="E103" s="822" t="s">
        <v>7300</v>
      </c>
      <c r="F103" s="822" t="s">
        <v>7301</v>
      </c>
      <c r="G103" s="831"/>
      <c r="H103" s="831"/>
      <c r="I103" s="822"/>
      <c r="J103" s="822"/>
      <c r="K103" s="831">
        <v>3</v>
      </c>
      <c r="L103" s="831">
        <v>600</v>
      </c>
      <c r="M103" s="822">
        <v>1</v>
      </c>
      <c r="N103" s="822">
        <v>200</v>
      </c>
      <c r="O103" s="831">
        <v>1</v>
      </c>
      <c r="P103" s="831">
        <v>203</v>
      </c>
      <c r="Q103" s="827">
        <v>0.33833333333333332</v>
      </c>
      <c r="R103" s="832">
        <v>203</v>
      </c>
    </row>
    <row r="104" spans="1:18" ht="14.45" customHeight="1" x14ac:dyDescent="0.2">
      <c r="A104" s="821" t="s">
        <v>7252</v>
      </c>
      <c r="B104" s="822" t="s">
        <v>7253</v>
      </c>
      <c r="C104" s="822" t="s">
        <v>643</v>
      </c>
      <c r="D104" s="822" t="s">
        <v>7235</v>
      </c>
      <c r="E104" s="822" t="s">
        <v>7302</v>
      </c>
      <c r="F104" s="822" t="s">
        <v>7303</v>
      </c>
      <c r="G104" s="831"/>
      <c r="H104" s="831"/>
      <c r="I104" s="822"/>
      <c r="J104" s="822"/>
      <c r="K104" s="831">
        <v>3</v>
      </c>
      <c r="L104" s="831">
        <v>3963</v>
      </c>
      <c r="M104" s="822">
        <v>1</v>
      </c>
      <c r="N104" s="822">
        <v>1321</v>
      </c>
      <c r="O104" s="831">
        <v>4</v>
      </c>
      <c r="P104" s="831">
        <v>5312</v>
      </c>
      <c r="Q104" s="827">
        <v>1.3403986878627303</v>
      </c>
      <c r="R104" s="832">
        <v>1328</v>
      </c>
    </row>
    <row r="105" spans="1:18" ht="14.45" customHeight="1" x14ac:dyDescent="0.2">
      <c r="A105" s="821" t="s">
        <v>7252</v>
      </c>
      <c r="B105" s="822" t="s">
        <v>7253</v>
      </c>
      <c r="C105" s="822" t="s">
        <v>643</v>
      </c>
      <c r="D105" s="822" t="s">
        <v>7235</v>
      </c>
      <c r="E105" s="822" t="s">
        <v>7236</v>
      </c>
      <c r="F105" s="822" t="s">
        <v>7237</v>
      </c>
      <c r="G105" s="831">
        <v>3</v>
      </c>
      <c r="H105" s="831">
        <v>3093</v>
      </c>
      <c r="I105" s="822">
        <v>0.59538017324350334</v>
      </c>
      <c r="J105" s="822">
        <v>1031</v>
      </c>
      <c r="K105" s="831">
        <v>5</v>
      </c>
      <c r="L105" s="831">
        <v>5195</v>
      </c>
      <c r="M105" s="822">
        <v>1</v>
      </c>
      <c r="N105" s="822">
        <v>1039</v>
      </c>
      <c r="O105" s="831">
        <v>8</v>
      </c>
      <c r="P105" s="831">
        <v>8368</v>
      </c>
      <c r="Q105" s="827">
        <v>1.6107795957651587</v>
      </c>
      <c r="R105" s="832">
        <v>1046</v>
      </c>
    </row>
    <row r="106" spans="1:18" ht="14.45" customHeight="1" x14ac:dyDescent="0.2">
      <c r="A106" s="821" t="s">
        <v>7252</v>
      </c>
      <c r="B106" s="822" t="s">
        <v>7253</v>
      </c>
      <c r="C106" s="822" t="s">
        <v>643</v>
      </c>
      <c r="D106" s="822" t="s">
        <v>7235</v>
      </c>
      <c r="E106" s="822" t="s">
        <v>7393</v>
      </c>
      <c r="F106" s="822" t="s">
        <v>7394</v>
      </c>
      <c r="G106" s="831">
        <v>1</v>
      </c>
      <c r="H106" s="831">
        <v>772</v>
      </c>
      <c r="I106" s="822"/>
      <c r="J106" s="822">
        <v>772</v>
      </c>
      <c r="K106" s="831"/>
      <c r="L106" s="831"/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7252</v>
      </c>
      <c r="B107" s="822" t="s">
        <v>7253</v>
      </c>
      <c r="C107" s="822" t="s">
        <v>643</v>
      </c>
      <c r="D107" s="822" t="s">
        <v>7235</v>
      </c>
      <c r="E107" s="822" t="s">
        <v>7306</v>
      </c>
      <c r="F107" s="822" t="s">
        <v>7307</v>
      </c>
      <c r="G107" s="831">
        <v>5</v>
      </c>
      <c r="H107" s="831">
        <v>0</v>
      </c>
      <c r="I107" s="822"/>
      <c r="J107" s="822">
        <v>0</v>
      </c>
      <c r="K107" s="831">
        <v>15</v>
      </c>
      <c r="L107" s="831">
        <v>0</v>
      </c>
      <c r="M107" s="822"/>
      <c r="N107" s="822">
        <v>0</v>
      </c>
      <c r="O107" s="831">
        <v>1</v>
      </c>
      <c r="P107" s="831">
        <v>0</v>
      </c>
      <c r="Q107" s="827"/>
      <c r="R107" s="832">
        <v>0</v>
      </c>
    </row>
    <row r="108" spans="1:18" ht="14.45" customHeight="1" x14ac:dyDescent="0.2">
      <c r="A108" s="821" t="s">
        <v>7252</v>
      </c>
      <c r="B108" s="822" t="s">
        <v>7253</v>
      </c>
      <c r="C108" s="822" t="s">
        <v>643</v>
      </c>
      <c r="D108" s="822" t="s">
        <v>7235</v>
      </c>
      <c r="E108" s="822" t="s">
        <v>7308</v>
      </c>
      <c r="F108" s="822" t="s">
        <v>7309</v>
      </c>
      <c r="G108" s="831"/>
      <c r="H108" s="831"/>
      <c r="I108" s="822"/>
      <c r="J108" s="822"/>
      <c r="K108" s="831"/>
      <c r="L108" s="831"/>
      <c r="M108" s="822"/>
      <c r="N108" s="822"/>
      <c r="O108" s="831">
        <v>4</v>
      </c>
      <c r="P108" s="831">
        <v>182.24</v>
      </c>
      <c r="Q108" s="827"/>
      <c r="R108" s="832">
        <v>45.56</v>
      </c>
    </row>
    <row r="109" spans="1:18" ht="14.45" customHeight="1" x14ac:dyDescent="0.2">
      <c r="A109" s="821" t="s">
        <v>7252</v>
      </c>
      <c r="B109" s="822" t="s">
        <v>7253</v>
      </c>
      <c r="C109" s="822" t="s">
        <v>643</v>
      </c>
      <c r="D109" s="822" t="s">
        <v>7235</v>
      </c>
      <c r="E109" s="822" t="s">
        <v>7238</v>
      </c>
      <c r="F109" s="822" t="s">
        <v>7239</v>
      </c>
      <c r="G109" s="831">
        <v>142</v>
      </c>
      <c r="H109" s="831">
        <v>12212</v>
      </c>
      <c r="I109" s="822">
        <v>0.93578544061302682</v>
      </c>
      <c r="J109" s="822">
        <v>86</v>
      </c>
      <c r="K109" s="831">
        <v>150</v>
      </c>
      <c r="L109" s="831">
        <v>13050</v>
      </c>
      <c r="M109" s="822">
        <v>1</v>
      </c>
      <c r="N109" s="822">
        <v>87</v>
      </c>
      <c r="O109" s="831">
        <v>209</v>
      </c>
      <c r="P109" s="831">
        <v>18392</v>
      </c>
      <c r="Q109" s="827">
        <v>1.4093486590038313</v>
      </c>
      <c r="R109" s="832">
        <v>88</v>
      </c>
    </row>
    <row r="110" spans="1:18" ht="14.45" customHeight="1" x14ac:dyDescent="0.2">
      <c r="A110" s="821" t="s">
        <v>7252</v>
      </c>
      <c r="B110" s="822" t="s">
        <v>7253</v>
      </c>
      <c r="C110" s="822" t="s">
        <v>643</v>
      </c>
      <c r="D110" s="822" t="s">
        <v>7235</v>
      </c>
      <c r="E110" s="822" t="s">
        <v>7395</v>
      </c>
      <c r="F110" s="822" t="s">
        <v>7396</v>
      </c>
      <c r="G110" s="831"/>
      <c r="H110" s="831"/>
      <c r="I110" s="822"/>
      <c r="J110" s="822"/>
      <c r="K110" s="831"/>
      <c r="L110" s="831"/>
      <c r="M110" s="822"/>
      <c r="N110" s="822"/>
      <c r="O110" s="831">
        <v>1</v>
      </c>
      <c r="P110" s="831">
        <v>697</v>
      </c>
      <c r="Q110" s="827"/>
      <c r="R110" s="832">
        <v>697</v>
      </c>
    </row>
    <row r="111" spans="1:18" ht="14.45" customHeight="1" x14ac:dyDescent="0.2">
      <c r="A111" s="821" t="s">
        <v>7252</v>
      </c>
      <c r="B111" s="822" t="s">
        <v>7253</v>
      </c>
      <c r="C111" s="822" t="s">
        <v>643</v>
      </c>
      <c r="D111" s="822" t="s">
        <v>7235</v>
      </c>
      <c r="E111" s="822" t="s">
        <v>7397</v>
      </c>
      <c r="F111" s="822" t="s">
        <v>7398</v>
      </c>
      <c r="G111" s="831">
        <v>93</v>
      </c>
      <c r="H111" s="831">
        <v>67239</v>
      </c>
      <c r="I111" s="822">
        <v>0.88687084520417858</v>
      </c>
      <c r="J111" s="822">
        <v>723</v>
      </c>
      <c r="K111" s="831">
        <v>104</v>
      </c>
      <c r="L111" s="831">
        <v>75816</v>
      </c>
      <c r="M111" s="822">
        <v>1</v>
      </c>
      <c r="N111" s="822">
        <v>729</v>
      </c>
      <c r="O111" s="831">
        <v>130</v>
      </c>
      <c r="P111" s="831">
        <v>95420</v>
      </c>
      <c r="Q111" s="827">
        <v>1.2585733882030179</v>
      </c>
      <c r="R111" s="832">
        <v>734</v>
      </c>
    </row>
    <row r="112" spans="1:18" ht="14.45" customHeight="1" x14ac:dyDescent="0.2">
      <c r="A112" s="821" t="s">
        <v>7252</v>
      </c>
      <c r="B112" s="822" t="s">
        <v>7253</v>
      </c>
      <c r="C112" s="822" t="s">
        <v>643</v>
      </c>
      <c r="D112" s="822" t="s">
        <v>7235</v>
      </c>
      <c r="E112" s="822" t="s">
        <v>7334</v>
      </c>
      <c r="F112" s="822" t="s">
        <v>7335</v>
      </c>
      <c r="G112" s="831"/>
      <c r="H112" s="831"/>
      <c r="I112" s="822"/>
      <c r="J112" s="822"/>
      <c r="K112" s="831">
        <v>1</v>
      </c>
      <c r="L112" s="831">
        <v>122</v>
      </c>
      <c r="M112" s="822">
        <v>1</v>
      </c>
      <c r="N112" s="822">
        <v>122</v>
      </c>
      <c r="O112" s="831"/>
      <c r="P112" s="831"/>
      <c r="Q112" s="827"/>
      <c r="R112" s="832"/>
    </row>
    <row r="113" spans="1:18" ht="14.45" customHeight="1" x14ac:dyDescent="0.2">
      <c r="A113" s="821" t="s">
        <v>7252</v>
      </c>
      <c r="B113" s="822" t="s">
        <v>7253</v>
      </c>
      <c r="C113" s="822" t="s">
        <v>643</v>
      </c>
      <c r="D113" s="822" t="s">
        <v>7235</v>
      </c>
      <c r="E113" s="822" t="s">
        <v>7346</v>
      </c>
      <c r="F113" s="822" t="s">
        <v>7347</v>
      </c>
      <c r="G113" s="831">
        <v>5</v>
      </c>
      <c r="H113" s="831">
        <v>6550</v>
      </c>
      <c r="I113" s="822">
        <v>0.49772036474164133</v>
      </c>
      <c r="J113" s="822">
        <v>1310</v>
      </c>
      <c r="K113" s="831">
        <v>10</v>
      </c>
      <c r="L113" s="831">
        <v>13160</v>
      </c>
      <c r="M113" s="822">
        <v>1</v>
      </c>
      <c r="N113" s="822">
        <v>1316</v>
      </c>
      <c r="O113" s="831">
        <v>11</v>
      </c>
      <c r="P113" s="831">
        <v>14531</v>
      </c>
      <c r="Q113" s="827">
        <v>1.104179331306991</v>
      </c>
      <c r="R113" s="832">
        <v>1321</v>
      </c>
    </row>
    <row r="114" spans="1:18" ht="14.45" customHeight="1" x14ac:dyDescent="0.2">
      <c r="A114" s="821" t="s">
        <v>7252</v>
      </c>
      <c r="B114" s="822" t="s">
        <v>7253</v>
      </c>
      <c r="C114" s="822" t="s">
        <v>643</v>
      </c>
      <c r="D114" s="822" t="s">
        <v>7235</v>
      </c>
      <c r="E114" s="822" t="s">
        <v>7350</v>
      </c>
      <c r="F114" s="822" t="s">
        <v>7351</v>
      </c>
      <c r="G114" s="831">
        <v>25</v>
      </c>
      <c r="H114" s="831">
        <v>12525</v>
      </c>
      <c r="I114" s="822">
        <v>1.7680688876341051</v>
      </c>
      <c r="J114" s="822">
        <v>501</v>
      </c>
      <c r="K114" s="831">
        <v>14</v>
      </c>
      <c r="L114" s="831">
        <v>7084</v>
      </c>
      <c r="M114" s="822">
        <v>1</v>
      </c>
      <c r="N114" s="822">
        <v>506</v>
      </c>
      <c r="O114" s="831">
        <v>19</v>
      </c>
      <c r="P114" s="831">
        <v>9671</v>
      </c>
      <c r="Q114" s="827">
        <v>1.3651891586674196</v>
      </c>
      <c r="R114" s="832">
        <v>509</v>
      </c>
    </row>
    <row r="115" spans="1:18" ht="14.45" customHeight="1" x14ac:dyDescent="0.2">
      <c r="A115" s="821" t="s">
        <v>7252</v>
      </c>
      <c r="B115" s="822" t="s">
        <v>7253</v>
      </c>
      <c r="C115" s="822" t="s">
        <v>643</v>
      </c>
      <c r="D115" s="822" t="s">
        <v>7235</v>
      </c>
      <c r="E115" s="822" t="s">
        <v>7399</v>
      </c>
      <c r="F115" s="822" t="s">
        <v>7400</v>
      </c>
      <c r="G115" s="831">
        <v>4</v>
      </c>
      <c r="H115" s="831">
        <v>14876</v>
      </c>
      <c r="I115" s="822">
        <v>0.99438502673796791</v>
      </c>
      <c r="J115" s="822">
        <v>3719</v>
      </c>
      <c r="K115" s="831">
        <v>4</v>
      </c>
      <c r="L115" s="831">
        <v>14960</v>
      </c>
      <c r="M115" s="822">
        <v>1</v>
      </c>
      <c r="N115" s="822">
        <v>3740</v>
      </c>
      <c r="O115" s="831">
        <v>20</v>
      </c>
      <c r="P115" s="831">
        <v>75160</v>
      </c>
      <c r="Q115" s="827">
        <v>5.024064171122995</v>
      </c>
      <c r="R115" s="832">
        <v>3758</v>
      </c>
    </row>
    <row r="116" spans="1:18" ht="14.45" customHeight="1" x14ac:dyDescent="0.2">
      <c r="A116" s="821" t="s">
        <v>7252</v>
      </c>
      <c r="B116" s="822" t="s">
        <v>7253</v>
      </c>
      <c r="C116" s="822" t="s">
        <v>643</v>
      </c>
      <c r="D116" s="822" t="s">
        <v>7235</v>
      </c>
      <c r="E116" s="822" t="s">
        <v>7358</v>
      </c>
      <c r="F116" s="822" t="s">
        <v>7359</v>
      </c>
      <c r="G116" s="831">
        <v>17</v>
      </c>
      <c r="H116" s="831">
        <v>8585</v>
      </c>
      <c r="I116" s="822">
        <v>1.2948717948717949</v>
      </c>
      <c r="J116" s="822">
        <v>505</v>
      </c>
      <c r="K116" s="831">
        <v>13</v>
      </c>
      <c r="L116" s="831">
        <v>6630</v>
      </c>
      <c r="M116" s="822">
        <v>1</v>
      </c>
      <c r="N116" s="822">
        <v>510</v>
      </c>
      <c r="O116" s="831">
        <v>15</v>
      </c>
      <c r="P116" s="831">
        <v>7695</v>
      </c>
      <c r="Q116" s="827">
        <v>1.160633484162896</v>
      </c>
      <c r="R116" s="832">
        <v>513</v>
      </c>
    </row>
    <row r="117" spans="1:18" ht="14.45" customHeight="1" x14ac:dyDescent="0.2">
      <c r="A117" s="821" t="s">
        <v>7252</v>
      </c>
      <c r="B117" s="822" t="s">
        <v>7253</v>
      </c>
      <c r="C117" s="822" t="s">
        <v>643</v>
      </c>
      <c r="D117" s="822" t="s">
        <v>7235</v>
      </c>
      <c r="E117" s="822" t="s">
        <v>7360</v>
      </c>
      <c r="F117" s="822" t="s">
        <v>7361</v>
      </c>
      <c r="G117" s="831"/>
      <c r="H117" s="831"/>
      <c r="I117" s="822"/>
      <c r="J117" s="822"/>
      <c r="K117" s="831">
        <v>1</v>
      </c>
      <c r="L117" s="831">
        <v>87</v>
      </c>
      <c r="M117" s="822">
        <v>1</v>
      </c>
      <c r="N117" s="822">
        <v>87</v>
      </c>
      <c r="O117" s="831"/>
      <c r="P117" s="831"/>
      <c r="Q117" s="827"/>
      <c r="R117" s="832"/>
    </row>
    <row r="118" spans="1:18" ht="14.45" customHeight="1" x14ac:dyDescent="0.2">
      <c r="A118" s="821" t="s">
        <v>7252</v>
      </c>
      <c r="B118" s="822" t="s">
        <v>7253</v>
      </c>
      <c r="C118" s="822" t="s">
        <v>643</v>
      </c>
      <c r="D118" s="822" t="s">
        <v>7235</v>
      </c>
      <c r="E118" s="822" t="s">
        <v>7248</v>
      </c>
      <c r="F118" s="822" t="s">
        <v>7249</v>
      </c>
      <c r="G118" s="831"/>
      <c r="H118" s="831"/>
      <c r="I118" s="822"/>
      <c r="J118" s="822"/>
      <c r="K118" s="831"/>
      <c r="L118" s="831"/>
      <c r="M118" s="822"/>
      <c r="N118" s="822"/>
      <c r="O118" s="831">
        <v>1</v>
      </c>
      <c r="P118" s="831">
        <v>340</v>
      </c>
      <c r="Q118" s="827"/>
      <c r="R118" s="832">
        <v>340</v>
      </c>
    </row>
    <row r="119" spans="1:18" ht="14.45" customHeight="1" x14ac:dyDescent="0.2">
      <c r="A119" s="821" t="s">
        <v>7252</v>
      </c>
      <c r="B119" s="822" t="s">
        <v>7253</v>
      </c>
      <c r="C119" s="822" t="s">
        <v>643</v>
      </c>
      <c r="D119" s="822" t="s">
        <v>7235</v>
      </c>
      <c r="E119" s="822" t="s">
        <v>7364</v>
      </c>
      <c r="F119" s="822" t="s">
        <v>7365</v>
      </c>
      <c r="G119" s="831"/>
      <c r="H119" s="831"/>
      <c r="I119" s="822"/>
      <c r="J119" s="822"/>
      <c r="K119" s="831">
        <v>1</v>
      </c>
      <c r="L119" s="831">
        <v>1758</v>
      </c>
      <c r="M119" s="822">
        <v>1</v>
      </c>
      <c r="N119" s="822">
        <v>1758</v>
      </c>
      <c r="O119" s="831"/>
      <c r="P119" s="831"/>
      <c r="Q119" s="827"/>
      <c r="R119" s="832"/>
    </row>
    <row r="120" spans="1:18" ht="14.45" customHeight="1" x14ac:dyDescent="0.2">
      <c r="A120" s="821" t="s">
        <v>7252</v>
      </c>
      <c r="B120" s="822" t="s">
        <v>7253</v>
      </c>
      <c r="C120" s="822" t="s">
        <v>643</v>
      </c>
      <c r="D120" s="822" t="s">
        <v>7235</v>
      </c>
      <c r="E120" s="822" t="s">
        <v>7366</v>
      </c>
      <c r="F120" s="822" t="s">
        <v>7367</v>
      </c>
      <c r="G120" s="831"/>
      <c r="H120" s="831"/>
      <c r="I120" s="822"/>
      <c r="J120" s="822"/>
      <c r="K120" s="831">
        <v>1</v>
      </c>
      <c r="L120" s="831">
        <v>2636</v>
      </c>
      <c r="M120" s="822">
        <v>1</v>
      </c>
      <c r="N120" s="822">
        <v>2636</v>
      </c>
      <c r="O120" s="831">
        <v>1</v>
      </c>
      <c r="P120" s="831">
        <v>2647</v>
      </c>
      <c r="Q120" s="827">
        <v>1.0041729893778453</v>
      </c>
      <c r="R120" s="832">
        <v>2647</v>
      </c>
    </row>
    <row r="121" spans="1:18" ht="14.45" customHeight="1" x14ac:dyDescent="0.2">
      <c r="A121" s="821" t="s">
        <v>7252</v>
      </c>
      <c r="B121" s="822" t="s">
        <v>7253</v>
      </c>
      <c r="C121" s="822" t="s">
        <v>643</v>
      </c>
      <c r="D121" s="822" t="s">
        <v>7235</v>
      </c>
      <c r="E121" s="822" t="s">
        <v>7401</v>
      </c>
      <c r="F121" s="822" t="s">
        <v>7402</v>
      </c>
      <c r="G121" s="831">
        <v>1</v>
      </c>
      <c r="H121" s="831">
        <v>844</v>
      </c>
      <c r="I121" s="822"/>
      <c r="J121" s="822">
        <v>844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7252</v>
      </c>
      <c r="B122" s="822" t="s">
        <v>7253</v>
      </c>
      <c r="C122" s="822" t="s">
        <v>643</v>
      </c>
      <c r="D122" s="822" t="s">
        <v>7235</v>
      </c>
      <c r="E122" s="822" t="s">
        <v>7368</v>
      </c>
      <c r="F122" s="822" t="s">
        <v>7369</v>
      </c>
      <c r="G122" s="831">
        <v>6</v>
      </c>
      <c r="H122" s="831">
        <v>0</v>
      </c>
      <c r="I122" s="822"/>
      <c r="J122" s="822">
        <v>0</v>
      </c>
      <c r="K122" s="831">
        <v>12</v>
      </c>
      <c r="L122" s="831">
        <v>0</v>
      </c>
      <c r="M122" s="822"/>
      <c r="N122" s="822">
        <v>0</v>
      </c>
      <c r="O122" s="831">
        <v>4</v>
      </c>
      <c r="P122" s="831">
        <v>0</v>
      </c>
      <c r="Q122" s="827"/>
      <c r="R122" s="832">
        <v>0</v>
      </c>
    </row>
    <row r="123" spans="1:18" ht="14.45" customHeight="1" thickBot="1" x14ac:dyDescent="0.25">
      <c r="A123" s="813" t="s">
        <v>7252</v>
      </c>
      <c r="B123" s="814" t="s">
        <v>7253</v>
      </c>
      <c r="C123" s="814" t="s">
        <v>643</v>
      </c>
      <c r="D123" s="814" t="s">
        <v>7235</v>
      </c>
      <c r="E123" s="814" t="s">
        <v>7403</v>
      </c>
      <c r="F123" s="814" t="s">
        <v>7404</v>
      </c>
      <c r="G123" s="833">
        <v>1</v>
      </c>
      <c r="H123" s="833">
        <v>1158</v>
      </c>
      <c r="I123" s="814"/>
      <c r="J123" s="814">
        <v>1158</v>
      </c>
      <c r="K123" s="833"/>
      <c r="L123" s="833"/>
      <c r="M123" s="814"/>
      <c r="N123" s="814"/>
      <c r="O123" s="833"/>
      <c r="P123" s="833"/>
      <c r="Q123" s="819"/>
      <c r="R123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BB11192-D98D-4CB8-AB79-04A7C5F58893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4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7406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76914.349999999991</v>
      </c>
      <c r="I3" s="208">
        <f t="shared" si="0"/>
        <v>9233893.7300000004</v>
      </c>
      <c r="J3" s="78"/>
      <c r="K3" s="78"/>
      <c r="L3" s="208">
        <f t="shared" si="0"/>
        <v>81643.35000000002</v>
      </c>
      <c r="M3" s="208">
        <f t="shared" si="0"/>
        <v>9351436.4600000028</v>
      </c>
      <c r="N3" s="78"/>
      <c r="O3" s="78"/>
      <c r="P3" s="208">
        <f t="shared" si="0"/>
        <v>71316.300000000017</v>
      </c>
      <c r="Q3" s="208">
        <f t="shared" si="0"/>
        <v>7848928.4699999997</v>
      </c>
      <c r="R3" s="79">
        <f>IF(M3=0,0,Q3/M3)</f>
        <v>0.83932864256450257</v>
      </c>
      <c r="S3" s="209">
        <f>IF(P3=0,0,Q3/P3)</f>
        <v>110.05798772510629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7229</v>
      </c>
      <c r="C6" s="807" t="s">
        <v>643</v>
      </c>
      <c r="D6" s="807" t="s">
        <v>2323</v>
      </c>
      <c r="E6" s="807" t="s">
        <v>7230</v>
      </c>
      <c r="F6" s="807" t="s">
        <v>7231</v>
      </c>
      <c r="G6" s="807" t="s">
        <v>7232</v>
      </c>
      <c r="H6" s="225">
        <v>0.1</v>
      </c>
      <c r="I6" s="225">
        <v>6.97</v>
      </c>
      <c r="J6" s="807"/>
      <c r="K6" s="807">
        <v>69.699999999999989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21"/>
      <c r="B7" s="822" t="s">
        <v>7229</v>
      </c>
      <c r="C7" s="822" t="s">
        <v>643</v>
      </c>
      <c r="D7" s="822" t="s">
        <v>2323</v>
      </c>
      <c r="E7" s="822" t="s">
        <v>7235</v>
      </c>
      <c r="F7" s="822" t="s">
        <v>7238</v>
      </c>
      <c r="G7" s="822" t="s">
        <v>7239</v>
      </c>
      <c r="H7" s="831">
        <v>1</v>
      </c>
      <c r="I7" s="831">
        <v>86</v>
      </c>
      <c r="J7" s="822"/>
      <c r="K7" s="822">
        <v>86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/>
      <c r="B8" s="822" t="s">
        <v>7229</v>
      </c>
      <c r="C8" s="822" t="s">
        <v>643</v>
      </c>
      <c r="D8" s="822" t="s">
        <v>2323</v>
      </c>
      <c r="E8" s="822" t="s">
        <v>7235</v>
      </c>
      <c r="F8" s="822" t="s">
        <v>7246</v>
      </c>
      <c r="G8" s="822" t="s">
        <v>7247</v>
      </c>
      <c r="H8" s="831">
        <v>1</v>
      </c>
      <c r="I8" s="831">
        <v>2260</v>
      </c>
      <c r="J8" s="822"/>
      <c r="K8" s="822">
        <v>2260</v>
      </c>
      <c r="L8" s="831"/>
      <c r="M8" s="831"/>
      <c r="N8" s="822"/>
      <c r="O8" s="822"/>
      <c r="P8" s="831"/>
      <c r="Q8" s="831"/>
      <c r="R8" s="827"/>
      <c r="S8" s="832"/>
    </row>
    <row r="9" spans="1:19" ht="14.45" customHeight="1" x14ac:dyDescent="0.2">
      <c r="A9" s="821"/>
      <c r="B9" s="822" t="s">
        <v>7229</v>
      </c>
      <c r="C9" s="822" t="s">
        <v>643</v>
      </c>
      <c r="D9" s="822" t="s">
        <v>2327</v>
      </c>
      <c r="E9" s="822" t="s">
        <v>7230</v>
      </c>
      <c r="F9" s="822" t="s">
        <v>7231</v>
      </c>
      <c r="G9" s="822" t="s">
        <v>7232</v>
      </c>
      <c r="H9" s="831"/>
      <c r="I9" s="831"/>
      <c r="J9" s="822"/>
      <c r="K9" s="822"/>
      <c r="L9" s="831"/>
      <c r="M9" s="831"/>
      <c r="N9" s="822"/>
      <c r="O9" s="822"/>
      <c r="P9" s="831">
        <v>0.1</v>
      </c>
      <c r="Q9" s="831">
        <v>6.97</v>
      </c>
      <c r="R9" s="827"/>
      <c r="S9" s="832">
        <v>69.699999999999989</v>
      </c>
    </row>
    <row r="10" spans="1:19" ht="14.45" customHeight="1" x14ac:dyDescent="0.2">
      <c r="A10" s="821"/>
      <c r="B10" s="822" t="s">
        <v>7229</v>
      </c>
      <c r="C10" s="822" t="s">
        <v>643</v>
      </c>
      <c r="D10" s="822" t="s">
        <v>2327</v>
      </c>
      <c r="E10" s="822" t="s">
        <v>7235</v>
      </c>
      <c r="F10" s="822" t="s">
        <v>7238</v>
      </c>
      <c r="G10" s="822" t="s">
        <v>7239</v>
      </c>
      <c r="H10" s="831"/>
      <c r="I10" s="831"/>
      <c r="J10" s="822"/>
      <c r="K10" s="822"/>
      <c r="L10" s="831"/>
      <c r="M10" s="831"/>
      <c r="N10" s="822"/>
      <c r="O10" s="822"/>
      <c r="P10" s="831">
        <v>1</v>
      </c>
      <c r="Q10" s="831">
        <v>88</v>
      </c>
      <c r="R10" s="827"/>
      <c r="S10" s="832">
        <v>88</v>
      </c>
    </row>
    <row r="11" spans="1:19" ht="14.45" customHeight="1" x14ac:dyDescent="0.2">
      <c r="A11" s="821"/>
      <c r="B11" s="822" t="s">
        <v>7229</v>
      </c>
      <c r="C11" s="822" t="s">
        <v>643</v>
      </c>
      <c r="D11" s="822" t="s">
        <v>2327</v>
      </c>
      <c r="E11" s="822" t="s">
        <v>7235</v>
      </c>
      <c r="F11" s="822" t="s">
        <v>7244</v>
      </c>
      <c r="G11" s="822" t="s">
        <v>7245</v>
      </c>
      <c r="H11" s="831"/>
      <c r="I11" s="831"/>
      <c r="J11" s="822"/>
      <c r="K11" s="822"/>
      <c r="L11" s="831"/>
      <c r="M11" s="831"/>
      <c r="N11" s="822"/>
      <c r="O11" s="822"/>
      <c r="P11" s="831">
        <v>1</v>
      </c>
      <c r="Q11" s="831">
        <v>183</v>
      </c>
      <c r="R11" s="827"/>
      <c r="S11" s="832">
        <v>183</v>
      </c>
    </row>
    <row r="12" spans="1:19" ht="14.45" customHeight="1" x14ac:dyDescent="0.2">
      <c r="A12" s="821"/>
      <c r="B12" s="822" t="s">
        <v>7229</v>
      </c>
      <c r="C12" s="822" t="s">
        <v>643</v>
      </c>
      <c r="D12" s="822" t="s">
        <v>2347</v>
      </c>
      <c r="E12" s="822" t="s">
        <v>7230</v>
      </c>
      <c r="F12" s="822" t="s">
        <v>7231</v>
      </c>
      <c r="G12" s="822" t="s">
        <v>7232</v>
      </c>
      <c r="H12" s="831"/>
      <c r="I12" s="831"/>
      <c r="J12" s="822"/>
      <c r="K12" s="822"/>
      <c r="L12" s="831"/>
      <c r="M12" s="831"/>
      <c r="N12" s="822"/>
      <c r="O12" s="822"/>
      <c r="P12" s="831">
        <v>0.1</v>
      </c>
      <c r="Q12" s="831">
        <v>6.97</v>
      </c>
      <c r="R12" s="827"/>
      <c r="S12" s="832">
        <v>69.699999999999989</v>
      </c>
    </row>
    <row r="13" spans="1:19" ht="14.45" customHeight="1" x14ac:dyDescent="0.2">
      <c r="A13" s="821"/>
      <c r="B13" s="822" t="s">
        <v>7229</v>
      </c>
      <c r="C13" s="822" t="s">
        <v>643</v>
      </c>
      <c r="D13" s="822" t="s">
        <v>2347</v>
      </c>
      <c r="E13" s="822" t="s">
        <v>7233</v>
      </c>
      <c r="F13" s="822" t="s">
        <v>7234</v>
      </c>
      <c r="G13" s="822"/>
      <c r="H13" s="831"/>
      <c r="I13" s="831"/>
      <c r="J13" s="822"/>
      <c r="K13" s="822"/>
      <c r="L13" s="831">
        <v>1</v>
      </c>
      <c r="M13" s="831">
        <v>63</v>
      </c>
      <c r="N13" s="822">
        <v>1</v>
      </c>
      <c r="O13" s="822">
        <v>63</v>
      </c>
      <c r="P13" s="831"/>
      <c r="Q13" s="831"/>
      <c r="R13" s="827"/>
      <c r="S13" s="832"/>
    </row>
    <row r="14" spans="1:19" ht="14.45" customHeight="1" x14ac:dyDescent="0.2">
      <c r="A14" s="821"/>
      <c r="B14" s="822" t="s">
        <v>7229</v>
      </c>
      <c r="C14" s="822" t="s">
        <v>643</v>
      </c>
      <c r="D14" s="822" t="s">
        <v>2347</v>
      </c>
      <c r="E14" s="822" t="s">
        <v>7235</v>
      </c>
      <c r="F14" s="822" t="s">
        <v>7236</v>
      </c>
      <c r="G14" s="822" t="s">
        <v>7237</v>
      </c>
      <c r="H14" s="831"/>
      <c r="I14" s="831"/>
      <c r="J14" s="822"/>
      <c r="K14" s="822"/>
      <c r="L14" s="831"/>
      <c r="M14" s="831"/>
      <c r="N14" s="822"/>
      <c r="O14" s="822"/>
      <c r="P14" s="831">
        <v>1</v>
      </c>
      <c r="Q14" s="831">
        <v>1046</v>
      </c>
      <c r="R14" s="827"/>
      <c r="S14" s="832">
        <v>1046</v>
      </c>
    </row>
    <row r="15" spans="1:19" ht="14.45" customHeight="1" x14ac:dyDescent="0.2">
      <c r="A15" s="821"/>
      <c r="B15" s="822" t="s">
        <v>7229</v>
      </c>
      <c r="C15" s="822" t="s">
        <v>643</v>
      </c>
      <c r="D15" s="822" t="s">
        <v>2347</v>
      </c>
      <c r="E15" s="822" t="s">
        <v>7235</v>
      </c>
      <c r="F15" s="822" t="s">
        <v>7238</v>
      </c>
      <c r="G15" s="822" t="s">
        <v>7239</v>
      </c>
      <c r="H15" s="831"/>
      <c r="I15" s="831"/>
      <c r="J15" s="822"/>
      <c r="K15" s="822"/>
      <c r="L15" s="831"/>
      <c r="M15" s="831"/>
      <c r="N15" s="822"/>
      <c r="O15" s="822"/>
      <c r="P15" s="831">
        <v>1</v>
      </c>
      <c r="Q15" s="831">
        <v>88</v>
      </c>
      <c r="R15" s="827"/>
      <c r="S15" s="832">
        <v>88</v>
      </c>
    </row>
    <row r="16" spans="1:19" ht="14.45" customHeight="1" x14ac:dyDescent="0.2">
      <c r="A16" s="821"/>
      <c r="B16" s="822" t="s">
        <v>7229</v>
      </c>
      <c r="C16" s="822" t="s">
        <v>643</v>
      </c>
      <c r="D16" s="822" t="s">
        <v>2347</v>
      </c>
      <c r="E16" s="822" t="s">
        <v>7235</v>
      </c>
      <c r="F16" s="822" t="s">
        <v>7240</v>
      </c>
      <c r="G16" s="822" t="s">
        <v>7241</v>
      </c>
      <c r="H16" s="831"/>
      <c r="I16" s="831"/>
      <c r="J16" s="822"/>
      <c r="K16" s="822"/>
      <c r="L16" s="831">
        <v>0</v>
      </c>
      <c r="M16" s="831">
        <v>0</v>
      </c>
      <c r="N16" s="822"/>
      <c r="O16" s="822"/>
      <c r="P16" s="831"/>
      <c r="Q16" s="831"/>
      <c r="R16" s="827"/>
      <c r="S16" s="832"/>
    </row>
    <row r="17" spans="1:19" ht="14.45" customHeight="1" x14ac:dyDescent="0.2">
      <c r="A17" s="821"/>
      <c r="B17" s="822" t="s">
        <v>7229</v>
      </c>
      <c r="C17" s="822" t="s">
        <v>643</v>
      </c>
      <c r="D17" s="822" t="s">
        <v>2347</v>
      </c>
      <c r="E17" s="822" t="s">
        <v>7235</v>
      </c>
      <c r="F17" s="822" t="s">
        <v>7242</v>
      </c>
      <c r="G17" s="822" t="s">
        <v>7243</v>
      </c>
      <c r="H17" s="831"/>
      <c r="I17" s="831"/>
      <c r="J17" s="822"/>
      <c r="K17" s="822"/>
      <c r="L17" s="831"/>
      <c r="M17" s="831"/>
      <c r="N17" s="822"/>
      <c r="O17" s="822"/>
      <c r="P17" s="831">
        <v>1</v>
      </c>
      <c r="Q17" s="831">
        <v>451</v>
      </c>
      <c r="R17" s="827"/>
      <c r="S17" s="832">
        <v>451</v>
      </c>
    </row>
    <row r="18" spans="1:19" ht="14.45" customHeight="1" x14ac:dyDescent="0.2">
      <c r="A18" s="821"/>
      <c r="B18" s="822" t="s">
        <v>7229</v>
      </c>
      <c r="C18" s="822" t="s">
        <v>643</v>
      </c>
      <c r="D18" s="822" t="s">
        <v>2347</v>
      </c>
      <c r="E18" s="822" t="s">
        <v>7235</v>
      </c>
      <c r="F18" s="822" t="s">
        <v>7248</v>
      </c>
      <c r="G18" s="822" t="s">
        <v>7249</v>
      </c>
      <c r="H18" s="831"/>
      <c r="I18" s="831"/>
      <c r="J18" s="822"/>
      <c r="K18" s="822"/>
      <c r="L18" s="831">
        <v>1</v>
      </c>
      <c r="M18" s="831">
        <v>337</v>
      </c>
      <c r="N18" s="822">
        <v>1</v>
      </c>
      <c r="O18" s="822">
        <v>337</v>
      </c>
      <c r="P18" s="831"/>
      <c r="Q18" s="831"/>
      <c r="R18" s="827"/>
      <c r="S18" s="832"/>
    </row>
    <row r="19" spans="1:19" ht="14.45" customHeight="1" x14ac:dyDescent="0.2">
      <c r="A19" s="821"/>
      <c r="B19" s="822" t="s">
        <v>7229</v>
      </c>
      <c r="C19" s="822" t="s">
        <v>643</v>
      </c>
      <c r="D19" s="822" t="s">
        <v>2347</v>
      </c>
      <c r="E19" s="822" t="s">
        <v>7235</v>
      </c>
      <c r="F19" s="822" t="s">
        <v>7250</v>
      </c>
      <c r="G19" s="822" t="s">
        <v>7251</v>
      </c>
      <c r="H19" s="831"/>
      <c r="I19" s="831"/>
      <c r="J19" s="822"/>
      <c r="K19" s="822"/>
      <c r="L19" s="831">
        <v>1</v>
      </c>
      <c r="M19" s="831">
        <v>81</v>
      </c>
      <c r="N19" s="822">
        <v>1</v>
      </c>
      <c r="O19" s="822">
        <v>81</v>
      </c>
      <c r="P19" s="831"/>
      <c r="Q19" s="831"/>
      <c r="R19" s="827"/>
      <c r="S19" s="832"/>
    </row>
    <row r="20" spans="1:19" ht="14.45" customHeight="1" x14ac:dyDescent="0.2">
      <c r="A20" s="821" t="s">
        <v>7252</v>
      </c>
      <c r="B20" s="822" t="s">
        <v>7253</v>
      </c>
      <c r="C20" s="822" t="s">
        <v>637</v>
      </c>
      <c r="D20" s="822" t="s">
        <v>2312</v>
      </c>
      <c r="E20" s="822" t="s">
        <v>7230</v>
      </c>
      <c r="F20" s="822" t="s">
        <v>7231</v>
      </c>
      <c r="G20" s="822" t="s">
        <v>7232</v>
      </c>
      <c r="H20" s="831">
        <v>16.8</v>
      </c>
      <c r="I20" s="831">
        <v>1169.33</v>
      </c>
      <c r="J20" s="822">
        <v>5.6948814104125072</v>
      </c>
      <c r="K20" s="822">
        <v>69.602976190476184</v>
      </c>
      <c r="L20" s="831">
        <v>2.9499999999999997</v>
      </c>
      <c r="M20" s="831">
        <v>205.32999999999998</v>
      </c>
      <c r="N20" s="822">
        <v>1</v>
      </c>
      <c r="O20" s="822">
        <v>69.603389830508476</v>
      </c>
      <c r="P20" s="831"/>
      <c r="Q20" s="831"/>
      <c r="R20" s="827"/>
      <c r="S20" s="832"/>
    </row>
    <row r="21" spans="1:19" ht="14.45" customHeight="1" x14ac:dyDescent="0.2">
      <c r="A21" s="821" t="s">
        <v>7252</v>
      </c>
      <c r="B21" s="822" t="s">
        <v>7253</v>
      </c>
      <c r="C21" s="822" t="s">
        <v>637</v>
      </c>
      <c r="D21" s="822" t="s">
        <v>2312</v>
      </c>
      <c r="E21" s="822" t="s">
        <v>7230</v>
      </c>
      <c r="F21" s="822" t="s">
        <v>7258</v>
      </c>
      <c r="G21" s="822" t="s">
        <v>1178</v>
      </c>
      <c r="H21" s="831">
        <v>336</v>
      </c>
      <c r="I21" s="831">
        <v>5644.8</v>
      </c>
      <c r="J21" s="822">
        <v>1.0666666666666667</v>
      </c>
      <c r="K21" s="822">
        <v>16.8</v>
      </c>
      <c r="L21" s="831">
        <v>315</v>
      </c>
      <c r="M21" s="831">
        <v>5292</v>
      </c>
      <c r="N21" s="822">
        <v>1</v>
      </c>
      <c r="O21" s="822">
        <v>16.8</v>
      </c>
      <c r="P21" s="831">
        <v>229</v>
      </c>
      <c r="Q21" s="831">
        <v>3847.2000000000007</v>
      </c>
      <c r="R21" s="827">
        <v>0.72698412698412718</v>
      </c>
      <c r="S21" s="832">
        <v>16.800000000000004</v>
      </c>
    </row>
    <row r="22" spans="1:19" ht="14.45" customHeight="1" x14ac:dyDescent="0.2">
      <c r="A22" s="821" t="s">
        <v>7252</v>
      </c>
      <c r="B22" s="822" t="s">
        <v>7253</v>
      </c>
      <c r="C22" s="822" t="s">
        <v>637</v>
      </c>
      <c r="D22" s="822" t="s">
        <v>2312</v>
      </c>
      <c r="E22" s="822" t="s">
        <v>7230</v>
      </c>
      <c r="F22" s="822" t="s">
        <v>7260</v>
      </c>
      <c r="G22" s="822" t="s">
        <v>3266</v>
      </c>
      <c r="H22" s="831"/>
      <c r="I22" s="831"/>
      <c r="J22" s="822"/>
      <c r="K22" s="822"/>
      <c r="L22" s="831"/>
      <c r="M22" s="831"/>
      <c r="N22" s="822"/>
      <c r="O22" s="822"/>
      <c r="P22" s="831">
        <v>1</v>
      </c>
      <c r="Q22" s="831">
        <v>941.26</v>
      </c>
      <c r="R22" s="827"/>
      <c r="S22" s="832">
        <v>941.26</v>
      </c>
    </row>
    <row r="23" spans="1:19" ht="14.45" customHeight="1" x14ac:dyDescent="0.2">
      <c r="A23" s="821" t="s">
        <v>7252</v>
      </c>
      <c r="B23" s="822" t="s">
        <v>7253</v>
      </c>
      <c r="C23" s="822" t="s">
        <v>637</v>
      </c>
      <c r="D23" s="822" t="s">
        <v>2312</v>
      </c>
      <c r="E23" s="822" t="s">
        <v>7235</v>
      </c>
      <c r="F23" s="822" t="s">
        <v>7272</v>
      </c>
      <c r="G23" s="822" t="s">
        <v>7273</v>
      </c>
      <c r="H23" s="831">
        <v>1</v>
      </c>
      <c r="I23" s="831">
        <v>83</v>
      </c>
      <c r="J23" s="822">
        <v>0.98809523809523814</v>
      </c>
      <c r="K23" s="822">
        <v>83</v>
      </c>
      <c r="L23" s="831">
        <v>1</v>
      </c>
      <c r="M23" s="831">
        <v>84</v>
      </c>
      <c r="N23" s="822">
        <v>1</v>
      </c>
      <c r="O23" s="822">
        <v>84</v>
      </c>
      <c r="P23" s="831">
        <v>1</v>
      </c>
      <c r="Q23" s="831">
        <v>85</v>
      </c>
      <c r="R23" s="827">
        <v>1.0119047619047619</v>
      </c>
      <c r="S23" s="832">
        <v>85</v>
      </c>
    </row>
    <row r="24" spans="1:19" ht="14.45" customHeight="1" x14ac:dyDescent="0.2">
      <c r="A24" s="821" t="s">
        <v>7252</v>
      </c>
      <c r="B24" s="822" t="s">
        <v>7253</v>
      </c>
      <c r="C24" s="822" t="s">
        <v>637</v>
      </c>
      <c r="D24" s="822" t="s">
        <v>2312</v>
      </c>
      <c r="E24" s="822" t="s">
        <v>7235</v>
      </c>
      <c r="F24" s="822" t="s">
        <v>7274</v>
      </c>
      <c r="G24" s="822" t="s">
        <v>7275</v>
      </c>
      <c r="H24" s="831">
        <v>83</v>
      </c>
      <c r="I24" s="831">
        <v>8798</v>
      </c>
      <c r="J24" s="822">
        <v>0.73414552736982641</v>
      </c>
      <c r="K24" s="822">
        <v>106</v>
      </c>
      <c r="L24" s="831">
        <v>112</v>
      </c>
      <c r="M24" s="831">
        <v>11984</v>
      </c>
      <c r="N24" s="822">
        <v>1</v>
      </c>
      <c r="O24" s="822">
        <v>107</v>
      </c>
      <c r="P24" s="831">
        <v>86</v>
      </c>
      <c r="Q24" s="831">
        <v>9288</v>
      </c>
      <c r="R24" s="827">
        <v>0.77503337783711612</v>
      </c>
      <c r="S24" s="832">
        <v>108</v>
      </c>
    </row>
    <row r="25" spans="1:19" ht="14.45" customHeight="1" x14ac:dyDescent="0.2">
      <c r="A25" s="821" t="s">
        <v>7252</v>
      </c>
      <c r="B25" s="822" t="s">
        <v>7253</v>
      </c>
      <c r="C25" s="822" t="s">
        <v>637</v>
      </c>
      <c r="D25" s="822" t="s">
        <v>2312</v>
      </c>
      <c r="E25" s="822" t="s">
        <v>7235</v>
      </c>
      <c r="F25" s="822" t="s">
        <v>7276</v>
      </c>
      <c r="G25" s="822" t="s">
        <v>7277</v>
      </c>
      <c r="H25" s="831">
        <v>42</v>
      </c>
      <c r="I25" s="831">
        <v>1554</v>
      </c>
      <c r="J25" s="822">
        <v>1.1052631578947369</v>
      </c>
      <c r="K25" s="822">
        <v>37</v>
      </c>
      <c r="L25" s="831">
        <v>37</v>
      </c>
      <c r="M25" s="831">
        <v>1406</v>
      </c>
      <c r="N25" s="822">
        <v>1</v>
      </c>
      <c r="O25" s="822">
        <v>38</v>
      </c>
      <c r="P25" s="831">
        <v>13</v>
      </c>
      <c r="Q25" s="831">
        <v>494</v>
      </c>
      <c r="R25" s="827">
        <v>0.35135135135135137</v>
      </c>
      <c r="S25" s="832">
        <v>38</v>
      </c>
    </row>
    <row r="26" spans="1:19" ht="14.45" customHeight="1" x14ac:dyDescent="0.2">
      <c r="A26" s="821" t="s">
        <v>7252</v>
      </c>
      <c r="B26" s="822" t="s">
        <v>7253</v>
      </c>
      <c r="C26" s="822" t="s">
        <v>637</v>
      </c>
      <c r="D26" s="822" t="s">
        <v>2312</v>
      </c>
      <c r="E26" s="822" t="s">
        <v>7235</v>
      </c>
      <c r="F26" s="822" t="s">
        <v>7278</v>
      </c>
      <c r="G26" s="822" t="s">
        <v>7279</v>
      </c>
      <c r="H26" s="831">
        <v>2</v>
      </c>
      <c r="I26" s="831">
        <v>10</v>
      </c>
      <c r="J26" s="822"/>
      <c r="K26" s="822">
        <v>5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7252</v>
      </c>
      <c r="B27" s="822" t="s">
        <v>7253</v>
      </c>
      <c r="C27" s="822" t="s">
        <v>637</v>
      </c>
      <c r="D27" s="822" t="s">
        <v>2312</v>
      </c>
      <c r="E27" s="822" t="s">
        <v>7235</v>
      </c>
      <c r="F27" s="822" t="s">
        <v>7280</v>
      </c>
      <c r="G27" s="822" t="s">
        <v>7281</v>
      </c>
      <c r="H27" s="831">
        <v>31</v>
      </c>
      <c r="I27" s="831">
        <v>155</v>
      </c>
      <c r="J27" s="822">
        <v>2.5833333333333335</v>
      </c>
      <c r="K27" s="822">
        <v>5</v>
      </c>
      <c r="L27" s="831">
        <v>12</v>
      </c>
      <c r="M27" s="831">
        <v>60</v>
      </c>
      <c r="N27" s="822">
        <v>1</v>
      </c>
      <c r="O27" s="822">
        <v>5</v>
      </c>
      <c r="P27" s="831">
        <v>24</v>
      </c>
      <c r="Q27" s="831">
        <v>120</v>
      </c>
      <c r="R27" s="827">
        <v>2</v>
      </c>
      <c r="S27" s="832">
        <v>5</v>
      </c>
    </row>
    <row r="28" spans="1:19" ht="14.45" customHeight="1" x14ac:dyDescent="0.2">
      <c r="A28" s="821" t="s">
        <v>7252</v>
      </c>
      <c r="B28" s="822" t="s">
        <v>7253</v>
      </c>
      <c r="C28" s="822" t="s">
        <v>637</v>
      </c>
      <c r="D28" s="822" t="s">
        <v>2312</v>
      </c>
      <c r="E28" s="822" t="s">
        <v>7235</v>
      </c>
      <c r="F28" s="822" t="s">
        <v>7284</v>
      </c>
      <c r="G28" s="822" t="s">
        <v>7285</v>
      </c>
      <c r="H28" s="831">
        <v>2</v>
      </c>
      <c r="I28" s="831">
        <v>764</v>
      </c>
      <c r="J28" s="822"/>
      <c r="K28" s="822">
        <v>382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7252</v>
      </c>
      <c r="B29" s="822" t="s">
        <v>7253</v>
      </c>
      <c r="C29" s="822" t="s">
        <v>637</v>
      </c>
      <c r="D29" s="822" t="s">
        <v>2312</v>
      </c>
      <c r="E29" s="822" t="s">
        <v>7235</v>
      </c>
      <c r="F29" s="822" t="s">
        <v>7288</v>
      </c>
      <c r="G29" s="822" t="s">
        <v>7289</v>
      </c>
      <c r="H29" s="831">
        <v>4</v>
      </c>
      <c r="I29" s="831">
        <v>364</v>
      </c>
      <c r="J29" s="822">
        <v>1</v>
      </c>
      <c r="K29" s="822">
        <v>91</v>
      </c>
      <c r="L29" s="831">
        <v>4</v>
      </c>
      <c r="M29" s="831">
        <v>364</v>
      </c>
      <c r="N29" s="822">
        <v>1</v>
      </c>
      <c r="O29" s="822">
        <v>91</v>
      </c>
      <c r="P29" s="831"/>
      <c r="Q29" s="831"/>
      <c r="R29" s="827"/>
      <c r="S29" s="832"/>
    </row>
    <row r="30" spans="1:19" ht="14.45" customHeight="1" x14ac:dyDescent="0.2">
      <c r="A30" s="821" t="s">
        <v>7252</v>
      </c>
      <c r="B30" s="822" t="s">
        <v>7253</v>
      </c>
      <c r="C30" s="822" t="s">
        <v>637</v>
      </c>
      <c r="D30" s="822" t="s">
        <v>2312</v>
      </c>
      <c r="E30" s="822" t="s">
        <v>7235</v>
      </c>
      <c r="F30" s="822" t="s">
        <v>7294</v>
      </c>
      <c r="G30" s="822" t="s">
        <v>7295</v>
      </c>
      <c r="H30" s="831">
        <v>796</v>
      </c>
      <c r="I30" s="831">
        <v>200592</v>
      </c>
      <c r="J30" s="822">
        <v>0.97497812773403325</v>
      </c>
      <c r="K30" s="822">
        <v>252</v>
      </c>
      <c r="L30" s="831">
        <v>810</v>
      </c>
      <c r="M30" s="831">
        <v>205740</v>
      </c>
      <c r="N30" s="822">
        <v>1</v>
      </c>
      <c r="O30" s="822">
        <v>254</v>
      </c>
      <c r="P30" s="831">
        <v>608</v>
      </c>
      <c r="Q30" s="831">
        <v>155040</v>
      </c>
      <c r="R30" s="827">
        <v>0.75357247010790318</v>
      </c>
      <c r="S30" s="832">
        <v>255</v>
      </c>
    </row>
    <row r="31" spans="1:19" ht="14.45" customHeight="1" x14ac:dyDescent="0.2">
      <c r="A31" s="821" t="s">
        <v>7252</v>
      </c>
      <c r="B31" s="822" t="s">
        <v>7253</v>
      </c>
      <c r="C31" s="822" t="s">
        <v>637</v>
      </c>
      <c r="D31" s="822" t="s">
        <v>2312</v>
      </c>
      <c r="E31" s="822" t="s">
        <v>7235</v>
      </c>
      <c r="F31" s="822" t="s">
        <v>7296</v>
      </c>
      <c r="G31" s="822" t="s">
        <v>7297</v>
      </c>
      <c r="H31" s="831">
        <v>652</v>
      </c>
      <c r="I31" s="831">
        <v>82628</v>
      </c>
      <c r="J31" s="822">
        <v>0.97585978835978837</v>
      </c>
      <c r="K31" s="822">
        <v>126.73006134969326</v>
      </c>
      <c r="L31" s="831">
        <v>672</v>
      </c>
      <c r="M31" s="831">
        <v>84672</v>
      </c>
      <c r="N31" s="822">
        <v>1</v>
      </c>
      <c r="O31" s="822">
        <v>126</v>
      </c>
      <c r="P31" s="831">
        <v>380</v>
      </c>
      <c r="Q31" s="831">
        <v>48260</v>
      </c>
      <c r="R31" s="827">
        <v>0.56996409674981108</v>
      </c>
      <c r="S31" s="832">
        <v>127</v>
      </c>
    </row>
    <row r="32" spans="1:19" ht="14.45" customHeight="1" x14ac:dyDescent="0.2">
      <c r="A32" s="821" t="s">
        <v>7252</v>
      </c>
      <c r="B32" s="822" t="s">
        <v>7253</v>
      </c>
      <c r="C32" s="822" t="s">
        <v>637</v>
      </c>
      <c r="D32" s="822" t="s">
        <v>2312</v>
      </c>
      <c r="E32" s="822" t="s">
        <v>7235</v>
      </c>
      <c r="F32" s="822" t="s">
        <v>7304</v>
      </c>
      <c r="G32" s="822" t="s">
        <v>7305</v>
      </c>
      <c r="H32" s="831">
        <v>374</v>
      </c>
      <c r="I32" s="831">
        <v>61336</v>
      </c>
      <c r="J32" s="822">
        <v>1.0156648451730419</v>
      </c>
      <c r="K32" s="822">
        <v>164</v>
      </c>
      <c r="L32" s="831">
        <v>366</v>
      </c>
      <c r="M32" s="831">
        <v>60390</v>
      </c>
      <c r="N32" s="822">
        <v>1</v>
      </c>
      <c r="O32" s="822">
        <v>165</v>
      </c>
      <c r="P32" s="831">
        <v>256</v>
      </c>
      <c r="Q32" s="831">
        <v>42496</v>
      </c>
      <c r="R32" s="827">
        <v>0.70369266434840205</v>
      </c>
      <c r="S32" s="832">
        <v>166</v>
      </c>
    </row>
    <row r="33" spans="1:19" ht="14.45" customHeight="1" x14ac:dyDescent="0.2">
      <c r="A33" s="821" t="s">
        <v>7252</v>
      </c>
      <c r="B33" s="822" t="s">
        <v>7253</v>
      </c>
      <c r="C33" s="822" t="s">
        <v>637</v>
      </c>
      <c r="D33" s="822" t="s">
        <v>2312</v>
      </c>
      <c r="E33" s="822" t="s">
        <v>7235</v>
      </c>
      <c r="F33" s="822" t="s">
        <v>7306</v>
      </c>
      <c r="G33" s="822" t="s">
        <v>7307</v>
      </c>
      <c r="H33" s="831"/>
      <c r="I33" s="831"/>
      <c r="J33" s="822"/>
      <c r="K33" s="822"/>
      <c r="L33" s="831"/>
      <c r="M33" s="831"/>
      <c r="N33" s="822"/>
      <c r="O33" s="822"/>
      <c r="P33" s="831">
        <v>115</v>
      </c>
      <c r="Q33" s="831">
        <v>0</v>
      </c>
      <c r="R33" s="827"/>
      <c r="S33" s="832">
        <v>0</v>
      </c>
    </row>
    <row r="34" spans="1:19" ht="14.45" customHeight="1" x14ac:dyDescent="0.2">
      <c r="A34" s="821" t="s">
        <v>7252</v>
      </c>
      <c r="B34" s="822" t="s">
        <v>7253</v>
      </c>
      <c r="C34" s="822" t="s">
        <v>637</v>
      </c>
      <c r="D34" s="822" t="s">
        <v>2312</v>
      </c>
      <c r="E34" s="822" t="s">
        <v>7235</v>
      </c>
      <c r="F34" s="822" t="s">
        <v>7308</v>
      </c>
      <c r="G34" s="822" t="s">
        <v>7309</v>
      </c>
      <c r="H34" s="831">
        <v>1083</v>
      </c>
      <c r="I34" s="831">
        <v>36100</v>
      </c>
      <c r="J34" s="822">
        <v>0.77745877799416929</v>
      </c>
      <c r="K34" s="822">
        <v>33.333333333333336</v>
      </c>
      <c r="L34" s="831">
        <v>1393</v>
      </c>
      <c r="M34" s="831">
        <v>46433.33</v>
      </c>
      <c r="N34" s="822">
        <v>1</v>
      </c>
      <c r="O34" s="822">
        <v>33.333330940416367</v>
      </c>
      <c r="P34" s="831">
        <v>968</v>
      </c>
      <c r="Q34" s="831">
        <v>37571.11</v>
      </c>
      <c r="R34" s="827">
        <v>0.80914097696633003</v>
      </c>
      <c r="S34" s="832">
        <v>38.813130165289259</v>
      </c>
    </row>
    <row r="35" spans="1:19" ht="14.45" customHeight="1" x14ac:dyDescent="0.2">
      <c r="A35" s="821" t="s">
        <v>7252</v>
      </c>
      <c r="B35" s="822" t="s">
        <v>7253</v>
      </c>
      <c r="C35" s="822" t="s">
        <v>637</v>
      </c>
      <c r="D35" s="822" t="s">
        <v>2312</v>
      </c>
      <c r="E35" s="822" t="s">
        <v>7235</v>
      </c>
      <c r="F35" s="822" t="s">
        <v>7312</v>
      </c>
      <c r="G35" s="822" t="s">
        <v>7313</v>
      </c>
      <c r="H35" s="831"/>
      <c r="I35" s="831"/>
      <c r="J35" s="822"/>
      <c r="K35" s="822"/>
      <c r="L35" s="831">
        <v>1</v>
      </c>
      <c r="M35" s="831">
        <v>38</v>
      </c>
      <c r="N35" s="822">
        <v>1</v>
      </c>
      <c r="O35" s="822">
        <v>38</v>
      </c>
      <c r="P35" s="831"/>
      <c r="Q35" s="831"/>
      <c r="R35" s="827"/>
      <c r="S35" s="832"/>
    </row>
    <row r="36" spans="1:19" ht="14.45" customHeight="1" x14ac:dyDescent="0.2">
      <c r="A36" s="821" t="s">
        <v>7252</v>
      </c>
      <c r="B36" s="822" t="s">
        <v>7253</v>
      </c>
      <c r="C36" s="822" t="s">
        <v>637</v>
      </c>
      <c r="D36" s="822" t="s">
        <v>2312</v>
      </c>
      <c r="E36" s="822" t="s">
        <v>7235</v>
      </c>
      <c r="F36" s="822" t="s">
        <v>7238</v>
      </c>
      <c r="G36" s="822" t="s">
        <v>7239</v>
      </c>
      <c r="H36" s="831">
        <v>452</v>
      </c>
      <c r="I36" s="831">
        <v>38872</v>
      </c>
      <c r="J36" s="822">
        <v>1.07147385539844</v>
      </c>
      <c r="K36" s="822">
        <v>86</v>
      </c>
      <c r="L36" s="831">
        <v>417</v>
      </c>
      <c r="M36" s="831">
        <v>36279</v>
      </c>
      <c r="N36" s="822">
        <v>1</v>
      </c>
      <c r="O36" s="822">
        <v>87</v>
      </c>
      <c r="P36" s="831">
        <v>294</v>
      </c>
      <c r="Q36" s="831">
        <v>25872</v>
      </c>
      <c r="R36" s="827">
        <v>0.71313983296121719</v>
      </c>
      <c r="S36" s="832">
        <v>88</v>
      </c>
    </row>
    <row r="37" spans="1:19" ht="14.45" customHeight="1" x14ac:dyDescent="0.2">
      <c r="A37" s="821" t="s">
        <v>7252</v>
      </c>
      <c r="B37" s="822" t="s">
        <v>7253</v>
      </c>
      <c r="C37" s="822" t="s">
        <v>637</v>
      </c>
      <c r="D37" s="822" t="s">
        <v>2312</v>
      </c>
      <c r="E37" s="822" t="s">
        <v>7235</v>
      </c>
      <c r="F37" s="822" t="s">
        <v>7324</v>
      </c>
      <c r="G37" s="822" t="s">
        <v>7325</v>
      </c>
      <c r="H37" s="831"/>
      <c r="I37" s="831"/>
      <c r="J37" s="822"/>
      <c r="K37" s="822"/>
      <c r="L37" s="831"/>
      <c r="M37" s="831"/>
      <c r="N37" s="822"/>
      <c r="O37" s="822"/>
      <c r="P37" s="831">
        <v>2</v>
      </c>
      <c r="Q37" s="831">
        <v>152</v>
      </c>
      <c r="R37" s="827"/>
      <c r="S37" s="832">
        <v>76</v>
      </c>
    </row>
    <row r="38" spans="1:19" ht="14.45" customHeight="1" x14ac:dyDescent="0.2">
      <c r="A38" s="821" t="s">
        <v>7252</v>
      </c>
      <c r="B38" s="822" t="s">
        <v>7253</v>
      </c>
      <c r="C38" s="822" t="s">
        <v>637</v>
      </c>
      <c r="D38" s="822" t="s">
        <v>2312</v>
      </c>
      <c r="E38" s="822" t="s">
        <v>7235</v>
      </c>
      <c r="F38" s="822" t="s">
        <v>7338</v>
      </c>
      <c r="G38" s="822" t="s">
        <v>7339</v>
      </c>
      <c r="H38" s="831"/>
      <c r="I38" s="831"/>
      <c r="J38" s="822"/>
      <c r="K38" s="822"/>
      <c r="L38" s="831"/>
      <c r="M38" s="831"/>
      <c r="N38" s="822"/>
      <c r="O38" s="822"/>
      <c r="P38" s="831">
        <v>6</v>
      </c>
      <c r="Q38" s="831">
        <v>372</v>
      </c>
      <c r="R38" s="827"/>
      <c r="S38" s="832">
        <v>62</v>
      </c>
    </row>
    <row r="39" spans="1:19" ht="14.45" customHeight="1" x14ac:dyDescent="0.2">
      <c r="A39" s="821" t="s">
        <v>7252</v>
      </c>
      <c r="B39" s="822" t="s">
        <v>7253</v>
      </c>
      <c r="C39" s="822" t="s">
        <v>637</v>
      </c>
      <c r="D39" s="822" t="s">
        <v>2312</v>
      </c>
      <c r="E39" s="822" t="s">
        <v>7235</v>
      </c>
      <c r="F39" s="822" t="s">
        <v>7360</v>
      </c>
      <c r="G39" s="822" t="s">
        <v>7361</v>
      </c>
      <c r="H39" s="831">
        <v>69</v>
      </c>
      <c r="I39" s="831">
        <v>6003</v>
      </c>
      <c r="J39" s="822">
        <v>1.6428571428571428</v>
      </c>
      <c r="K39" s="822">
        <v>87</v>
      </c>
      <c r="L39" s="831">
        <v>42</v>
      </c>
      <c r="M39" s="831">
        <v>3654</v>
      </c>
      <c r="N39" s="822">
        <v>1</v>
      </c>
      <c r="O39" s="822">
        <v>87</v>
      </c>
      <c r="P39" s="831">
        <v>39</v>
      </c>
      <c r="Q39" s="831">
        <v>3432</v>
      </c>
      <c r="R39" s="827">
        <v>0.93924466338259438</v>
      </c>
      <c r="S39" s="832">
        <v>88</v>
      </c>
    </row>
    <row r="40" spans="1:19" ht="14.45" customHeight="1" x14ac:dyDescent="0.2">
      <c r="A40" s="821" t="s">
        <v>7252</v>
      </c>
      <c r="B40" s="822" t="s">
        <v>7253</v>
      </c>
      <c r="C40" s="822" t="s">
        <v>637</v>
      </c>
      <c r="D40" s="822" t="s">
        <v>2312</v>
      </c>
      <c r="E40" s="822" t="s">
        <v>7235</v>
      </c>
      <c r="F40" s="822" t="s">
        <v>7368</v>
      </c>
      <c r="G40" s="822" t="s">
        <v>7369</v>
      </c>
      <c r="H40" s="831"/>
      <c r="I40" s="831"/>
      <c r="J40" s="822"/>
      <c r="K40" s="822"/>
      <c r="L40" s="831"/>
      <c r="M40" s="831"/>
      <c r="N40" s="822"/>
      <c r="O40" s="822"/>
      <c r="P40" s="831">
        <v>136</v>
      </c>
      <c r="Q40" s="831">
        <v>0</v>
      </c>
      <c r="R40" s="827"/>
      <c r="S40" s="832">
        <v>0</v>
      </c>
    </row>
    <row r="41" spans="1:19" ht="14.45" customHeight="1" x14ac:dyDescent="0.2">
      <c r="A41" s="821" t="s">
        <v>7252</v>
      </c>
      <c r="B41" s="822" t="s">
        <v>7253</v>
      </c>
      <c r="C41" s="822" t="s">
        <v>637</v>
      </c>
      <c r="D41" s="822" t="s">
        <v>2312</v>
      </c>
      <c r="E41" s="822" t="s">
        <v>7235</v>
      </c>
      <c r="F41" s="822" t="s">
        <v>7378</v>
      </c>
      <c r="G41" s="822" t="s">
        <v>7379</v>
      </c>
      <c r="H41" s="831"/>
      <c r="I41" s="831"/>
      <c r="J41" s="822"/>
      <c r="K41" s="822"/>
      <c r="L41" s="831"/>
      <c r="M41" s="831"/>
      <c r="N41" s="822"/>
      <c r="O41" s="822"/>
      <c r="P41" s="831">
        <v>38</v>
      </c>
      <c r="Q41" s="831">
        <v>0</v>
      </c>
      <c r="R41" s="827"/>
      <c r="S41" s="832">
        <v>0</v>
      </c>
    </row>
    <row r="42" spans="1:19" ht="14.45" customHeight="1" x14ac:dyDescent="0.2">
      <c r="A42" s="821" t="s">
        <v>7252</v>
      </c>
      <c r="B42" s="822" t="s">
        <v>7253</v>
      </c>
      <c r="C42" s="822" t="s">
        <v>637</v>
      </c>
      <c r="D42" s="822" t="s">
        <v>7219</v>
      </c>
      <c r="E42" s="822" t="s">
        <v>7230</v>
      </c>
      <c r="F42" s="822" t="s">
        <v>7231</v>
      </c>
      <c r="G42" s="822" t="s">
        <v>7232</v>
      </c>
      <c r="H42" s="831">
        <v>3.75</v>
      </c>
      <c r="I42" s="831">
        <v>261</v>
      </c>
      <c r="J42" s="822">
        <v>5.7692307692307701</v>
      </c>
      <c r="K42" s="822">
        <v>69.599999999999994</v>
      </c>
      <c r="L42" s="831">
        <v>0.65</v>
      </c>
      <c r="M42" s="831">
        <v>45.239999999999995</v>
      </c>
      <c r="N42" s="822">
        <v>1</v>
      </c>
      <c r="O42" s="822">
        <v>69.599999999999994</v>
      </c>
      <c r="P42" s="831">
        <v>2.1</v>
      </c>
      <c r="Q42" s="831">
        <v>146.43</v>
      </c>
      <c r="R42" s="827">
        <v>3.2367374005305045</v>
      </c>
      <c r="S42" s="832">
        <v>69.728571428571428</v>
      </c>
    </row>
    <row r="43" spans="1:19" ht="14.45" customHeight="1" x14ac:dyDescent="0.2">
      <c r="A43" s="821" t="s">
        <v>7252</v>
      </c>
      <c r="B43" s="822" t="s">
        <v>7253</v>
      </c>
      <c r="C43" s="822" t="s">
        <v>637</v>
      </c>
      <c r="D43" s="822" t="s">
        <v>7219</v>
      </c>
      <c r="E43" s="822" t="s">
        <v>7230</v>
      </c>
      <c r="F43" s="822" t="s">
        <v>7258</v>
      </c>
      <c r="G43" s="822" t="s">
        <v>1178</v>
      </c>
      <c r="H43" s="831">
        <v>72</v>
      </c>
      <c r="I43" s="831">
        <v>1209.5999999999999</v>
      </c>
      <c r="J43" s="822">
        <v>1.0746268656716418</v>
      </c>
      <c r="K43" s="822">
        <v>16.799999999999997</v>
      </c>
      <c r="L43" s="831">
        <v>67</v>
      </c>
      <c r="M43" s="831">
        <v>1125.5999999999999</v>
      </c>
      <c r="N43" s="822">
        <v>1</v>
      </c>
      <c r="O43" s="822">
        <v>16.799999999999997</v>
      </c>
      <c r="P43" s="831">
        <v>48</v>
      </c>
      <c r="Q43" s="831">
        <v>806.4</v>
      </c>
      <c r="R43" s="827">
        <v>0.71641791044776126</v>
      </c>
      <c r="S43" s="832">
        <v>16.8</v>
      </c>
    </row>
    <row r="44" spans="1:19" ht="14.45" customHeight="1" x14ac:dyDescent="0.2">
      <c r="A44" s="821" t="s">
        <v>7252</v>
      </c>
      <c r="B44" s="822" t="s">
        <v>7253</v>
      </c>
      <c r="C44" s="822" t="s">
        <v>637</v>
      </c>
      <c r="D44" s="822" t="s">
        <v>7219</v>
      </c>
      <c r="E44" s="822" t="s">
        <v>7230</v>
      </c>
      <c r="F44" s="822" t="s">
        <v>7259</v>
      </c>
      <c r="G44" s="822"/>
      <c r="H44" s="831">
        <v>0.60000000000000009</v>
      </c>
      <c r="I44" s="831">
        <v>126.03</v>
      </c>
      <c r="J44" s="822"/>
      <c r="K44" s="822">
        <v>210.04999999999998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7252</v>
      </c>
      <c r="B45" s="822" t="s">
        <v>7253</v>
      </c>
      <c r="C45" s="822" t="s">
        <v>637</v>
      </c>
      <c r="D45" s="822" t="s">
        <v>7219</v>
      </c>
      <c r="E45" s="822" t="s">
        <v>7230</v>
      </c>
      <c r="F45" s="822" t="s">
        <v>7260</v>
      </c>
      <c r="G45" s="822" t="s">
        <v>3266</v>
      </c>
      <c r="H45" s="831"/>
      <c r="I45" s="831"/>
      <c r="J45" s="822"/>
      <c r="K45" s="822"/>
      <c r="L45" s="831"/>
      <c r="M45" s="831"/>
      <c r="N45" s="822"/>
      <c r="O45" s="822"/>
      <c r="P45" s="831">
        <v>0.1</v>
      </c>
      <c r="Q45" s="831">
        <v>94.12</v>
      </c>
      <c r="R45" s="827"/>
      <c r="S45" s="832">
        <v>941.2</v>
      </c>
    </row>
    <row r="46" spans="1:19" ht="14.45" customHeight="1" x14ac:dyDescent="0.2">
      <c r="A46" s="821" t="s">
        <v>7252</v>
      </c>
      <c r="B46" s="822" t="s">
        <v>7253</v>
      </c>
      <c r="C46" s="822" t="s">
        <v>637</v>
      </c>
      <c r="D46" s="822" t="s">
        <v>7219</v>
      </c>
      <c r="E46" s="822" t="s">
        <v>7235</v>
      </c>
      <c r="F46" s="822" t="s">
        <v>7268</v>
      </c>
      <c r="G46" s="822" t="s">
        <v>7269</v>
      </c>
      <c r="H46" s="831">
        <v>9</v>
      </c>
      <c r="I46" s="831">
        <v>1854</v>
      </c>
      <c r="J46" s="822">
        <v>4.4782608695652177</v>
      </c>
      <c r="K46" s="822">
        <v>206</v>
      </c>
      <c r="L46" s="831">
        <v>2</v>
      </c>
      <c r="M46" s="831">
        <v>414</v>
      </c>
      <c r="N46" s="822">
        <v>1</v>
      </c>
      <c r="O46" s="822">
        <v>207</v>
      </c>
      <c r="P46" s="831">
        <v>1</v>
      </c>
      <c r="Q46" s="831">
        <v>209</v>
      </c>
      <c r="R46" s="827">
        <v>0.50483091787439616</v>
      </c>
      <c r="S46" s="832">
        <v>209</v>
      </c>
    </row>
    <row r="47" spans="1:19" ht="14.45" customHeight="1" x14ac:dyDescent="0.2">
      <c r="A47" s="821" t="s">
        <v>7252</v>
      </c>
      <c r="B47" s="822" t="s">
        <v>7253</v>
      </c>
      <c r="C47" s="822" t="s">
        <v>637</v>
      </c>
      <c r="D47" s="822" t="s">
        <v>7219</v>
      </c>
      <c r="E47" s="822" t="s">
        <v>7235</v>
      </c>
      <c r="F47" s="822" t="s">
        <v>7272</v>
      </c>
      <c r="G47" s="822" t="s">
        <v>7273</v>
      </c>
      <c r="H47" s="831">
        <v>37</v>
      </c>
      <c r="I47" s="831">
        <v>3071</v>
      </c>
      <c r="J47" s="822">
        <v>0.7778622087132725</v>
      </c>
      <c r="K47" s="822">
        <v>83</v>
      </c>
      <c r="L47" s="831">
        <v>47</v>
      </c>
      <c r="M47" s="831">
        <v>3948</v>
      </c>
      <c r="N47" s="822">
        <v>1</v>
      </c>
      <c r="O47" s="822">
        <v>84</v>
      </c>
      <c r="P47" s="831">
        <v>37</v>
      </c>
      <c r="Q47" s="831">
        <v>3145</v>
      </c>
      <c r="R47" s="827">
        <v>0.79660587639311042</v>
      </c>
      <c r="S47" s="832">
        <v>85</v>
      </c>
    </row>
    <row r="48" spans="1:19" ht="14.45" customHeight="1" x14ac:dyDescent="0.2">
      <c r="A48" s="821" t="s">
        <v>7252</v>
      </c>
      <c r="B48" s="822" t="s">
        <v>7253</v>
      </c>
      <c r="C48" s="822" t="s">
        <v>637</v>
      </c>
      <c r="D48" s="822" t="s">
        <v>7219</v>
      </c>
      <c r="E48" s="822" t="s">
        <v>7235</v>
      </c>
      <c r="F48" s="822" t="s">
        <v>7276</v>
      </c>
      <c r="G48" s="822" t="s">
        <v>7277</v>
      </c>
      <c r="H48" s="831">
        <v>167</v>
      </c>
      <c r="I48" s="831">
        <v>6179</v>
      </c>
      <c r="J48" s="822">
        <v>0.74589570255915016</v>
      </c>
      <c r="K48" s="822">
        <v>37</v>
      </c>
      <c r="L48" s="831">
        <v>218</v>
      </c>
      <c r="M48" s="831">
        <v>8284</v>
      </c>
      <c r="N48" s="822">
        <v>1</v>
      </c>
      <c r="O48" s="822">
        <v>38</v>
      </c>
      <c r="P48" s="831">
        <v>240</v>
      </c>
      <c r="Q48" s="831">
        <v>9120</v>
      </c>
      <c r="R48" s="827">
        <v>1.1009174311926606</v>
      </c>
      <c r="S48" s="832">
        <v>38</v>
      </c>
    </row>
    <row r="49" spans="1:19" ht="14.45" customHeight="1" x14ac:dyDescent="0.2">
      <c r="A49" s="821" t="s">
        <v>7252</v>
      </c>
      <c r="B49" s="822" t="s">
        <v>7253</v>
      </c>
      <c r="C49" s="822" t="s">
        <v>637</v>
      </c>
      <c r="D49" s="822" t="s">
        <v>7219</v>
      </c>
      <c r="E49" s="822" t="s">
        <v>7235</v>
      </c>
      <c r="F49" s="822" t="s">
        <v>7278</v>
      </c>
      <c r="G49" s="822" t="s">
        <v>7279</v>
      </c>
      <c r="H49" s="831"/>
      <c r="I49" s="831"/>
      <c r="J49" s="822"/>
      <c r="K49" s="822"/>
      <c r="L49" s="831"/>
      <c r="M49" s="831"/>
      <c r="N49" s="822"/>
      <c r="O49" s="822"/>
      <c r="P49" s="831">
        <v>2</v>
      </c>
      <c r="Q49" s="831">
        <v>10</v>
      </c>
      <c r="R49" s="827"/>
      <c r="S49" s="832">
        <v>5</v>
      </c>
    </row>
    <row r="50" spans="1:19" ht="14.45" customHeight="1" x14ac:dyDescent="0.2">
      <c r="A50" s="821" t="s">
        <v>7252</v>
      </c>
      <c r="B50" s="822" t="s">
        <v>7253</v>
      </c>
      <c r="C50" s="822" t="s">
        <v>637</v>
      </c>
      <c r="D50" s="822" t="s">
        <v>7219</v>
      </c>
      <c r="E50" s="822" t="s">
        <v>7235</v>
      </c>
      <c r="F50" s="822" t="s">
        <v>7280</v>
      </c>
      <c r="G50" s="822" t="s">
        <v>7281</v>
      </c>
      <c r="H50" s="831">
        <v>1</v>
      </c>
      <c r="I50" s="831">
        <v>5</v>
      </c>
      <c r="J50" s="822">
        <v>0.33333333333333331</v>
      </c>
      <c r="K50" s="822">
        <v>5</v>
      </c>
      <c r="L50" s="831">
        <v>3</v>
      </c>
      <c r="M50" s="831">
        <v>15</v>
      </c>
      <c r="N50" s="822">
        <v>1</v>
      </c>
      <c r="O50" s="822">
        <v>5</v>
      </c>
      <c r="P50" s="831">
        <v>16</v>
      </c>
      <c r="Q50" s="831">
        <v>80</v>
      </c>
      <c r="R50" s="827">
        <v>5.333333333333333</v>
      </c>
      <c r="S50" s="832">
        <v>5</v>
      </c>
    </row>
    <row r="51" spans="1:19" ht="14.45" customHeight="1" x14ac:dyDescent="0.2">
      <c r="A51" s="821" t="s">
        <v>7252</v>
      </c>
      <c r="B51" s="822" t="s">
        <v>7253</v>
      </c>
      <c r="C51" s="822" t="s">
        <v>637</v>
      </c>
      <c r="D51" s="822" t="s">
        <v>7219</v>
      </c>
      <c r="E51" s="822" t="s">
        <v>7235</v>
      </c>
      <c r="F51" s="822" t="s">
        <v>7288</v>
      </c>
      <c r="G51" s="822" t="s">
        <v>7289</v>
      </c>
      <c r="H51" s="831">
        <v>1</v>
      </c>
      <c r="I51" s="831">
        <v>91</v>
      </c>
      <c r="J51" s="822">
        <v>1</v>
      </c>
      <c r="K51" s="822">
        <v>91</v>
      </c>
      <c r="L51" s="831">
        <v>1</v>
      </c>
      <c r="M51" s="831">
        <v>91</v>
      </c>
      <c r="N51" s="822">
        <v>1</v>
      </c>
      <c r="O51" s="822">
        <v>91</v>
      </c>
      <c r="P51" s="831"/>
      <c r="Q51" s="831"/>
      <c r="R51" s="827"/>
      <c r="S51" s="832"/>
    </row>
    <row r="52" spans="1:19" ht="14.45" customHeight="1" x14ac:dyDescent="0.2">
      <c r="A52" s="821" t="s">
        <v>7252</v>
      </c>
      <c r="B52" s="822" t="s">
        <v>7253</v>
      </c>
      <c r="C52" s="822" t="s">
        <v>637</v>
      </c>
      <c r="D52" s="822" t="s">
        <v>7219</v>
      </c>
      <c r="E52" s="822" t="s">
        <v>7235</v>
      </c>
      <c r="F52" s="822" t="s">
        <v>7292</v>
      </c>
      <c r="G52" s="822" t="s">
        <v>7293</v>
      </c>
      <c r="H52" s="831">
        <v>5</v>
      </c>
      <c r="I52" s="831">
        <v>405</v>
      </c>
      <c r="J52" s="822">
        <v>0.45454545454545453</v>
      </c>
      <c r="K52" s="822">
        <v>81</v>
      </c>
      <c r="L52" s="831">
        <v>11</v>
      </c>
      <c r="M52" s="831">
        <v>891</v>
      </c>
      <c r="N52" s="822">
        <v>1</v>
      </c>
      <c r="O52" s="822">
        <v>81</v>
      </c>
      <c r="P52" s="831">
        <v>8</v>
      </c>
      <c r="Q52" s="831">
        <v>656</v>
      </c>
      <c r="R52" s="827">
        <v>0.73625140291806956</v>
      </c>
      <c r="S52" s="832">
        <v>82</v>
      </c>
    </row>
    <row r="53" spans="1:19" ht="14.45" customHeight="1" x14ac:dyDescent="0.2">
      <c r="A53" s="821" t="s">
        <v>7252</v>
      </c>
      <c r="B53" s="822" t="s">
        <v>7253</v>
      </c>
      <c r="C53" s="822" t="s">
        <v>637</v>
      </c>
      <c r="D53" s="822" t="s">
        <v>7219</v>
      </c>
      <c r="E53" s="822" t="s">
        <v>7235</v>
      </c>
      <c r="F53" s="822" t="s">
        <v>7294</v>
      </c>
      <c r="G53" s="822" t="s">
        <v>7295</v>
      </c>
      <c r="H53" s="831">
        <v>390</v>
      </c>
      <c r="I53" s="831">
        <v>98280</v>
      </c>
      <c r="J53" s="822">
        <v>1.0600798187897746</v>
      </c>
      <c r="K53" s="822">
        <v>252</v>
      </c>
      <c r="L53" s="831">
        <v>365</v>
      </c>
      <c r="M53" s="831">
        <v>92710</v>
      </c>
      <c r="N53" s="822">
        <v>1</v>
      </c>
      <c r="O53" s="822">
        <v>254</v>
      </c>
      <c r="P53" s="831">
        <v>341</v>
      </c>
      <c r="Q53" s="831">
        <v>86955</v>
      </c>
      <c r="R53" s="827">
        <v>0.93792471146586132</v>
      </c>
      <c r="S53" s="832">
        <v>255</v>
      </c>
    </row>
    <row r="54" spans="1:19" ht="14.45" customHeight="1" x14ac:dyDescent="0.2">
      <c r="A54" s="821" t="s">
        <v>7252</v>
      </c>
      <c r="B54" s="822" t="s">
        <v>7253</v>
      </c>
      <c r="C54" s="822" t="s">
        <v>637</v>
      </c>
      <c r="D54" s="822" t="s">
        <v>7219</v>
      </c>
      <c r="E54" s="822" t="s">
        <v>7235</v>
      </c>
      <c r="F54" s="822" t="s">
        <v>7296</v>
      </c>
      <c r="G54" s="822" t="s">
        <v>7297</v>
      </c>
      <c r="H54" s="831">
        <v>327</v>
      </c>
      <c r="I54" s="831">
        <v>41437</v>
      </c>
      <c r="J54" s="822">
        <v>0.92119069850162283</v>
      </c>
      <c r="K54" s="822">
        <v>126.71865443425077</v>
      </c>
      <c r="L54" s="831">
        <v>357</v>
      </c>
      <c r="M54" s="831">
        <v>44982</v>
      </c>
      <c r="N54" s="822">
        <v>1</v>
      </c>
      <c r="O54" s="822">
        <v>126</v>
      </c>
      <c r="P54" s="831">
        <v>258</v>
      </c>
      <c r="Q54" s="831">
        <v>32766</v>
      </c>
      <c r="R54" s="827">
        <v>0.72842470321461916</v>
      </c>
      <c r="S54" s="832">
        <v>127</v>
      </c>
    </row>
    <row r="55" spans="1:19" ht="14.45" customHeight="1" x14ac:dyDescent="0.2">
      <c r="A55" s="821" t="s">
        <v>7252</v>
      </c>
      <c r="B55" s="822" t="s">
        <v>7253</v>
      </c>
      <c r="C55" s="822" t="s">
        <v>637</v>
      </c>
      <c r="D55" s="822" t="s">
        <v>7219</v>
      </c>
      <c r="E55" s="822" t="s">
        <v>7235</v>
      </c>
      <c r="F55" s="822" t="s">
        <v>7304</v>
      </c>
      <c r="G55" s="822" t="s">
        <v>7305</v>
      </c>
      <c r="H55" s="831">
        <v>138</v>
      </c>
      <c r="I55" s="831">
        <v>22632</v>
      </c>
      <c r="J55" s="822">
        <v>0.87925407925407928</v>
      </c>
      <c r="K55" s="822">
        <v>164</v>
      </c>
      <c r="L55" s="831">
        <v>156</v>
      </c>
      <c r="M55" s="831">
        <v>25740</v>
      </c>
      <c r="N55" s="822">
        <v>1</v>
      </c>
      <c r="O55" s="822">
        <v>165</v>
      </c>
      <c r="P55" s="831">
        <v>111</v>
      </c>
      <c r="Q55" s="831">
        <v>18426</v>
      </c>
      <c r="R55" s="827">
        <v>0.71585081585081589</v>
      </c>
      <c r="S55" s="832">
        <v>166</v>
      </c>
    </row>
    <row r="56" spans="1:19" ht="14.45" customHeight="1" x14ac:dyDescent="0.2">
      <c r="A56" s="821" t="s">
        <v>7252</v>
      </c>
      <c r="B56" s="822" t="s">
        <v>7253</v>
      </c>
      <c r="C56" s="822" t="s">
        <v>637</v>
      </c>
      <c r="D56" s="822" t="s">
        <v>7219</v>
      </c>
      <c r="E56" s="822" t="s">
        <v>7235</v>
      </c>
      <c r="F56" s="822" t="s">
        <v>7306</v>
      </c>
      <c r="G56" s="822" t="s">
        <v>7307</v>
      </c>
      <c r="H56" s="831"/>
      <c r="I56" s="831"/>
      <c r="J56" s="822"/>
      <c r="K56" s="822"/>
      <c r="L56" s="831"/>
      <c r="M56" s="831"/>
      <c r="N56" s="822"/>
      <c r="O56" s="822"/>
      <c r="P56" s="831">
        <v>50</v>
      </c>
      <c r="Q56" s="831">
        <v>0</v>
      </c>
      <c r="R56" s="827"/>
      <c r="S56" s="832">
        <v>0</v>
      </c>
    </row>
    <row r="57" spans="1:19" ht="14.45" customHeight="1" x14ac:dyDescent="0.2">
      <c r="A57" s="821" t="s">
        <v>7252</v>
      </c>
      <c r="B57" s="822" t="s">
        <v>7253</v>
      </c>
      <c r="C57" s="822" t="s">
        <v>637</v>
      </c>
      <c r="D57" s="822" t="s">
        <v>7219</v>
      </c>
      <c r="E57" s="822" t="s">
        <v>7235</v>
      </c>
      <c r="F57" s="822" t="s">
        <v>7308</v>
      </c>
      <c r="G57" s="822" t="s">
        <v>7309</v>
      </c>
      <c r="H57" s="831">
        <v>494</v>
      </c>
      <c r="I57" s="831">
        <v>16466.68</v>
      </c>
      <c r="J57" s="822">
        <v>0.74848545454545456</v>
      </c>
      <c r="K57" s="822">
        <v>33.333360323886637</v>
      </c>
      <c r="L57" s="831">
        <v>660</v>
      </c>
      <c r="M57" s="831">
        <v>22000</v>
      </c>
      <c r="N57" s="822">
        <v>1</v>
      </c>
      <c r="O57" s="822">
        <v>33.333333333333336</v>
      </c>
      <c r="P57" s="831">
        <v>580</v>
      </c>
      <c r="Q57" s="831">
        <v>22923.329999999998</v>
      </c>
      <c r="R57" s="827">
        <v>1.0419695454545455</v>
      </c>
      <c r="S57" s="832">
        <v>39.522982758620685</v>
      </c>
    </row>
    <row r="58" spans="1:19" ht="14.45" customHeight="1" x14ac:dyDescent="0.2">
      <c r="A58" s="821" t="s">
        <v>7252</v>
      </c>
      <c r="B58" s="822" t="s">
        <v>7253</v>
      </c>
      <c r="C58" s="822" t="s">
        <v>637</v>
      </c>
      <c r="D58" s="822" t="s">
        <v>7219</v>
      </c>
      <c r="E58" s="822" t="s">
        <v>7235</v>
      </c>
      <c r="F58" s="822" t="s">
        <v>7310</v>
      </c>
      <c r="G58" s="822" t="s">
        <v>7311</v>
      </c>
      <c r="H58" s="831">
        <v>747</v>
      </c>
      <c r="I58" s="831">
        <v>86463</v>
      </c>
      <c r="J58" s="822">
        <v>1.3828769752415073</v>
      </c>
      <c r="K58" s="822">
        <v>115.74698795180723</v>
      </c>
      <c r="L58" s="831">
        <v>539</v>
      </c>
      <c r="M58" s="831">
        <v>62524</v>
      </c>
      <c r="N58" s="822">
        <v>1</v>
      </c>
      <c r="O58" s="822">
        <v>116</v>
      </c>
      <c r="P58" s="831">
        <v>189</v>
      </c>
      <c r="Q58" s="831">
        <v>22113</v>
      </c>
      <c r="R58" s="827">
        <v>0.35367218987908644</v>
      </c>
      <c r="S58" s="832">
        <v>117</v>
      </c>
    </row>
    <row r="59" spans="1:19" ht="14.45" customHeight="1" x14ac:dyDescent="0.2">
      <c r="A59" s="821" t="s">
        <v>7252</v>
      </c>
      <c r="B59" s="822" t="s">
        <v>7253</v>
      </c>
      <c r="C59" s="822" t="s">
        <v>637</v>
      </c>
      <c r="D59" s="822" t="s">
        <v>7219</v>
      </c>
      <c r="E59" s="822" t="s">
        <v>7235</v>
      </c>
      <c r="F59" s="822" t="s">
        <v>7312</v>
      </c>
      <c r="G59" s="822" t="s">
        <v>7313</v>
      </c>
      <c r="H59" s="831">
        <v>30</v>
      </c>
      <c r="I59" s="831">
        <v>1110</v>
      </c>
      <c r="J59" s="822">
        <v>0.83458646616541354</v>
      </c>
      <c r="K59" s="822">
        <v>37</v>
      </c>
      <c r="L59" s="831">
        <v>35</v>
      </c>
      <c r="M59" s="831">
        <v>1330</v>
      </c>
      <c r="N59" s="822">
        <v>1</v>
      </c>
      <c r="O59" s="822">
        <v>38</v>
      </c>
      <c r="P59" s="831">
        <v>37</v>
      </c>
      <c r="Q59" s="831">
        <v>1406</v>
      </c>
      <c r="R59" s="827">
        <v>1.0571428571428572</v>
      </c>
      <c r="S59" s="832">
        <v>38</v>
      </c>
    </row>
    <row r="60" spans="1:19" ht="14.45" customHeight="1" x14ac:dyDescent="0.2">
      <c r="A60" s="821" t="s">
        <v>7252</v>
      </c>
      <c r="B60" s="822" t="s">
        <v>7253</v>
      </c>
      <c r="C60" s="822" t="s">
        <v>637</v>
      </c>
      <c r="D60" s="822" t="s">
        <v>7219</v>
      </c>
      <c r="E60" s="822" t="s">
        <v>7235</v>
      </c>
      <c r="F60" s="822" t="s">
        <v>7238</v>
      </c>
      <c r="G60" s="822" t="s">
        <v>7239</v>
      </c>
      <c r="H60" s="831">
        <v>136</v>
      </c>
      <c r="I60" s="831">
        <v>11696</v>
      </c>
      <c r="J60" s="822">
        <v>0.8729661143454247</v>
      </c>
      <c r="K60" s="822">
        <v>86</v>
      </c>
      <c r="L60" s="831">
        <v>154</v>
      </c>
      <c r="M60" s="831">
        <v>13398</v>
      </c>
      <c r="N60" s="822">
        <v>1</v>
      </c>
      <c r="O60" s="822">
        <v>87</v>
      </c>
      <c r="P60" s="831">
        <v>110</v>
      </c>
      <c r="Q60" s="831">
        <v>9680</v>
      </c>
      <c r="R60" s="827">
        <v>0.72249589490968802</v>
      </c>
      <c r="S60" s="832">
        <v>88</v>
      </c>
    </row>
    <row r="61" spans="1:19" ht="14.45" customHeight="1" x14ac:dyDescent="0.2">
      <c r="A61" s="821" t="s">
        <v>7252</v>
      </c>
      <c r="B61" s="822" t="s">
        <v>7253</v>
      </c>
      <c r="C61" s="822" t="s">
        <v>637</v>
      </c>
      <c r="D61" s="822" t="s">
        <v>7219</v>
      </c>
      <c r="E61" s="822" t="s">
        <v>7235</v>
      </c>
      <c r="F61" s="822" t="s">
        <v>7314</v>
      </c>
      <c r="G61" s="822" t="s">
        <v>7315</v>
      </c>
      <c r="H61" s="831"/>
      <c r="I61" s="831"/>
      <c r="J61" s="822"/>
      <c r="K61" s="822"/>
      <c r="L61" s="831">
        <v>1</v>
      </c>
      <c r="M61" s="831">
        <v>156</v>
      </c>
      <c r="N61" s="822">
        <v>1</v>
      </c>
      <c r="O61" s="822">
        <v>156</v>
      </c>
      <c r="P61" s="831"/>
      <c r="Q61" s="831"/>
      <c r="R61" s="827"/>
      <c r="S61" s="832"/>
    </row>
    <row r="62" spans="1:19" ht="14.45" customHeight="1" x14ac:dyDescent="0.2">
      <c r="A62" s="821" t="s">
        <v>7252</v>
      </c>
      <c r="B62" s="822" t="s">
        <v>7253</v>
      </c>
      <c r="C62" s="822" t="s">
        <v>637</v>
      </c>
      <c r="D62" s="822" t="s">
        <v>7219</v>
      </c>
      <c r="E62" s="822" t="s">
        <v>7235</v>
      </c>
      <c r="F62" s="822" t="s">
        <v>7316</v>
      </c>
      <c r="G62" s="822" t="s">
        <v>7317</v>
      </c>
      <c r="H62" s="831">
        <v>2</v>
      </c>
      <c r="I62" s="831">
        <v>64</v>
      </c>
      <c r="J62" s="822">
        <v>0.48484848484848486</v>
      </c>
      <c r="K62" s="822">
        <v>32</v>
      </c>
      <c r="L62" s="831">
        <v>4</v>
      </c>
      <c r="M62" s="831">
        <v>132</v>
      </c>
      <c r="N62" s="822">
        <v>1</v>
      </c>
      <c r="O62" s="822">
        <v>33</v>
      </c>
      <c r="P62" s="831"/>
      <c r="Q62" s="831"/>
      <c r="R62" s="827"/>
      <c r="S62" s="832"/>
    </row>
    <row r="63" spans="1:19" ht="14.45" customHeight="1" x14ac:dyDescent="0.2">
      <c r="A63" s="821" t="s">
        <v>7252</v>
      </c>
      <c r="B63" s="822" t="s">
        <v>7253</v>
      </c>
      <c r="C63" s="822" t="s">
        <v>637</v>
      </c>
      <c r="D63" s="822" t="s">
        <v>7219</v>
      </c>
      <c r="E63" s="822" t="s">
        <v>7235</v>
      </c>
      <c r="F63" s="822" t="s">
        <v>7318</v>
      </c>
      <c r="G63" s="822" t="s">
        <v>7319</v>
      </c>
      <c r="H63" s="831">
        <v>17</v>
      </c>
      <c r="I63" s="831">
        <v>0</v>
      </c>
      <c r="J63" s="822"/>
      <c r="K63" s="822">
        <v>0</v>
      </c>
      <c r="L63" s="831">
        <v>3</v>
      </c>
      <c r="M63" s="831">
        <v>0</v>
      </c>
      <c r="N63" s="822"/>
      <c r="O63" s="822">
        <v>0</v>
      </c>
      <c r="P63" s="831">
        <v>5</v>
      </c>
      <c r="Q63" s="831">
        <v>0</v>
      </c>
      <c r="R63" s="827"/>
      <c r="S63" s="832">
        <v>0</v>
      </c>
    </row>
    <row r="64" spans="1:19" ht="14.45" customHeight="1" x14ac:dyDescent="0.2">
      <c r="A64" s="821" t="s">
        <v>7252</v>
      </c>
      <c r="B64" s="822" t="s">
        <v>7253</v>
      </c>
      <c r="C64" s="822" t="s">
        <v>637</v>
      </c>
      <c r="D64" s="822" t="s">
        <v>7219</v>
      </c>
      <c r="E64" s="822" t="s">
        <v>7235</v>
      </c>
      <c r="F64" s="822" t="s">
        <v>7324</v>
      </c>
      <c r="G64" s="822" t="s">
        <v>7325</v>
      </c>
      <c r="H64" s="831"/>
      <c r="I64" s="831"/>
      <c r="J64" s="822"/>
      <c r="K64" s="822"/>
      <c r="L64" s="831"/>
      <c r="M64" s="831"/>
      <c r="N64" s="822"/>
      <c r="O64" s="822"/>
      <c r="P64" s="831">
        <v>5</v>
      </c>
      <c r="Q64" s="831">
        <v>380</v>
      </c>
      <c r="R64" s="827"/>
      <c r="S64" s="832">
        <v>76</v>
      </c>
    </row>
    <row r="65" spans="1:19" ht="14.45" customHeight="1" x14ac:dyDescent="0.2">
      <c r="A65" s="821" t="s">
        <v>7252</v>
      </c>
      <c r="B65" s="822" t="s">
        <v>7253</v>
      </c>
      <c r="C65" s="822" t="s">
        <v>637</v>
      </c>
      <c r="D65" s="822" t="s">
        <v>7219</v>
      </c>
      <c r="E65" s="822" t="s">
        <v>7235</v>
      </c>
      <c r="F65" s="822" t="s">
        <v>7328</v>
      </c>
      <c r="G65" s="822" t="s">
        <v>7329</v>
      </c>
      <c r="H65" s="831"/>
      <c r="I65" s="831"/>
      <c r="J65" s="822"/>
      <c r="K65" s="822"/>
      <c r="L65" s="831">
        <v>0</v>
      </c>
      <c r="M65" s="831">
        <v>0</v>
      </c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7252</v>
      </c>
      <c r="B66" s="822" t="s">
        <v>7253</v>
      </c>
      <c r="C66" s="822" t="s">
        <v>637</v>
      </c>
      <c r="D66" s="822" t="s">
        <v>7219</v>
      </c>
      <c r="E66" s="822" t="s">
        <v>7235</v>
      </c>
      <c r="F66" s="822" t="s">
        <v>7240</v>
      </c>
      <c r="G66" s="822" t="s">
        <v>7241</v>
      </c>
      <c r="H66" s="831"/>
      <c r="I66" s="831"/>
      <c r="J66" s="822"/>
      <c r="K66" s="822"/>
      <c r="L66" s="831">
        <v>1</v>
      </c>
      <c r="M66" s="831">
        <v>158</v>
      </c>
      <c r="N66" s="822">
        <v>1</v>
      </c>
      <c r="O66" s="822">
        <v>158</v>
      </c>
      <c r="P66" s="831"/>
      <c r="Q66" s="831"/>
      <c r="R66" s="827"/>
      <c r="S66" s="832"/>
    </row>
    <row r="67" spans="1:19" ht="14.45" customHeight="1" x14ac:dyDescent="0.2">
      <c r="A67" s="821" t="s">
        <v>7252</v>
      </c>
      <c r="B67" s="822" t="s">
        <v>7253</v>
      </c>
      <c r="C67" s="822" t="s">
        <v>637</v>
      </c>
      <c r="D67" s="822" t="s">
        <v>7219</v>
      </c>
      <c r="E67" s="822" t="s">
        <v>7235</v>
      </c>
      <c r="F67" s="822" t="s">
        <v>7330</v>
      </c>
      <c r="G67" s="822" t="s">
        <v>7331</v>
      </c>
      <c r="H67" s="831"/>
      <c r="I67" s="831"/>
      <c r="J67" s="822"/>
      <c r="K67" s="822"/>
      <c r="L67" s="831"/>
      <c r="M67" s="831"/>
      <c r="N67" s="822"/>
      <c r="O67" s="822"/>
      <c r="P67" s="831">
        <v>1</v>
      </c>
      <c r="Q67" s="831">
        <v>379</v>
      </c>
      <c r="R67" s="827"/>
      <c r="S67" s="832">
        <v>379</v>
      </c>
    </row>
    <row r="68" spans="1:19" ht="14.45" customHeight="1" x14ac:dyDescent="0.2">
      <c r="A68" s="821" t="s">
        <v>7252</v>
      </c>
      <c r="B68" s="822" t="s">
        <v>7253</v>
      </c>
      <c r="C68" s="822" t="s">
        <v>637</v>
      </c>
      <c r="D68" s="822" t="s">
        <v>7219</v>
      </c>
      <c r="E68" s="822" t="s">
        <v>7235</v>
      </c>
      <c r="F68" s="822" t="s">
        <v>7338</v>
      </c>
      <c r="G68" s="822" t="s">
        <v>7339</v>
      </c>
      <c r="H68" s="831">
        <v>19</v>
      </c>
      <c r="I68" s="831">
        <v>1131</v>
      </c>
      <c r="J68" s="822">
        <v>0.24396031061259707</v>
      </c>
      <c r="K68" s="822">
        <v>59.526315789473685</v>
      </c>
      <c r="L68" s="831">
        <v>76</v>
      </c>
      <c r="M68" s="831">
        <v>4636</v>
      </c>
      <c r="N68" s="822">
        <v>1</v>
      </c>
      <c r="O68" s="822">
        <v>61</v>
      </c>
      <c r="P68" s="831">
        <v>226</v>
      </c>
      <c r="Q68" s="831">
        <v>14012</v>
      </c>
      <c r="R68" s="827">
        <v>3.0224331320103537</v>
      </c>
      <c r="S68" s="832">
        <v>62</v>
      </c>
    </row>
    <row r="69" spans="1:19" ht="14.45" customHeight="1" x14ac:dyDescent="0.2">
      <c r="A69" s="821" t="s">
        <v>7252</v>
      </c>
      <c r="B69" s="822" t="s">
        <v>7253</v>
      </c>
      <c r="C69" s="822" t="s">
        <v>637</v>
      </c>
      <c r="D69" s="822" t="s">
        <v>7219</v>
      </c>
      <c r="E69" s="822" t="s">
        <v>7235</v>
      </c>
      <c r="F69" s="822" t="s">
        <v>7340</v>
      </c>
      <c r="G69" s="822" t="s">
        <v>7341</v>
      </c>
      <c r="H69" s="831">
        <v>14</v>
      </c>
      <c r="I69" s="831">
        <v>2870</v>
      </c>
      <c r="J69" s="822">
        <v>0.73326520183955035</v>
      </c>
      <c r="K69" s="822">
        <v>205</v>
      </c>
      <c r="L69" s="831">
        <v>19</v>
      </c>
      <c r="M69" s="831">
        <v>3914</v>
      </c>
      <c r="N69" s="822">
        <v>1</v>
      </c>
      <c r="O69" s="822">
        <v>206</v>
      </c>
      <c r="P69" s="831">
        <v>1</v>
      </c>
      <c r="Q69" s="831">
        <v>207</v>
      </c>
      <c r="R69" s="827">
        <v>5.2887072049054677E-2</v>
      </c>
      <c r="S69" s="832">
        <v>207</v>
      </c>
    </row>
    <row r="70" spans="1:19" ht="14.45" customHeight="1" x14ac:dyDescent="0.2">
      <c r="A70" s="821" t="s">
        <v>7252</v>
      </c>
      <c r="B70" s="822" t="s">
        <v>7253</v>
      </c>
      <c r="C70" s="822" t="s">
        <v>637</v>
      </c>
      <c r="D70" s="822" t="s">
        <v>7219</v>
      </c>
      <c r="E70" s="822" t="s">
        <v>7235</v>
      </c>
      <c r="F70" s="822" t="s">
        <v>7362</v>
      </c>
      <c r="G70" s="822" t="s">
        <v>7363</v>
      </c>
      <c r="H70" s="831"/>
      <c r="I70" s="831"/>
      <c r="J70" s="822"/>
      <c r="K70" s="822"/>
      <c r="L70" s="831">
        <v>1</v>
      </c>
      <c r="M70" s="831">
        <v>503</v>
      </c>
      <c r="N70" s="822">
        <v>1</v>
      </c>
      <c r="O70" s="822">
        <v>503</v>
      </c>
      <c r="P70" s="831"/>
      <c r="Q70" s="831"/>
      <c r="R70" s="827"/>
      <c r="S70" s="832"/>
    </row>
    <row r="71" spans="1:19" ht="14.45" customHeight="1" x14ac:dyDescent="0.2">
      <c r="A71" s="821" t="s">
        <v>7252</v>
      </c>
      <c r="B71" s="822" t="s">
        <v>7253</v>
      </c>
      <c r="C71" s="822" t="s">
        <v>637</v>
      </c>
      <c r="D71" s="822" t="s">
        <v>7219</v>
      </c>
      <c r="E71" s="822" t="s">
        <v>7235</v>
      </c>
      <c r="F71" s="822" t="s">
        <v>7368</v>
      </c>
      <c r="G71" s="822" t="s">
        <v>7369</v>
      </c>
      <c r="H71" s="831"/>
      <c r="I71" s="831"/>
      <c r="J71" s="822"/>
      <c r="K71" s="822"/>
      <c r="L71" s="831"/>
      <c r="M71" s="831"/>
      <c r="N71" s="822"/>
      <c r="O71" s="822"/>
      <c r="P71" s="831">
        <v>46</v>
      </c>
      <c r="Q71" s="831">
        <v>0</v>
      </c>
      <c r="R71" s="827"/>
      <c r="S71" s="832">
        <v>0</v>
      </c>
    </row>
    <row r="72" spans="1:19" ht="14.45" customHeight="1" x14ac:dyDescent="0.2">
      <c r="A72" s="821" t="s">
        <v>7252</v>
      </c>
      <c r="B72" s="822" t="s">
        <v>7253</v>
      </c>
      <c r="C72" s="822" t="s">
        <v>637</v>
      </c>
      <c r="D72" s="822" t="s">
        <v>7219</v>
      </c>
      <c r="E72" s="822" t="s">
        <v>7235</v>
      </c>
      <c r="F72" s="822" t="s">
        <v>7378</v>
      </c>
      <c r="G72" s="822" t="s">
        <v>7379</v>
      </c>
      <c r="H72" s="831"/>
      <c r="I72" s="831"/>
      <c r="J72" s="822"/>
      <c r="K72" s="822"/>
      <c r="L72" s="831"/>
      <c r="M72" s="831"/>
      <c r="N72" s="822"/>
      <c r="O72" s="822"/>
      <c r="P72" s="831">
        <v>14</v>
      </c>
      <c r="Q72" s="831">
        <v>0</v>
      </c>
      <c r="R72" s="827"/>
      <c r="S72" s="832">
        <v>0</v>
      </c>
    </row>
    <row r="73" spans="1:19" ht="14.45" customHeight="1" x14ac:dyDescent="0.2">
      <c r="A73" s="821" t="s">
        <v>7252</v>
      </c>
      <c r="B73" s="822" t="s">
        <v>7253</v>
      </c>
      <c r="C73" s="822" t="s">
        <v>637</v>
      </c>
      <c r="D73" s="822" t="s">
        <v>2313</v>
      </c>
      <c r="E73" s="822" t="s">
        <v>7230</v>
      </c>
      <c r="F73" s="822" t="s">
        <v>7231</v>
      </c>
      <c r="G73" s="822" t="s">
        <v>7232</v>
      </c>
      <c r="H73" s="831">
        <v>14.3</v>
      </c>
      <c r="I73" s="831">
        <v>995.28</v>
      </c>
      <c r="J73" s="822">
        <v>5.1071428571428568</v>
      </c>
      <c r="K73" s="822">
        <v>69.599999999999994</v>
      </c>
      <c r="L73" s="831">
        <v>2.8000000000000003</v>
      </c>
      <c r="M73" s="831">
        <v>194.88</v>
      </c>
      <c r="N73" s="822">
        <v>1</v>
      </c>
      <c r="O73" s="822">
        <v>69.599999999999994</v>
      </c>
      <c r="P73" s="831">
        <v>11</v>
      </c>
      <c r="Q73" s="831">
        <v>767.03</v>
      </c>
      <c r="R73" s="827">
        <v>3.9359092775041051</v>
      </c>
      <c r="S73" s="832">
        <v>69.73</v>
      </c>
    </row>
    <row r="74" spans="1:19" ht="14.45" customHeight="1" x14ac:dyDescent="0.2">
      <c r="A74" s="821" t="s">
        <v>7252</v>
      </c>
      <c r="B74" s="822" t="s">
        <v>7253</v>
      </c>
      <c r="C74" s="822" t="s">
        <v>637</v>
      </c>
      <c r="D74" s="822" t="s">
        <v>2313</v>
      </c>
      <c r="E74" s="822" t="s">
        <v>7230</v>
      </c>
      <c r="F74" s="822" t="s">
        <v>7258</v>
      </c>
      <c r="G74" s="822" t="s">
        <v>1178</v>
      </c>
      <c r="H74" s="831">
        <v>282</v>
      </c>
      <c r="I74" s="831">
        <v>4737.5999999999995</v>
      </c>
      <c r="J74" s="822">
        <v>0.96907216494845361</v>
      </c>
      <c r="K74" s="822">
        <v>16.799999999999997</v>
      </c>
      <c r="L74" s="831">
        <v>291</v>
      </c>
      <c r="M74" s="831">
        <v>4888.7999999999993</v>
      </c>
      <c r="N74" s="822">
        <v>1</v>
      </c>
      <c r="O74" s="822">
        <v>16.799999999999997</v>
      </c>
      <c r="P74" s="831">
        <v>220</v>
      </c>
      <c r="Q74" s="831">
        <v>3696</v>
      </c>
      <c r="R74" s="827">
        <v>0.75601374570446744</v>
      </c>
      <c r="S74" s="832">
        <v>16.8</v>
      </c>
    </row>
    <row r="75" spans="1:19" ht="14.45" customHeight="1" x14ac:dyDescent="0.2">
      <c r="A75" s="821" t="s">
        <v>7252</v>
      </c>
      <c r="B75" s="822" t="s">
        <v>7253</v>
      </c>
      <c r="C75" s="822" t="s">
        <v>637</v>
      </c>
      <c r="D75" s="822" t="s">
        <v>2313</v>
      </c>
      <c r="E75" s="822" t="s">
        <v>7230</v>
      </c>
      <c r="F75" s="822" t="s">
        <v>7259</v>
      </c>
      <c r="G75" s="822"/>
      <c r="H75" s="831">
        <v>0.8</v>
      </c>
      <c r="I75" s="831">
        <v>168.04</v>
      </c>
      <c r="J75" s="822"/>
      <c r="K75" s="822">
        <v>210.04999999999998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7252</v>
      </c>
      <c r="B76" s="822" t="s">
        <v>7253</v>
      </c>
      <c r="C76" s="822" t="s">
        <v>637</v>
      </c>
      <c r="D76" s="822" t="s">
        <v>2313</v>
      </c>
      <c r="E76" s="822" t="s">
        <v>7235</v>
      </c>
      <c r="F76" s="822" t="s">
        <v>7272</v>
      </c>
      <c r="G76" s="822" t="s">
        <v>7273</v>
      </c>
      <c r="H76" s="831"/>
      <c r="I76" s="831"/>
      <c r="J76" s="822"/>
      <c r="K76" s="822"/>
      <c r="L76" s="831"/>
      <c r="M76" s="831"/>
      <c r="N76" s="822"/>
      <c r="O76" s="822"/>
      <c r="P76" s="831">
        <v>4</v>
      </c>
      <c r="Q76" s="831">
        <v>340</v>
      </c>
      <c r="R76" s="827"/>
      <c r="S76" s="832">
        <v>85</v>
      </c>
    </row>
    <row r="77" spans="1:19" ht="14.45" customHeight="1" x14ac:dyDescent="0.2">
      <c r="A77" s="821" t="s">
        <v>7252</v>
      </c>
      <c r="B77" s="822" t="s">
        <v>7253</v>
      </c>
      <c r="C77" s="822" t="s">
        <v>637</v>
      </c>
      <c r="D77" s="822" t="s">
        <v>2313</v>
      </c>
      <c r="E77" s="822" t="s">
        <v>7235</v>
      </c>
      <c r="F77" s="822" t="s">
        <v>7274</v>
      </c>
      <c r="G77" s="822" t="s">
        <v>7275</v>
      </c>
      <c r="H77" s="831">
        <v>5</v>
      </c>
      <c r="I77" s="831">
        <v>530</v>
      </c>
      <c r="J77" s="822">
        <v>2.4766355140186915</v>
      </c>
      <c r="K77" s="822">
        <v>106</v>
      </c>
      <c r="L77" s="831">
        <v>2</v>
      </c>
      <c r="M77" s="831">
        <v>214</v>
      </c>
      <c r="N77" s="822">
        <v>1</v>
      </c>
      <c r="O77" s="822">
        <v>107</v>
      </c>
      <c r="P77" s="831">
        <v>3</v>
      </c>
      <c r="Q77" s="831">
        <v>324</v>
      </c>
      <c r="R77" s="827">
        <v>1.514018691588785</v>
      </c>
      <c r="S77" s="832">
        <v>108</v>
      </c>
    </row>
    <row r="78" spans="1:19" ht="14.45" customHeight="1" x14ac:dyDescent="0.2">
      <c r="A78" s="821" t="s">
        <v>7252</v>
      </c>
      <c r="B78" s="822" t="s">
        <v>7253</v>
      </c>
      <c r="C78" s="822" t="s">
        <v>637</v>
      </c>
      <c r="D78" s="822" t="s">
        <v>2313</v>
      </c>
      <c r="E78" s="822" t="s">
        <v>7235</v>
      </c>
      <c r="F78" s="822" t="s">
        <v>7276</v>
      </c>
      <c r="G78" s="822" t="s">
        <v>7277</v>
      </c>
      <c r="H78" s="831">
        <v>136</v>
      </c>
      <c r="I78" s="831">
        <v>5032</v>
      </c>
      <c r="J78" s="822">
        <v>1.2611528822055138</v>
      </c>
      <c r="K78" s="822">
        <v>37</v>
      </c>
      <c r="L78" s="831">
        <v>105</v>
      </c>
      <c r="M78" s="831">
        <v>3990</v>
      </c>
      <c r="N78" s="822">
        <v>1</v>
      </c>
      <c r="O78" s="822">
        <v>38</v>
      </c>
      <c r="P78" s="831">
        <v>159</v>
      </c>
      <c r="Q78" s="831">
        <v>6042</v>
      </c>
      <c r="R78" s="827">
        <v>1.5142857142857142</v>
      </c>
      <c r="S78" s="832">
        <v>38</v>
      </c>
    </row>
    <row r="79" spans="1:19" ht="14.45" customHeight="1" x14ac:dyDescent="0.2">
      <c r="A79" s="821" t="s">
        <v>7252</v>
      </c>
      <c r="B79" s="822" t="s">
        <v>7253</v>
      </c>
      <c r="C79" s="822" t="s">
        <v>637</v>
      </c>
      <c r="D79" s="822" t="s">
        <v>2313</v>
      </c>
      <c r="E79" s="822" t="s">
        <v>7235</v>
      </c>
      <c r="F79" s="822" t="s">
        <v>7278</v>
      </c>
      <c r="G79" s="822" t="s">
        <v>7279</v>
      </c>
      <c r="H79" s="831">
        <v>1</v>
      </c>
      <c r="I79" s="831">
        <v>5</v>
      </c>
      <c r="J79" s="822"/>
      <c r="K79" s="822">
        <v>5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7252</v>
      </c>
      <c r="B80" s="822" t="s">
        <v>7253</v>
      </c>
      <c r="C80" s="822" t="s">
        <v>637</v>
      </c>
      <c r="D80" s="822" t="s">
        <v>2313</v>
      </c>
      <c r="E80" s="822" t="s">
        <v>7235</v>
      </c>
      <c r="F80" s="822" t="s">
        <v>7294</v>
      </c>
      <c r="G80" s="822" t="s">
        <v>7295</v>
      </c>
      <c r="H80" s="831">
        <v>953</v>
      </c>
      <c r="I80" s="831">
        <v>240156</v>
      </c>
      <c r="J80" s="822">
        <v>1.0695656821177897</v>
      </c>
      <c r="K80" s="822">
        <v>252</v>
      </c>
      <c r="L80" s="831">
        <v>884</v>
      </c>
      <c r="M80" s="831">
        <v>224536</v>
      </c>
      <c r="N80" s="822">
        <v>1</v>
      </c>
      <c r="O80" s="822">
        <v>254</v>
      </c>
      <c r="P80" s="831">
        <v>731</v>
      </c>
      <c r="Q80" s="831">
        <v>186405</v>
      </c>
      <c r="R80" s="827">
        <v>0.83017867958812841</v>
      </c>
      <c r="S80" s="832">
        <v>255</v>
      </c>
    </row>
    <row r="81" spans="1:19" ht="14.45" customHeight="1" x14ac:dyDescent="0.2">
      <c r="A81" s="821" t="s">
        <v>7252</v>
      </c>
      <c r="B81" s="822" t="s">
        <v>7253</v>
      </c>
      <c r="C81" s="822" t="s">
        <v>637</v>
      </c>
      <c r="D81" s="822" t="s">
        <v>2313</v>
      </c>
      <c r="E81" s="822" t="s">
        <v>7235</v>
      </c>
      <c r="F81" s="822" t="s">
        <v>7296</v>
      </c>
      <c r="G81" s="822" t="s">
        <v>7297</v>
      </c>
      <c r="H81" s="831">
        <v>91</v>
      </c>
      <c r="I81" s="831">
        <v>11533</v>
      </c>
      <c r="J81" s="822">
        <v>1.4301835317460319</v>
      </c>
      <c r="K81" s="822">
        <v>126.73626373626374</v>
      </c>
      <c r="L81" s="831">
        <v>64</v>
      </c>
      <c r="M81" s="831">
        <v>8064</v>
      </c>
      <c r="N81" s="822">
        <v>1</v>
      </c>
      <c r="O81" s="822">
        <v>126</v>
      </c>
      <c r="P81" s="831">
        <v>37</v>
      </c>
      <c r="Q81" s="831">
        <v>4699</v>
      </c>
      <c r="R81" s="827">
        <v>0.58271329365079361</v>
      </c>
      <c r="S81" s="832">
        <v>127</v>
      </c>
    </row>
    <row r="82" spans="1:19" ht="14.45" customHeight="1" x14ac:dyDescent="0.2">
      <c r="A82" s="821" t="s">
        <v>7252</v>
      </c>
      <c r="B82" s="822" t="s">
        <v>7253</v>
      </c>
      <c r="C82" s="822" t="s">
        <v>637</v>
      </c>
      <c r="D82" s="822" t="s">
        <v>2313</v>
      </c>
      <c r="E82" s="822" t="s">
        <v>7235</v>
      </c>
      <c r="F82" s="822" t="s">
        <v>7304</v>
      </c>
      <c r="G82" s="822" t="s">
        <v>7305</v>
      </c>
      <c r="H82" s="831">
        <v>358</v>
      </c>
      <c r="I82" s="831">
        <v>58712</v>
      </c>
      <c r="J82" s="822">
        <v>1.0343904157857646</v>
      </c>
      <c r="K82" s="822">
        <v>164</v>
      </c>
      <c r="L82" s="831">
        <v>344</v>
      </c>
      <c r="M82" s="831">
        <v>56760</v>
      </c>
      <c r="N82" s="822">
        <v>1</v>
      </c>
      <c r="O82" s="822">
        <v>165</v>
      </c>
      <c r="P82" s="831">
        <v>286</v>
      </c>
      <c r="Q82" s="831">
        <v>47476</v>
      </c>
      <c r="R82" s="827">
        <v>0.83643410852713174</v>
      </c>
      <c r="S82" s="832">
        <v>166</v>
      </c>
    </row>
    <row r="83" spans="1:19" ht="14.45" customHeight="1" x14ac:dyDescent="0.2">
      <c r="A83" s="821" t="s">
        <v>7252</v>
      </c>
      <c r="B83" s="822" t="s">
        <v>7253</v>
      </c>
      <c r="C83" s="822" t="s">
        <v>637</v>
      </c>
      <c r="D83" s="822" t="s">
        <v>2313</v>
      </c>
      <c r="E83" s="822" t="s">
        <v>7235</v>
      </c>
      <c r="F83" s="822" t="s">
        <v>7306</v>
      </c>
      <c r="G83" s="822" t="s">
        <v>7307</v>
      </c>
      <c r="H83" s="831"/>
      <c r="I83" s="831"/>
      <c r="J83" s="822"/>
      <c r="K83" s="822"/>
      <c r="L83" s="831"/>
      <c r="M83" s="831"/>
      <c r="N83" s="822"/>
      <c r="O83" s="822"/>
      <c r="P83" s="831">
        <v>94</v>
      </c>
      <c r="Q83" s="831">
        <v>0</v>
      </c>
      <c r="R83" s="827"/>
      <c r="S83" s="832">
        <v>0</v>
      </c>
    </row>
    <row r="84" spans="1:19" ht="14.45" customHeight="1" x14ac:dyDescent="0.2">
      <c r="A84" s="821" t="s">
        <v>7252</v>
      </c>
      <c r="B84" s="822" t="s">
        <v>7253</v>
      </c>
      <c r="C84" s="822" t="s">
        <v>637</v>
      </c>
      <c r="D84" s="822" t="s">
        <v>2313</v>
      </c>
      <c r="E84" s="822" t="s">
        <v>7235</v>
      </c>
      <c r="F84" s="822" t="s">
        <v>7308</v>
      </c>
      <c r="G84" s="822" t="s">
        <v>7309</v>
      </c>
      <c r="H84" s="831">
        <v>767</v>
      </c>
      <c r="I84" s="831">
        <v>25566.660000000003</v>
      </c>
      <c r="J84" s="822">
        <v>0.82207883534442594</v>
      </c>
      <c r="K84" s="822">
        <v>33.333324641460237</v>
      </c>
      <c r="L84" s="831">
        <v>933</v>
      </c>
      <c r="M84" s="831">
        <v>31100.010000000002</v>
      </c>
      <c r="N84" s="822">
        <v>1</v>
      </c>
      <c r="O84" s="822">
        <v>33.33334405144695</v>
      </c>
      <c r="P84" s="831">
        <v>743</v>
      </c>
      <c r="Q84" s="831">
        <v>28922.219999999994</v>
      </c>
      <c r="R84" s="827">
        <v>0.92997462058693847</v>
      </c>
      <c r="S84" s="832">
        <v>38.926271870794068</v>
      </c>
    </row>
    <row r="85" spans="1:19" ht="14.45" customHeight="1" x14ac:dyDescent="0.2">
      <c r="A85" s="821" t="s">
        <v>7252</v>
      </c>
      <c r="B85" s="822" t="s">
        <v>7253</v>
      </c>
      <c r="C85" s="822" t="s">
        <v>637</v>
      </c>
      <c r="D85" s="822" t="s">
        <v>2313</v>
      </c>
      <c r="E85" s="822" t="s">
        <v>7235</v>
      </c>
      <c r="F85" s="822" t="s">
        <v>7312</v>
      </c>
      <c r="G85" s="822" t="s">
        <v>7313</v>
      </c>
      <c r="H85" s="831">
        <v>3</v>
      </c>
      <c r="I85" s="831">
        <v>111</v>
      </c>
      <c r="J85" s="822">
        <v>0.97368421052631582</v>
      </c>
      <c r="K85" s="822">
        <v>37</v>
      </c>
      <c r="L85" s="831">
        <v>3</v>
      </c>
      <c r="M85" s="831">
        <v>114</v>
      </c>
      <c r="N85" s="822">
        <v>1</v>
      </c>
      <c r="O85" s="822">
        <v>38</v>
      </c>
      <c r="P85" s="831"/>
      <c r="Q85" s="831"/>
      <c r="R85" s="827"/>
      <c r="S85" s="832"/>
    </row>
    <row r="86" spans="1:19" ht="14.45" customHeight="1" x14ac:dyDescent="0.2">
      <c r="A86" s="821" t="s">
        <v>7252</v>
      </c>
      <c r="B86" s="822" t="s">
        <v>7253</v>
      </c>
      <c r="C86" s="822" t="s">
        <v>637</v>
      </c>
      <c r="D86" s="822" t="s">
        <v>2313</v>
      </c>
      <c r="E86" s="822" t="s">
        <v>7235</v>
      </c>
      <c r="F86" s="822" t="s">
        <v>7238</v>
      </c>
      <c r="G86" s="822" t="s">
        <v>7239</v>
      </c>
      <c r="H86" s="831">
        <v>377</v>
      </c>
      <c r="I86" s="831">
        <v>32422</v>
      </c>
      <c r="J86" s="822">
        <v>0.99643493761140822</v>
      </c>
      <c r="K86" s="822">
        <v>86</v>
      </c>
      <c r="L86" s="831">
        <v>374</v>
      </c>
      <c r="M86" s="831">
        <v>32538</v>
      </c>
      <c r="N86" s="822">
        <v>1</v>
      </c>
      <c r="O86" s="822">
        <v>87</v>
      </c>
      <c r="P86" s="831">
        <v>304</v>
      </c>
      <c r="Q86" s="831">
        <v>26752</v>
      </c>
      <c r="R86" s="827">
        <v>0.82217714672075726</v>
      </c>
      <c r="S86" s="832">
        <v>88</v>
      </c>
    </row>
    <row r="87" spans="1:19" ht="14.45" customHeight="1" x14ac:dyDescent="0.2">
      <c r="A87" s="821" t="s">
        <v>7252</v>
      </c>
      <c r="B87" s="822" t="s">
        <v>7253</v>
      </c>
      <c r="C87" s="822" t="s">
        <v>637</v>
      </c>
      <c r="D87" s="822" t="s">
        <v>2313</v>
      </c>
      <c r="E87" s="822" t="s">
        <v>7235</v>
      </c>
      <c r="F87" s="822" t="s">
        <v>7240</v>
      </c>
      <c r="G87" s="822" t="s">
        <v>7241</v>
      </c>
      <c r="H87" s="831"/>
      <c r="I87" s="831"/>
      <c r="J87" s="822"/>
      <c r="K87" s="822"/>
      <c r="L87" s="831">
        <v>1</v>
      </c>
      <c r="M87" s="831">
        <v>158</v>
      </c>
      <c r="N87" s="822">
        <v>1</v>
      </c>
      <c r="O87" s="822">
        <v>158</v>
      </c>
      <c r="P87" s="831"/>
      <c r="Q87" s="831"/>
      <c r="R87" s="827"/>
      <c r="S87" s="832"/>
    </row>
    <row r="88" spans="1:19" ht="14.45" customHeight="1" x14ac:dyDescent="0.2">
      <c r="A88" s="821" t="s">
        <v>7252</v>
      </c>
      <c r="B88" s="822" t="s">
        <v>7253</v>
      </c>
      <c r="C88" s="822" t="s">
        <v>637</v>
      </c>
      <c r="D88" s="822" t="s">
        <v>2313</v>
      </c>
      <c r="E88" s="822" t="s">
        <v>7235</v>
      </c>
      <c r="F88" s="822" t="s">
        <v>7338</v>
      </c>
      <c r="G88" s="822" t="s">
        <v>7339</v>
      </c>
      <c r="H88" s="831"/>
      <c r="I88" s="831"/>
      <c r="J88" s="822"/>
      <c r="K88" s="822"/>
      <c r="L88" s="831">
        <v>2</v>
      </c>
      <c r="M88" s="831">
        <v>122</v>
      </c>
      <c r="N88" s="822">
        <v>1</v>
      </c>
      <c r="O88" s="822">
        <v>61</v>
      </c>
      <c r="P88" s="831"/>
      <c r="Q88" s="831"/>
      <c r="R88" s="827"/>
      <c r="S88" s="832"/>
    </row>
    <row r="89" spans="1:19" ht="14.45" customHeight="1" x14ac:dyDescent="0.2">
      <c r="A89" s="821" t="s">
        <v>7252</v>
      </c>
      <c r="B89" s="822" t="s">
        <v>7253</v>
      </c>
      <c r="C89" s="822" t="s">
        <v>637</v>
      </c>
      <c r="D89" s="822" t="s">
        <v>2313</v>
      </c>
      <c r="E89" s="822" t="s">
        <v>7235</v>
      </c>
      <c r="F89" s="822" t="s">
        <v>7360</v>
      </c>
      <c r="G89" s="822" t="s">
        <v>7361</v>
      </c>
      <c r="H89" s="831">
        <v>19</v>
      </c>
      <c r="I89" s="831">
        <v>1653</v>
      </c>
      <c r="J89" s="822">
        <v>0.61290322580645162</v>
      </c>
      <c r="K89" s="822">
        <v>87</v>
      </c>
      <c r="L89" s="831">
        <v>31</v>
      </c>
      <c r="M89" s="831">
        <v>2697</v>
      </c>
      <c r="N89" s="822">
        <v>1</v>
      </c>
      <c r="O89" s="822">
        <v>87</v>
      </c>
      <c r="P89" s="831">
        <v>19</v>
      </c>
      <c r="Q89" s="831">
        <v>1672</v>
      </c>
      <c r="R89" s="827">
        <v>0.61994809047089361</v>
      </c>
      <c r="S89" s="832">
        <v>88</v>
      </c>
    </row>
    <row r="90" spans="1:19" ht="14.45" customHeight="1" x14ac:dyDescent="0.2">
      <c r="A90" s="821" t="s">
        <v>7252</v>
      </c>
      <c r="B90" s="822" t="s">
        <v>7253</v>
      </c>
      <c r="C90" s="822" t="s">
        <v>637</v>
      </c>
      <c r="D90" s="822" t="s">
        <v>2313</v>
      </c>
      <c r="E90" s="822" t="s">
        <v>7235</v>
      </c>
      <c r="F90" s="822" t="s">
        <v>7368</v>
      </c>
      <c r="G90" s="822" t="s">
        <v>7369</v>
      </c>
      <c r="H90" s="831"/>
      <c r="I90" s="831"/>
      <c r="J90" s="822"/>
      <c r="K90" s="822"/>
      <c r="L90" s="831"/>
      <c r="M90" s="831"/>
      <c r="N90" s="822"/>
      <c r="O90" s="822"/>
      <c r="P90" s="831">
        <v>129</v>
      </c>
      <c r="Q90" s="831">
        <v>0</v>
      </c>
      <c r="R90" s="827"/>
      <c r="S90" s="832">
        <v>0</v>
      </c>
    </row>
    <row r="91" spans="1:19" ht="14.45" customHeight="1" x14ac:dyDescent="0.2">
      <c r="A91" s="821" t="s">
        <v>7252</v>
      </c>
      <c r="B91" s="822" t="s">
        <v>7253</v>
      </c>
      <c r="C91" s="822" t="s">
        <v>637</v>
      </c>
      <c r="D91" s="822" t="s">
        <v>2313</v>
      </c>
      <c r="E91" s="822" t="s">
        <v>7235</v>
      </c>
      <c r="F91" s="822" t="s">
        <v>7378</v>
      </c>
      <c r="G91" s="822" t="s">
        <v>7379</v>
      </c>
      <c r="H91" s="831"/>
      <c r="I91" s="831"/>
      <c r="J91" s="822"/>
      <c r="K91" s="822"/>
      <c r="L91" s="831"/>
      <c r="M91" s="831"/>
      <c r="N91" s="822"/>
      <c r="O91" s="822"/>
      <c r="P91" s="831">
        <v>81</v>
      </c>
      <c r="Q91" s="831">
        <v>0</v>
      </c>
      <c r="R91" s="827"/>
      <c r="S91" s="832">
        <v>0</v>
      </c>
    </row>
    <row r="92" spans="1:19" ht="14.45" customHeight="1" x14ac:dyDescent="0.2">
      <c r="A92" s="821" t="s">
        <v>7252</v>
      </c>
      <c r="B92" s="822" t="s">
        <v>7253</v>
      </c>
      <c r="C92" s="822" t="s">
        <v>637</v>
      </c>
      <c r="D92" s="822" t="s">
        <v>2314</v>
      </c>
      <c r="E92" s="822" t="s">
        <v>7230</v>
      </c>
      <c r="F92" s="822" t="s">
        <v>7231</v>
      </c>
      <c r="G92" s="822" t="s">
        <v>7232</v>
      </c>
      <c r="H92" s="831">
        <v>5.75</v>
      </c>
      <c r="I92" s="831">
        <v>400.20999999999992</v>
      </c>
      <c r="J92" s="822">
        <v>8.2144909688013126</v>
      </c>
      <c r="K92" s="822">
        <v>69.601739130434765</v>
      </c>
      <c r="L92" s="831">
        <v>0.70000000000000007</v>
      </c>
      <c r="M92" s="831">
        <v>48.719999999999992</v>
      </c>
      <c r="N92" s="822">
        <v>1</v>
      </c>
      <c r="O92" s="822">
        <v>69.59999999999998</v>
      </c>
      <c r="P92" s="831">
        <v>17.100000000000001</v>
      </c>
      <c r="Q92" s="831">
        <v>1192.3800000000001</v>
      </c>
      <c r="R92" s="827">
        <v>24.474137931034488</v>
      </c>
      <c r="S92" s="832">
        <v>69.729824561403504</v>
      </c>
    </row>
    <row r="93" spans="1:19" ht="14.45" customHeight="1" x14ac:dyDescent="0.2">
      <c r="A93" s="821" t="s">
        <v>7252</v>
      </c>
      <c r="B93" s="822" t="s">
        <v>7253</v>
      </c>
      <c r="C93" s="822" t="s">
        <v>637</v>
      </c>
      <c r="D93" s="822" t="s">
        <v>2314</v>
      </c>
      <c r="E93" s="822" t="s">
        <v>7230</v>
      </c>
      <c r="F93" s="822" t="s">
        <v>7258</v>
      </c>
      <c r="G93" s="822" t="s">
        <v>1178</v>
      </c>
      <c r="H93" s="831">
        <v>112</v>
      </c>
      <c r="I93" s="831">
        <v>1881.6</v>
      </c>
      <c r="J93" s="822">
        <v>0.96551724137931039</v>
      </c>
      <c r="K93" s="822">
        <v>16.8</v>
      </c>
      <c r="L93" s="831">
        <v>116</v>
      </c>
      <c r="M93" s="831">
        <v>1948.7999999999997</v>
      </c>
      <c r="N93" s="822">
        <v>1</v>
      </c>
      <c r="O93" s="822">
        <v>16.799999999999997</v>
      </c>
      <c r="P93" s="831">
        <v>130</v>
      </c>
      <c r="Q93" s="831">
        <v>2184</v>
      </c>
      <c r="R93" s="827">
        <v>1.1206896551724139</v>
      </c>
      <c r="S93" s="832">
        <v>16.8</v>
      </c>
    </row>
    <row r="94" spans="1:19" ht="14.45" customHeight="1" x14ac:dyDescent="0.2">
      <c r="A94" s="821" t="s">
        <v>7252</v>
      </c>
      <c r="B94" s="822" t="s">
        <v>7253</v>
      </c>
      <c r="C94" s="822" t="s">
        <v>637</v>
      </c>
      <c r="D94" s="822" t="s">
        <v>2314</v>
      </c>
      <c r="E94" s="822" t="s">
        <v>7230</v>
      </c>
      <c r="F94" s="822" t="s">
        <v>7259</v>
      </c>
      <c r="G94" s="822"/>
      <c r="H94" s="831">
        <v>0.2</v>
      </c>
      <c r="I94" s="831">
        <v>42.01</v>
      </c>
      <c r="J94" s="822"/>
      <c r="K94" s="822">
        <v>210.04999999999998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7252</v>
      </c>
      <c r="B95" s="822" t="s">
        <v>7253</v>
      </c>
      <c r="C95" s="822" t="s">
        <v>637</v>
      </c>
      <c r="D95" s="822" t="s">
        <v>2314</v>
      </c>
      <c r="E95" s="822" t="s">
        <v>7235</v>
      </c>
      <c r="F95" s="822" t="s">
        <v>7268</v>
      </c>
      <c r="G95" s="822" t="s">
        <v>7269</v>
      </c>
      <c r="H95" s="831">
        <v>14</v>
      </c>
      <c r="I95" s="831">
        <v>2884</v>
      </c>
      <c r="J95" s="822">
        <v>0.81955100880932086</v>
      </c>
      <c r="K95" s="822">
        <v>206</v>
      </c>
      <c r="L95" s="831">
        <v>17</v>
      </c>
      <c r="M95" s="831">
        <v>3519</v>
      </c>
      <c r="N95" s="822">
        <v>1</v>
      </c>
      <c r="O95" s="822">
        <v>207</v>
      </c>
      <c r="P95" s="831">
        <v>17</v>
      </c>
      <c r="Q95" s="831">
        <v>3553</v>
      </c>
      <c r="R95" s="827">
        <v>1.0096618357487923</v>
      </c>
      <c r="S95" s="832">
        <v>209</v>
      </c>
    </row>
    <row r="96" spans="1:19" ht="14.45" customHeight="1" x14ac:dyDescent="0.2">
      <c r="A96" s="821" t="s">
        <v>7252</v>
      </c>
      <c r="B96" s="822" t="s">
        <v>7253</v>
      </c>
      <c r="C96" s="822" t="s">
        <v>637</v>
      </c>
      <c r="D96" s="822" t="s">
        <v>2314</v>
      </c>
      <c r="E96" s="822" t="s">
        <v>7235</v>
      </c>
      <c r="F96" s="822" t="s">
        <v>7272</v>
      </c>
      <c r="G96" s="822" t="s">
        <v>7273</v>
      </c>
      <c r="H96" s="831"/>
      <c r="I96" s="831"/>
      <c r="J96" s="822"/>
      <c r="K96" s="822"/>
      <c r="L96" s="831">
        <v>2</v>
      </c>
      <c r="M96" s="831">
        <v>168</v>
      </c>
      <c r="N96" s="822">
        <v>1</v>
      </c>
      <c r="O96" s="822">
        <v>84</v>
      </c>
      <c r="P96" s="831">
        <v>1</v>
      </c>
      <c r="Q96" s="831">
        <v>85</v>
      </c>
      <c r="R96" s="827">
        <v>0.50595238095238093</v>
      </c>
      <c r="S96" s="832">
        <v>85</v>
      </c>
    </row>
    <row r="97" spans="1:19" ht="14.45" customHeight="1" x14ac:dyDescent="0.2">
      <c r="A97" s="821" t="s">
        <v>7252</v>
      </c>
      <c r="B97" s="822" t="s">
        <v>7253</v>
      </c>
      <c r="C97" s="822" t="s">
        <v>637</v>
      </c>
      <c r="D97" s="822" t="s">
        <v>2314</v>
      </c>
      <c r="E97" s="822" t="s">
        <v>7235</v>
      </c>
      <c r="F97" s="822" t="s">
        <v>7274</v>
      </c>
      <c r="G97" s="822" t="s">
        <v>7275</v>
      </c>
      <c r="H97" s="831">
        <v>62</v>
      </c>
      <c r="I97" s="831">
        <v>6572</v>
      </c>
      <c r="J97" s="822">
        <v>1.2284112149532711</v>
      </c>
      <c r="K97" s="822">
        <v>106</v>
      </c>
      <c r="L97" s="831">
        <v>50</v>
      </c>
      <c r="M97" s="831">
        <v>5350</v>
      </c>
      <c r="N97" s="822">
        <v>1</v>
      </c>
      <c r="O97" s="822">
        <v>107</v>
      </c>
      <c r="P97" s="831">
        <v>100</v>
      </c>
      <c r="Q97" s="831">
        <v>10800</v>
      </c>
      <c r="R97" s="827">
        <v>2.0186915887850465</v>
      </c>
      <c r="S97" s="832">
        <v>108</v>
      </c>
    </row>
    <row r="98" spans="1:19" ht="14.45" customHeight="1" x14ac:dyDescent="0.2">
      <c r="A98" s="821" t="s">
        <v>7252</v>
      </c>
      <c r="B98" s="822" t="s">
        <v>7253</v>
      </c>
      <c r="C98" s="822" t="s">
        <v>637</v>
      </c>
      <c r="D98" s="822" t="s">
        <v>2314</v>
      </c>
      <c r="E98" s="822" t="s">
        <v>7235</v>
      </c>
      <c r="F98" s="822" t="s">
        <v>7276</v>
      </c>
      <c r="G98" s="822" t="s">
        <v>7277</v>
      </c>
      <c r="H98" s="831">
        <v>80</v>
      </c>
      <c r="I98" s="831">
        <v>2960</v>
      </c>
      <c r="J98" s="822">
        <v>0.66012488849241746</v>
      </c>
      <c r="K98" s="822">
        <v>37</v>
      </c>
      <c r="L98" s="831">
        <v>118</v>
      </c>
      <c r="M98" s="831">
        <v>4484</v>
      </c>
      <c r="N98" s="822">
        <v>1</v>
      </c>
      <c r="O98" s="822">
        <v>38</v>
      </c>
      <c r="P98" s="831">
        <v>119</v>
      </c>
      <c r="Q98" s="831">
        <v>4522</v>
      </c>
      <c r="R98" s="827">
        <v>1.0084745762711864</v>
      </c>
      <c r="S98" s="832">
        <v>38</v>
      </c>
    </row>
    <row r="99" spans="1:19" ht="14.45" customHeight="1" x14ac:dyDescent="0.2">
      <c r="A99" s="821" t="s">
        <v>7252</v>
      </c>
      <c r="B99" s="822" t="s">
        <v>7253</v>
      </c>
      <c r="C99" s="822" t="s">
        <v>637</v>
      </c>
      <c r="D99" s="822" t="s">
        <v>2314</v>
      </c>
      <c r="E99" s="822" t="s">
        <v>7235</v>
      </c>
      <c r="F99" s="822" t="s">
        <v>7278</v>
      </c>
      <c r="G99" s="822" t="s">
        <v>7279</v>
      </c>
      <c r="H99" s="831"/>
      <c r="I99" s="831"/>
      <c r="J99" s="822"/>
      <c r="K99" s="822"/>
      <c r="L99" s="831"/>
      <c r="M99" s="831"/>
      <c r="N99" s="822"/>
      <c r="O99" s="822"/>
      <c r="P99" s="831">
        <v>9</v>
      </c>
      <c r="Q99" s="831">
        <v>45</v>
      </c>
      <c r="R99" s="827"/>
      <c r="S99" s="832">
        <v>5</v>
      </c>
    </row>
    <row r="100" spans="1:19" ht="14.45" customHeight="1" x14ac:dyDescent="0.2">
      <c r="A100" s="821" t="s">
        <v>7252</v>
      </c>
      <c r="B100" s="822" t="s">
        <v>7253</v>
      </c>
      <c r="C100" s="822" t="s">
        <v>637</v>
      </c>
      <c r="D100" s="822" t="s">
        <v>2314</v>
      </c>
      <c r="E100" s="822" t="s">
        <v>7235</v>
      </c>
      <c r="F100" s="822" t="s">
        <v>7280</v>
      </c>
      <c r="G100" s="822" t="s">
        <v>7281</v>
      </c>
      <c r="H100" s="831">
        <v>3</v>
      </c>
      <c r="I100" s="831">
        <v>15</v>
      </c>
      <c r="J100" s="822">
        <v>1</v>
      </c>
      <c r="K100" s="822">
        <v>5</v>
      </c>
      <c r="L100" s="831">
        <v>3</v>
      </c>
      <c r="M100" s="831">
        <v>15</v>
      </c>
      <c r="N100" s="822">
        <v>1</v>
      </c>
      <c r="O100" s="822">
        <v>5</v>
      </c>
      <c r="P100" s="831">
        <v>17</v>
      </c>
      <c r="Q100" s="831">
        <v>85</v>
      </c>
      <c r="R100" s="827">
        <v>5.666666666666667</v>
      </c>
      <c r="S100" s="832">
        <v>5</v>
      </c>
    </row>
    <row r="101" spans="1:19" ht="14.45" customHeight="1" x14ac:dyDescent="0.2">
      <c r="A101" s="821" t="s">
        <v>7252</v>
      </c>
      <c r="B101" s="822" t="s">
        <v>7253</v>
      </c>
      <c r="C101" s="822" t="s">
        <v>637</v>
      </c>
      <c r="D101" s="822" t="s">
        <v>2314</v>
      </c>
      <c r="E101" s="822" t="s">
        <v>7235</v>
      </c>
      <c r="F101" s="822" t="s">
        <v>7282</v>
      </c>
      <c r="G101" s="822" t="s">
        <v>7283</v>
      </c>
      <c r="H101" s="831"/>
      <c r="I101" s="831"/>
      <c r="J101" s="822"/>
      <c r="K101" s="822"/>
      <c r="L101" s="831"/>
      <c r="M101" s="831"/>
      <c r="N101" s="822"/>
      <c r="O101" s="822"/>
      <c r="P101" s="831">
        <v>1</v>
      </c>
      <c r="Q101" s="831">
        <v>243</v>
      </c>
      <c r="R101" s="827"/>
      <c r="S101" s="832">
        <v>243</v>
      </c>
    </row>
    <row r="102" spans="1:19" ht="14.45" customHeight="1" x14ac:dyDescent="0.2">
      <c r="A102" s="821" t="s">
        <v>7252</v>
      </c>
      <c r="B102" s="822" t="s">
        <v>7253</v>
      </c>
      <c r="C102" s="822" t="s">
        <v>637</v>
      </c>
      <c r="D102" s="822" t="s">
        <v>2314</v>
      </c>
      <c r="E102" s="822" t="s">
        <v>7235</v>
      </c>
      <c r="F102" s="822" t="s">
        <v>7288</v>
      </c>
      <c r="G102" s="822" t="s">
        <v>7289</v>
      </c>
      <c r="H102" s="831"/>
      <c r="I102" s="831"/>
      <c r="J102" s="822"/>
      <c r="K102" s="822"/>
      <c r="L102" s="831">
        <v>1</v>
      </c>
      <c r="M102" s="831">
        <v>91</v>
      </c>
      <c r="N102" s="822">
        <v>1</v>
      </c>
      <c r="O102" s="822">
        <v>91</v>
      </c>
      <c r="P102" s="831"/>
      <c r="Q102" s="831"/>
      <c r="R102" s="827"/>
      <c r="S102" s="832"/>
    </row>
    <row r="103" spans="1:19" ht="14.45" customHeight="1" x14ac:dyDescent="0.2">
      <c r="A103" s="821" t="s">
        <v>7252</v>
      </c>
      <c r="B103" s="822" t="s">
        <v>7253</v>
      </c>
      <c r="C103" s="822" t="s">
        <v>637</v>
      </c>
      <c r="D103" s="822" t="s">
        <v>2314</v>
      </c>
      <c r="E103" s="822" t="s">
        <v>7235</v>
      </c>
      <c r="F103" s="822" t="s">
        <v>7292</v>
      </c>
      <c r="G103" s="822" t="s">
        <v>7293</v>
      </c>
      <c r="H103" s="831"/>
      <c r="I103" s="831"/>
      <c r="J103" s="822"/>
      <c r="K103" s="822"/>
      <c r="L103" s="831"/>
      <c r="M103" s="831"/>
      <c r="N103" s="822"/>
      <c r="O103" s="822"/>
      <c r="P103" s="831">
        <v>1</v>
      </c>
      <c r="Q103" s="831">
        <v>82</v>
      </c>
      <c r="R103" s="827"/>
      <c r="S103" s="832">
        <v>82</v>
      </c>
    </row>
    <row r="104" spans="1:19" ht="14.45" customHeight="1" x14ac:dyDescent="0.2">
      <c r="A104" s="821" t="s">
        <v>7252</v>
      </c>
      <c r="B104" s="822" t="s">
        <v>7253</v>
      </c>
      <c r="C104" s="822" t="s">
        <v>637</v>
      </c>
      <c r="D104" s="822" t="s">
        <v>2314</v>
      </c>
      <c r="E104" s="822" t="s">
        <v>7235</v>
      </c>
      <c r="F104" s="822" t="s">
        <v>7294</v>
      </c>
      <c r="G104" s="822" t="s">
        <v>7295</v>
      </c>
      <c r="H104" s="831">
        <v>719</v>
      </c>
      <c r="I104" s="831">
        <v>181188</v>
      </c>
      <c r="J104" s="822">
        <v>0.9511181102362205</v>
      </c>
      <c r="K104" s="822">
        <v>252</v>
      </c>
      <c r="L104" s="831">
        <v>750</v>
      </c>
      <c r="M104" s="831">
        <v>190500</v>
      </c>
      <c r="N104" s="822">
        <v>1</v>
      </c>
      <c r="O104" s="822">
        <v>254</v>
      </c>
      <c r="P104" s="831">
        <v>609</v>
      </c>
      <c r="Q104" s="831">
        <v>155295</v>
      </c>
      <c r="R104" s="827">
        <v>0.81519685039370082</v>
      </c>
      <c r="S104" s="832">
        <v>255</v>
      </c>
    </row>
    <row r="105" spans="1:19" ht="14.45" customHeight="1" x14ac:dyDescent="0.2">
      <c r="A105" s="821" t="s">
        <v>7252</v>
      </c>
      <c r="B105" s="822" t="s">
        <v>7253</v>
      </c>
      <c r="C105" s="822" t="s">
        <v>637</v>
      </c>
      <c r="D105" s="822" t="s">
        <v>2314</v>
      </c>
      <c r="E105" s="822" t="s">
        <v>7235</v>
      </c>
      <c r="F105" s="822" t="s">
        <v>7296</v>
      </c>
      <c r="G105" s="822" t="s">
        <v>7297</v>
      </c>
      <c r="H105" s="831">
        <v>363</v>
      </c>
      <c r="I105" s="831">
        <v>45990</v>
      </c>
      <c r="J105" s="822">
        <v>1.2372881355932204</v>
      </c>
      <c r="K105" s="822">
        <v>126.69421487603306</v>
      </c>
      <c r="L105" s="831">
        <v>295</v>
      </c>
      <c r="M105" s="831">
        <v>37170</v>
      </c>
      <c r="N105" s="822">
        <v>1</v>
      </c>
      <c r="O105" s="822">
        <v>126</v>
      </c>
      <c r="P105" s="831">
        <v>402</v>
      </c>
      <c r="Q105" s="831">
        <v>51054</v>
      </c>
      <c r="R105" s="827">
        <v>1.3735270379338176</v>
      </c>
      <c r="S105" s="832">
        <v>127</v>
      </c>
    </row>
    <row r="106" spans="1:19" ht="14.45" customHeight="1" x14ac:dyDescent="0.2">
      <c r="A106" s="821" t="s">
        <v>7252</v>
      </c>
      <c r="B106" s="822" t="s">
        <v>7253</v>
      </c>
      <c r="C106" s="822" t="s">
        <v>637</v>
      </c>
      <c r="D106" s="822" t="s">
        <v>2314</v>
      </c>
      <c r="E106" s="822" t="s">
        <v>7235</v>
      </c>
      <c r="F106" s="822" t="s">
        <v>7304</v>
      </c>
      <c r="G106" s="822" t="s">
        <v>7305</v>
      </c>
      <c r="H106" s="831">
        <v>232</v>
      </c>
      <c r="I106" s="831">
        <v>38048</v>
      </c>
      <c r="J106" s="822">
        <v>1.0248619528619529</v>
      </c>
      <c r="K106" s="822">
        <v>164</v>
      </c>
      <c r="L106" s="831">
        <v>225</v>
      </c>
      <c r="M106" s="831">
        <v>37125</v>
      </c>
      <c r="N106" s="822">
        <v>1</v>
      </c>
      <c r="O106" s="822">
        <v>165</v>
      </c>
      <c r="P106" s="831">
        <v>169</v>
      </c>
      <c r="Q106" s="831">
        <v>28054</v>
      </c>
      <c r="R106" s="827">
        <v>0.7556632996632997</v>
      </c>
      <c r="S106" s="832">
        <v>166</v>
      </c>
    </row>
    <row r="107" spans="1:19" ht="14.45" customHeight="1" x14ac:dyDescent="0.2">
      <c r="A107" s="821" t="s">
        <v>7252</v>
      </c>
      <c r="B107" s="822" t="s">
        <v>7253</v>
      </c>
      <c r="C107" s="822" t="s">
        <v>637</v>
      </c>
      <c r="D107" s="822" t="s">
        <v>2314</v>
      </c>
      <c r="E107" s="822" t="s">
        <v>7235</v>
      </c>
      <c r="F107" s="822" t="s">
        <v>7306</v>
      </c>
      <c r="G107" s="822" t="s">
        <v>7307</v>
      </c>
      <c r="H107" s="831"/>
      <c r="I107" s="831"/>
      <c r="J107" s="822"/>
      <c r="K107" s="822"/>
      <c r="L107" s="831"/>
      <c r="M107" s="831"/>
      <c r="N107" s="822"/>
      <c r="O107" s="822"/>
      <c r="P107" s="831">
        <v>91</v>
      </c>
      <c r="Q107" s="831">
        <v>0</v>
      </c>
      <c r="R107" s="827"/>
      <c r="S107" s="832">
        <v>0</v>
      </c>
    </row>
    <row r="108" spans="1:19" ht="14.45" customHeight="1" x14ac:dyDescent="0.2">
      <c r="A108" s="821" t="s">
        <v>7252</v>
      </c>
      <c r="B108" s="822" t="s">
        <v>7253</v>
      </c>
      <c r="C108" s="822" t="s">
        <v>637</v>
      </c>
      <c r="D108" s="822" t="s">
        <v>2314</v>
      </c>
      <c r="E108" s="822" t="s">
        <v>7235</v>
      </c>
      <c r="F108" s="822" t="s">
        <v>7308</v>
      </c>
      <c r="G108" s="822" t="s">
        <v>7309</v>
      </c>
      <c r="H108" s="831">
        <v>837</v>
      </c>
      <c r="I108" s="831">
        <v>27900</v>
      </c>
      <c r="J108" s="822">
        <v>0.80635838150289019</v>
      </c>
      <c r="K108" s="822">
        <v>33.333333333333336</v>
      </c>
      <c r="L108" s="831">
        <v>1038</v>
      </c>
      <c r="M108" s="831">
        <v>34600</v>
      </c>
      <c r="N108" s="822">
        <v>1</v>
      </c>
      <c r="O108" s="822">
        <v>33.333333333333336</v>
      </c>
      <c r="P108" s="831">
        <v>1000</v>
      </c>
      <c r="Q108" s="831">
        <v>38625.550000000003</v>
      </c>
      <c r="R108" s="827">
        <v>1.1163453757225434</v>
      </c>
      <c r="S108" s="832">
        <v>38.625550000000004</v>
      </c>
    </row>
    <row r="109" spans="1:19" ht="14.45" customHeight="1" x14ac:dyDescent="0.2">
      <c r="A109" s="821" t="s">
        <v>7252</v>
      </c>
      <c r="B109" s="822" t="s">
        <v>7253</v>
      </c>
      <c r="C109" s="822" t="s">
        <v>637</v>
      </c>
      <c r="D109" s="822" t="s">
        <v>2314</v>
      </c>
      <c r="E109" s="822" t="s">
        <v>7235</v>
      </c>
      <c r="F109" s="822" t="s">
        <v>7312</v>
      </c>
      <c r="G109" s="822" t="s">
        <v>7313</v>
      </c>
      <c r="H109" s="831">
        <v>1</v>
      </c>
      <c r="I109" s="831">
        <v>37</v>
      </c>
      <c r="J109" s="822">
        <v>0.24342105263157895</v>
      </c>
      <c r="K109" s="822">
        <v>37</v>
      </c>
      <c r="L109" s="831">
        <v>4</v>
      </c>
      <c r="M109" s="831">
        <v>152</v>
      </c>
      <c r="N109" s="822">
        <v>1</v>
      </c>
      <c r="O109" s="822">
        <v>38</v>
      </c>
      <c r="P109" s="831">
        <v>8</v>
      </c>
      <c r="Q109" s="831">
        <v>304</v>
      </c>
      <c r="R109" s="827">
        <v>2</v>
      </c>
      <c r="S109" s="832">
        <v>38</v>
      </c>
    </row>
    <row r="110" spans="1:19" ht="14.45" customHeight="1" x14ac:dyDescent="0.2">
      <c r="A110" s="821" t="s">
        <v>7252</v>
      </c>
      <c r="B110" s="822" t="s">
        <v>7253</v>
      </c>
      <c r="C110" s="822" t="s">
        <v>637</v>
      </c>
      <c r="D110" s="822" t="s">
        <v>2314</v>
      </c>
      <c r="E110" s="822" t="s">
        <v>7235</v>
      </c>
      <c r="F110" s="822" t="s">
        <v>7238</v>
      </c>
      <c r="G110" s="822" t="s">
        <v>7239</v>
      </c>
      <c r="H110" s="831">
        <v>240</v>
      </c>
      <c r="I110" s="831">
        <v>20640</v>
      </c>
      <c r="J110" s="822">
        <v>1.124366726589312</v>
      </c>
      <c r="K110" s="822">
        <v>86</v>
      </c>
      <c r="L110" s="831">
        <v>211</v>
      </c>
      <c r="M110" s="831">
        <v>18357</v>
      </c>
      <c r="N110" s="822">
        <v>1</v>
      </c>
      <c r="O110" s="822">
        <v>87</v>
      </c>
      <c r="P110" s="831">
        <v>194</v>
      </c>
      <c r="Q110" s="831">
        <v>17072</v>
      </c>
      <c r="R110" s="827">
        <v>0.929999455248679</v>
      </c>
      <c r="S110" s="832">
        <v>88</v>
      </c>
    </row>
    <row r="111" spans="1:19" ht="14.45" customHeight="1" x14ac:dyDescent="0.2">
      <c r="A111" s="821" t="s">
        <v>7252</v>
      </c>
      <c r="B111" s="822" t="s">
        <v>7253</v>
      </c>
      <c r="C111" s="822" t="s">
        <v>637</v>
      </c>
      <c r="D111" s="822" t="s">
        <v>2314</v>
      </c>
      <c r="E111" s="822" t="s">
        <v>7235</v>
      </c>
      <c r="F111" s="822" t="s">
        <v>7324</v>
      </c>
      <c r="G111" s="822" t="s">
        <v>7325</v>
      </c>
      <c r="H111" s="831"/>
      <c r="I111" s="831"/>
      <c r="J111" s="822"/>
      <c r="K111" s="822"/>
      <c r="L111" s="831"/>
      <c r="M111" s="831"/>
      <c r="N111" s="822"/>
      <c r="O111" s="822"/>
      <c r="P111" s="831">
        <v>2</v>
      </c>
      <c r="Q111" s="831">
        <v>152</v>
      </c>
      <c r="R111" s="827"/>
      <c r="S111" s="832">
        <v>76</v>
      </c>
    </row>
    <row r="112" spans="1:19" ht="14.45" customHeight="1" x14ac:dyDescent="0.2">
      <c r="A112" s="821" t="s">
        <v>7252</v>
      </c>
      <c r="B112" s="822" t="s">
        <v>7253</v>
      </c>
      <c r="C112" s="822" t="s">
        <v>637</v>
      </c>
      <c r="D112" s="822" t="s">
        <v>2314</v>
      </c>
      <c r="E112" s="822" t="s">
        <v>7235</v>
      </c>
      <c r="F112" s="822" t="s">
        <v>7240</v>
      </c>
      <c r="G112" s="822" t="s">
        <v>7241</v>
      </c>
      <c r="H112" s="831">
        <v>2</v>
      </c>
      <c r="I112" s="831">
        <v>316</v>
      </c>
      <c r="J112" s="822">
        <v>2</v>
      </c>
      <c r="K112" s="822">
        <v>158</v>
      </c>
      <c r="L112" s="831">
        <v>1</v>
      </c>
      <c r="M112" s="831">
        <v>158</v>
      </c>
      <c r="N112" s="822">
        <v>1</v>
      </c>
      <c r="O112" s="822">
        <v>158</v>
      </c>
      <c r="P112" s="831">
        <v>1</v>
      </c>
      <c r="Q112" s="831">
        <v>159</v>
      </c>
      <c r="R112" s="827">
        <v>1.0063291139240507</v>
      </c>
      <c r="S112" s="832">
        <v>159</v>
      </c>
    </row>
    <row r="113" spans="1:19" ht="14.45" customHeight="1" x14ac:dyDescent="0.2">
      <c r="A113" s="821" t="s">
        <v>7252</v>
      </c>
      <c r="B113" s="822" t="s">
        <v>7253</v>
      </c>
      <c r="C113" s="822" t="s">
        <v>637</v>
      </c>
      <c r="D113" s="822" t="s">
        <v>2314</v>
      </c>
      <c r="E113" s="822" t="s">
        <v>7235</v>
      </c>
      <c r="F113" s="822" t="s">
        <v>7330</v>
      </c>
      <c r="G113" s="822" t="s">
        <v>7331</v>
      </c>
      <c r="H113" s="831">
        <v>2</v>
      </c>
      <c r="I113" s="831">
        <v>748</v>
      </c>
      <c r="J113" s="822"/>
      <c r="K113" s="822">
        <v>374</v>
      </c>
      <c r="L113" s="831"/>
      <c r="M113" s="831"/>
      <c r="N113" s="822"/>
      <c r="O113" s="822"/>
      <c r="P113" s="831"/>
      <c r="Q113" s="831"/>
      <c r="R113" s="827"/>
      <c r="S113" s="832"/>
    </row>
    <row r="114" spans="1:19" ht="14.45" customHeight="1" x14ac:dyDescent="0.2">
      <c r="A114" s="821" t="s">
        <v>7252</v>
      </c>
      <c r="B114" s="822" t="s">
        <v>7253</v>
      </c>
      <c r="C114" s="822" t="s">
        <v>637</v>
      </c>
      <c r="D114" s="822" t="s">
        <v>2314</v>
      </c>
      <c r="E114" s="822" t="s">
        <v>7235</v>
      </c>
      <c r="F114" s="822" t="s">
        <v>7336</v>
      </c>
      <c r="G114" s="822" t="s">
        <v>7337</v>
      </c>
      <c r="H114" s="831"/>
      <c r="I114" s="831"/>
      <c r="J114" s="822"/>
      <c r="K114" s="822"/>
      <c r="L114" s="831">
        <v>1</v>
      </c>
      <c r="M114" s="831">
        <v>125</v>
      </c>
      <c r="N114" s="822">
        <v>1</v>
      </c>
      <c r="O114" s="822">
        <v>125</v>
      </c>
      <c r="P114" s="831"/>
      <c r="Q114" s="831"/>
      <c r="R114" s="827"/>
      <c r="S114" s="832"/>
    </row>
    <row r="115" spans="1:19" ht="14.45" customHeight="1" x14ac:dyDescent="0.2">
      <c r="A115" s="821" t="s">
        <v>7252</v>
      </c>
      <c r="B115" s="822" t="s">
        <v>7253</v>
      </c>
      <c r="C115" s="822" t="s">
        <v>637</v>
      </c>
      <c r="D115" s="822" t="s">
        <v>2314</v>
      </c>
      <c r="E115" s="822" t="s">
        <v>7235</v>
      </c>
      <c r="F115" s="822" t="s">
        <v>7338</v>
      </c>
      <c r="G115" s="822" t="s">
        <v>7339</v>
      </c>
      <c r="H115" s="831">
        <v>1</v>
      </c>
      <c r="I115" s="831">
        <v>59</v>
      </c>
      <c r="J115" s="822">
        <v>0.48360655737704916</v>
      </c>
      <c r="K115" s="822">
        <v>59</v>
      </c>
      <c r="L115" s="831">
        <v>2</v>
      </c>
      <c r="M115" s="831">
        <v>122</v>
      </c>
      <c r="N115" s="822">
        <v>1</v>
      </c>
      <c r="O115" s="822">
        <v>61</v>
      </c>
      <c r="P115" s="831"/>
      <c r="Q115" s="831"/>
      <c r="R115" s="827"/>
      <c r="S115" s="832"/>
    </row>
    <row r="116" spans="1:19" ht="14.45" customHeight="1" x14ac:dyDescent="0.2">
      <c r="A116" s="821" t="s">
        <v>7252</v>
      </c>
      <c r="B116" s="822" t="s">
        <v>7253</v>
      </c>
      <c r="C116" s="822" t="s">
        <v>637</v>
      </c>
      <c r="D116" s="822" t="s">
        <v>2314</v>
      </c>
      <c r="E116" s="822" t="s">
        <v>7235</v>
      </c>
      <c r="F116" s="822" t="s">
        <v>7346</v>
      </c>
      <c r="G116" s="822" t="s">
        <v>7347</v>
      </c>
      <c r="H116" s="831">
        <v>1</v>
      </c>
      <c r="I116" s="831">
        <v>1310</v>
      </c>
      <c r="J116" s="822"/>
      <c r="K116" s="822">
        <v>1310</v>
      </c>
      <c r="L116" s="831"/>
      <c r="M116" s="831"/>
      <c r="N116" s="822"/>
      <c r="O116" s="822"/>
      <c r="P116" s="831"/>
      <c r="Q116" s="831"/>
      <c r="R116" s="827"/>
      <c r="S116" s="832"/>
    </row>
    <row r="117" spans="1:19" ht="14.45" customHeight="1" x14ac:dyDescent="0.2">
      <c r="A117" s="821" t="s">
        <v>7252</v>
      </c>
      <c r="B117" s="822" t="s">
        <v>7253</v>
      </c>
      <c r="C117" s="822" t="s">
        <v>637</v>
      </c>
      <c r="D117" s="822" t="s">
        <v>2314</v>
      </c>
      <c r="E117" s="822" t="s">
        <v>7235</v>
      </c>
      <c r="F117" s="822" t="s">
        <v>7360</v>
      </c>
      <c r="G117" s="822" t="s">
        <v>7361</v>
      </c>
      <c r="H117" s="831">
        <v>18</v>
      </c>
      <c r="I117" s="831">
        <v>1566</v>
      </c>
      <c r="J117" s="822">
        <v>1.8</v>
      </c>
      <c r="K117" s="822">
        <v>87</v>
      </c>
      <c r="L117" s="831">
        <v>10</v>
      </c>
      <c r="M117" s="831">
        <v>870</v>
      </c>
      <c r="N117" s="822">
        <v>1</v>
      </c>
      <c r="O117" s="822">
        <v>87</v>
      </c>
      <c r="P117" s="831">
        <v>29</v>
      </c>
      <c r="Q117" s="831">
        <v>2552</v>
      </c>
      <c r="R117" s="827">
        <v>2.9333333333333331</v>
      </c>
      <c r="S117" s="832">
        <v>88</v>
      </c>
    </row>
    <row r="118" spans="1:19" ht="14.45" customHeight="1" x14ac:dyDescent="0.2">
      <c r="A118" s="821" t="s">
        <v>7252</v>
      </c>
      <c r="B118" s="822" t="s">
        <v>7253</v>
      </c>
      <c r="C118" s="822" t="s">
        <v>637</v>
      </c>
      <c r="D118" s="822" t="s">
        <v>2314</v>
      </c>
      <c r="E118" s="822" t="s">
        <v>7235</v>
      </c>
      <c r="F118" s="822" t="s">
        <v>7368</v>
      </c>
      <c r="G118" s="822" t="s">
        <v>7369</v>
      </c>
      <c r="H118" s="831"/>
      <c r="I118" s="831"/>
      <c r="J118" s="822"/>
      <c r="K118" s="822"/>
      <c r="L118" s="831"/>
      <c r="M118" s="831"/>
      <c r="N118" s="822"/>
      <c r="O118" s="822"/>
      <c r="P118" s="831">
        <v>76</v>
      </c>
      <c r="Q118" s="831">
        <v>0</v>
      </c>
      <c r="R118" s="827"/>
      <c r="S118" s="832">
        <v>0</v>
      </c>
    </row>
    <row r="119" spans="1:19" ht="14.45" customHeight="1" x14ac:dyDescent="0.2">
      <c r="A119" s="821" t="s">
        <v>7252</v>
      </c>
      <c r="B119" s="822" t="s">
        <v>7253</v>
      </c>
      <c r="C119" s="822" t="s">
        <v>637</v>
      </c>
      <c r="D119" s="822" t="s">
        <v>2314</v>
      </c>
      <c r="E119" s="822" t="s">
        <v>7235</v>
      </c>
      <c r="F119" s="822" t="s">
        <v>7378</v>
      </c>
      <c r="G119" s="822" t="s">
        <v>7379</v>
      </c>
      <c r="H119" s="831"/>
      <c r="I119" s="831"/>
      <c r="J119" s="822"/>
      <c r="K119" s="822"/>
      <c r="L119" s="831"/>
      <c r="M119" s="831"/>
      <c r="N119" s="822"/>
      <c r="O119" s="822"/>
      <c r="P119" s="831">
        <v>25</v>
      </c>
      <c r="Q119" s="831">
        <v>0</v>
      </c>
      <c r="R119" s="827"/>
      <c r="S119" s="832">
        <v>0</v>
      </c>
    </row>
    <row r="120" spans="1:19" ht="14.45" customHeight="1" x14ac:dyDescent="0.2">
      <c r="A120" s="821" t="s">
        <v>7252</v>
      </c>
      <c r="B120" s="822" t="s">
        <v>7253</v>
      </c>
      <c r="C120" s="822" t="s">
        <v>637</v>
      </c>
      <c r="D120" s="822" t="s">
        <v>2315</v>
      </c>
      <c r="E120" s="822" t="s">
        <v>7230</v>
      </c>
      <c r="F120" s="822" t="s">
        <v>7231</v>
      </c>
      <c r="G120" s="822" t="s">
        <v>7232</v>
      </c>
      <c r="H120" s="831">
        <v>1.25</v>
      </c>
      <c r="I120" s="831">
        <v>87</v>
      </c>
      <c r="J120" s="822">
        <v>8.3333333333333339</v>
      </c>
      <c r="K120" s="822">
        <v>69.599999999999994</v>
      </c>
      <c r="L120" s="831">
        <v>0.15000000000000002</v>
      </c>
      <c r="M120" s="831">
        <v>10.44</v>
      </c>
      <c r="N120" s="822">
        <v>1</v>
      </c>
      <c r="O120" s="822">
        <v>69.59999999999998</v>
      </c>
      <c r="P120" s="831"/>
      <c r="Q120" s="831"/>
      <c r="R120" s="827"/>
      <c r="S120" s="832"/>
    </row>
    <row r="121" spans="1:19" ht="14.45" customHeight="1" x14ac:dyDescent="0.2">
      <c r="A121" s="821" t="s">
        <v>7252</v>
      </c>
      <c r="B121" s="822" t="s">
        <v>7253</v>
      </c>
      <c r="C121" s="822" t="s">
        <v>637</v>
      </c>
      <c r="D121" s="822" t="s">
        <v>2315</v>
      </c>
      <c r="E121" s="822" t="s">
        <v>7230</v>
      </c>
      <c r="F121" s="822" t="s">
        <v>7258</v>
      </c>
      <c r="G121" s="822" t="s">
        <v>1178</v>
      </c>
      <c r="H121" s="831">
        <v>22</v>
      </c>
      <c r="I121" s="831">
        <v>369.6</v>
      </c>
      <c r="J121" s="822">
        <v>1.5714285714285716</v>
      </c>
      <c r="K121" s="822">
        <v>16.8</v>
      </c>
      <c r="L121" s="831">
        <v>14</v>
      </c>
      <c r="M121" s="831">
        <v>235.2</v>
      </c>
      <c r="N121" s="822">
        <v>1</v>
      </c>
      <c r="O121" s="822">
        <v>16.8</v>
      </c>
      <c r="P121" s="831">
        <v>11</v>
      </c>
      <c r="Q121" s="831">
        <v>184.8</v>
      </c>
      <c r="R121" s="827">
        <v>0.78571428571428581</v>
      </c>
      <c r="S121" s="832">
        <v>16.8</v>
      </c>
    </row>
    <row r="122" spans="1:19" ht="14.45" customHeight="1" x14ac:dyDescent="0.2">
      <c r="A122" s="821" t="s">
        <v>7252</v>
      </c>
      <c r="B122" s="822" t="s">
        <v>7253</v>
      </c>
      <c r="C122" s="822" t="s">
        <v>637</v>
      </c>
      <c r="D122" s="822" t="s">
        <v>2315</v>
      </c>
      <c r="E122" s="822" t="s">
        <v>7230</v>
      </c>
      <c r="F122" s="822" t="s">
        <v>7259</v>
      </c>
      <c r="G122" s="822"/>
      <c r="H122" s="831">
        <v>0.60000000000000009</v>
      </c>
      <c r="I122" s="831">
        <v>126.03</v>
      </c>
      <c r="J122" s="822"/>
      <c r="K122" s="822">
        <v>210.04999999999998</v>
      </c>
      <c r="L122" s="831"/>
      <c r="M122" s="831"/>
      <c r="N122" s="822"/>
      <c r="O122" s="822"/>
      <c r="P122" s="831"/>
      <c r="Q122" s="831"/>
      <c r="R122" s="827"/>
      <c r="S122" s="832"/>
    </row>
    <row r="123" spans="1:19" ht="14.45" customHeight="1" x14ac:dyDescent="0.2">
      <c r="A123" s="821" t="s">
        <v>7252</v>
      </c>
      <c r="B123" s="822" t="s">
        <v>7253</v>
      </c>
      <c r="C123" s="822" t="s">
        <v>637</v>
      </c>
      <c r="D123" s="822" t="s">
        <v>2315</v>
      </c>
      <c r="E123" s="822" t="s">
        <v>7235</v>
      </c>
      <c r="F123" s="822" t="s">
        <v>7268</v>
      </c>
      <c r="G123" s="822" t="s">
        <v>7269</v>
      </c>
      <c r="H123" s="831"/>
      <c r="I123" s="831"/>
      <c r="J123" s="822"/>
      <c r="K123" s="822"/>
      <c r="L123" s="831"/>
      <c r="M123" s="831"/>
      <c r="N123" s="822"/>
      <c r="O123" s="822"/>
      <c r="P123" s="831">
        <v>1</v>
      </c>
      <c r="Q123" s="831">
        <v>209</v>
      </c>
      <c r="R123" s="827"/>
      <c r="S123" s="832">
        <v>209</v>
      </c>
    </row>
    <row r="124" spans="1:19" ht="14.45" customHeight="1" x14ac:dyDescent="0.2">
      <c r="A124" s="821" t="s">
        <v>7252</v>
      </c>
      <c r="B124" s="822" t="s">
        <v>7253</v>
      </c>
      <c r="C124" s="822" t="s">
        <v>637</v>
      </c>
      <c r="D124" s="822" t="s">
        <v>2315</v>
      </c>
      <c r="E124" s="822" t="s">
        <v>7235</v>
      </c>
      <c r="F124" s="822" t="s">
        <v>7276</v>
      </c>
      <c r="G124" s="822" t="s">
        <v>7277</v>
      </c>
      <c r="H124" s="831">
        <v>20</v>
      </c>
      <c r="I124" s="831">
        <v>740</v>
      </c>
      <c r="J124" s="822">
        <v>2.7819548872180451</v>
      </c>
      <c r="K124" s="822">
        <v>37</v>
      </c>
      <c r="L124" s="831">
        <v>7</v>
      </c>
      <c r="M124" s="831">
        <v>266</v>
      </c>
      <c r="N124" s="822">
        <v>1</v>
      </c>
      <c r="O124" s="822">
        <v>38</v>
      </c>
      <c r="P124" s="831">
        <v>3</v>
      </c>
      <c r="Q124" s="831">
        <v>114</v>
      </c>
      <c r="R124" s="827">
        <v>0.42857142857142855</v>
      </c>
      <c r="S124" s="832">
        <v>38</v>
      </c>
    </row>
    <row r="125" spans="1:19" ht="14.45" customHeight="1" x14ac:dyDescent="0.2">
      <c r="A125" s="821" t="s">
        <v>7252</v>
      </c>
      <c r="B125" s="822" t="s">
        <v>7253</v>
      </c>
      <c r="C125" s="822" t="s">
        <v>637</v>
      </c>
      <c r="D125" s="822" t="s">
        <v>2315</v>
      </c>
      <c r="E125" s="822" t="s">
        <v>7235</v>
      </c>
      <c r="F125" s="822" t="s">
        <v>7292</v>
      </c>
      <c r="G125" s="822" t="s">
        <v>7293</v>
      </c>
      <c r="H125" s="831"/>
      <c r="I125" s="831"/>
      <c r="J125" s="822"/>
      <c r="K125" s="822"/>
      <c r="L125" s="831"/>
      <c r="M125" s="831"/>
      <c r="N125" s="822"/>
      <c r="O125" s="822"/>
      <c r="P125" s="831">
        <v>1</v>
      </c>
      <c r="Q125" s="831">
        <v>82</v>
      </c>
      <c r="R125" s="827"/>
      <c r="S125" s="832">
        <v>82</v>
      </c>
    </row>
    <row r="126" spans="1:19" ht="14.45" customHeight="1" x14ac:dyDescent="0.2">
      <c r="A126" s="821" t="s">
        <v>7252</v>
      </c>
      <c r="B126" s="822" t="s">
        <v>7253</v>
      </c>
      <c r="C126" s="822" t="s">
        <v>637</v>
      </c>
      <c r="D126" s="822" t="s">
        <v>2315</v>
      </c>
      <c r="E126" s="822" t="s">
        <v>7235</v>
      </c>
      <c r="F126" s="822" t="s">
        <v>7294</v>
      </c>
      <c r="G126" s="822" t="s">
        <v>7295</v>
      </c>
      <c r="H126" s="831">
        <v>70</v>
      </c>
      <c r="I126" s="831">
        <v>17640</v>
      </c>
      <c r="J126" s="822">
        <v>1.0213061602593794</v>
      </c>
      <c r="K126" s="822">
        <v>252</v>
      </c>
      <c r="L126" s="831">
        <v>68</v>
      </c>
      <c r="M126" s="831">
        <v>17272</v>
      </c>
      <c r="N126" s="822">
        <v>1</v>
      </c>
      <c r="O126" s="822">
        <v>254</v>
      </c>
      <c r="P126" s="831">
        <v>49</v>
      </c>
      <c r="Q126" s="831">
        <v>12495</v>
      </c>
      <c r="R126" s="827">
        <v>0.72342519685039375</v>
      </c>
      <c r="S126" s="832">
        <v>255</v>
      </c>
    </row>
    <row r="127" spans="1:19" ht="14.45" customHeight="1" x14ac:dyDescent="0.2">
      <c r="A127" s="821" t="s">
        <v>7252</v>
      </c>
      <c r="B127" s="822" t="s">
        <v>7253</v>
      </c>
      <c r="C127" s="822" t="s">
        <v>637</v>
      </c>
      <c r="D127" s="822" t="s">
        <v>2315</v>
      </c>
      <c r="E127" s="822" t="s">
        <v>7235</v>
      </c>
      <c r="F127" s="822" t="s">
        <v>7296</v>
      </c>
      <c r="G127" s="822" t="s">
        <v>7297</v>
      </c>
      <c r="H127" s="831">
        <v>18</v>
      </c>
      <c r="I127" s="831">
        <v>2284</v>
      </c>
      <c r="J127" s="822">
        <v>2.0141093474426808</v>
      </c>
      <c r="K127" s="822">
        <v>126.88888888888889</v>
      </c>
      <c r="L127" s="831">
        <v>9</v>
      </c>
      <c r="M127" s="831">
        <v>1134</v>
      </c>
      <c r="N127" s="822">
        <v>1</v>
      </c>
      <c r="O127" s="822">
        <v>126</v>
      </c>
      <c r="P127" s="831">
        <v>2</v>
      </c>
      <c r="Q127" s="831">
        <v>254</v>
      </c>
      <c r="R127" s="827">
        <v>0.22398589065255731</v>
      </c>
      <c r="S127" s="832">
        <v>127</v>
      </c>
    </row>
    <row r="128" spans="1:19" ht="14.45" customHeight="1" x14ac:dyDescent="0.2">
      <c r="A128" s="821" t="s">
        <v>7252</v>
      </c>
      <c r="B128" s="822" t="s">
        <v>7253</v>
      </c>
      <c r="C128" s="822" t="s">
        <v>637</v>
      </c>
      <c r="D128" s="822" t="s">
        <v>2315</v>
      </c>
      <c r="E128" s="822" t="s">
        <v>7235</v>
      </c>
      <c r="F128" s="822" t="s">
        <v>7304</v>
      </c>
      <c r="G128" s="822" t="s">
        <v>7305</v>
      </c>
      <c r="H128" s="831">
        <v>26</v>
      </c>
      <c r="I128" s="831">
        <v>4264</v>
      </c>
      <c r="J128" s="822">
        <v>1.1235836627140976</v>
      </c>
      <c r="K128" s="822">
        <v>164</v>
      </c>
      <c r="L128" s="831">
        <v>23</v>
      </c>
      <c r="M128" s="831">
        <v>3795</v>
      </c>
      <c r="N128" s="822">
        <v>1</v>
      </c>
      <c r="O128" s="822">
        <v>165</v>
      </c>
      <c r="P128" s="831">
        <v>14</v>
      </c>
      <c r="Q128" s="831">
        <v>2324</v>
      </c>
      <c r="R128" s="827">
        <v>0.6123847167325428</v>
      </c>
      <c r="S128" s="832">
        <v>166</v>
      </c>
    </row>
    <row r="129" spans="1:19" ht="14.45" customHeight="1" x14ac:dyDescent="0.2">
      <c r="A129" s="821" t="s">
        <v>7252</v>
      </c>
      <c r="B129" s="822" t="s">
        <v>7253</v>
      </c>
      <c r="C129" s="822" t="s">
        <v>637</v>
      </c>
      <c r="D129" s="822" t="s">
        <v>2315</v>
      </c>
      <c r="E129" s="822" t="s">
        <v>7235</v>
      </c>
      <c r="F129" s="822" t="s">
        <v>7306</v>
      </c>
      <c r="G129" s="822" t="s">
        <v>7307</v>
      </c>
      <c r="H129" s="831"/>
      <c r="I129" s="831"/>
      <c r="J129" s="822"/>
      <c r="K129" s="822"/>
      <c r="L129" s="831"/>
      <c r="M129" s="831"/>
      <c r="N129" s="822"/>
      <c r="O129" s="822"/>
      <c r="P129" s="831">
        <v>1</v>
      </c>
      <c r="Q129" s="831">
        <v>0</v>
      </c>
      <c r="R129" s="827"/>
      <c r="S129" s="832">
        <v>0</v>
      </c>
    </row>
    <row r="130" spans="1:19" ht="14.45" customHeight="1" x14ac:dyDescent="0.2">
      <c r="A130" s="821" t="s">
        <v>7252</v>
      </c>
      <c r="B130" s="822" t="s">
        <v>7253</v>
      </c>
      <c r="C130" s="822" t="s">
        <v>637</v>
      </c>
      <c r="D130" s="822" t="s">
        <v>2315</v>
      </c>
      <c r="E130" s="822" t="s">
        <v>7235</v>
      </c>
      <c r="F130" s="822" t="s">
        <v>7308</v>
      </c>
      <c r="G130" s="822" t="s">
        <v>7309</v>
      </c>
      <c r="H130" s="831">
        <v>72</v>
      </c>
      <c r="I130" s="831">
        <v>2400</v>
      </c>
      <c r="J130" s="822">
        <v>0.9473734072284592</v>
      </c>
      <c r="K130" s="822">
        <v>33.333333333333336</v>
      </c>
      <c r="L130" s="831">
        <v>76</v>
      </c>
      <c r="M130" s="831">
        <v>2533.3199999999997</v>
      </c>
      <c r="N130" s="822">
        <v>1</v>
      </c>
      <c r="O130" s="822">
        <v>33.333157894736836</v>
      </c>
      <c r="P130" s="831">
        <v>51</v>
      </c>
      <c r="Q130" s="831">
        <v>2017.7799999999997</v>
      </c>
      <c r="R130" s="827">
        <v>0.79649629734893346</v>
      </c>
      <c r="S130" s="832">
        <v>39.564313725490194</v>
      </c>
    </row>
    <row r="131" spans="1:19" ht="14.45" customHeight="1" x14ac:dyDescent="0.2">
      <c r="A131" s="821" t="s">
        <v>7252</v>
      </c>
      <c r="B131" s="822" t="s">
        <v>7253</v>
      </c>
      <c r="C131" s="822" t="s">
        <v>637</v>
      </c>
      <c r="D131" s="822" t="s">
        <v>2315</v>
      </c>
      <c r="E131" s="822" t="s">
        <v>7235</v>
      </c>
      <c r="F131" s="822" t="s">
        <v>7238</v>
      </c>
      <c r="G131" s="822" t="s">
        <v>7239</v>
      </c>
      <c r="H131" s="831">
        <v>29</v>
      </c>
      <c r="I131" s="831">
        <v>2494</v>
      </c>
      <c r="J131" s="822">
        <v>1.0617283950617284</v>
      </c>
      <c r="K131" s="822">
        <v>86</v>
      </c>
      <c r="L131" s="831">
        <v>27</v>
      </c>
      <c r="M131" s="831">
        <v>2349</v>
      </c>
      <c r="N131" s="822">
        <v>1</v>
      </c>
      <c r="O131" s="822">
        <v>87</v>
      </c>
      <c r="P131" s="831">
        <v>14</v>
      </c>
      <c r="Q131" s="831">
        <v>1232</v>
      </c>
      <c r="R131" s="827">
        <v>0.52447850148999575</v>
      </c>
      <c r="S131" s="832">
        <v>88</v>
      </c>
    </row>
    <row r="132" spans="1:19" ht="14.45" customHeight="1" x14ac:dyDescent="0.2">
      <c r="A132" s="821" t="s">
        <v>7252</v>
      </c>
      <c r="B132" s="822" t="s">
        <v>7253</v>
      </c>
      <c r="C132" s="822" t="s">
        <v>637</v>
      </c>
      <c r="D132" s="822" t="s">
        <v>2315</v>
      </c>
      <c r="E132" s="822" t="s">
        <v>7235</v>
      </c>
      <c r="F132" s="822" t="s">
        <v>7338</v>
      </c>
      <c r="G132" s="822" t="s">
        <v>7339</v>
      </c>
      <c r="H132" s="831"/>
      <c r="I132" s="831"/>
      <c r="J132" s="822"/>
      <c r="K132" s="822"/>
      <c r="L132" s="831"/>
      <c r="M132" s="831"/>
      <c r="N132" s="822"/>
      <c r="O132" s="822"/>
      <c r="P132" s="831">
        <v>7</v>
      </c>
      <c r="Q132" s="831">
        <v>434</v>
      </c>
      <c r="R132" s="827"/>
      <c r="S132" s="832">
        <v>62</v>
      </c>
    </row>
    <row r="133" spans="1:19" ht="14.45" customHeight="1" x14ac:dyDescent="0.2">
      <c r="A133" s="821" t="s">
        <v>7252</v>
      </c>
      <c r="B133" s="822" t="s">
        <v>7253</v>
      </c>
      <c r="C133" s="822" t="s">
        <v>637</v>
      </c>
      <c r="D133" s="822" t="s">
        <v>2315</v>
      </c>
      <c r="E133" s="822" t="s">
        <v>7235</v>
      </c>
      <c r="F133" s="822" t="s">
        <v>7360</v>
      </c>
      <c r="G133" s="822" t="s">
        <v>7361</v>
      </c>
      <c r="H133" s="831">
        <v>3</v>
      </c>
      <c r="I133" s="831">
        <v>261</v>
      </c>
      <c r="J133" s="822">
        <v>1</v>
      </c>
      <c r="K133" s="822">
        <v>87</v>
      </c>
      <c r="L133" s="831">
        <v>3</v>
      </c>
      <c r="M133" s="831">
        <v>261</v>
      </c>
      <c r="N133" s="822">
        <v>1</v>
      </c>
      <c r="O133" s="822">
        <v>87</v>
      </c>
      <c r="P133" s="831"/>
      <c r="Q133" s="831"/>
      <c r="R133" s="827"/>
      <c r="S133" s="832"/>
    </row>
    <row r="134" spans="1:19" ht="14.45" customHeight="1" x14ac:dyDescent="0.2">
      <c r="A134" s="821" t="s">
        <v>7252</v>
      </c>
      <c r="B134" s="822" t="s">
        <v>7253</v>
      </c>
      <c r="C134" s="822" t="s">
        <v>637</v>
      </c>
      <c r="D134" s="822" t="s">
        <v>2315</v>
      </c>
      <c r="E134" s="822" t="s">
        <v>7235</v>
      </c>
      <c r="F134" s="822" t="s">
        <v>7368</v>
      </c>
      <c r="G134" s="822" t="s">
        <v>7369</v>
      </c>
      <c r="H134" s="831"/>
      <c r="I134" s="831"/>
      <c r="J134" s="822"/>
      <c r="K134" s="822"/>
      <c r="L134" s="831"/>
      <c r="M134" s="831"/>
      <c r="N134" s="822"/>
      <c r="O134" s="822"/>
      <c r="P134" s="831">
        <v>12</v>
      </c>
      <c r="Q134" s="831">
        <v>0</v>
      </c>
      <c r="R134" s="827"/>
      <c r="S134" s="832">
        <v>0</v>
      </c>
    </row>
    <row r="135" spans="1:19" ht="14.45" customHeight="1" x14ac:dyDescent="0.2">
      <c r="A135" s="821" t="s">
        <v>7252</v>
      </c>
      <c r="B135" s="822" t="s">
        <v>7253</v>
      </c>
      <c r="C135" s="822" t="s">
        <v>637</v>
      </c>
      <c r="D135" s="822" t="s">
        <v>2315</v>
      </c>
      <c r="E135" s="822" t="s">
        <v>7235</v>
      </c>
      <c r="F135" s="822" t="s">
        <v>7378</v>
      </c>
      <c r="G135" s="822" t="s">
        <v>7379</v>
      </c>
      <c r="H135" s="831"/>
      <c r="I135" s="831"/>
      <c r="J135" s="822"/>
      <c r="K135" s="822"/>
      <c r="L135" s="831"/>
      <c r="M135" s="831"/>
      <c r="N135" s="822"/>
      <c r="O135" s="822"/>
      <c r="P135" s="831">
        <v>1</v>
      </c>
      <c r="Q135" s="831">
        <v>0</v>
      </c>
      <c r="R135" s="827"/>
      <c r="S135" s="832">
        <v>0</v>
      </c>
    </row>
    <row r="136" spans="1:19" ht="14.45" customHeight="1" x14ac:dyDescent="0.2">
      <c r="A136" s="821" t="s">
        <v>7252</v>
      </c>
      <c r="B136" s="822" t="s">
        <v>7253</v>
      </c>
      <c r="C136" s="822" t="s">
        <v>637</v>
      </c>
      <c r="D136" s="822" t="s">
        <v>2317</v>
      </c>
      <c r="E136" s="822" t="s">
        <v>7230</v>
      </c>
      <c r="F136" s="822" t="s">
        <v>7231</v>
      </c>
      <c r="G136" s="822" t="s">
        <v>7232</v>
      </c>
      <c r="H136" s="831">
        <v>13.950000000000001</v>
      </c>
      <c r="I136" s="831">
        <v>970.93</v>
      </c>
      <c r="J136" s="822">
        <v>10.333439761600681</v>
      </c>
      <c r="K136" s="822">
        <v>69.600716845878125</v>
      </c>
      <c r="L136" s="831">
        <v>1.35</v>
      </c>
      <c r="M136" s="831">
        <v>93.96</v>
      </c>
      <c r="N136" s="822">
        <v>1</v>
      </c>
      <c r="O136" s="822">
        <v>69.599999999999994</v>
      </c>
      <c r="P136" s="831">
        <v>26.1</v>
      </c>
      <c r="Q136" s="831">
        <v>1819.9499999999998</v>
      </c>
      <c r="R136" s="827">
        <v>19.369412515964239</v>
      </c>
      <c r="S136" s="832">
        <v>69.72988505747125</v>
      </c>
    </row>
    <row r="137" spans="1:19" ht="14.45" customHeight="1" x14ac:dyDescent="0.2">
      <c r="A137" s="821" t="s">
        <v>7252</v>
      </c>
      <c r="B137" s="822" t="s">
        <v>7253</v>
      </c>
      <c r="C137" s="822" t="s">
        <v>637</v>
      </c>
      <c r="D137" s="822" t="s">
        <v>2317</v>
      </c>
      <c r="E137" s="822" t="s">
        <v>7230</v>
      </c>
      <c r="F137" s="822" t="s">
        <v>7258</v>
      </c>
      <c r="G137" s="822" t="s">
        <v>1178</v>
      </c>
      <c r="H137" s="831">
        <v>279</v>
      </c>
      <c r="I137" s="831">
        <v>4687.2000000000007</v>
      </c>
      <c r="J137" s="822">
        <v>1.0488721804511281</v>
      </c>
      <c r="K137" s="822">
        <v>16.800000000000004</v>
      </c>
      <c r="L137" s="831">
        <v>266</v>
      </c>
      <c r="M137" s="831">
        <v>4468.7999999999993</v>
      </c>
      <c r="N137" s="822">
        <v>1</v>
      </c>
      <c r="O137" s="822">
        <v>16.799999999999997</v>
      </c>
      <c r="P137" s="831">
        <v>199</v>
      </c>
      <c r="Q137" s="831">
        <v>3343.2000000000003</v>
      </c>
      <c r="R137" s="827">
        <v>0.74812030075187985</v>
      </c>
      <c r="S137" s="832">
        <v>16.8</v>
      </c>
    </row>
    <row r="138" spans="1:19" ht="14.45" customHeight="1" x14ac:dyDescent="0.2">
      <c r="A138" s="821" t="s">
        <v>7252</v>
      </c>
      <c r="B138" s="822" t="s">
        <v>7253</v>
      </c>
      <c r="C138" s="822" t="s">
        <v>637</v>
      </c>
      <c r="D138" s="822" t="s">
        <v>2317</v>
      </c>
      <c r="E138" s="822" t="s">
        <v>7230</v>
      </c>
      <c r="F138" s="822" t="s">
        <v>7260</v>
      </c>
      <c r="G138" s="822" t="s">
        <v>3266</v>
      </c>
      <c r="H138" s="831"/>
      <c r="I138" s="831"/>
      <c r="J138" s="822"/>
      <c r="K138" s="822"/>
      <c r="L138" s="831"/>
      <c r="M138" s="831"/>
      <c r="N138" s="822"/>
      <c r="O138" s="822"/>
      <c r="P138" s="831">
        <v>0.1</v>
      </c>
      <c r="Q138" s="831">
        <v>94.12</v>
      </c>
      <c r="R138" s="827"/>
      <c r="S138" s="832">
        <v>941.2</v>
      </c>
    </row>
    <row r="139" spans="1:19" ht="14.45" customHeight="1" x14ac:dyDescent="0.2">
      <c r="A139" s="821" t="s">
        <v>7252</v>
      </c>
      <c r="B139" s="822" t="s">
        <v>7253</v>
      </c>
      <c r="C139" s="822" t="s">
        <v>637</v>
      </c>
      <c r="D139" s="822" t="s">
        <v>2317</v>
      </c>
      <c r="E139" s="822" t="s">
        <v>7235</v>
      </c>
      <c r="F139" s="822" t="s">
        <v>7272</v>
      </c>
      <c r="G139" s="822" t="s">
        <v>7273</v>
      </c>
      <c r="H139" s="831">
        <v>86</v>
      </c>
      <c r="I139" s="831">
        <v>7138</v>
      </c>
      <c r="J139" s="822">
        <v>1.0116213151927438</v>
      </c>
      <c r="K139" s="822">
        <v>83</v>
      </c>
      <c r="L139" s="831">
        <v>84</v>
      </c>
      <c r="M139" s="831">
        <v>7056</v>
      </c>
      <c r="N139" s="822">
        <v>1</v>
      </c>
      <c r="O139" s="822">
        <v>84</v>
      </c>
      <c r="P139" s="831">
        <v>72</v>
      </c>
      <c r="Q139" s="831">
        <v>6120</v>
      </c>
      <c r="R139" s="827">
        <v>0.86734693877551017</v>
      </c>
      <c r="S139" s="832">
        <v>85</v>
      </c>
    </row>
    <row r="140" spans="1:19" ht="14.45" customHeight="1" x14ac:dyDescent="0.2">
      <c r="A140" s="821" t="s">
        <v>7252</v>
      </c>
      <c r="B140" s="822" t="s">
        <v>7253</v>
      </c>
      <c r="C140" s="822" t="s">
        <v>637</v>
      </c>
      <c r="D140" s="822" t="s">
        <v>2317</v>
      </c>
      <c r="E140" s="822" t="s">
        <v>7235</v>
      </c>
      <c r="F140" s="822" t="s">
        <v>7274</v>
      </c>
      <c r="G140" s="822" t="s">
        <v>7275</v>
      </c>
      <c r="H140" s="831">
        <v>15</v>
      </c>
      <c r="I140" s="831">
        <v>1590</v>
      </c>
      <c r="J140" s="822"/>
      <c r="K140" s="822">
        <v>106</v>
      </c>
      <c r="L140" s="831"/>
      <c r="M140" s="831"/>
      <c r="N140" s="822"/>
      <c r="O140" s="822"/>
      <c r="P140" s="831">
        <v>6</v>
      </c>
      <c r="Q140" s="831">
        <v>648</v>
      </c>
      <c r="R140" s="827"/>
      <c r="S140" s="832">
        <v>108</v>
      </c>
    </row>
    <row r="141" spans="1:19" ht="14.45" customHeight="1" x14ac:dyDescent="0.2">
      <c r="A141" s="821" t="s">
        <v>7252</v>
      </c>
      <c r="B141" s="822" t="s">
        <v>7253</v>
      </c>
      <c r="C141" s="822" t="s">
        <v>637</v>
      </c>
      <c r="D141" s="822" t="s">
        <v>2317</v>
      </c>
      <c r="E141" s="822" t="s">
        <v>7235</v>
      </c>
      <c r="F141" s="822" t="s">
        <v>7276</v>
      </c>
      <c r="G141" s="822" t="s">
        <v>7277</v>
      </c>
      <c r="H141" s="831">
        <v>67</v>
      </c>
      <c r="I141" s="831">
        <v>2479</v>
      </c>
      <c r="J141" s="822">
        <v>1.087280701754386</v>
      </c>
      <c r="K141" s="822">
        <v>37</v>
      </c>
      <c r="L141" s="831">
        <v>60</v>
      </c>
      <c r="M141" s="831">
        <v>2280</v>
      </c>
      <c r="N141" s="822">
        <v>1</v>
      </c>
      <c r="O141" s="822">
        <v>38</v>
      </c>
      <c r="P141" s="831">
        <v>40</v>
      </c>
      <c r="Q141" s="831">
        <v>1520</v>
      </c>
      <c r="R141" s="827">
        <v>0.66666666666666663</v>
      </c>
      <c r="S141" s="832">
        <v>38</v>
      </c>
    </row>
    <row r="142" spans="1:19" ht="14.45" customHeight="1" x14ac:dyDescent="0.2">
      <c r="A142" s="821" t="s">
        <v>7252</v>
      </c>
      <c r="B142" s="822" t="s">
        <v>7253</v>
      </c>
      <c r="C142" s="822" t="s">
        <v>637</v>
      </c>
      <c r="D142" s="822" t="s">
        <v>2317</v>
      </c>
      <c r="E142" s="822" t="s">
        <v>7235</v>
      </c>
      <c r="F142" s="822" t="s">
        <v>7278</v>
      </c>
      <c r="G142" s="822" t="s">
        <v>7279</v>
      </c>
      <c r="H142" s="831">
        <v>1</v>
      </c>
      <c r="I142" s="831">
        <v>5</v>
      </c>
      <c r="J142" s="822">
        <v>0.5</v>
      </c>
      <c r="K142" s="822">
        <v>5</v>
      </c>
      <c r="L142" s="831">
        <v>2</v>
      </c>
      <c r="M142" s="831">
        <v>10</v>
      </c>
      <c r="N142" s="822">
        <v>1</v>
      </c>
      <c r="O142" s="822">
        <v>5</v>
      </c>
      <c r="P142" s="831">
        <v>1</v>
      </c>
      <c r="Q142" s="831">
        <v>5</v>
      </c>
      <c r="R142" s="827">
        <v>0.5</v>
      </c>
      <c r="S142" s="832">
        <v>5</v>
      </c>
    </row>
    <row r="143" spans="1:19" ht="14.45" customHeight="1" x14ac:dyDescent="0.2">
      <c r="A143" s="821" t="s">
        <v>7252</v>
      </c>
      <c r="B143" s="822" t="s">
        <v>7253</v>
      </c>
      <c r="C143" s="822" t="s">
        <v>637</v>
      </c>
      <c r="D143" s="822" t="s">
        <v>2317</v>
      </c>
      <c r="E143" s="822" t="s">
        <v>7235</v>
      </c>
      <c r="F143" s="822" t="s">
        <v>7280</v>
      </c>
      <c r="G143" s="822" t="s">
        <v>7281</v>
      </c>
      <c r="H143" s="831">
        <v>13</v>
      </c>
      <c r="I143" s="831">
        <v>65</v>
      </c>
      <c r="J143" s="822">
        <v>1.4444444444444444</v>
      </c>
      <c r="K143" s="822">
        <v>5</v>
      </c>
      <c r="L143" s="831">
        <v>9</v>
      </c>
      <c r="M143" s="831">
        <v>45</v>
      </c>
      <c r="N143" s="822">
        <v>1</v>
      </c>
      <c r="O143" s="822">
        <v>5</v>
      </c>
      <c r="P143" s="831">
        <v>15</v>
      </c>
      <c r="Q143" s="831">
        <v>75</v>
      </c>
      <c r="R143" s="827">
        <v>1.6666666666666667</v>
      </c>
      <c r="S143" s="832">
        <v>5</v>
      </c>
    </row>
    <row r="144" spans="1:19" ht="14.45" customHeight="1" x14ac:dyDescent="0.2">
      <c r="A144" s="821" t="s">
        <v>7252</v>
      </c>
      <c r="B144" s="822" t="s">
        <v>7253</v>
      </c>
      <c r="C144" s="822" t="s">
        <v>637</v>
      </c>
      <c r="D144" s="822" t="s">
        <v>2317</v>
      </c>
      <c r="E144" s="822" t="s">
        <v>7235</v>
      </c>
      <c r="F144" s="822" t="s">
        <v>7282</v>
      </c>
      <c r="G144" s="822" t="s">
        <v>7283</v>
      </c>
      <c r="H144" s="831"/>
      <c r="I144" s="831"/>
      <c r="J144" s="822"/>
      <c r="K144" s="822"/>
      <c r="L144" s="831">
        <v>1</v>
      </c>
      <c r="M144" s="831">
        <v>242</v>
      </c>
      <c r="N144" s="822">
        <v>1</v>
      </c>
      <c r="O144" s="822">
        <v>242</v>
      </c>
      <c r="P144" s="831">
        <v>1</v>
      </c>
      <c r="Q144" s="831">
        <v>243</v>
      </c>
      <c r="R144" s="827">
        <v>1.0041322314049588</v>
      </c>
      <c r="S144" s="832">
        <v>243</v>
      </c>
    </row>
    <row r="145" spans="1:19" ht="14.45" customHeight="1" x14ac:dyDescent="0.2">
      <c r="A145" s="821" t="s">
        <v>7252</v>
      </c>
      <c r="B145" s="822" t="s">
        <v>7253</v>
      </c>
      <c r="C145" s="822" t="s">
        <v>637</v>
      </c>
      <c r="D145" s="822" t="s">
        <v>2317</v>
      </c>
      <c r="E145" s="822" t="s">
        <v>7235</v>
      </c>
      <c r="F145" s="822" t="s">
        <v>7284</v>
      </c>
      <c r="G145" s="822" t="s">
        <v>7285</v>
      </c>
      <c r="H145" s="831">
        <v>1</v>
      </c>
      <c r="I145" s="831">
        <v>382</v>
      </c>
      <c r="J145" s="822">
        <v>0.99479166666666663</v>
      </c>
      <c r="K145" s="822">
        <v>382</v>
      </c>
      <c r="L145" s="831">
        <v>1</v>
      </c>
      <c r="M145" s="831">
        <v>384</v>
      </c>
      <c r="N145" s="822">
        <v>1</v>
      </c>
      <c r="O145" s="822">
        <v>384</v>
      </c>
      <c r="P145" s="831">
        <v>1</v>
      </c>
      <c r="Q145" s="831">
        <v>385</v>
      </c>
      <c r="R145" s="827">
        <v>1.0026041666666667</v>
      </c>
      <c r="S145" s="832">
        <v>385</v>
      </c>
    </row>
    <row r="146" spans="1:19" ht="14.45" customHeight="1" x14ac:dyDescent="0.2">
      <c r="A146" s="821" t="s">
        <v>7252</v>
      </c>
      <c r="B146" s="822" t="s">
        <v>7253</v>
      </c>
      <c r="C146" s="822" t="s">
        <v>637</v>
      </c>
      <c r="D146" s="822" t="s">
        <v>2317</v>
      </c>
      <c r="E146" s="822" t="s">
        <v>7235</v>
      </c>
      <c r="F146" s="822" t="s">
        <v>7288</v>
      </c>
      <c r="G146" s="822" t="s">
        <v>7289</v>
      </c>
      <c r="H146" s="831">
        <v>1</v>
      </c>
      <c r="I146" s="831">
        <v>91</v>
      </c>
      <c r="J146" s="822">
        <v>1</v>
      </c>
      <c r="K146" s="822">
        <v>91</v>
      </c>
      <c r="L146" s="831">
        <v>1</v>
      </c>
      <c r="M146" s="831">
        <v>91</v>
      </c>
      <c r="N146" s="822">
        <v>1</v>
      </c>
      <c r="O146" s="822">
        <v>91</v>
      </c>
      <c r="P146" s="831"/>
      <c r="Q146" s="831"/>
      <c r="R146" s="827"/>
      <c r="S146" s="832"/>
    </row>
    <row r="147" spans="1:19" ht="14.45" customHeight="1" x14ac:dyDescent="0.2">
      <c r="A147" s="821" t="s">
        <v>7252</v>
      </c>
      <c r="B147" s="822" t="s">
        <v>7253</v>
      </c>
      <c r="C147" s="822" t="s">
        <v>637</v>
      </c>
      <c r="D147" s="822" t="s">
        <v>2317</v>
      </c>
      <c r="E147" s="822" t="s">
        <v>7235</v>
      </c>
      <c r="F147" s="822" t="s">
        <v>7292</v>
      </c>
      <c r="G147" s="822" t="s">
        <v>7293</v>
      </c>
      <c r="H147" s="831">
        <v>1</v>
      </c>
      <c r="I147" s="831">
        <v>81</v>
      </c>
      <c r="J147" s="822"/>
      <c r="K147" s="822">
        <v>81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7252</v>
      </c>
      <c r="B148" s="822" t="s">
        <v>7253</v>
      </c>
      <c r="C148" s="822" t="s">
        <v>637</v>
      </c>
      <c r="D148" s="822" t="s">
        <v>2317</v>
      </c>
      <c r="E148" s="822" t="s">
        <v>7235</v>
      </c>
      <c r="F148" s="822" t="s">
        <v>7294</v>
      </c>
      <c r="G148" s="822" t="s">
        <v>7295</v>
      </c>
      <c r="H148" s="831">
        <v>498</v>
      </c>
      <c r="I148" s="831">
        <v>125496</v>
      </c>
      <c r="J148" s="822">
        <v>1.0314796245458879</v>
      </c>
      <c r="K148" s="822">
        <v>252</v>
      </c>
      <c r="L148" s="831">
        <v>479</v>
      </c>
      <c r="M148" s="831">
        <v>121666</v>
      </c>
      <c r="N148" s="822">
        <v>1</v>
      </c>
      <c r="O148" s="822">
        <v>254</v>
      </c>
      <c r="P148" s="831">
        <v>482</v>
      </c>
      <c r="Q148" s="831">
        <v>122910</v>
      </c>
      <c r="R148" s="827">
        <v>1.0102247135600744</v>
      </c>
      <c r="S148" s="832">
        <v>255</v>
      </c>
    </row>
    <row r="149" spans="1:19" ht="14.45" customHeight="1" x14ac:dyDescent="0.2">
      <c r="A149" s="821" t="s">
        <v>7252</v>
      </c>
      <c r="B149" s="822" t="s">
        <v>7253</v>
      </c>
      <c r="C149" s="822" t="s">
        <v>637</v>
      </c>
      <c r="D149" s="822" t="s">
        <v>2317</v>
      </c>
      <c r="E149" s="822" t="s">
        <v>7235</v>
      </c>
      <c r="F149" s="822" t="s">
        <v>7296</v>
      </c>
      <c r="G149" s="822" t="s">
        <v>7297</v>
      </c>
      <c r="H149" s="831">
        <v>602</v>
      </c>
      <c r="I149" s="831">
        <v>76245</v>
      </c>
      <c r="J149" s="822">
        <v>1.0922726491318548</v>
      </c>
      <c r="K149" s="822">
        <v>126.65282392026577</v>
      </c>
      <c r="L149" s="831">
        <v>554</v>
      </c>
      <c r="M149" s="831">
        <v>69804</v>
      </c>
      <c r="N149" s="822">
        <v>1</v>
      </c>
      <c r="O149" s="822">
        <v>126</v>
      </c>
      <c r="P149" s="831">
        <v>436</v>
      </c>
      <c r="Q149" s="831">
        <v>55372</v>
      </c>
      <c r="R149" s="827">
        <v>0.79324967050598816</v>
      </c>
      <c r="S149" s="832">
        <v>127</v>
      </c>
    </row>
    <row r="150" spans="1:19" ht="14.45" customHeight="1" x14ac:dyDescent="0.2">
      <c r="A150" s="821" t="s">
        <v>7252</v>
      </c>
      <c r="B150" s="822" t="s">
        <v>7253</v>
      </c>
      <c r="C150" s="822" t="s">
        <v>637</v>
      </c>
      <c r="D150" s="822" t="s">
        <v>2317</v>
      </c>
      <c r="E150" s="822" t="s">
        <v>7235</v>
      </c>
      <c r="F150" s="822" t="s">
        <v>7304</v>
      </c>
      <c r="G150" s="822" t="s">
        <v>7305</v>
      </c>
      <c r="H150" s="831">
        <v>394</v>
      </c>
      <c r="I150" s="831">
        <v>64616</v>
      </c>
      <c r="J150" s="822">
        <v>1.0555582781997876</v>
      </c>
      <c r="K150" s="822">
        <v>164</v>
      </c>
      <c r="L150" s="831">
        <v>371</v>
      </c>
      <c r="M150" s="831">
        <v>61215</v>
      </c>
      <c r="N150" s="822">
        <v>1</v>
      </c>
      <c r="O150" s="822">
        <v>165</v>
      </c>
      <c r="P150" s="831">
        <v>281</v>
      </c>
      <c r="Q150" s="831">
        <v>46646</v>
      </c>
      <c r="R150" s="827">
        <v>0.76200277709711672</v>
      </c>
      <c r="S150" s="832">
        <v>166</v>
      </c>
    </row>
    <row r="151" spans="1:19" ht="14.45" customHeight="1" x14ac:dyDescent="0.2">
      <c r="A151" s="821" t="s">
        <v>7252</v>
      </c>
      <c r="B151" s="822" t="s">
        <v>7253</v>
      </c>
      <c r="C151" s="822" t="s">
        <v>637</v>
      </c>
      <c r="D151" s="822" t="s">
        <v>2317</v>
      </c>
      <c r="E151" s="822" t="s">
        <v>7235</v>
      </c>
      <c r="F151" s="822" t="s">
        <v>7306</v>
      </c>
      <c r="G151" s="822" t="s">
        <v>7307</v>
      </c>
      <c r="H151" s="831"/>
      <c r="I151" s="831"/>
      <c r="J151" s="822"/>
      <c r="K151" s="822"/>
      <c r="L151" s="831"/>
      <c r="M151" s="831"/>
      <c r="N151" s="822"/>
      <c r="O151" s="822"/>
      <c r="P151" s="831">
        <v>131</v>
      </c>
      <c r="Q151" s="831">
        <v>0</v>
      </c>
      <c r="R151" s="827"/>
      <c r="S151" s="832">
        <v>0</v>
      </c>
    </row>
    <row r="152" spans="1:19" ht="14.45" customHeight="1" x14ac:dyDescent="0.2">
      <c r="A152" s="821" t="s">
        <v>7252</v>
      </c>
      <c r="B152" s="822" t="s">
        <v>7253</v>
      </c>
      <c r="C152" s="822" t="s">
        <v>637</v>
      </c>
      <c r="D152" s="822" t="s">
        <v>2317</v>
      </c>
      <c r="E152" s="822" t="s">
        <v>7235</v>
      </c>
      <c r="F152" s="822" t="s">
        <v>7308</v>
      </c>
      <c r="G152" s="822" t="s">
        <v>7309</v>
      </c>
      <c r="H152" s="831">
        <v>799</v>
      </c>
      <c r="I152" s="831">
        <v>26633.33</v>
      </c>
      <c r="J152" s="822">
        <v>0.80220873493975908</v>
      </c>
      <c r="K152" s="822">
        <v>33.333329161451815</v>
      </c>
      <c r="L152" s="831">
        <v>996</v>
      </c>
      <c r="M152" s="831">
        <v>33200</v>
      </c>
      <c r="N152" s="822">
        <v>1</v>
      </c>
      <c r="O152" s="822">
        <v>33.333333333333336</v>
      </c>
      <c r="P152" s="831">
        <v>872</v>
      </c>
      <c r="Q152" s="831">
        <v>34578.890000000007</v>
      </c>
      <c r="R152" s="827">
        <v>1.0415328313253014</v>
      </c>
      <c r="S152" s="832">
        <v>39.654690366972481</v>
      </c>
    </row>
    <row r="153" spans="1:19" ht="14.45" customHeight="1" x14ac:dyDescent="0.2">
      <c r="A153" s="821" t="s">
        <v>7252</v>
      </c>
      <c r="B153" s="822" t="s">
        <v>7253</v>
      </c>
      <c r="C153" s="822" t="s">
        <v>637</v>
      </c>
      <c r="D153" s="822" t="s">
        <v>2317</v>
      </c>
      <c r="E153" s="822" t="s">
        <v>7235</v>
      </c>
      <c r="F153" s="822" t="s">
        <v>7312</v>
      </c>
      <c r="G153" s="822" t="s">
        <v>7313</v>
      </c>
      <c r="H153" s="831">
        <v>4</v>
      </c>
      <c r="I153" s="831">
        <v>148</v>
      </c>
      <c r="J153" s="822">
        <v>0.35406698564593303</v>
      </c>
      <c r="K153" s="822">
        <v>37</v>
      </c>
      <c r="L153" s="831">
        <v>11</v>
      </c>
      <c r="M153" s="831">
        <v>418</v>
      </c>
      <c r="N153" s="822">
        <v>1</v>
      </c>
      <c r="O153" s="822">
        <v>38</v>
      </c>
      <c r="P153" s="831">
        <v>11</v>
      </c>
      <c r="Q153" s="831">
        <v>418</v>
      </c>
      <c r="R153" s="827">
        <v>1</v>
      </c>
      <c r="S153" s="832">
        <v>38</v>
      </c>
    </row>
    <row r="154" spans="1:19" ht="14.45" customHeight="1" x14ac:dyDescent="0.2">
      <c r="A154" s="821" t="s">
        <v>7252</v>
      </c>
      <c r="B154" s="822" t="s">
        <v>7253</v>
      </c>
      <c r="C154" s="822" t="s">
        <v>637</v>
      </c>
      <c r="D154" s="822" t="s">
        <v>2317</v>
      </c>
      <c r="E154" s="822" t="s">
        <v>7235</v>
      </c>
      <c r="F154" s="822" t="s">
        <v>7238</v>
      </c>
      <c r="G154" s="822" t="s">
        <v>7239</v>
      </c>
      <c r="H154" s="831">
        <v>395</v>
      </c>
      <c r="I154" s="831">
        <v>33970</v>
      </c>
      <c r="J154" s="822">
        <v>1.05815655857708</v>
      </c>
      <c r="K154" s="822">
        <v>86</v>
      </c>
      <c r="L154" s="831">
        <v>369</v>
      </c>
      <c r="M154" s="831">
        <v>32103</v>
      </c>
      <c r="N154" s="822">
        <v>1</v>
      </c>
      <c r="O154" s="822">
        <v>87</v>
      </c>
      <c r="P154" s="831">
        <v>285</v>
      </c>
      <c r="Q154" s="831">
        <v>25080</v>
      </c>
      <c r="R154" s="827">
        <v>0.7812353985608822</v>
      </c>
      <c r="S154" s="832">
        <v>88</v>
      </c>
    </row>
    <row r="155" spans="1:19" ht="14.45" customHeight="1" x14ac:dyDescent="0.2">
      <c r="A155" s="821" t="s">
        <v>7252</v>
      </c>
      <c r="B155" s="822" t="s">
        <v>7253</v>
      </c>
      <c r="C155" s="822" t="s">
        <v>637</v>
      </c>
      <c r="D155" s="822" t="s">
        <v>2317</v>
      </c>
      <c r="E155" s="822" t="s">
        <v>7235</v>
      </c>
      <c r="F155" s="822" t="s">
        <v>7316</v>
      </c>
      <c r="G155" s="822" t="s">
        <v>7317</v>
      </c>
      <c r="H155" s="831">
        <v>5</v>
      </c>
      <c r="I155" s="831">
        <v>160</v>
      </c>
      <c r="J155" s="822">
        <v>2.4242424242424243</v>
      </c>
      <c r="K155" s="822">
        <v>32</v>
      </c>
      <c r="L155" s="831">
        <v>2</v>
      </c>
      <c r="M155" s="831">
        <v>66</v>
      </c>
      <c r="N155" s="822">
        <v>1</v>
      </c>
      <c r="O155" s="822">
        <v>33</v>
      </c>
      <c r="P155" s="831">
        <v>1</v>
      </c>
      <c r="Q155" s="831">
        <v>33</v>
      </c>
      <c r="R155" s="827">
        <v>0.5</v>
      </c>
      <c r="S155" s="832">
        <v>33</v>
      </c>
    </row>
    <row r="156" spans="1:19" ht="14.45" customHeight="1" x14ac:dyDescent="0.2">
      <c r="A156" s="821" t="s">
        <v>7252</v>
      </c>
      <c r="B156" s="822" t="s">
        <v>7253</v>
      </c>
      <c r="C156" s="822" t="s">
        <v>637</v>
      </c>
      <c r="D156" s="822" t="s">
        <v>2317</v>
      </c>
      <c r="E156" s="822" t="s">
        <v>7235</v>
      </c>
      <c r="F156" s="822" t="s">
        <v>7240</v>
      </c>
      <c r="G156" s="822" t="s">
        <v>7241</v>
      </c>
      <c r="H156" s="831">
        <v>2</v>
      </c>
      <c r="I156" s="831">
        <v>316</v>
      </c>
      <c r="J156" s="822">
        <v>2</v>
      </c>
      <c r="K156" s="822">
        <v>158</v>
      </c>
      <c r="L156" s="831">
        <v>1</v>
      </c>
      <c r="M156" s="831">
        <v>158</v>
      </c>
      <c r="N156" s="822">
        <v>1</v>
      </c>
      <c r="O156" s="822">
        <v>158</v>
      </c>
      <c r="P156" s="831">
        <v>1</v>
      </c>
      <c r="Q156" s="831">
        <v>159</v>
      </c>
      <c r="R156" s="827">
        <v>1.0063291139240507</v>
      </c>
      <c r="S156" s="832">
        <v>159</v>
      </c>
    </row>
    <row r="157" spans="1:19" ht="14.45" customHeight="1" x14ac:dyDescent="0.2">
      <c r="A157" s="821" t="s">
        <v>7252</v>
      </c>
      <c r="B157" s="822" t="s">
        <v>7253</v>
      </c>
      <c r="C157" s="822" t="s">
        <v>637</v>
      </c>
      <c r="D157" s="822" t="s">
        <v>2317</v>
      </c>
      <c r="E157" s="822" t="s">
        <v>7235</v>
      </c>
      <c r="F157" s="822" t="s">
        <v>7332</v>
      </c>
      <c r="G157" s="822" t="s">
        <v>7333</v>
      </c>
      <c r="H157" s="831"/>
      <c r="I157" s="831"/>
      <c r="J157" s="822"/>
      <c r="K157" s="822"/>
      <c r="L157" s="831"/>
      <c r="M157" s="831"/>
      <c r="N157" s="822"/>
      <c r="O157" s="822"/>
      <c r="P157" s="831">
        <v>1</v>
      </c>
      <c r="Q157" s="831">
        <v>62</v>
      </c>
      <c r="R157" s="827"/>
      <c r="S157" s="832">
        <v>62</v>
      </c>
    </row>
    <row r="158" spans="1:19" ht="14.45" customHeight="1" x14ac:dyDescent="0.2">
      <c r="A158" s="821" t="s">
        <v>7252</v>
      </c>
      <c r="B158" s="822" t="s">
        <v>7253</v>
      </c>
      <c r="C158" s="822" t="s">
        <v>637</v>
      </c>
      <c r="D158" s="822" t="s">
        <v>2317</v>
      </c>
      <c r="E158" s="822" t="s">
        <v>7235</v>
      </c>
      <c r="F158" s="822" t="s">
        <v>7338</v>
      </c>
      <c r="G158" s="822" t="s">
        <v>7339</v>
      </c>
      <c r="H158" s="831">
        <v>12</v>
      </c>
      <c r="I158" s="831">
        <v>714</v>
      </c>
      <c r="J158" s="822">
        <v>0.90037831021437575</v>
      </c>
      <c r="K158" s="822">
        <v>59.5</v>
      </c>
      <c r="L158" s="831">
        <v>13</v>
      </c>
      <c r="M158" s="831">
        <v>793</v>
      </c>
      <c r="N158" s="822">
        <v>1</v>
      </c>
      <c r="O158" s="822">
        <v>61</v>
      </c>
      <c r="P158" s="831">
        <v>9</v>
      </c>
      <c r="Q158" s="831">
        <v>558</v>
      </c>
      <c r="R158" s="827">
        <v>0.70365699873896592</v>
      </c>
      <c r="S158" s="832">
        <v>62</v>
      </c>
    </row>
    <row r="159" spans="1:19" ht="14.45" customHeight="1" x14ac:dyDescent="0.2">
      <c r="A159" s="821" t="s">
        <v>7252</v>
      </c>
      <c r="B159" s="822" t="s">
        <v>7253</v>
      </c>
      <c r="C159" s="822" t="s">
        <v>637</v>
      </c>
      <c r="D159" s="822" t="s">
        <v>2317</v>
      </c>
      <c r="E159" s="822" t="s">
        <v>7235</v>
      </c>
      <c r="F159" s="822" t="s">
        <v>7348</v>
      </c>
      <c r="G159" s="822" t="s">
        <v>7349</v>
      </c>
      <c r="H159" s="831">
        <v>1</v>
      </c>
      <c r="I159" s="831">
        <v>353</v>
      </c>
      <c r="J159" s="822">
        <v>0.9943661971830986</v>
      </c>
      <c r="K159" s="822">
        <v>353</v>
      </c>
      <c r="L159" s="831">
        <v>1</v>
      </c>
      <c r="M159" s="831">
        <v>355</v>
      </c>
      <c r="N159" s="822">
        <v>1</v>
      </c>
      <c r="O159" s="822">
        <v>355</v>
      </c>
      <c r="P159" s="831"/>
      <c r="Q159" s="831"/>
      <c r="R159" s="827"/>
      <c r="S159" s="832"/>
    </row>
    <row r="160" spans="1:19" ht="14.45" customHeight="1" x14ac:dyDescent="0.2">
      <c r="A160" s="821" t="s">
        <v>7252</v>
      </c>
      <c r="B160" s="822" t="s">
        <v>7253</v>
      </c>
      <c r="C160" s="822" t="s">
        <v>637</v>
      </c>
      <c r="D160" s="822" t="s">
        <v>2317</v>
      </c>
      <c r="E160" s="822" t="s">
        <v>7235</v>
      </c>
      <c r="F160" s="822" t="s">
        <v>7360</v>
      </c>
      <c r="G160" s="822" t="s">
        <v>7361</v>
      </c>
      <c r="H160" s="831">
        <v>3</v>
      </c>
      <c r="I160" s="831">
        <v>261</v>
      </c>
      <c r="J160" s="822">
        <v>0.42857142857142855</v>
      </c>
      <c r="K160" s="822">
        <v>87</v>
      </c>
      <c r="L160" s="831">
        <v>7</v>
      </c>
      <c r="M160" s="831">
        <v>609</v>
      </c>
      <c r="N160" s="822">
        <v>1</v>
      </c>
      <c r="O160" s="822">
        <v>87</v>
      </c>
      <c r="P160" s="831">
        <v>17</v>
      </c>
      <c r="Q160" s="831">
        <v>1496</v>
      </c>
      <c r="R160" s="827">
        <v>2.4564860426929394</v>
      </c>
      <c r="S160" s="832">
        <v>88</v>
      </c>
    </row>
    <row r="161" spans="1:19" ht="14.45" customHeight="1" x14ac:dyDescent="0.2">
      <c r="A161" s="821" t="s">
        <v>7252</v>
      </c>
      <c r="B161" s="822" t="s">
        <v>7253</v>
      </c>
      <c r="C161" s="822" t="s">
        <v>637</v>
      </c>
      <c r="D161" s="822" t="s">
        <v>2317</v>
      </c>
      <c r="E161" s="822" t="s">
        <v>7235</v>
      </c>
      <c r="F161" s="822" t="s">
        <v>7362</v>
      </c>
      <c r="G161" s="822" t="s">
        <v>7363</v>
      </c>
      <c r="H161" s="831"/>
      <c r="I161" s="831"/>
      <c r="J161" s="822"/>
      <c r="K161" s="822"/>
      <c r="L161" s="831"/>
      <c r="M161" s="831"/>
      <c r="N161" s="822"/>
      <c r="O161" s="822"/>
      <c r="P161" s="831">
        <v>1</v>
      </c>
      <c r="Q161" s="831">
        <v>505</v>
      </c>
      <c r="R161" s="827"/>
      <c r="S161" s="832">
        <v>505</v>
      </c>
    </row>
    <row r="162" spans="1:19" ht="14.45" customHeight="1" x14ac:dyDescent="0.2">
      <c r="A162" s="821" t="s">
        <v>7252</v>
      </c>
      <c r="B162" s="822" t="s">
        <v>7253</v>
      </c>
      <c r="C162" s="822" t="s">
        <v>637</v>
      </c>
      <c r="D162" s="822" t="s">
        <v>2317</v>
      </c>
      <c r="E162" s="822" t="s">
        <v>7235</v>
      </c>
      <c r="F162" s="822" t="s">
        <v>7368</v>
      </c>
      <c r="G162" s="822" t="s">
        <v>7369</v>
      </c>
      <c r="H162" s="831"/>
      <c r="I162" s="831"/>
      <c r="J162" s="822"/>
      <c r="K162" s="822"/>
      <c r="L162" s="831"/>
      <c r="M162" s="831"/>
      <c r="N162" s="822"/>
      <c r="O162" s="822"/>
      <c r="P162" s="831">
        <v>110</v>
      </c>
      <c r="Q162" s="831">
        <v>0</v>
      </c>
      <c r="R162" s="827"/>
      <c r="S162" s="832">
        <v>0</v>
      </c>
    </row>
    <row r="163" spans="1:19" ht="14.45" customHeight="1" x14ac:dyDescent="0.2">
      <c r="A163" s="821" t="s">
        <v>7252</v>
      </c>
      <c r="B163" s="822" t="s">
        <v>7253</v>
      </c>
      <c r="C163" s="822" t="s">
        <v>637</v>
      </c>
      <c r="D163" s="822" t="s">
        <v>2317</v>
      </c>
      <c r="E163" s="822" t="s">
        <v>7235</v>
      </c>
      <c r="F163" s="822" t="s">
        <v>7378</v>
      </c>
      <c r="G163" s="822" t="s">
        <v>7379</v>
      </c>
      <c r="H163" s="831"/>
      <c r="I163" s="831"/>
      <c r="J163" s="822"/>
      <c r="K163" s="822"/>
      <c r="L163" s="831"/>
      <c r="M163" s="831"/>
      <c r="N163" s="822"/>
      <c r="O163" s="822"/>
      <c r="P163" s="831">
        <v>37</v>
      </c>
      <c r="Q163" s="831">
        <v>0</v>
      </c>
      <c r="R163" s="827"/>
      <c r="S163" s="832">
        <v>0</v>
      </c>
    </row>
    <row r="164" spans="1:19" ht="14.45" customHeight="1" x14ac:dyDescent="0.2">
      <c r="A164" s="821" t="s">
        <v>7252</v>
      </c>
      <c r="B164" s="822" t="s">
        <v>7253</v>
      </c>
      <c r="C164" s="822" t="s">
        <v>637</v>
      </c>
      <c r="D164" s="822" t="s">
        <v>2318</v>
      </c>
      <c r="E164" s="822" t="s">
        <v>7230</v>
      </c>
      <c r="F164" s="822" t="s">
        <v>7231</v>
      </c>
      <c r="G164" s="822" t="s">
        <v>7232</v>
      </c>
      <c r="H164" s="831">
        <v>3.35</v>
      </c>
      <c r="I164" s="831">
        <v>233.16000000000003</v>
      </c>
      <c r="J164" s="822">
        <v>1.366946121826816</v>
      </c>
      <c r="K164" s="822">
        <v>69.600000000000009</v>
      </c>
      <c r="L164" s="831">
        <v>2.4500000000000002</v>
      </c>
      <c r="M164" s="831">
        <v>170.57000000000002</v>
      </c>
      <c r="N164" s="822">
        <v>1</v>
      </c>
      <c r="O164" s="822">
        <v>69.62040816326531</v>
      </c>
      <c r="P164" s="831"/>
      <c r="Q164" s="831"/>
      <c r="R164" s="827"/>
      <c r="S164" s="832"/>
    </row>
    <row r="165" spans="1:19" ht="14.45" customHeight="1" x14ac:dyDescent="0.2">
      <c r="A165" s="821" t="s">
        <v>7252</v>
      </c>
      <c r="B165" s="822" t="s">
        <v>7253</v>
      </c>
      <c r="C165" s="822" t="s">
        <v>637</v>
      </c>
      <c r="D165" s="822" t="s">
        <v>2318</v>
      </c>
      <c r="E165" s="822" t="s">
        <v>7230</v>
      </c>
      <c r="F165" s="822" t="s">
        <v>7258</v>
      </c>
      <c r="G165" s="822" t="s">
        <v>1178</v>
      </c>
      <c r="H165" s="831">
        <v>67</v>
      </c>
      <c r="I165" s="831">
        <v>1125.5999999999999</v>
      </c>
      <c r="J165" s="822">
        <v>0.27916666666666662</v>
      </c>
      <c r="K165" s="822">
        <v>16.799999999999997</v>
      </c>
      <c r="L165" s="831">
        <v>240</v>
      </c>
      <c r="M165" s="831">
        <v>4032</v>
      </c>
      <c r="N165" s="822">
        <v>1</v>
      </c>
      <c r="O165" s="822">
        <v>16.8</v>
      </c>
      <c r="P165" s="831">
        <v>48</v>
      </c>
      <c r="Q165" s="831">
        <v>806.4</v>
      </c>
      <c r="R165" s="827">
        <v>0.19999999999999998</v>
      </c>
      <c r="S165" s="832">
        <v>16.8</v>
      </c>
    </row>
    <row r="166" spans="1:19" ht="14.45" customHeight="1" x14ac:dyDescent="0.2">
      <c r="A166" s="821" t="s">
        <v>7252</v>
      </c>
      <c r="B166" s="822" t="s">
        <v>7253</v>
      </c>
      <c r="C166" s="822" t="s">
        <v>637</v>
      </c>
      <c r="D166" s="822" t="s">
        <v>2318</v>
      </c>
      <c r="E166" s="822" t="s">
        <v>7235</v>
      </c>
      <c r="F166" s="822" t="s">
        <v>7264</v>
      </c>
      <c r="G166" s="822" t="s">
        <v>7265</v>
      </c>
      <c r="H166" s="831">
        <v>1</v>
      </c>
      <c r="I166" s="831">
        <v>30</v>
      </c>
      <c r="J166" s="822"/>
      <c r="K166" s="822">
        <v>30</v>
      </c>
      <c r="L166" s="831"/>
      <c r="M166" s="831"/>
      <c r="N166" s="822"/>
      <c r="O166" s="822"/>
      <c r="P166" s="831"/>
      <c r="Q166" s="831"/>
      <c r="R166" s="827"/>
      <c r="S166" s="832"/>
    </row>
    <row r="167" spans="1:19" ht="14.45" customHeight="1" x14ac:dyDescent="0.2">
      <c r="A167" s="821" t="s">
        <v>7252</v>
      </c>
      <c r="B167" s="822" t="s">
        <v>7253</v>
      </c>
      <c r="C167" s="822" t="s">
        <v>637</v>
      </c>
      <c r="D167" s="822" t="s">
        <v>2318</v>
      </c>
      <c r="E167" s="822" t="s">
        <v>7235</v>
      </c>
      <c r="F167" s="822" t="s">
        <v>7268</v>
      </c>
      <c r="G167" s="822" t="s">
        <v>7269</v>
      </c>
      <c r="H167" s="831"/>
      <c r="I167" s="831"/>
      <c r="J167" s="822"/>
      <c r="K167" s="822"/>
      <c r="L167" s="831">
        <v>2</v>
      </c>
      <c r="M167" s="831">
        <v>414</v>
      </c>
      <c r="N167" s="822">
        <v>1</v>
      </c>
      <c r="O167" s="822">
        <v>207</v>
      </c>
      <c r="P167" s="831"/>
      <c r="Q167" s="831"/>
      <c r="R167" s="827"/>
      <c r="S167" s="832"/>
    </row>
    <row r="168" spans="1:19" ht="14.45" customHeight="1" x14ac:dyDescent="0.2">
      <c r="A168" s="821" t="s">
        <v>7252</v>
      </c>
      <c r="B168" s="822" t="s">
        <v>7253</v>
      </c>
      <c r="C168" s="822" t="s">
        <v>637</v>
      </c>
      <c r="D168" s="822" t="s">
        <v>2318</v>
      </c>
      <c r="E168" s="822" t="s">
        <v>7235</v>
      </c>
      <c r="F168" s="822" t="s">
        <v>7272</v>
      </c>
      <c r="G168" s="822" t="s">
        <v>7273</v>
      </c>
      <c r="H168" s="831">
        <v>13</v>
      </c>
      <c r="I168" s="831">
        <v>1079</v>
      </c>
      <c r="J168" s="822">
        <v>0.12718057520037718</v>
      </c>
      <c r="K168" s="822">
        <v>83</v>
      </c>
      <c r="L168" s="831">
        <v>101</v>
      </c>
      <c r="M168" s="831">
        <v>8484</v>
      </c>
      <c r="N168" s="822">
        <v>1</v>
      </c>
      <c r="O168" s="822">
        <v>84</v>
      </c>
      <c r="P168" s="831">
        <v>12</v>
      </c>
      <c r="Q168" s="831">
        <v>1020</v>
      </c>
      <c r="R168" s="827">
        <v>0.12022630834512023</v>
      </c>
      <c r="S168" s="832">
        <v>85</v>
      </c>
    </row>
    <row r="169" spans="1:19" ht="14.45" customHeight="1" x14ac:dyDescent="0.2">
      <c r="A169" s="821" t="s">
        <v>7252</v>
      </c>
      <c r="B169" s="822" t="s">
        <v>7253</v>
      </c>
      <c r="C169" s="822" t="s">
        <v>637</v>
      </c>
      <c r="D169" s="822" t="s">
        <v>2318</v>
      </c>
      <c r="E169" s="822" t="s">
        <v>7235</v>
      </c>
      <c r="F169" s="822" t="s">
        <v>7274</v>
      </c>
      <c r="G169" s="822" t="s">
        <v>7275</v>
      </c>
      <c r="H169" s="831">
        <v>1</v>
      </c>
      <c r="I169" s="831">
        <v>106</v>
      </c>
      <c r="J169" s="822">
        <v>0.99065420560747663</v>
      </c>
      <c r="K169" s="822">
        <v>106</v>
      </c>
      <c r="L169" s="831">
        <v>1</v>
      </c>
      <c r="M169" s="831">
        <v>107</v>
      </c>
      <c r="N169" s="822">
        <v>1</v>
      </c>
      <c r="O169" s="822">
        <v>107</v>
      </c>
      <c r="P169" s="831"/>
      <c r="Q169" s="831"/>
      <c r="R169" s="827"/>
      <c r="S169" s="832"/>
    </row>
    <row r="170" spans="1:19" ht="14.45" customHeight="1" x14ac:dyDescent="0.2">
      <c r="A170" s="821" t="s">
        <v>7252</v>
      </c>
      <c r="B170" s="822" t="s">
        <v>7253</v>
      </c>
      <c r="C170" s="822" t="s">
        <v>637</v>
      </c>
      <c r="D170" s="822" t="s">
        <v>2318</v>
      </c>
      <c r="E170" s="822" t="s">
        <v>7235</v>
      </c>
      <c r="F170" s="822" t="s">
        <v>7276</v>
      </c>
      <c r="G170" s="822" t="s">
        <v>7277</v>
      </c>
      <c r="H170" s="831">
        <v>14</v>
      </c>
      <c r="I170" s="831">
        <v>518</v>
      </c>
      <c r="J170" s="822">
        <v>0.19473684210526315</v>
      </c>
      <c r="K170" s="822">
        <v>37</v>
      </c>
      <c r="L170" s="831">
        <v>70</v>
      </c>
      <c r="M170" s="831">
        <v>2660</v>
      </c>
      <c r="N170" s="822">
        <v>1</v>
      </c>
      <c r="O170" s="822">
        <v>38</v>
      </c>
      <c r="P170" s="831">
        <v>11</v>
      </c>
      <c r="Q170" s="831">
        <v>418</v>
      </c>
      <c r="R170" s="827">
        <v>0.15714285714285714</v>
      </c>
      <c r="S170" s="832">
        <v>38</v>
      </c>
    </row>
    <row r="171" spans="1:19" ht="14.45" customHeight="1" x14ac:dyDescent="0.2">
      <c r="A171" s="821" t="s">
        <v>7252</v>
      </c>
      <c r="B171" s="822" t="s">
        <v>7253</v>
      </c>
      <c r="C171" s="822" t="s">
        <v>637</v>
      </c>
      <c r="D171" s="822" t="s">
        <v>2318</v>
      </c>
      <c r="E171" s="822" t="s">
        <v>7235</v>
      </c>
      <c r="F171" s="822" t="s">
        <v>7280</v>
      </c>
      <c r="G171" s="822" t="s">
        <v>7281</v>
      </c>
      <c r="H171" s="831">
        <v>2</v>
      </c>
      <c r="I171" s="831">
        <v>10</v>
      </c>
      <c r="J171" s="822">
        <v>0.2</v>
      </c>
      <c r="K171" s="822">
        <v>5</v>
      </c>
      <c r="L171" s="831">
        <v>10</v>
      </c>
      <c r="M171" s="831">
        <v>50</v>
      </c>
      <c r="N171" s="822">
        <v>1</v>
      </c>
      <c r="O171" s="822">
        <v>5</v>
      </c>
      <c r="P171" s="831">
        <v>3</v>
      </c>
      <c r="Q171" s="831">
        <v>15</v>
      </c>
      <c r="R171" s="827">
        <v>0.3</v>
      </c>
      <c r="S171" s="832">
        <v>5</v>
      </c>
    </row>
    <row r="172" spans="1:19" ht="14.45" customHeight="1" x14ac:dyDescent="0.2">
      <c r="A172" s="821" t="s">
        <v>7252</v>
      </c>
      <c r="B172" s="822" t="s">
        <v>7253</v>
      </c>
      <c r="C172" s="822" t="s">
        <v>637</v>
      </c>
      <c r="D172" s="822" t="s">
        <v>2318</v>
      </c>
      <c r="E172" s="822" t="s">
        <v>7235</v>
      </c>
      <c r="F172" s="822" t="s">
        <v>7288</v>
      </c>
      <c r="G172" s="822" t="s">
        <v>7289</v>
      </c>
      <c r="H172" s="831"/>
      <c r="I172" s="831"/>
      <c r="J172" s="822"/>
      <c r="K172" s="822"/>
      <c r="L172" s="831">
        <v>13</v>
      </c>
      <c r="M172" s="831">
        <v>1183</v>
      </c>
      <c r="N172" s="822">
        <v>1</v>
      </c>
      <c r="O172" s="822">
        <v>91</v>
      </c>
      <c r="P172" s="831">
        <v>2</v>
      </c>
      <c r="Q172" s="831">
        <v>184</v>
      </c>
      <c r="R172" s="827">
        <v>0.15553677092138632</v>
      </c>
      <c r="S172" s="832">
        <v>92</v>
      </c>
    </row>
    <row r="173" spans="1:19" ht="14.45" customHeight="1" x14ac:dyDescent="0.2">
      <c r="A173" s="821" t="s">
        <v>7252</v>
      </c>
      <c r="B173" s="822" t="s">
        <v>7253</v>
      </c>
      <c r="C173" s="822" t="s">
        <v>637</v>
      </c>
      <c r="D173" s="822" t="s">
        <v>2318</v>
      </c>
      <c r="E173" s="822" t="s">
        <v>7235</v>
      </c>
      <c r="F173" s="822" t="s">
        <v>7292</v>
      </c>
      <c r="G173" s="822" t="s">
        <v>7293</v>
      </c>
      <c r="H173" s="831">
        <v>1</v>
      </c>
      <c r="I173" s="831">
        <v>81</v>
      </c>
      <c r="J173" s="822">
        <v>0.1</v>
      </c>
      <c r="K173" s="822">
        <v>81</v>
      </c>
      <c r="L173" s="831">
        <v>10</v>
      </c>
      <c r="M173" s="831">
        <v>810</v>
      </c>
      <c r="N173" s="822">
        <v>1</v>
      </c>
      <c r="O173" s="822">
        <v>81</v>
      </c>
      <c r="P173" s="831">
        <v>1</v>
      </c>
      <c r="Q173" s="831">
        <v>82</v>
      </c>
      <c r="R173" s="827">
        <v>0.10123456790123457</v>
      </c>
      <c r="S173" s="832">
        <v>82</v>
      </c>
    </row>
    <row r="174" spans="1:19" ht="14.45" customHeight="1" x14ac:dyDescent="0.2">
      <c r="A174" s="821" t="s">
        <v>7252</v>
      </c>
      <c r="B174" s="822" t="s">
        <v>7253</v>
      </c>
      <c r="C174" s="822" t="s">
        <v>637</v>
      </c>
      <c r="D174" s="822" t="s">
        <v>2318</v>
      </c>
      <c r="E174" s="822" t="s">
        <v>7235</v>
      </c>
      <c r="F174" s="822" t="s">
        <v>7294</v>
      </c>
      <c r="G174" s="822" t="s">
        <v>7295</v>
      </c>
      <c r="H174" s="831">
        <v>240</v>
      </c>
      <c r="I174" s="831">
        <v>60480</v>
      </c>
      <c r="J174" s="822">
        <v>0.3476061842634634</v>
      </c>
      <c r="K174" s="822">
        <v>252</v>
      </c>
      <c r="L174" s="831">
        <v>685</v>
      </c>
      <c r="M174" s="831">
        <v>173990</v>
      </c>
      <c r="N174" s="822">
        <v>1</v>
      </c>
      <c r="O174" s="822">
        <v>254</v>
      </c>
      <c r="P174" s="831">
        <v>157</v>
      </c>
      <c r="Q174" s="831">
        <v>40035</v>
      </c>
      <c r="R174" s="827">
        <v>0.23009943100178171</v>
      </c>
      <c r="S174" s="832">
        <v>255</v>
      </c>
    </row>
    <row r="175" spans="1:19" ht="14.45" customHeight="1" x14ac:dyDescent="0.2">
      <c r="A175" s="821" t="s">
        <v>7252</v>
      </c>
      <c r="B175" s="822" t="s">
        <v>7253</v>
      </c>
      <c r="C175" s="822" t="s">
        <v>637</v>
      </c>
      <c r="D175" s="822" t="s">
        <v>2318</v>
      </c>
      <c r="E175" s="822" t="s">
        <v>7235</v>
      </c>
      <c r="F175" s="822" t="s">
        <v>7296</v>
      </c>
      <c r="G175" s="822" t="s">
        <v>7297</v>
      </c>
      <c r="H175" s="831">
        <v>69</v>
      </c>
      <c r="I175" s="831">
        <v>8694</v>
      </c>
      <c r="J175" s="822">
        <v>0.14967462039045554</v>
      </c>
      <c r="K175" s="822">
        <v>126</v>
      </c>
      <c r="L175" s="831">
        <v>461</v>
      </c>
      <c r="M175" s="831">
        <v>58086</v>
      </c>
      <c r="N175" s="822">
        <v>1</v>
      </c>
      <c r="O175" s="822">
        <v>126</v>
      </c>
      <c r="P175" s="831">
        <v>77</v>
      </c>
      <c r="Q175" s="831">
        <v>9779</v>
      </c>
      <c r="R175" s="827">
        <v>0.16835382019763798</v>
      </c>
      <c r="S175" s="832">
        <v>127</v>
      </c>
    </row>
    <row r="176" spans="1:19" ht="14.45" customHeight="1" x14ac:dyDescent="0.2">
      <c r="A176" s="821" t="s">
        <v>7252</v>
      </c>
      <c r="B176" s="822" t="s">
        <v>7253</v>
      </c>
      <c r="C176" s="822" t="s">
        <v>637</v>
      </c>
      <c r="D176" s="822" t="s">
        <v>2318</v>
      </c>
      <c r="E176" s="822" t="s">
        <v>7235</v>
      </c>
      <c r="F176" s="822" t="s">
        <v>7302</v>
      </c>
      <c r="G176" s="822" t="s">
        <v>7303</v>
      </c>
      <c r="H176" s="831">
        <v>1</v>
      </c>
      <c r="I176" s="831">
        <v>1313</v>
      </c>
      <c r="J176" s="822"/>
      <c r="K176" s="822">
        <v>1313</v>
      </c>
      <c r="L176" s="831"/>
      <c r="M176" s="831"/>
      <c r="N176" s="822"/>
      <c r="O176" s="822"/>
      <c r="P176" s="831">
        <v>2</v>
      </c>
      <c r="Q176" s="831">
        <v>2656</v>
      </c>
      <c r="R176" s="827"/>
      <c r="S176" s="832">
        <v>1328</v>
      </c>
    </row>
    <row r="177" spans="1:19" ht="14.45" customHeight="1" x14ac:dyDescent="0.2">
      <c r="A177" s="821" t="s">
        <v>7252</v>
      </c>
      <c r="B177" s="822" t="s">
        <v>7253</v>
      </c>
      <c r="C177" s="822" t="s">
        <v>637</v>
      </c>
      <c r="D177" s="822" t="s">
        <v>2318</v>
      </c>
      <c r="E177" s="822" t="s">
        <v>7235</v>
      </c>
      <c r="F177" s="822" t="s">
        <v>7304</v>
      </c>
      <c r="G177" s="822" t="s">
        <v>7305</v>
      </c>
      <c r="H177" s="831">
        <v>65</v>
      </c>
      <c r="I177" s="831">
        <v>10660</v>
      </c>
      <c r="J177" s="822">
        <v>0.29366391184573004</v>
      </c>
      <c r="K177" s="822">
        <v>164</v>
      </c>
      <c r="L177" s="831">
        <v>220</v>
      </c>
      <c r="M177" s="831">
        <v>36300</v>
      </c>
      <c r="N177" s="822">
        <v>1</v>
      </c>
      <c r="O177" s="822">
        <v>165</v>
      </c>
      <c r="P177" s="831">
        <v>44</v>
      </c>
      <c r="Q177" s="831">
        <v>7304</v>
      </c>
      <c r="R177" s="827">
        <v>0.2012121212121212</v>
      </c>
      <c r="S177" s="832">
        <v>166</v>
      </c>
    </row>
    <row r="178" spans="1:19" ht="14.45" customHeight="1" x14ac:dyDescent="0.2">
      <c r="A178" s="821" t="s">
        <v>7252</v>
      </c>
      <c r="B178" s="822" t="s">
        <v>7253</v>
      </c>
      <c r="C178" s="822" t="s">
        <v>637</v>
      </c>
      <c r="D178" s="822" t="s">
        <v>2318</v>
      </c>
      <c r="E178" s="822" t="s">
        <v>7235</v>
      </c>
      <c r="F178" s="822" t="s">
        <v>7306</v>
      </c>
      <c r="G178" s="822" t="s">
        <v>7307</v>
      </c>
      <c r="H178" s="831">
        <v>1</v>
      </c>
      <c r="I178" s="831">
        <v>0</v>
      </c>
      <c r="J178" s="822"/>
      <c r="K178" s="822">
        <v>0</v>
      </c>
      <c r="L178" s="831"/>
      <c r="M178" s="831"/>
      <c r="N178" s="822"/>
      <c r="O178" s="822"/>
      <c r="P178" s="831">
        <v>22</v>
      </c>
      <c r="Q178" s="831">
        <v>0</v>
      </c>
      <c r="R178" s="827"/>
      <c r="S178" s="832">
        <v>0</v>
      </c>
    </row>
    <row r="179" spans="1:19" ht="14.45" customHeight="1" x14ac:dyDescent="0.2">
      <c r="A179" s="821" t="s">
        <v>7252</v>
      </c>
      <c r="B179" s="822" t="s">
        <v>7253</v>
      </c>
      <c r="C179" s="822" t="s">
        <v>637</v>
      </c>
      <c r="D179" s="822" t="s">
        <v>2318</v>
      </c>
      <c r="E179" s="822" t="s">
        <v>7235</v>
      </c>
      <c r="F179" s="822" t="s">
        <v>7308</v>
      </c>
      <c r="G179" s="822" t="s">
        <v>7309</v>
      </c>
      <c r="H179" s="831">
        <v>209</v>
      </c>
      <c r="I179" s="831">
        <v>6966.66</v>
      </c>
      <c r="J179" s="822">
        <v>0.18495550975026206</v>
      </c>
      <c r="K179" s="822">
        <v>33.333301435406696</v>
      </c>
      <c r="L179" s="831">
        <v>1130</v>
      </c>
      <c r="M179" s="831">
        <v>37666.679999999993</v>
      </c>
      <c r="N179" s="822">
        <v>1</v>
      </c>
      <c r="O179" s="822">
        <v>33.333345132743354</v>
      </c>
      <c r="P179" s="831">
        <v>233</v>
      </c>
      <c r="Q179" s="831">
        <v>7766.66</v>
      </c>
      <c r="R179" s="827">
        <v>0.20619444028515391</v>
      </c>
      <c r="S179" s="832">
        <v>33.333304721030039</v>
      </c>
    </row>
    <row r="180" spans="1:19" ht="14.45" customHeight="1" x14ac:dyDescent="0.2">
      <c r="A180" s="821" t="s">
        <v>7252</v>
      </c>
      <c r="B180" s="822" t="s">
        <v>7253</v>
      </c>
      <c r="C180" s="822" t="s">
        <v>637</v>
      </c>
      <c r="D180" s="822" t="s">
        <v>2318</v>
      </c>
      <c r="E180" s="822" t="s">
        <v>7235</v>
      </c>
      <c r="F180" s="822" t="s">
        <v>7312</v>
      </c>
      <c r="G180" s="822" t="s">
        <v>7313</v>
      </c>
      <c r="H180" s="831">
        <v>1</v>
      </c>
      <c r="I180" s="831">
        <v>37</v>
      </c>
      <c r="J180" s="822">
        <v>0.24342105263157895</v>
      </c>
      <c r="K180" s="822">
        <v>37</v>
      </c>
      <c r="L180" s="831">
        <v>4</v>
      </c>
      <c r="M180" s="831">
        <v>152</v>
      </c>
      <c r="N180" s="822">
        <v>1</v>
      </c>
      <c r="O180" s="822">
        <v>38</v>
      </c>
      <c r="P180" s="831"/>
      <c r="Q180" s="831"/>
      <c r="R180" s="827"/>
      <c r="S180" s="832"/>
    </row>
    <row r="181" spans="1:19" ht="14.45" customHeight="1" x14ac:dyDescent="0.2">
      <c r="A181" s="821" t="s">
        <v>7252</v>
      </c>
      <c r="B181" s="822" t="s">
        <v>7253</v>
      </c>
      <c r="C181" s="822" t="s">
        <v>637</v>
      </c>
      <c r="D181" s="822" t="s">
        <v>2318</v>
      </c>
      <c r="E181" s="822" t="s">
        <v>7235</v>
      </c>
      <c r="F181" s="822" t="s">
        <v>7238</v>
      </c>
      <c r="G181" s="822" t="s">
        <v>7239</v>
      </c>
      <c r="H181" s="831">
        <v>67</v>
      </c>
      <c r="I181" s="831">
        <v>5762</v>
      </c>
      <c r="J181" s="822">
        <v>0.27595785440613024</v>
      </c>
      <c r="K181" s="822">
        <v>86</v>
      </c>
      <c r="L181" s="831">
        <v>240</v>
      </c>
      <c r="M181" s="831">
        <v>20880</v>
      </c>
      <c r="N181" s="822">
        <v>1</v>
      </c>
      <c r="O181" s="822">
        <v>87</v>
      </c>
      <c r="P181" s="831">
        <v>48</v>
      </c>
      <c r="Q181" s="831">
        <v>4224</v>
      </c>
      <c r="R181" s="827">
        <v>0.20229885057471264</v>
      </c>
      <c r="S181" s="832">
        <v>88</v>
      </c>
    </row>
    <row r="182" spans="1:19" ht="14.45" customHeight="1" x14ac:dyDescent="0.2">
      <c r="A182" s="821" t="s">
        <v>7252</v>
      </c>
      <c r="B182" s="822" t="s">
        <v>7253</v>
      </c>
      <c r="C182" s="822" t="s">
        <v>637</v>
      </c>
      <c r="D182" s="822" t="s">
        <v>2318</v>
      </c>
      <c r="E182" s="822" t="s">
        <v>7235</v>
      </c>
      <c r="F182" s="822" t="s">
        <v>7316</v>
      </c>
      <c r="G182" s="822" t="s">
        <v>7317</v>
      </c>
      <c r="H182" s="831"/>
      <c r="I182" s="831"/>
      <c r="J182" s="822"/>
      <c r="K182" s="822"/>
      <c r="L182" s="831"/>
      <c r="M182" s="831"/>
      <c r="N182" s="822"/>
      <c r="O182" s="822"/>
      <c r="P182" s="831">
        <v>1</v>
      </c>
      <c r="Q182" s="831">
        <v>33</v>
      </c>
      <c r="R182" s="827"/>
      <c r="S182" s="832">
        <v>33</v>
      </c>
    </row>
    <row r="183" spans="1:19" ht="14.45" customHeight="1" x14ac:dyDescent="0.2">
      <c r="A183" s="821" t="s">
        <v>7252</v>
      </c>
      <c r="B183" s="822" t="s">
        <v>7253</v>
      </c>
      <c r="C183" s="822" t="s">
        <v>637</v>
      </c>
      <c r="D183" s="822" t="s">
        <v>2318</v>
      </c>
      <c r="E183" s="822" t="s">
        <v>7235</v>
      </c>
      <c r="F183" s="822" t="s">
        <v>7348</v>
      </c>
      <c r="G183" s="822" t="s">
        <v>7349</v>
      </c>
      <c r="H183" s="831"/>
      <c r="I183" s="831"/>
      <c r="J183" s="822"/>
      <c r="K183" s="822"/>
      <c r="L183" s="831">
        <v>1</v>
      </c>
      <c r="M183" s="831">
        <v>355</v>
      </c>
      <c r="N183" s="822">
        <v>1</v>
      </c>
      <c r="O183" s="822">
        <v>355</v>
      </c>
      <c r="P183" s="831"/>
      <c r="Q183" s="831"/>
      <c r="R183" s="827"/>
      <c r="S183" s="832"/>
    </row>
    <row r="184" spans="1:19" ht="14.45" customHeight="1" x14ac:dyDescent="0.2">
      <c r="A184" s="821" t="s">
        <v>7252</v>
      </c>
      <c r="B184" s="822" t="s">
        <v>7253</v>
      </c>
      <c r="C184" s="822" t="s">
        <v>637</v>
      </c>
      <c r="D184" s="822" t="s">
        <v>2318</v>
      </c>
      <c r="E184" s="822" t="s">
        <v>7235</v>
      </c>
      <c r="F184" s="822" t="s">
        <v>7356</v>
      </c>
      <c r="G184" s="822" t="s">
        <v>7357</v>
      </c>
      <c r="H184" s="831">
        <v>3</v>
      </c>
      <c r="I184" s="831">
        <v>2244</v>
      </c>
      <c r="J184" s="822">
        <v>0.16578014184397163</v>
      </c>
      <c r="K184" s="822">
        <v>748</v>
      </c>
      <c r="L184" s="831">
        <v>18</v>
      </c>
      <c r="M184" s="831">
        <v>13536</v>
      </c>
      <c r="N184" s="822">
        <v>1</v>
      </c>
      <c r="O184" s="822">
        <v>752</v>
      </c>
      <c r="P184" s="831"/>
      <c r="Q184" s="831"/>
      <c r="R184" s="827"/>
      <c r="S184" s="832"/>
    </row>
    <row r="185" spans="1:19" ht="14.45" customHeight="1" x14ac:dyDescent="0.2">
      <c r="A185" s="821" t="s">
        <v>7252</v>
      </c>
      <c r="B185" s="822" t="s">
        <v>7253</v>
      </c>
      <c r="C185" s="822" t="s">
        <v>637</v>
      </c>
      <c r="D185" s="822" t="s">
        <v>2318</v>
      </c>
      <c r="E185" s="822" t="s">
        <v>7235</v>
      </c>
      <c r="F185" s="822" t="s">
        <v>7360</v>
      </c>
      <c r="G185" s="822" t="s">
        <v>7361</v>
      </c>
      <c r="H185" s="831">
        <v>11</v>
      </c>
      <c r="I185" s="831">
        <v>957</v>
      </c>
      <c r="J185" s="822">
        <v>0.2</v>
      </c>
      <c r="K185" s="822">
        <v>87</v>
      </c>
      <c r="L185" s="831">
        <v>55</v>
      </c>
      <c r="M185" s="831">
        <v>4785</v>
      </c>
      <c r="N185" s="822">
        <v>1</v>
      </c>
      <c r="O185" s="822">
        <v>87</v>
      </c>
      <c r="P185" s="831">
        <v>8</v>
      </c>
      <c r="Q185" s="831">
        <v>704</v>
      </c>
      <c r="R185" s="827">
        <v>0.14712643678160919</v>
      </c>
      <c r="S185" s="832">
        <v>88</v>
      </c>
    </row>
    <row r="186" spans="1:19" ht="14.45" customHeight="1" x14ac:dyDescent="0.2">
      <c r="A186" s="821" t="s">
        <v>7252</v>
      </c>
      <c r="B186" s="822" t="s">
        <v>7253</v>
      </c>
      <c r="C186" s="822" t="s">
        <v>637</v>
      </c>
      <c r="D186" s="822" t="s">
        <v>2318</v>
      </c>
      <c r="E186" s="822" t="s">
        <v>7235</v>
      </c>
      <c r="F186" s="822" t="s">
        <v>7368</v>
      </c>
      <c r="G186" s="822" t="s">
        <v>7369</v>
      </c>
      <c r="H186" s="831"/>
      <c r="I186" s="831"/>
      <c r="J186" s="822"/>
      <c r="K186" s="822"/>
      <c r="L186" s="831"/>
      <c r="M186" s="831"/>
      <c r="N186" s="822"/>
      <c r="O186" s="822"/>
      <c r="P186" s="831">
        <v>23</v>
      </c>
      <c r="Q186" s="831">
        <v>0</v>
      </c>
      <c r="R186" s="827"/>
      <c r="S186" s="832">
        <v>0</v>
      </c>
    </row>
    <row r="187" spans="1:19" ht="14.45" customHeight="1" x14ac:dyDescent="0.2">
      <c r="A187" s="821" t="s">
        <v>7252</v>
      </c>
      <c r="B187" s="822" t="s">
        <v>7253</v>
      </c>
      <c r="C187" s="822" t="s">
        <v>637</v>
      </c>
      <c r="D187" s="822" t="s">
        <v>2318</v>
      </c>
      <c r="E187" s="822" t="s">
        <v>7235</v>
      </c>
      <c r="F187" s="822" t="s">
        <v>7378</v>
      </c>
      <c r="G187" s="822" t="s">
        <v>7379</v>
      </c>
      <c r="H187" s="831"/>
      <c r="I187" s="831"/>
      <c r="J187" s="822"/>
      <c r="K187" s="822"/>
      <c r="L187" s="831"/>
      <c r="M187" s="831"/>
      <c r="N187" s="822"/>
      <c r="O187" s="822"/>
      <c r="P187" s="831">
        <v>4</v>
      </c>
      <c r="Q187" s="831">
        <v>0</v>
      </c>
      <c r="R187" s="827"/>
      <c r="S187" s="832">
        <v>0</v>
      </c>
    </row>
    <row r="188" spans="1:19" ht="14.45" customHeight="1" x14ac:dyDescent="0.2">
      <c r="A188" s="821" t="s">
        <v>7252</v>
      </c>
      <c r="B188" s="822" t="s">
        <v>7253</v>
      </c>
      <c r="C188" s="822" t="s">
        <v>637</v>
      </c>
      <c r="D188" s="822" t="s">
        <v>2319</v>
      </c>
      <c r="E188" s="822" t="s">
        <v>7230</v>
      </c>
      <c r="F188" s="822" t="s">
        <v>7231</v>
      </c>
      <c r="G188" s="822" t="s">
        <v>7232</v>
      </c>
      <c r="H188" s="831">
        <v>10.8</v>
      </c>
      <c r="I188" s="831">
        <v>751.68</v>
      </c>
      <c r="J188" s="822">
        <v>3.7230312035661219</v>
      </c>
      <c r="K188" s="822">
        <v>69.599999999999994</v>
      </c>
      <c r="L188" s="831">
        <v>2.9000000000000004</v>
      </c>
      <c r="M188" s="831">
        <v>201.89999999999998</v>
      </c>
      <c r="N188" s="822">
        <v>1</v>
      </c>
      <c r="O188" s="822">
        <v>69.620689655172399</v>
      </c>
      <c r="P188" s="831">
        <v>15.999999999999998</v>
      </c>
      <c r="Q188" s="831">
        <v>1115.6500000000001</v>
      </c>
      <c r="R188" s="827">
        <v>5.5257553244180295</v>
      </c>
      <c r="S188" s="832">
        <v>69.72812500000002</v>
      </c>
    </row>
    <row r="189" spans="1:19" ht="14.45" customHeight="1" x14ac:dyDescent="0.2">
      <c r="A189" s="821" t="s">
        <v>7252</v>
      </c>
      <c r="B189" s="822" t="s">
        <v>7253</v>
      </c>
      <c r="C189" s="822" t="s">
        <v>637</v>
      </c>
      <c r="D189" s="822" t="s">
        <v>2319</v>
      </c>
      <c r="E189" s="822" t="s">
        <v>7230</v>
      </c>
      <c r="F189" s="822" t="s">
        <v>7255</v>
      </c>
      <c r="G189" s="822" t="s">
        <v>1178</v>
      </c>
      <c r="H189" s="831">
        <v>0.4</v>
      </c>
      <c r="I189" s="831">
        <v>33.6</v>
      </c>
      <c r="J189" s="822"/>
      <c r="K189" s="822">
        <v>84</v>
      </c>
      <c r="L189" s="831"/>
      <c r="M189" s="831"/>
      <c r="N189" s="822"/>
      <c r="O189" s="822"/>
      <c r="P189" s="831"/>
      <c r="Q189" s="831"/>
      <c r="R189" s="827"/>
      <c r="S189" s="832"/>
    </row>
    <row r="190" spans="1:19" ht="14.45" customHeight="1" x14ac:dyDescent="0.2">
      <c r="A190" s="821" t="s">
        <v>7252</v>
      </c>
      <c r="B190" s="822" t="s">
        <v>7253</v>
      </c>
      <c r="C190" s="822" t="s">
        <v>637</v>
      </c>
      <c r="D190" s="822" t="s">
        <v>2319</v>
      </c>
      <c r="E190" s="822" t="s">
        <v>7230</v>
      </c>
      <c r="F190" s="822" t="s">
        <v>7258</v>
      </c>
      <c r="G190" s="822" t="s">
        <v>1178</v>
      </c>
      <c r="H190" s="831">
        <v>205</v>
      </c>
      <c r="I190" s="831">
        <v>3444</v>
      </c>
      <c r="J190" s="822">
        <v>1.2202380952380951</v>
      </c>
      <c r="K190" s="822">
        <v>16.8</v>
      </c>
      <c r="L190" s="831">
        <v>168</v>
      </c>
      <c r="M190" s="831">
        <v>2822.4</v>
      </c>
      <c r="N190" s="822">
        <v>1</v>
      </c>
      <c r="O190" s="822">
        <v>16.8</v>
      </c>
      <c r="P190" s="831">
        <v>140</v>
      </c>
      <c r="Q190" s="831">
        <v>2352</v>
      </c>
      <c r="R190" s="827">
        <v>0.83333333333333326</v>
      </c>
      <c r="S190" s="832">
        <v>16.8</v>
      </c>
    </row>
    <row r="191" spans="1:19" ht="14.45" customHeight="1" x14ac:dyDescent="0.2">
      <c r="A191" s="821" t="s">
        <v>7252</v>
      </c>
      <c r="B191" s="822" t="s">
        <v>7253</v>
      </c>
      <c r="C191" s="822" t="s">
        <v>637</v>
      </c>
      <c r="D191" s="822" t="s">
        <v>2319</v>
      </c>
      <c r="E191" s="822" t="s">
        <v>7230</v>
      </c>
      <c r="F191" s="822" t="s">
        <v>7259</v>
      </c>
      <c r="G191" s="822"/>
      <c r="H191" s="831">
        <v>1.5999999999999999</v>
      </c>
      <c r="I191" s="831">
        <v>336.08</v>
      </c>
      <c r="J191" s="822"/>
      <c r="K191" s="822">
        <v>210.05</v>
      </c>
      <c r="L191" s="831"/>
      <c r="M191" s="831"/>
      <c r="N191" s="822"/>
      <c r="O191" s="822"/>
      <c r="P191" s="831"/>
      <c r="Q191" s="831"/>
      <c r="R191" s="827"/>
      <c r="S191" s="832"/>
    </row>
    <row r="192" spans="1:19" ht="14.45" customHeight="1" x14ac:dyDescent="0.2">
      <c r="A192" s="821" t="s">
        <v>7252</v>
      </c>
      <c r="B192" s="822" t="s">
        <v>7253</v>
      </c>
      <c r="C192" s="822" t="s">
        <v>637</v>
      </c>
      <c r="D192" s="822" t="s">
        <v>2319</v>
      </c>
      <c r="E192" s="822" t="s">
        <v>7235</v>
      </c>
      <c r="F192" s="822" t="s">
        <v>7268</v>
      </c>
      <c r="G192" s="822" t="s">
        <v>7269</v>
      </c>
      <c r="H192" s="831">
        <v>362</v>
      </c>
      <c r="I192" s="831">
        <v>74572</v>
      </c>
      <c r="J192" s="822">
        <v>1.1436546277125987</v>
      </c>
      <c r="K192" s="822">
        <v>206</v>
      </c>
      <c r="L192" s="831">
        <v>315</v>
      </c>
      <c r="M192" s="831">
        <v>65205</v>
      </c>
      <c r="N192" s="822">
        <v>1</v>
      </c>
      <c r="O192" s="822">
        <v>207</v>
      </c>
      <c r="P192" s="831">
        <v>177</v>
      </c>
      <c r="Q192" s="831">
        <v>36993</v>
      </c>
      <c r="R192" s="827">
        <v>0.56733379342074997</v>
      </c>
      <c r="S192" s="832">
        <v>209</v>
      </c>
    </row>
    <row r="193" spans="1:19" ht="14.45" customHeight="1" x14ac:dyDescent="0.2">
      <c r="A193" s="821" t="s">
        <v>7252</v>
      </c>
      <c r="B193" s="822" t="s">
        <v>7253</v>
      </c>
      <c r="C193" s="822" t="s">
        <v>637</v>
      </c>
      <c r="D193" s="822" t="s">
        <v>2319</v>
      </c>
      <c r="E193" s="822" t="s">
        <v>7235</v>
      </c>
      <c r="F193" s="822" t="s">
        <v>7270</v>
      </c>
      <c r="G193" s="822" t="s">
        <v>7271</v>
      </c>
      <c r="H193" s="831"/>
      <c r="I193" s="831"/>
      <c r="J193" s="822"/>
      <c r="K193" s="822"/>
      <c r="L193" s="831"/>
      <c r="M193" s="831"/>
      <c r="N193" s="822"/>
      <c r="O193" s="822"/>
      <c r="P193" s="831">
        <v>1</v>
      </c>
      <c r="Q193" s="831">
        <v>153</v>
      </c>
      <c r="R193" s="827"/>
      <c r="S193" s="832">
        <v>153</v>
      </c>
    </row>
    <row r="194" spans="1:19" ht="14.45" customHeight="1" x14ac:dyDescent="0.2">
      <c r="A194" s="821" t="s">
        <v>7252</v>
      </c>
      <c r="B194" s="822" t="s">
        <v>7253</v>
      </c>
      <c r="C194" s="822" t="s">
        <v>637</v>
      </c>
      <c r="D194" s="822" t="s">
        <v>2319</v>
      </c>
      <c r="E194" s="822" t="s">
        <v>7235</v>
      </c>
      <c r="F194" s="822" t="s">
        <v>7272</v>
      </c>
      <c r="G194" s="822" t="s">
        <v>7273</v>
      </c>
      <c r="H194" s="831">
        <v>35</v>
      </c>
      <c r="I194" s="831">
        <v>2905</v>
      </c>
      <c r="J194" s="822">
        <v>0.60672514619883045</v>
      </c>
      <c r="K194" s="822">
        <v>83</v>
      </c>
      <c r="L194" s="831">
        <v>57</v>
      </c>
      <c r="M194" s="831">
        <v>4788</v>
      </c>
      <c r="N194" s="822">
        <v>1</v>
      </c>
      <c r="O194" s="822">
        <v>84</v>
      </c>
      <c r="P194" s="831">
        <v>29</v>
      </c>
      <c r="Q194" s="831">
        <v>2465</v>
      </c>
      <c r="R194" s="827">
        <v>0.51482873851294908</v>
      </c>
      <c r="S194" s="832">
        <v>85</v>
      </c>
    </row>
    <row r="195" spans="1:19" ht="14.45" customHeight="1" x14ac:dyDescent="0.2">
      <c r="A195" s="821" t="s">
        <v>7252</v>
      </c>
      <c r="B195" s="822" t="s">
        <v>7253</v>
      </c>
      <c r="C195" s="822" t="s">
        <v>637</v>
      </c>
      <c r="D195" s="822" t="s">
        <v>2319</v>
      </c>
      <c r="E195" s="822" t="s">
        <v>7235</v>
      </c>
      <c r="F195" s="822" t="s">
        <v>7274</v>
      </c>
      <c r="G195" s="822" t="s">
        <v>7275</v>
      </c>
      <c r="H195" s="831">
        <v>35</v>
      </c>
      <c r="I195" s="831">
        <v>3710</v>
      </c>
      <c r="J195" s="822">
        <v>1.5760407816482582</v>
      </c>
      <c r="K195" s="822">
        <v>106</v>
      </c>
      <c r="L195" s="831">
        <v>22</v>
      </c>
      <c r="M195" s="831">
        <v>2354</v>
      </c>
      <c r="N195" s="822">
        <v>1</v>
      </c>
      <c r="O195" s="822">
        <v>107</v>
      </c>
      <c r="P195" s="831">
        <v>34</v>
      </c>
      <c r="Q195" s="831">
        <v>3672</v>
      </c>
      <c r="R195" s="827">
        <v>1.5598980458793543</v>
      </c>
      <c r="S195" s="832">
        <v>108</v>
      </c>
    </row>
    <row r="196" spans="1:19" ht="14.45" customHeight="1" x14ac:dyDescent="0.2">
      <c r="A196" s="821" t="s">
        <v>7252</v>
      </c>
      <c r="B196" s="822" t="s">
        <v>7253</v>
      </c>
      <c r="C196" s="822" t="s">
        <v>637</v>
      </c>
      <c r="D196" s="822" t="s">
        <v>2319</v>
      </c>
      <c r="E196" s="822" t="s">
        <v>7235</v>
      </c>
      <c r="F196" s="822" t="s">
        <v>7276</v>
      </c>
      <c r="G196" s="822" t="s">
        <v>7277</v>
      </c>
      <c r="H196" s="831">
        <v>49</v>
      </c>
      <c r="I196" s="831">
        <v>1813</v>
      </c>
      <c r="J196" s="822">
        <v>0.65356885364095174</v>
      </c>
      <c r="K196" s="822">
        <v>37</v>
      </c>
      <c r="L196" s="831">
        <v>73</v>
      </c>
      <c r="M196" s="831">
        <v>2774</v>
      </c>
      <c r="N196" s="822">
        <v>1</v>
      </c>
      <c r="O196" s="822">
        <v>38</v>
      </c>
      <c r="P196" s="831">
        <v>43</v>
      </c>
      <c r="Q196" s="831">
        <v>1634</v>
      </c>
      <c r="R196" s="827">
        <v>0.58904109589041098</v>
      </c>
      <c r="S196" s="832">
        <v>38</v>
      </c>
    </row>
    <row r="197" spans="1:19" ht="14.45" customHeight="1" x14ac:dyDescent="0.2">
      <c r="A197" s="821" t="s">
        <v>7252</v>
      </c>
      <c r="B197" s="822" t="s">
        <v>7253</v>
      </c>
      <c r="C197" s="822" t="s">
        <v>637</v>
      </c>
      <c r="D197" s="822" t="s">
        <v>2319</v>
      </c>
      <c r="E197" s="822" t="s">
        <v>7235</v>
      </c>
      <c r="F197" s="822" t="s">
        <v>7278</v>
      </c>
      <c r="G197" s="822" t="s">
        <v>7279</v>
      </c>
      <c r="H197" s="831">
        <v>1</v>
      </c>
      <c r="I197" s="831">
        <v>5</v>
      </c>
      <c r="J197" s="822">
        <v>0.5</v>
      </c>
      <c r="K197" s="822">
        <v>5</v>
      </c>
      <c r="L197" s="831">
        <v>2</v>
      </c>
      <c r="M197" s="831">
        <v>10</v>
      </c>
      <c r="N197" s="822">
        <v>1</v>
      </c>
      <c r="O197" s="822">
        <v>5</v>
      </c>
      <c r="P197" s="831">
        <v>3</v>
      </c>
      <c r="Q197" s="831">
        <v>15</v>
      </c>
      <c r="R197" s="827">
        <v>1.5</v>
      </c>
      <c r="S197" s="832">
        <v>5</v>
      </c>
    </row>
    <row r="198" spans="1:19" ht="14.45" customHeight="1" x14ac:dyDescent="0.2">
      <c r="A198" s="821" t="s">
        <v>7252</v>
      </c>
      <c r="B198" s="822" t="s">
        <v>7253</v>
      </c>
      <c r="C198" s="822" t="s">
        <v>637</v>
      </c>
      <c r="D198" s="822" t="s">
        <v>2319</v>
      </c>
      <c r="E198" s="822" t="s">
        <v>7235</v>
      </c>
      <c r="F198" s="822" t="s">
        <v>7280</v>
      </c>
      <c r="G198" s="822" t="s">
        <v>7281</v>
      </c>
      <c r="H198" s="831">
        <v>1</v>
      </c>
      <c r="I198" s="831">
        <v>5</v>
      </c>
      <c r="J198" s="822">
        <v>0.14285714285714285</v>
      </c>
      <c r="K198" s="822">
        <v>5</v>
      </c>
      <c r="L198" s="831">
        <v>7</v>
      </c>
      <c r="M198" s="831">
        <v>35</v>
      </c>
      <c r="N198" s="822">
        <v>1</v>
      </c>
      <c r="O198" s="822">
        <v>5</v>
      </c>
      <c r="P198" s="831">
        <v>4</v>
      </c>
      <c r="Q198" s="831">
        <v>20</v>
      </c>
      <c r="R198" s="827">
        <v>0.5714285714285714</v>
      </c>
      <c r="S198" s="832">
        <v>5</v>
      </c>
    </row>
    <row r="199" spans="1:19" ht="14.45" customHeight="1" x14ac:dyDescent="0.2">
      <c r="A199" s="821" t="s">
        <v>7252</v>
      </c>
      <c r="B199" s="822" t="s">
        <v>7253</v>
      </c>
      <c r="C199" s="822" t="s">
        <v>637</v>
      </c>
      <c r="D199" s="822" t="s">
        <v>2319</v>
      </c>
      <c r="E199" s="822" t="s">
        <v>7235</v>
      </c>
      <c r="F199" s="822" t="s">
        <v>7284</v>
      </c>
      <c r="G199" s="822" t="s">
        <v>7285</v>
      </c>
      <c r="H199" s="831">
        <v>2</v>
      </c>
      <c r="I199" s="831">
        <v>764</v>
      </c>
      <c r="J199" s="822">
        <v>1.9895833333333333</v>
      </c>
      <c r="K199" s="822">
        <v>382</v>
      </c>
      <c r="L199" s="831">
        <v>1</v>
      </c>
      <c r="M199" s="831">
        <v>384</v>
      </c>
      <c r="N199" s="822">
        <v>1</v>
      </c>
      <c r="O199" s="822">
        <v>384</v>
      </c>
      <c r="P199" s="831">
        <v>5</v>
      </c>
      <c r="Q199" s="831">
        <v>1925</v>
      </c>
      <c r="R199" s="827">
        <v>5.013020833333333</v>
      </c>
      <c r="S199" s="832">
        <v>385</v>
      </c>
    </row>
    <row r="200" spans="1:19" ht="14.45" customHeight="1" x14ac:dyDescent="0.2">
      <c r="A200" s="821" t="s">
        <v>7252</v>
      </c>
      <c r="B200" s="822" t="s">
        <v>7253</v>
      </c>
      <c r="C200" s="822" t="s">
        <v>637</v>
      </c>
      <c r="D200" s="822" t="s">
        <v>2319</v>
      </c>
      <c r="E200" s="822" t="s">
        <v>7235</v>
      </c>
      <c r="F200" s="822" t="s">
        <v>7286</v>
      </c>
      <c r="G200" s="822" t="s">
        <v>7287</v>
      </c>
      <c r="H200" s="831">
        <v>1</v>
      </c>
      <c r="I200" s="831">
        <v>604</v>
      </c>
      <c r="J200" s="822">
        <v>0.99669966996699666</v>
      </c>
      <c r="K200" s="822">
        <v>604</v>
      </c>
      <c r="L200" s="831">
        <v>1</v>
      </c>
      <c r="M200" s="831">
        <v>606</v>
      </c>
      <c r="N200" s="822">
        <v>1</v>
      </c>
      <c r="O200" s="822">
        <v>606</v>
      </c>
      <c r="P200" s="831"/>
      <c r="Q200" s="831"/>
      <c r="R200" s="827"/>
      <c r="S200" s="832"/>
    </row>
    <row r="201" spans="1:19" ht="14.45" customHeight="1" x14ac:dyDescent="0.2">
      <c r="A201" s="821" t="s">
        <v>7252</v>
      </c>
      <c r="B201" s="822" t="s">
        <v>7253</v>
      </c>
      <c r="C201" s="822" t="s">
        <v>637</v>
      </c>
      <c r="D201" s="822" t="s">
        <v>2319</v>
      </c>
      <c r="E201" s="822" t="s">
        <v>7235</v>
      </c>
      <c r="F201" s="822" t="s">
        <v>7288</v>
      </c>
      <c r="G201" s="822" t="s">
        <v>7289</v>
      </c>
      <c r="H201" s="831">
        <v>7</v>
      </c>
      <c r="I201" s="831">
        <v>637</v>
      </c>
      <c r="J201" s="822">
        <v>0.58333333333333337</v>
      </c>
      <c r="K201" s="822">
        <v>91</v>
      </c>
      <c r="L201" s="831">
        <v>12</v>
      </c>
      <c r="M201" s="831">
        <v>1092</v>
      </c>
      <c r="N201" s="822">
        <v>1</v>
      </c>
      <c r="O201" s="822">
        <v>91</v>
      </c>
      <c r="P201" s="831">
        <v>5</v>
      </c>
      <c r="Q201" s="831">
        <v>460</v>
      </c>
      <c r="R201" s="827">
        <v>0.42124542124542125</v>
      </c>
      <c r="S201" s="832">
        <v>92</v>
      </c>
    </row>
    <row r="202" spans="1:19" ht="14.45" customHeight="1" x14ac:dyDescent="0.2">
      <c r="A202" s="821" t="s">
        <v>7252</v>
      </c>
      <c r="B202" s="822" t="s">
        <v>7253</v>
      </c>
      <c r="C202" s="822" t="s">
        <v>637</v>
      </c>
      <c r="D202" s="822" t="s">
        <v>2319</v>
      </c>
      <c r="E202" s="822" t="s">
        <v>7235</v>
      </c>
      <c r="F202" s="822" t="s">
        <v>7292</v>
      </c>
      <c r="G202" s="822" t="s">
        <v>7293</v>
      </c>
      <c r="H202" s="831">
        <v>16</v>
      </c>
      <c r="I202" s="831">
        <v>1296</v>
      </c>
      <c r="J202" s="822">
        <v>1.4545454545454546</v>
      </c>
      <c r="K202" s="822">
        <v>81</v>
      </c>
      <c r="L202" s="831">
        <v>11</v>
      </c>
      <c r="M202" s="831">
        <v>891</v>
      </c>
      <c r="N202" s="822">
        <v>1</v>
      </c>
      <c r="O202" s="822">
        <v>81</v>
      </c>
      <c r="P202" s="831">
        <v>7</v>
      </c>
      <c r="Q202" s="831">
        <v>574</v>
      </c>
      <c r="R202" s="827">
        <v>0.64421997755331084</v>
      </c>
      <c r="S202" s="832">
        <v>82</v>
      </c>
    </row>
    <row r="203" spans="1:19" ht="14.45" customHeight="1" x14ac:dyDescent="0.2">
      <c r="A203" s="821" t="s">
        <v>7252</v>
      </c>
      <c r="B203" s="822" t="s">
        <v>7253</v>
      </c>
      <c r="C203" s="822" t="s">
        <v>637</v>
      </c>
      <c r="D203" s="822" t="s">
        <v>2319</v>
      </c>
      <c r="E203" s="822" t="s">
        <v>7235</v>
      </c>
      <c r="F203" s="822" t="s">
        <v>7294</v>
      </c>
      <c r="G203" s="822" t="s">
        <v>7295</v>
      </c>
      <c r="H203" s="831">
        <v>471</v>
      </c>
      <c r="I203" s="831">
        <v>118692</v>
      </c>
      <c r="J203" s="822">
        <v>0.62723669608413046</v>
      </c>
      <c r="K203" s="822">
        <v>252</v>
      </c>
      <c r="L203" s="831">
        <v>745</v>
      </c>
      <c r="M203" s="831">
        <v>189230</v>
      </c>
      <c r="N203" s="822">
        <v>1</v>
      </c>
      <c r="O203" s="822">
        <v>254</v>
      </c>
      <c r="P203" s="831">
        <v>776</v>
      </c>
      <c r="Q203" s="831">
        <v>197880</v>
      </c>
      <c r="R203" s="827">
        <v>1.045711567933203</v>
      </c>
      <c r="S203" s="832">
        <v>255</v>
      </c>
    </row>
    <row r="204" spans="1:19" ht="14.45" customHeight="1" x14ac:dyDescent="0.2">
      <c r="A204" s="821" t="s">
        <v>7252</v>
      </c>
      <c r="B204" s="822" t="s">
        <v>7253</v>
      </c>
      <c r="C204" s="822" t="s">
        <v>637</v>
      </c>
      <c r="D204" s="822" t="s">
        <v>2319</v>
      </c>
      <c r="E204" s="822" t="s">
        <v>7235</v>
      </c>
      <c r="F204" s="822" t="s">
        <v>7296</v>
      </c>
      <c r="G204" s="822" t="s">
        <v>7297</v>
      </c>
      <c r="H204" s="831">
        <v>772</v>
      </c>
      <c r="I204" s="831">
        <v>97872</v>
      </c>
      <c r="J204" s="822">
        <v>1.2408337136771641</v>
      </c>
      <c r="K204" s="822">
        <v>126.77720207253886</v>
      </c>
      <c r="L204" s="831">
        <v>626</v>
      </c>
      <c r="M204" s="831">
        <v>78876</v>
      </c>
      <c r="N204" s="822">
        <v>1</v>
      </c>
      <c r="O204" s="822">
        <v>126</v>
      </c>
      <c r="P204" s="831">
        <v>313</v>
      </c>
      <c r="Q204" s="831">
        <v>39751</v>
      </c>
      <c r="R204" s="827">
        <v>0.50396825396825395</v>
      </c>
      <c r="S204" s="832">
        <v>127</v>
      </c>
    </row>
    <row r="205" spans="1:19" ht="14.45" customHeight="1" x14ac:dyDescent="0.2">
      <c r="A205" s="821" t="s">
        <v>7252</v>
      </c>
      <c r="B205" s="822" t="s">
        <v>7253</v>
      </c>
      <c r="C205" s="822" t="s">
        <v>637</v>
      </c>
      <c r="D205" s="822" t="s">
        <v>2319</v>
      </c>
      <c r="E205" s="822" t="s">
        <v>7235</v>
      </c>
      <c r="F205" s="822" t="s">
        <v>7298</v>
      </c>
      <c r="G205" s="822" t="s">
        <v>7299</v>
      </c>
      <c r="H205" s="831"/>
      <c r="I205" s="831"/>
      <c r="J205" s="822"/>
      <c r="K205" s="822"/>
      <c r="L205" s="831">
        <v>9</v>
      </c>
      <c r="M205" s="831">
        <v>4824</v>
      </c>
      <c r="N205" s="822">
        <v>1</v>
      </c>
      <c r="O205" s="822">
        <v>536</v>
      </c>
      <c r="P205" s="831">
        <v>4</v>
      </c>
      <c r="Q205" s="831">
        <v>2160</v>
      </c>
      <c r="R205" s="827">
        <v>0.44776119402985076</v>
      </c>
      <c r="S205" s="832">
        <v>540</v>
      </c>
    </row>
    <row r="206" spans="1:19" ht="14.45" customHeight="1" x14ac:dyDescent="0.2">
      <c r="A206" s="821" t="s">
        <v>7252</v>
      </c>
      <c r="B206" s="822" t="s">
        <v>7253</v>
      </c>
      <c r="C206" s="822" t="s">
        <v>637</v>
      </c>
      <c r="D206" s="822" t="s">
        <v>2319</v>
      </c>
      <c r="E206" s="822" t="s">
        <v>7235</v>
      </c>
      <c r="F206" s="822" t="s">
        <v>7304</v>
      </c>
      <c r="G206" s="822" t="s">
        <v>7305</v>
      </c>
      <c r="H206" s="831">
        <v>266</v>
      </c>
      <c r="I206" s="831">
        <v>43624</v>
      </c>
      <c r="J206" s="822">
        <v>1.3352923171104989</v>
      </c>
      <c r="K206" s="822">
        <v>164</v>
      </c>
      <c r="L206" s="831">
        <v>198</v>
      </c>
      <c r="M206" s="831">
        <v>32670</v>
      </c>
      <c r="N206" s="822">
        <v>1</v>
      </c>
      <c r="O206" s="822">
        <v>165</v>
      </c>
      <c r="P206" s="831">
        <v>178</v>
      </c>
      <c r="Q206" s="831">
        <v>29548</v>
      </c>
      <c r="R206" s="827">
        <v>0.90443832262014079</v>
      </c>
      <c r="S206" s="832">
        <v>166</v>
      </c>
    </row>
    <row r="207" spans="1:19" ht="14.45" customHeight="1" x14ac:dyDescent="0.2">
      <c r="A207" s="821" t="s">
        <v>7252</v>
      </c>
      <c r="B207" s="822" t="s">
        <v>7253</v>
      </c>
      <c r="C207" s="822" t="s">
        <v>637</v>
      </c>
      <c r="D207" s="822" t="s">
        <v>2319</v>
      </c>
      <c r="E207" s="822" t="s">
        <v>7235</v>
      </c>
      <c r="F207" s="822" t="s">
        <v>7306</v>
      </c>
      <c r="G207" s="822" t="s">
        <v>7307</v>
      </c>
      <c r="H207" s="831"/>
      <c r="I207" s="831"/>
      <c r="J207" s="822"/>
      <c r="K207" s="822"/>
      <c r="L207" s="831"/>
      <c r="M207" s="831"/>
      <c r="N207" s="822"/>
      <c r="O207" s="822"/>
      <c r="P207" s="831">
        <v>89</v>
      </c>
      <c r="Q207" s="831">
        <v>0</v>
      </c>
      <c r="R207" s="827"/>
      <c r="S207" s="832">
        <v>0</v>
      </c>
    </row>
    <row r="208" spans="1:19" ht="14.45" customHeight="1" x14ac:dyDescent="0.2">
      <c r="A208" s="821" t="s">
        <v>7252</v>
      </c>
      <c r="B208" s="822" t="s">
        <v>7253</v>
      </c>
      <c r="C208" s="822" t="s">
        <v>637</v>
      </c>
      <c r="D208" s="822" t="s">
        <v>2319</v>
      </c>
      <c r="E208" s="822" t="s">
        <v>7235</v>
      </c>
      <c r="F208" s="822" t="s">
        <v>7308</v>
      </c>
      <c r="G208" s="822" t="s">
        <v>7309</v>
      </c>
      <c r="H208" s="831">
        <v>430</v>
      </c>
      <c r="I208" s="831">
        <v>14333.34</v>
      </c>
      <c r="J208" s="822">
        <v>0.75971753361881045</v>
      </c>
      <c r="K208" s="822">
        <v>33.3333488372093</v>
      </c>
      <c r="L208" s="831">
        <v>566</v>
      </c>
      <c r="M208" s="831">
        <v>18866.669999999998</v>
      </c>
      <c r="N208" s="822">
        <v>1</v>
      </c>
      <c r="O208" s="822">
        <v>33.333339222614839</v>
      </c>
      <c r="P208" s="831">
        <v>509</v>
      </c>
      <c r="Q208" s="831">
        <v>20278.89</v>
      </c>
      <c r="R208" s="827">
        <v>1.074852636951831</v>
      </c>
      <c r="S208" s="832">
        <v>39.84064833005894</v>
      </c>
    </row>
    <row r="209" spans="1:19" ht="14.45" customHeight="1" x14ac:dyDescent="0.2">
      <c r="A209" s="821" t="s">
        <v>7252</v>
      </c>
      <c r="B209" s="822" t="s">
        <v>7253</v>
      </c>
      <c r="C209" s="822" t="s">
        <v>637</v>
      </c>
      <c r="D209" s="822" t="s">
        <v>2319</v>
      </c>
      <c r="E209" s="822" t="s">
        <v>7235</v>
      </c>
      <c r="F209" s="822" t="s">
        <v>7310</v>
      </c>
      <c r="G209" s="822" t="s">
        <v>7311</v>
      </c>
      <c r="H209" s="831">
        <v>171</v>
      </c>
      <c r="I209" s="831">
        <v>19785</v>
      </c>
      <c r="J209" s="822">
        <v>0.83608012170385393</v>
      </c>
      <c r="K209" s="822">
        <v>115.70175438596492</v>
      </c>
      <c r="L209" s="831">
        <v>204</v>
      </c>
      <c r="M209" s="831">
        <v>23664</v>
      </c>
      <c r="N209" s="822">
        <v>1</v>
      </c>
      <c r="O209" s="822">
        <v>116</v>
      </c>
      <c r="P209" s="831">
        <v>233</v>
      </c>
      <c r="Q209" s="831">
        <v>27261</v>
      </c>
      <c r="R209" s="827">
        <v>1.1520030425963488</v>
      </c>
      <c r="S209" s="832">
        <v>117</v>
      </c>
    </row>
    <row r="210" spans="1:19" ht="14.45" customHeight="1" x14ac:dyDescent="0.2">
      <c r="A210" s="821" t="s">
        <v>7252</v>
      </c>
      <c r="B210" s="822" t="s">
        <v>7253</v>
      </c>
      <c r="C210" s="822" t="s">
        <v>637</v>
      </c>
      <c r="D210" s="822" t="s">
        <v>2319</v>
      </c>
      <c r="E210" s="822" t="s">
        <v>7235</v>
      </c>
      <c r="F210" s="822" t="s">
        <v>7312</v>
      </c>
      <c r="G210" s="822" t="s">
        <v>7313</v>
      </c>
      <c r="H210" s="831">
        <v>3</v>
      </c>
      <c r="I210" s="831">
        <v>111</v>
      </c>
      <c r="J210" s="822">
        <v>0.58421052631578951</v>
      </c>
      <c r="K210" s="822">
        <v>37</v>
      </c>
      <c r="L210" s="831">
        <v>5</v>
      </c>
      <c r="M210" s="831">
        <v>190</v>
      </c>
      <c r="N210" s="822">
        <v>1</v>
      </c>
      <c r="O210" s="822">
        <v>38</v>
      </c>
      <c r="P210" s="831">
        <v>1</v>
      </c>
      <c r="Q210" s="831">
        <v>38</v>
      </c>
      <c r="R210" s="827">
        <v>0.2</v>
      </c>
      <c r="S210" s="832">
        <v>38</v>
      </c>
    </row>
    <row r="211" spans="1:19" ht="14.45" customHeight="1" x14ac:dyDescent="0.2">
      <c r="A211" s="821" t="s">
        <v>7252</v>
      </c>
      <c r="B211" s="822" t="s">
        <v>7253</v>
      </c>
      <c r="C211" s="822" t="s">
        <v>637</v>
      </c>
      <c r="D211" s="822" t="s">
        <v>2319</v>
      </c>
      <c r="E211" s="822" t="s">
        <v>7235</v>
      </c>
      <c r="F211" s="822" t="s">
        <v>7238</v>
      </c>
      <c r="G211" s="822" t="s">
        <v>7239</v>
      </c>
      <c r="H211" s="831">
        <v>300</v>
      </c>
      <c r="I211" s="831">
        <v>25800</v>
      </c>
      <c r="J211" s="822">
        <v>1.283773697566801</v>
      </c>
      <c r="K211" s="822">
        <v>86</v>
      </c>
      <c r="L211" s="831">
        <v>231</v>
      </c>
      <c r="M211" s="831">
        <v>20097</v>
      </c>
      <c r="N211" s="822">
        <v>1</v>
      </c>
      <c r="O211" s="822">
        <v>87</v>
      </c>
      <c r="P211" s="831">
        <v>198</v>
      </c>
      <c r="Q211" s="831">
        <v>17424</v>
      </c>
      <c r="R211" s="827">
        <v>0.86699507389162567</v>
      </c>
      <c r="S211" s="832">
        <v>88</v>
      </c>
    </row>
    <row r="212" spans="1:19" ht="14.45" customHeight="1" x14ac:dyDescent="0.2">
      <c r="A212" s="821" t="s">
        <v>7252</v>
      </c>
      <c r="B212" s="822" t="s">
        <v>7253</v>
      </c>
      <c r="C212" s="822" t="s">
        <v>637</v>
      </c>
      <c r="D212" s="822" t="s">
        <v>2319</v>
      </c>
      <c r="E212" s="822" t="s">
        <v>7235</v>
      </c>
      <c r="F212" s="822" t="s">
        <v>7314</v>
      </c>
      <c r="G212" s="822" t="s">
        <v>7315</v>
      </c>
      <c r="H212" s="831"/>
      <c r="I212" s="831"/>
      <c r="J212" s="822"/>
      <c r="K212" s="822"/>
      <c r="L212" s="831">
        <v>2</v>
      </c>
      <c r="M212" s="831">
        <v>312</v>
      </c>
      <c r="N212" s="822">
        <v>1</v>
      </c>
      <c r="O212" s="822">
        <v>156</v>
      </c>
      <c r="P212" s="831">
        <v>3</v>
      </c>
      <c r="Q212" s="831">
        <v>471</v>
      </c>
      <c r="R212" s="827">
        <v>1.5096153846153846</v>
      </c>
      <c r="S212" s="832">
        <v>157</v>
      </c>
    </row>
    <row r="213" spans="1:19" ht="14.45" customHeight="1" x14ac:dyDescent="0.2">
      <c r="A213" s="821" t="s">
        <v>7252</v>
      </c>
      <c r="B213" s="822" t="s">
        <v>7253</v>
      </c>
      <c r="C213" s="822" t="s">
        <v>637</v>
      </c>
      <c r="D213" s="822" t="s">
        <v>2319</v>
      </c>
      <c r="E213" s="822" t="s">
        <v>7235</v>
      </c>
      <c r="F213" s="822" t="s">
        <v>7316</v>
      </c>
      <c r="G213" s="822" t="s">
        <v>7317</v>
      </c>
      <c r="H213" s="831"/>
      <c r="I213" s="831"/>
      <c r="J213" s="822"/>
      <c r="K213" s="822"/>
      <c r="L213" s="831">
        <v>1</v>
      </c>
      <c r="M213" s="831">
        <v>33</v>
      </c>
      <c r="N213" s="822">
        <v>1</v>
      </c>
      <c r="O213" s="822">
        <v>33</v>
      </c>
      <c r="P213" s="831"/>
      <c r="Q213" s="831"/>
      <c r="R213" s="827"/>
      <c r="S213" s="832"/>
    </row>
    <row r="214" spans="1:19" ht="14.45" customHeight="1" x14ac:dyDescent="0.2">
      <c r="A214" s="821" t="s">
        <v>7252</v>
      </c>
      <c r="B214" s="822" t="s">
        <v>7253</v>
      </c>
      <c r="C214" s="822" t="s">
        <v>637</v>
      </c>
      <c r="D214" s="822" t="s">
        <v>2319</v>
      </c>
      <c r="E214" s="822" t="s">
        <v>7235</v>
      </c>
      <c r="F214" s="822" t="s">
        <v>7324</v>
      </c>
      <c r="G214" s="822" t="s">
        <v>7325</v>
      </c>
      <c r="H214" s="831"/>
      <c r="I214" s="831"/>
      <c r="J214" s="822"/>
      <c r="K214" s="822"/>
      <c r="L214" s="831">
        <v>2</v>
      </c>
      <c r="M214" s="831">
        <v>150</v>
      </c>
      <c r="N214" s="822">
        <v>1</v>
      </c>
      <c r="O214" s="822">
        <v>75</v>
      </c>
      <c r="P214" s="831">
        <v>18</v>
      </c>
      <c r="Q214" s="831">
        <v>1368</v>
      </c>
      <c r="R214" s="827">
        <v>9.1199999999999992</v>
      </c>
      <c r="S214" s="832">
        <v>76</v>
      </c>
    </row>
    <row r="215" spans="1:19" ht="14.45" customHeight="1" x14ac:dyDescent="0.2">
      <c r="A215" s="821" t="s">
        <v>7252</v>
      </c>
      <c r="B215" s="822" t="s">
        <v>7253</v>
      </c>
      <c r="C215" s="822" t="s">
        <v>637</v>
      </c>
      <c r="D215" s="822" t="s">
        <v>2319</v>
      </c>
      <c r="E215" s="822" t="s">
        <v>7235</v>
      </c>
      <c r="F215" s="822" t="s">
        <v>7326</v>
      </c>
      <c r="G215" s="822" t="s">
        <v>7327</v>
      </c>
      <c r="H215" s="831">
        <v>2</v>
      </c>
      <c r="I215" s="831">
        <v>992</v>
      </c>
      <c r="J215" s="822"/>
      <c r="K215" s="822">
        <v>496</v>
      </c>
      <c r="L215" s="831"/>
      <c r="M215" s="831"/>
      <c r="N215" s="822"/>
      <c r="O215" s="822"/>
      <c r="P215" s="831">
        <v>1</v>
      </c>
      <c r="Q215" s="831">
        <v>501</v>
      </c>
      <c r="R215" s="827"/>
      <c r="S215" s="832">
        <v>501</v>
      </c>
    </row>
    <row r="216" spans="1:19" ht="14.45" customHeight="1" x14ac:dyDescent="0.2">
      <c r="A216" s="821" t="s">
        <v>7252</v>
      </c>
      <c r="B216" s="822" t="s">
        <v>7253</v>
      </c>
      <c r="C216" s="822" t="s">
        <v>637</v>
      </c>
      <c r="D216" s="822" t="s">
        <v>2319</v>
      </c>
      <c r="E216" s="822" t="s">
        <v>7235</v>
      </c>
      <c r="F216" s="822" t="s">
        <v>7338</v>
      </c>
      <c r="G216" s="822" t="s">
        <v>7339</v>
      </c>
      <c r="H216" s="831"/>
      <c r="I216" s="831"/>
      <c r="J216" s="822"/>
      <c r="K216" s="822"/>
      <c r="L216" s="831">
        <v>1</v>
      </c>
      <c r="M216" s="831">
        <v>61</v>
      </c>
      <c r="N216" s="822">
        <v>1</v>
      </c>
      <c r="O216" s="822">
        <v>61</v>
      </c>
      <c r="P216" s="831">
        <v>3</v>
      </c>
      <c r="Q216" s="831">
        <v>186</v>
      </c>
      <c r="R216" s="827">
        <v>3.0491803278688523</v>
      </c>
      <c r="S216" s="832">
        <v>62</v>
      </c>
    </row>
    <row r="217" spans="1:19" ht="14.45" customHeight="1" x14ac:dyDescent="0.2">
      <c r="A217" s="821" t="s">
        <v>7252</v>
      </c>
      <c r="B217" s="822" t="s">
        <v>7253</v>
      </c>
      <c r="C217" s="822" t="s">
        <v>637</v>
      </c>
      <c r="D217" s="822" t="s">
        <v>2319</v>
      </c>
      <c r="E217" s="822" t="s">
        <v>7235</v>
      </c>
      <c r="F217" s="822" t="s">
        <v>7340</v>
      </c>
      <c r="G217" s="822" t="s">
        <v>7341</v>
      </c>
      <c r="H217" s="831">
        <v>795</v>
      </c>
      <c r="I217" s="831">
        <v>162975</v>
      </c>
      <c r="J217" s="822">
        <v>0.85900192909775153</v>
      </c>
      <c r="K217" s="822">
        <v>205</v>
      </c>
      <c r="L217" s="831">
        <v>921</v>
      </c>
      <c r="M217" s="831">
        <v>189726</v>
      </c>
      <c r="N217" s="822">
        <v>1</v>
      </c>
      <c r="O217" s="822">
        <v>206</v>
      </c>
      <c r="P217" s="831">
        <v>459</v>
      </c>
      <c r="Q217" s="831">
        <v>95013</v>
      </c>
      <c r="R217" s="827">
        <v>0.50079061383257961</v>
      </c>
      <c r="S217" s="832">
        <v>207</v>
      </c>
    </row>
    <row r="218" spans="1:19" ht="14.45" customHeight="1" x14ac:dyDescent="0.2">
      <c r="A218" s="821" t="s">
        <v>7252</v>
      </c>
      <c r="B218" s="822" t="s">
        <v>7253</v>
      </c>
      <c r="C218" s="822" t="s">
        <v>637</v>
      </c>
      <c r="D218" s="822" t="s">
        <v>2319</v>
      </c>
      <c r="E218" s="822" t="s">
        <v>7235</v>
      </c>
      <c r="F218" s="822" t="s">
        <v>7348</v>
      </c>
      <c r="G218" s="822" t="s">
        <v>7349</v>
      </c>
      <c r="H218" s="831"/>
      <c r="I218" s="831"/>
      <c r="J218" s="822"/>
      <c r="K218" s="822"/>
      <c r="L218" s="831">
        <v>1</v>
      </c>
      <c r="M218" s="831">
        <v>355</v>
      </c>
      <c r="N218" s="822">
        <v>1</v>
      </c>
      <c r="O218" s="822">
        <v>355</v>
      </c>
      <c r="P218" s="831">
        <v>1</v>
      </c>
      <c r="Q218" s="831">
        <v>356</v>
      </c>
      <c r="R218" s="827">
        <v>1.0028169014084507</v>
      </c>
      <c r="S218" s="832">
        <v>356</v>
      </c>
    </row>
    <row r="219" spans="1:19" ht="14.45" customHeight="1" x14ac:dyDescent="0.2">
      <c r="A219" s="821" t="s">
        <v>7252</v>
      </c>
      <c r="B219" s="822" t="s">
        <v>7253</v>
      </c>
      <c r="C219" s="822" t="s">
        <v>637</v>
      </c>
      <c r="D219" s="822" t="s">
        <v>2319</v>
      </c>
      <c r="E219" s="822" t="s">
        <v>7235</v>
      </c>
      <c r="F219" s="822" t="s">
        <v>7352</v>
      </c>
      <c r="G219" s="822" t="s">
        <v>7353</v>
      </c>
      <c r="H219" s="831"/>
      <c r="I219" s="831"/>
      <c r="J219" s="822"/>
      <c r="K219" s="822"/>
      <c r="L219" s="831">
        <v>1</v>
      </c>
      <c r="M219" s="831">
        <v>134</v>
      </c>
      <c r="N219" s="822">
        <v>1</v>
      </c>
      <c r="O219" s="822">
        <v>134</v>
      </c>
      <c r="P219" s="831"/>
      <c r="Q219" s="831"/>
      <c r="R219" s="827"/>
      <c r="S219" s="832"/>
    </row>
    <row r="220" spans="1:19" ht="14.45" customHeight="1" x14ac:dyDescent="0.2">
      <c r="A220" s="821" t="s">
        <v>7252</v>
      </c>
      <c r="B220" s="822" t="s">
        <v>7253</v>
      </c>
      <c r="C220" s="822" t="s">
        <v>637</v>
      </c>
      <c r="D220" s="822" t="s">
        <v>2319</v>
      </c>
      <c r="E220" s="822" t="s">
        <v>7235</v>
      </c>
      <c r="F220" s="822" t="s">
        <v>7354</v>
      </c>
      <c r="G220" s="822" t="s">
        <v>7355</v>
      </c>
      <c r="H220" s="831"/>
      <c r="I220" s="831"/>
      <c r="J220" s="822"/>
      <c r="K220" s="822"/>
      <c r="L220" s="831"/>
      <c r="M220" s="831"/>
      <c r="N220" s="822"/>
      <c r="O220" s="822"/>
      <c r="P220" s="831">
        <v>3</v>
      </c>
      <c r="Q220" s="831">
        <v>438</v>
      </c>
      <c r="R220" s="827"/>
      <c r="S220" s="832">
        <v>146</v>
      </c>
    </row>
    <row r="221" spans="1:19" ht="14.45" customHeight="1" x14ac:dyDescent="0.2">
      <c r="A221" s="821" t="s">
        <v>7252</v>
      </c>
      <c r="B221" s="822" t="s">
        <v>7253</v>
      </c>
      <c r="C221" s="822" t="s">
        <v>637</v>
      </c>
      <c r="D221" s="822" t="s">
        <v>2319</v>
      </c>
      <c r="E221" s="822" t="s">
        <v>7235</v>
      </c>
      <c r="F221" s="822" t="s">
        <v>7356</v>
      </c>
      <c r="G221" s="822" t="s">
        <v>7357</v>
      </c>
      <c r="H221" s="831">
        <v>1</v>
      </c>
      <c r="I221" s="831">
        <v>748</v>
      </c>
      <c r="J221" s="822"/>
      <c r="K221" s="822">
        <v>748</v>
      </c>
      <c r="L221" s="831"/>
      <c r="M221" s="831"/>
      <c r="N221" s="822"/>
      <c r="O221" s="822"/>
      <c r="P221" s="831">
        <v>1</v>
      </c>
      <c r="Q221" s="831">
        <v>755</v>
      </c>
      <c r="R221" s="827"/>
      <c r="S221" s="832">
        <v>755</v>
      </c>
    </row>
    <row r="222" spans="1:19" ht="14.45" customHeight="1" x14ac:dyDescent="0.2">
      <c r="A222" s="821" t="s">
        <v>7252</v>
      </c>
      <c r="B222" s="822" t="s">
        <v>7253</v>
      </c>
      <c r="C222" s="822" t="s">
        <v>637</v>
      </c>
      <c r="D222" s="822" t="s">
        <v>2319</v>
      </c>
      <c r="E222" s="822" t="s">
        <v>7235</v>
      </c>
      <c r="F222" s="822" t="s">
        <v>7360</v>
      </c>
      <c r="G222" s="822" t="s">
        <v>7361</v>
      </c>
      <c r="H222" s="831">
        <v>35</v>
      </c>
      <c r="I222" s="831">
        <v>3045</v>
      </c>
      <c r="J222" s="822">
        <v>0.7142857142857143</v>
      </c>
      <c r="K222" s="822">
        <v>87</v>
      </c>
      <c r="L222" s="831">
        <v>49</v>
      </c>
      <c r="M222" s="831">
        <v>4263</v>
      </c>
      <c r="N222" s="822">
        <v>1</v>
      </c>
      <c r="O222" s="822">
        <v>87</v>
      </c>
      <c r="P222" s="831">
        <v>36</v>
      </c>
      <c r="Q222" s="831">
        <v>3168</v>
      </c>
      <c r="R222" s="827">
        <v>0.74313863476425057</v>
      </c>
      <c r="S222" s="832">
        <v>88</v>
      </c>
    </row>
    <row r="223" spans="1:19" ht="14.45" customHeight="1" x14ac:dyDescent="0.2">
      <c r="A223" s="821" t="s">
        <v>7252</v>
      </c>
      <c r="B223" s="822" t="s">
        <v>7253</v>
      </c>
      <c r="C223" s="822" t="s">
        <v>637</v>
      </c>
      <c r="D223" s="822" t="s">
        <v>2319</v>
      </c>
      <c r="E223" s="822" t="s">
        <v>7235</v>
      </c>
      <c r="F223" s="822" t="s">
        <v>7362</v>
      </c>
      <c r="G223" s="822" t="s">
        <v>7363</v>
      </c>
      <c r="H223" s="831"/>
      <c r="I223" s="831"/>
      <c r="J223" s="822"/>
      <c r="K223" s="822"/>
      <c r="L223" s="831">
        <v>2</v>
      </c>
      <c r="M223" s="831">
        <v>1006</v>
      </c>
      <c r="N223" s="822">
        <v>1</v>
      </c>
      <c r="O223" s="822">
        <v>503</v>
      </c>
      <c r="P223" s="831">
        <v>1</v>
      </c>
      <c r="Q223" s="831">
        <v>505</v>
      </c>
      <c r="R223" s="827">
        <v>0.50198807157057657</v>
      </c>
      <c r="S223" s="832">
        <v>505</v>
      </c>
    </row>
    <row r="224" spans="1:19" ht="14.45" customHeight="1" x14ac:dyDescent="0.2">
      <c r="A224" s="821" t="s">
        <v>7252</v>
      </c>
      <c r="B224" s="822" t="s">
        <v>7253</v>
      </c>
      <c r="C224" s="822" t="s">
        <v>637</v>
      </c>
      <c r="D224" s="822" t="s">
        <v>2319</v>
      </c>
      <c r="E224" s="822" t="s">
        <v>7235</v>
      </c>
      <c r="F224" s="822" t="s">
        <v>7368</v>
      </c>
      <c r="G224" s="822" t="s">
        <v>7369</v>
      </c>
      <c r="H224" s="831"/>
      <c r="I224" s="831"/>
      <c r="J224" s="822"/>
      <c r="K224" s="822"/>
      <c r="L224" s="831"/>
      <c r="M224" s="831"/>
      <c r="N224" s="822"/>
      <c r="O224" s="822"/>
      <c r="P224" s="831">
        <v>90</v>
      </c>
      <c r="Q224" s="831">
        <v>0</v>
      </c>
      <c r="R224" s="827"/>
      <c r="S224" s="832">
        <v>0</v>
      </c>
    </row>
    <row r="225" spans="1:19" ht="14.45" customHeight="1" x14ac:dyDescent="0.2">
      <c r="A225" s="821" t="s">
        <v>7252</v>
      </c>
      <c r="B225" s="822" t="s">
        <v>7253</v>
      </c>
      <c r="C225" s="822" t="s">
        <v>637</v>
      </c>
      <c r="D225" s="822" t="s">
        <v>2319</v>
      </c>
      <c r="E225" s="822" t="s">
        <v>7235</v>
      </c>
      <c r="F225" s="822" t="s">
        <v>7370</v>
      </c>
      <c r="G225" s="822" t="s">
        <v>7371</v>
      </c>
      <c r="H225" s="831">
        <v>1</v>
      </c>
      <c r="I225" s="831">
        <v>179</v>
      </c>
      <c r="J225" s="822">
        <v>0.99444444444444446</v>
      </c>
      <c r="K225" s="822">
        <v>179</v>
      </c>
      <c r="L225" s="831">
        <v>1</v>
      </c>
      <c r="M225" s="831">
        <v>180</v>
      </c>
      <c r="N225" s="822">
        <v>1</v>
      </c>
      <c r="O225" s="822">
        <v>180</v>
      </c>
      <c r="P225" s="831"/>
      <c r="Q225" s="831"/>
      <c r="R225" s="827"/>
      <c r="S225" s="832"/>
    </row>
    <row r="226" spans="1:19" ht="14.45" customHeight="1" x14ac:dyDescent="0.2">
      <c r="A226" s="821" t="s">
        <v>7252</v>
      </c>
      <c r="B226" s="822" t="s">
        <v>7253</v>
      </c>
      <c r="C226" s="822" t="s">
        <v>637</v>
      </c>
      <c r="D226" s="822" t="s">
        <v>2319</v>
      </c>
      <c r="E226" s="822" t="s">
        <v>7235</v>
      </c>
      <c r="F226" s="822" t="s">
        <v>7372</v>
      </c>
      <c r="G226" s="822" t="s">
        <v>7373</v>
      </c>
      <c r="H226" s="831"/>
      <c r="I226" s="831"/>
      <c r="J226" s="822"/>
      <c r="K226" s="822"/>
      <c r="L226" s="831">
        <v>12</v>
      </c>
      <c r="M226" s="831">
        <v>1200</v>
      </c>
      <c r="N226" s="822">
        <v>1</v>
      </c>
      <c r="O226" s="822">
        <v>100</v>
      </c>
      <c r="P226" s="831">
        <v>9</v>
      </c>
      <c r="Q226" s="831">
        <v>900</v>
      </c>
      <c r="R226" s="827">
        <v>0.75</v>
      </c>
      <c r="S226" s="832">
        <v>100</v>
      </c>
    </row>
    <row r="227" spans="1:19" ht="14.45" customHeight="1" x14ac:dyDescent="0.2">
      <c r="A227" s="821" t="s">
        <v>7252</v>
      </c>
      <c r="B227" s="822" t="s">
        <v>7253</v>
      </c>
      <c r="C227" s="822" t="s">
        <v>637</v>
      </c>
      <c r="D227" s="822" t="s">
        <v>2319</v>
      </c>
      <c r="E227" s="822" t="s">
        <v>7235</v>
      </c>
      <c r="F227" s="822" t="s">
        <v>7378</v>
      </c>
      <c r="G227" s="822" t="s">
        <v>7379</v>
      </c>
      <c r="H227" s="831"/>
      <c r="I227" s="831"/>
      <c r="J227" s="822"/>
      <c r="K227" s="822"/>
      <c r="L227" s="831"/>
      <c r="M227" s="831"/>
      <c r="N227" s="822"/>
      <c r="O227" s="822"/>
      <c r="P227" s="831">
        <v>4</v>
      </c>
      <c r="Q227" s="831">
        <v>0</v>
      </c>
      <c r="R227" s="827"/>
      <c r="S227" s="832">
        <v>0</v>
      </c>
    </row>
    <row r="228" spans="1:19" ht="14.45" customHeight="1" x14ac:dyDescent="0.2">
      <c r="A228" s="821" t="s">
        <v>7252</v>
      </c>
      <c r="B228" s="822" t="s">
        <v>7253</v>
      </c>
      <c r="C228" s="822" t="s">
        <v>637</v>
      </c>
      <c r="D228" s="822" t="s">
        <v>2319</v>
      </c>
      <c r="E228" s="822" t="s">
        <v>7235</v>
      </c>
      <c r="F228" s="822" t="s">
        <v>7382</v>
      </c>
      <c r="G228" s="822" t="s">
        <v>7383</v>
      </c>
      <c r="H228" s="831"/>
      <c r="I228" s="831"/>
      <c r="J228" s="822"/>
      <c r="K228" s="822"/>
      <c r="L228" s="831"/>
      <c r="M228" s="831"/>
      <c r="N228" s="822"/>
      <c r="O228" s="822"/>
      <c r="P228" s="831">
        <v>1</v>
      </c>
      <c r="Q228" s="831">
        <v>234</v>
      </c>
      <c r="R228" s="827"/>
      <c r="S228" s="832">
        <v>234</v>
      </c>
    </row>
    <row r="229" spans="1:19" ht="14.45" customHeight="1" x14ac:dyDescent="0.2">
      <c r="A229" s="821" t="s">
        <v>7252</v>
      </c>
      <c r="B229" s="822" t="s">
        <v>7253</v>
      </c>
      <c r="C229" s="822" t="s">
        <v>637</v>
      </c>
      <c r="D229" s="822" t="s">
        <v>2319</v>
      </c>
      <c r="E229" s="822" t="s">
        <v>7235</v>
      </c>
      <c r="F229" s="822" t="s">
        <v>7384</v>
      </c>
      <c r="G229" s="822" t="s">
        <v>7383</v>
      </c>
      <c r="H229" s="831"/>
      <c r="I229" s="831"/>
      <c r="J229" s="822"/>
      <c r="K229" s="822"/>
      <c r="L229" s="831"/>
      <c r="M229" s="831"/>
      <c r="N229" s="822"/>
      <c r="O229" s="822"/>
      <c r="P229" s="831">
        <v>2</v>
      </c>
      <c r="Q229" s="831">
        <v>234</v>
      </c>
      <c r="R229" s="827"/>
      <c r="S229" s="832">
        <v>117</v>
      </c>
    </row>
    <row r="230" spans="1:19" ht="14.45" customHeight="1" x14ac:dyDescent="0.2">
      <c r="A230" s="821" t="s">
        <v>7252</v>
      </c>
      <c r="B230" s="822" t="s">
        <v>7253</v>
      </c>
      <c r="C230" s="822" t="s">
        <v>637</v>
      </c>
      <c r="D230" s="822" t="s">
        <v>2321</v>
      </c>
      <c r="E230" s="822" t="s">
        <v>7230</v>
      </c>
      <c r="F230" s="822" t="s">
        <v>7231</v>
      </c>
      <c r="G230" s="822" t="s">
        <v>7232</v>
      </c>
      <c r="H230" s="831">
        <v>0.55000000000000004</v>
      </c>
      <c r="I230" s="831">
        <v>38.28</v>
      </c>
      <c r="J230" s="822">
        <v>11</v>
      </c>
      <c r="K230" s="822">
        <v>69.599999999999994</v>
      </c>
      <c r="L230" s="831">
        <v>0.05</v>
      </c>
      <c r="M230" s="831">
        <v>3.48</v>
      </c>
      <c r="N230" s="822">
        <v>1</v>
      </c>
      <c r="O230" s="822">
        <v>69.599999999999994</v>
      </c>
      <c r="P230" s="831"/>
      <c r="Q230" s="831"/>
      <c r="R230" s="827"/>
      <c r="S230" s="832"/>
    </row>
    <row r="231" spans="1:19" ht="14.45" customHeight="1" x14ac:dyDescent="0.2">
      <c r="A231" s="821" t="s">
        <v>7252</v>
      </c>
      <c r="B231" s="822" t="s">
        <v>7253</v>
      </c>
      <c r="C231" s="822" t="s">
        <v>637</v>
      </c>
      <c r="D231" s="822" t="s">
        <v>2321</v>
      </c>
      <c r="E231" s="822" t="s">
        <v>7230</v>
      </c>
      <c r="F231" s="822" t="s">
        <v>7255</v>
      </c>
      <c r="G231" s="822" t="s">
        <v>1178</v>
      </c>
      <c r="H231" s="831">
        <v>0.2</v>
      </c>
      <c r="I231" s="831">
        <v>16.8</v>
      </c>
      <c r="J231" s="822"/>
      <c r="K231" s="822">
        <v>84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7252</v>
      </c>
      <c r="B232" s="822" t="s">
        <v>7253</v>
      </c>
      <c r="C232" s="822" t="s">
        <v>637</v>
      </c>
      <c r="D232" s="822" t="s">
        <v>2321</v>
      </c>
      <c r="E232" s="822" t="s">
        <v>7230</v>
      </c>
      <c r="F232" s="822" t="s">
        <v>7258</v>
      </c>
      <c r="G232" s="822" t="s">
        <v>1178</v>
      </c>
      <c r="H232" s="831">
        <v>9</v>
      </c>
      <c r="I232" s="831">
        <v>151.19999999999999</v>
      </c>
      <c r="J232" s="822">
        <v>1.4999999999999998</v>
      </c>
      <c r="K232" s="822">
        <v>16.799999999999997</v>
      </c>
      <c r="L232" s="831">
        <v>6</v>
      </c>
      <c r="M232" s="831">
        <v>100.80000000000001</v>
      </c>
      <c r="N232" s="822">
        <v>1</v>
      </c>
      <c r="O232" s="822">
        <v>16.8</v>
      </c>
      <c r="P232" s="831"/>
      <c r="Q232" s="831"/>
      <c r="R232" s="827"/>
      <c r="S232" s="832"/>
    </row>
    <row r="233" spans="1:19" ht="14.45" customHeight="1" x14ac:dyDescent="0.2">
      <c r="A233" s="821" t="s">
        <v>7252</v>
      </c>
      <c r="B233" s="822" t="s">
        <v>7253</v>
      </c>
      <c r="C233" s="822" t="s">
        <v>637</v>
      </c>
      <c r="D233" s="822" t="s">
        <v>2321</v>
      </c>
      <c r="E233" s="822" t="s">
        <v>7230</v>
      </c>
      <c r="F233" s="822" t="s">
        <v>7259</v>
      </c>
      <c r="G233" s="822"/>
      <c r="H233" s="831">
        <v>0.2</v>
      </c>
      <c r="I233" s="831">
        <v>42.01</v>
      </c>
      <c r="J233" s="822"/>
      <c r="K233" s="822">
        <v>210.04999999999998</v>
      </c>
      <c r="L233" s="831"/>
      <c r="M233" s="831"/>
      <c r="N233" s="822"/>
      <c r="O233" s="822"/>
      <c r="P233" s="831"/>
      <c r="Q233" s="831"/>
      <c r="R233" s="827"/>
      <c r="S233" s="832"/>
    </row>
    <row r="234" spans="1:19" ht="14.45" customHeight="1" x14ac:dyDescent="0.2">
      <c r="A234" s="821" t="s">
        <v>7252</v>
      </c>
      <c r="B234" s="822" t="s">
        <v>7253</v>
      </c>
      <c r="C234" s="822" t="s">
        <v>637</v>
      </c>
      <c r="D234" s="822" t="s">
        <v>2321</v>
      </c>
      <c r="E234" s="822" t="s">
        <v>7235</v>
      </c>
      <c r="F234" s="822" t="s">
        <v>7268</v>
      </c>
      <c r="G234" s="822" t="s">
        <v>7269</v>
      </c>
      <c r="H234" s="831">
        <v>2</v>
      </c>
      <c r="I234" s="831">
        <v>412</v>
      </c>
      <c r="J234" s="822"/>
      <c r="K234" s="822">
        <v>206</v>
      </c>
      <c r="L234" s="831"/>
      <c r="M234" s="831"/>
      <c r="N234" s="822"/>
      <c r="O234" s="822"/>
      <c r="P234" s="831">
        <v>1</v>
      </c>
      <c r="Q234" s="831">
        <v>209</v>
      </c>
      <c r="R234" s="827"/>
      <c r="S234" s="832">
        <v>209</v>
      </c>
    </row>
    <row r="235" spans="1:19" ht="14.45" customHeight="1" x14ac:dyDescent="0.2">
      <c r="A235" s="821" t="s">
        <v>7252</v>
      </c>
      <c r="B235" s="822" t="s">
        <v>7253</v>
      </c>
      <c r="C235" s="822" t="s">
        <v>637</v>
      </c>
      <c r="D235" s="822" t="s">
        <v>2321</v>
      </c>
      <c r="E235" s="822" t="s">
        <v>7235</v>
      </c>
      <c r="F235" s="822" t="s">
        <v>7272</v>
      </c>
      <c r="G235" s="822" t="s">
        <v>7273</v>
      </c>
      <c r="H235" s="831"/>
      <c r="I235" s="831"/>
      <c r="J235" s="822"/>
      <c r="K235" s="822"/>
      <c r="L235" s="831"/>
      <c r="M235" s="831"/>
      <c r="N235" s="822"/>
      <c r="O235" s="822"/>
      <c r="P235" s="831">
        <v>4</v>
      </c>
      <c r="Q235" s="831">
        <v>340</v>
      </c>
      <c r="R235" s="827"/>
      <c r="S235" s="832">
        <v>85</v>
      </c>
    </row>
    <row r="236" spans="1:19" ht="14.45" customHeight="1" x14ac:dyDescent="0.2">
      <c r="A236" s="821" t="s">
        <v>7252</v>
      </c>
      <c r="B236" s="822" t="s">
        <v>7253</v>
      </c>
      <c r="C236" s="822" t="s">
        <v>637</v>
      </c>
      <c r="D236" s="822" t="s">
        <v>2321</v>
      </c>
      <c r="E236" s="822" t="s">
        <v>7235</v>
      </c>
      <c r="F236" s="822" t="s">
        <v>7274</v>
      </c>
      <c r="G236" s="822" t="s">
        <v>7275</v>
      </c>
      <c r="H236" s="831"/>
      <c r="I236" s="831"/>
      <c r="J236" s="822"/>
      <c r="K236" s="822"/>
      <c r="L236" s="831"/>
      <c r="M236" s="831"/>
      <c r="N236" s="822"/>
      <c r="O236" s="822"/>
      <c r="P236" s="831">
        <v>8</v>
      </c>
      <c r="Q236" s="831">
        <v>864</v>
      </c>
      <c r="R236" s="827"/>
      <c r="S236" s="832">
        <v>108</v>
      </c>
    </row>
    <row r="237" spans="1:19" ht="14.45" customHeight="1" x14ac:dyDescent="0.2">
      <c r="A237" s="821" t="s">
        <v>7252</v>
      </c>
      <c r="B237" s="822" t="s">
        <v>7253</v>
      </c>
      <c r="C237" s="822" t="s">
        <v>637</v>
      </c>
      <c r="D237" s="822" t="s">
        <v>2321</v>
      </c>
      <c r="E237" s="822" t="s">
        <v>7235</v>
      </c>
      <c r="F237" s="822" t="s">
        <v>7276</v>
      </c>
      <c r="G237" s="822" t="s">
        <v>7277</v>
      </c>
      <c r="H237" s="831">
        <v>78</v>
      </c>
      <c r="I237" s="831">
        <v>2886</v>
      </c>
      <c r="J237" s="822">
        <v>0.73026315789473684</v>
      </c>
      <c r="K237" s="822">
        <v>37</v>
      </c>
      <c r="L237" s="831">
        <v>104</v>
      </c>
      <c r="M237" s="831">
        <v>3952</v>
      </c>
      <c r="N237" s="822">
        <v>1</v>
      </c>
      <c r="O237" s="822">
        <v>38</v>
      </c>
      <c r="P237" s="831">
        <v>88</v>
      </c>
      <c r="Q237" s="831">
        <v>3344</v>
      </c>
      <c r="R237" s="827">
        <v>0.84615384615384615</v>
      </c>
      <c r="S237" s="832">
        <v>38</v>
      </c>
    </row>
    <row r="238" spans="1:19" ht="14.45" customHeight="1" x14ac:dyDescent="0.2">
      <c r="A238" s="821" t="s">
        <v>7252</v>
      </c>
      <c r="B238" s="822" t="s">
        <v>7253</v>
      </c>
      <c r="C238" s="822" t="s">
        <v>637</v>
      </c>
      <c r="D238" s="822" t="s">
        <v>2321</v>
      </c>
      <c r="E238" s="822" t="s">
        <v>7235</v>
      </c>
      <c r="F238" s="822" t="s">
        <v>7282</v>
      </c>
      <c r="G238" s="822" t="s">
        <v>7283</v>
      </c>
      <c r="H238" s="831"/>
      <c r="I238" s="831"/>
      <c r="J238" s="822"/>
      <c r="K238" s="822"/>
      <c r="L238" s="831">
        <v>1</v>
      </c>
      <c r="M238" s="831">
        <v>242</v>
      </c>
      <c r="N238" s="822">
        <v>1</v>
      </c>
      <c r="O238" s="822">
        <v>242</v>
      </c>
      <c r="P238" s="831"/>
      <c r="Q238" s="831"/>
      <c r="R238" s="827"/>
      <c r="S238" s="832"/>
    </row>
    <row r="239" spans="1:19" ht="14.45" customHeight="1" x14ac:dyDescent="0.2">
      <c r="A239" s="821" t="s">
        <v>7252</v>
      </c>
      <c r="B239" s="822" t="s">
        <v>7253</v>
      </c>
      <c r="C239" s="822" t="s">
        <v>637</v>
      </c>
      <c r="D239" s="822" t="s">
        <v>2321</v>
      </c>
      <c r="E239" s="822" t="s">
        <v>7235</v>
      </c>
      <c r="F239" s="822" t="s">
        <v>7294</v>
      </c>
      <c r="G239" s="822" t="s">
        <v>7295</v>
      </c>
      <c r="H239" s="831">
        <v>369</v>
      </c>
      <c r="I239" s="831">
        <v>92988</v>
      </c>
      <c r="J239" s="822">
        <v>0.91753004558640694</v>
      </c>
      <c r="K239" s="822">
        <v>252</v>
      </c>
      <c r="L239" s="831">
        <v>399</v>
      </c>
      <c r="M239" s="831">
        <v>101346</v>
      </c>
      <c r="N239" s="822">
        <v>1</v>
      </c>
      <c r="O239" s="822">
        <v>254</v>
      </c>
      <c r="P239" s="831">
        <v>295</v>
      </c>
      <c r="Q239" s="831">
        <v>75225</v>
      </c>
      <c r="R239" s="827">
        <v>0.74225919128529982</v>
      </c>
      <c r="S239" s="832">
        <v>255</v>
      </c>
    </row>
    <row r="240" spans="1:19" ht="14.45" customHeight="1" x14ac:dyDescent="0.2">
      <c r="A240" s="821" t="s">
        <v>7252</v>
      </c>
      <c r="B240" s="822" t="s">
        <v>7253</v>
      </c>
      <c r="C240" s="822" t="s">
        <v>637</v>
      </c>
      <c r="D240" s="822" t="s">
        <v>2321</v>
      </c>
      <c r="E240" s="822" t="s">
        <v>7235</v>
      </c>
      <c r="F240" s="822" t="s">
        <v>7296</v>
      </c>
      <c r="G240" s="822" t="s">
        <v>7297</v>
      </c>
      <c r="H240" s="831">
        <v>136</v>
      </c>
      <c r="I240" s="831">
        <v>17248</v>
      </c>
      <c r="J240" s="822">
        <v>1.9555555555555555</v>
      </c>
      <c r="K240" s="822">
        <v>126.82352941176471</v>
      </c>
      <c r="L240" s="831">
        <v>70</v>
      </c>
      <c r="M240" s="831">
        <v>8820</v>
      </c>
      <c r="N240" s="822">
        <v>1</v>
      </c>
      <c r="O240" s="822">
        <v>126</v>
      </c>
      <c r="P240" s="831">
        <v>43</v>
      </c>
      <c r="Q240" s="831">
        <v>5461</v>
      </c>
      <c r="R240" s="827">
        <v>0.61916099773242628</v>
      </c>
      <c r="S240" s="832">
        <v>127</v>
      </c>
    </row>
    <row r="241" spans="1:19" ht="14.45" customHeight="1" x14ac:dyDescent="0.2">
      <c r="A241" s="821" t="s">
        <v>7252</v>
      </c>
      <c r="B241" s="822" t="s">
        <v>7253</v>
      </c>
      <c r="C241" s="822" t="s">
        <v>637</v>
      </c>
      <c r="D241" s="822" t="s">
        <v>2321</v>
      </c>
      <c r="E241" s="822" t="s">
        <v>7235</v>
      </c>
      <c r="F241" s="822" t="s">
        <v>7304</v>
      </c>
      <c r="G241" s="822" t="s">
        <v>7305</v>
      </c>
      <c r="H241" s="831">
        <v>33</v>
      </c>
      <c r="I241" s="831">
        <v>5412</v>
      </c>
      <c r="J241" s="822">
        <v>1.2148148148148148</v>
      </c>
      <c r="K241" s="822">
        <v>164</v>
      </c>
      <c r="L241" s="831">
        <v>27</v>
      </c>
      <c r="M241" s="831">
        <v>4455</v>
      </c>
      <c r="N241" s="822">
        <v>1</v>
      </c>
      <c r="O241" s="822">
        <v>165</v>
      </c>
      <c r="P241" s="831">
        <v>10</v>
      </c>
      <c r="Q241" s="831">
        <v>1660</v>
      </c>
      <c r="R241" s="827">
        <v>0.37261503928170597</v>
      </c>
      <c r="S241" s="832">
        <v>166</v>
      </c>
    </row>
    <row r="242" spans="1:19" ht="14.45" customHeight="1" x14ac:dyDescent="0.2">
      <c r="A242" s="821" t="s">
        <v>7252</v>
      </c>
      <c r="B242" s="822" t="s">
        <v>7253</v>
      </c>
      <c r="C242" s="822" t="s">
        <v>637</v>
      </c>
      <c r="D242" s="822" t="s">
        <v>2321</v>
      </c>
      <c r="E242" s="822" t="s">
        <v>7235</v>
      </c>
      <c r="F242" s="822" t="s">
        <v>7306</v>
      </c>
      <c r="G242" s="822" t="s">
        <v>7307</v>
      </c>
      <c r="H242" s="831"/>
      <c r="I242" s="831"/>
      <c r="J242" s="822"/>
      <c r="K242" s="822"/>
      <c r="L242" s="831"/>
      <c r="M242" s="831"/>
      <c r="N242" s="822"/>
      <c r="O242" s="822"/>
      <c r="P242" s="831">
        <v>4</v>
      </c>
      <c r="Q242" s="831">
        <v>0</v>
      </c>
      <c r="R242" s="827"/>
      <c r="S242" s="832">
        <v>0</v>
      </c>
    </row>
    <row r="243" spans="1:19" ht="14.45" customHeight="1" x14ac:dyDescent="0.2">
      <c r="A243" s="821" t="s">
        <v>7252</v>
      </c>
      <c r="B243" s="822" t="s">
        <v>7253</v>
      </c>
      <c r="C243" s="822" t="s">
        <v>637</v>
      </c>
      <c r="D243" s="822" t="s">
        <v>2321</v>
      </c>
      <c r="E243" s="822" t="s">
        <v>7235</v>
      </c>
      <c r="F243" s="822" t="s">
        <v>7308</v>
      </c>
      <c r="G243" s="822" t="s">
        <v>7309</v>
      </c>
      <c r="H243" s="831">
        <v>408</v>
      </c>
      <c r="I243" s="831">
        <v>13600</v>
      </c>
      <c r="J243" s="822">
        <v>0.86993621960260548</v>
      </c>
      <c r="K243" s="822">
        <v>33.333333333333336</v>
      </c>
      <c r="L243" s="831">
        <v>469</v>
      </c>
      <c r="M243" s="831">
        <v>15633.33</v>
      </c>
      <c r="N243" s="822">
        <v>1</v>
      </c>
      <c r="O243" s="822">
        <v>33.333326226012794</v>
      </c>
      <c r="P243" s="831">
        <v>339</v>
      </c>
      <c r="Q243" s="831">
        <v>12937.77</v>
      </c>
      <c r="R243" s="827">
        <v>0.82757608263882365</v>
      </c>
      <c r="S243" s="832">
        <v>38.164513274336286</v>
      </c>
    </row>
    <row r="244" spans="1:19" ht="14.45" customHeight="1" x14ac:dyDescent="0.2">
      <c r="A244" s="821" t="s">
        <v>7252</v>
      </c>
      <c r="B244" s="822" t="s">
        <v>7253</v>
      </c>
      <c r="C244" s="822" t="s">
        <v>637</v>
      </c>
      <c r="D244" s="822" t="s">
        <v>2321</v>
      </c>
      <c r="E244" s="822" t="s">
        <v>7235</v>
      </c>
      <c r="F244" s="822" t="s">
        <v>7312</v>
      </c>
      <c r="G244" s="822" t="s">
        <v>7313</v>
      </c>
      <c r="H244" s="831">
        <v>42</v>
      </c>
      <c r="I244" s="831">
        <v>1554</v>
      </c>
      <c r="J244" s="822">
        <v>1.4605263157894737</v>
      </c>
      <c r="K244" s="822">
        <v>37</v>
      </c>
      <c r="L244" s="831">
        <v>28</v>
      </c>
      <c r="M244" s="831">
        <v>1064</v>
      </c>
      <c r="N244" s="822">
        <v>1</v>
      </c>
      <c r="O244" s="822">
        <v>38</v>
      </c>
      <c r="P244" s="831">
        <v>21</v>
      </c>
      <c r="Q244" s="831">
        <v>798</v>
      </c>
      <c r="R244" s="827">
        <v>0.75</v>
      </c>
      <c r="S244" s="832">
        <v>38</v>
      </c>
    </row>
    <row r="245" spans="1:19" ht="14.45" customHeight="1" x14ac:dyDescent="0.2">
      <c r="A245" s="821" t="s">
        <v>7252</v>
      </c>
      <c r="B245" s="822" t="s">
        <v>7253</v>
      </c>
      <c r="C245" s="822" t="s">
        <v>637</v>
      </c>
      <c r="D245" s="822" t="s">
        <v>2321</v>
      </c>
      <c r="E245" s="822" t="s">
        <v>7235</v>
      </c>
      <c r="F245" s="822" t="s">
        <v>7238</v>
      </c>
      <c r="G245" s="822" t="s">
        <v>7239</v>
      </c>
      <c r="H245" s="831">
        <v>33</v>
      </c>
      <c r="I245" s="831">
        <v>2838</v>
      </c>
      <c r="J245" s="822">
        <v>1.1650246305418719</v>
      </c>
      <c r="K245" s="822">
        <v>86</v>
      </c>
      <c r="L245" s="831">
        <v>28</v>
      </c>
      <c r="M245" s="831">
        <v>2436</v>
      </c>
      <c r="N245" s="822">
        <v>1</v>
      </c>
      <c r="O245" s="822">
        <v>87</v>
      </c>
      <c r="P245" s="831">
        <v>10</v>
      </c>
      <c r="Q245" s="831">
        <v>880</v>
      </c>
      <c r="R245" s="827">
        <v>0.36124794745484401</v>
      </c>
      <c r="S245" s="832">
        <v>88</v>
      </c>
    </row>
    <row r="246" spans="1:19" ht="14.45" customHeight="1" x14ac:dyDescent="0.2">
      <c r="A246" s="821" t="s">
        <v>7252</v>
      </c>
      <c r="B246" s="822" t="s">
        <v>7253</v>
      </c>
      <c r="C246" s="822" t="s">
        <v>637</v>
      </c>
      <c r="D246" s="822" t="s">
        <v>2321</v>
      </c>
      <c r="E246" s="822" t="s">
        <v>7235</v>
      </c>
      <c r="F246" s="822" t="s">
        <v>7314</v>
      </c>
      <c r="G246" s="822" t="s">
        <v>7315</v>
      </c>
      <c r="H246" s="831">
        <v>2</v>
      </c>
      <c r="I246" s="831">
        <v>310</v>
      </c>
      <c r="J246" s="822">
        <v>1.9871794871794872</v>
      </c>
      <c r="K246" s="822">
        <v>155</v>
      </c>
      <c r="L246" s="831">
        <v>1</v>
      </c>
      <c r="M246" s="831">
        <v>156</v>
      </c>
      <c r="N246" s="822">
        <v>1</v>
      </c>
      <c r="O246" s="822">
        <v>156</v>
      </c>
      <c r="P246" s="831"/>
      <c r="Q246" s="831"/>
      <c r="R246" s="827"/>
      <c r="S246" s="832"/>
    </row>
    <row r="247" spans="1:19" ht="14.45" customHeight="1" x14ac:dyDescent="0.2">
      <c r="A247" s="821" t="s">
        <v>7252</v>
      </c>
      <c r="B247" s="822" t="s">
        <v>7253</v>
      </c>
      <c r="C247" s="822" t="s">
        <v>637</v>
      </c>
      <c r="D247" s="822" t="s">
        <v>2321</v>
      </c>
      <c r="E247" s="822" t="s">
        <v>7235</v>
      </c>
      <c r="F247" s="822" t="s">
        <v>7324</v>
      </c>
      <c r="G247" s="822" t="s">
        <v>7325</v>
      </c>
      <c r="H247" s="831"/>
      <c r="I247" s="831"/>
      <c r="J247" s="822"/>
      <c r="K247" s="822"/>
      <c r="L247" s="831"/>
      <c r="M247" s="831"/>
      <c r="N247" s="822"/>
      <c r="O247" s="822"/>
      <c r="P247" s="831">
        <v>2</v>
      </c>
      <c r="Q247" s="831">
        <v>152</v>
      </c>
      <c r="R247" s="827"/>
      <c r="S247" s="832">
        <v>76</v>
      </c>
    </row>
    <row r="248" spans="1:19" ht="14.45" customHeight="1" x14ac:dyDescent="0.2">
      <c r="A248" s="821" t="s">
        <v>7252</v>
      </c>
      <c r="B248" s="822" t="s">
        <v>7253</v>
      </c>
      <c r="C248" s="822" t="s">
        <v>637</v>
      </c>
      <c r="D248" s="822" t="s">
        <v>2321</v>
      </c>
      <c r="E248" s="822" t="s">
        <v>7235</v>
      </c>
      <c r="F248" s="822" t="s">
        <v>7338</v>
      </c>
      <c r="G248" s="822" t="s">
        <v>7339</v>
      </c>
      <c r="H248" s="831"/>
      <c r="I248" s="831"/>
      <c r="J248" s="822"/>
      <c r="K248" s="822"/>
      <c r="L248" s="831">
        <v>1</v>
      </c>
      <c r="M248" s="831">
        <v>61</v>
      </c>
      <c r="N248" s="822">
        <v>1</v>
      </c>
      <c r="O248" s="822">
        <v>61</v>
      </c>
      <c r="P248" s="831"/>
      <c r="Q248" s="831"/>
      <c r="R248" s="827"/>
      <c r="S248" s="832"/>
    </row>
    <row r="249" spans="1:19" ht="14.45" customHeight="1" x14ac:dyDescent="0.2">
      <c r="A249" s="821" t="s">
        <v>7252</v>
      </c>
      <c r="B249" s="822" t="s">
        <v>7253</v>
      </c>
      <c r="C249" s="822" t="s">
        <v>637</v>
      </c>
      <c r="D249" s="822" t="s">
        <v>2321</v>
      </c>
      <c r="E249" s="822" t="s">
        <v>7235</v>
      </c>
      <c r="F249" s="822" t="s">
        <v>7348</v>
      </c>
      <c r="G249" s="822" t="s">
        <v>7349</v>
      </c>
      <c r="H249" s="831"/>
      <c r="I249" s="831"/>
      <c r="J249" s="822"/>
      <c r="K249" s="822"/>
      <c r="L249" s="831">
        <v>1</v>
      </c>
      <c r="M249" s="831">
        <v>355</v>
      </c>
      <c r="N249" s="822">
        <v>1</v>
      </c>
      <c r="O249" s="822">
        <v>355</v>
      </c>
      <c r="P249" s="831"/>
      <c r="Q249" s="831"/>
      <c r="R249" s="827"/>
      <c r="S249" s="832"/>
    </row>
    <row r="250" spans="1:19" ht="14.45" customHeight="1" x14ac:dyDescent="0.2">
      <c r="A250" s="821" t="s">
        <v>7252</v>
      </c>
      <c r="B250" s="822" t="s">
        <v>7253</v>
      </c>
      <c r="C250" s="822" t="s">
        <v>637</v>
      </c>
      <c r="D250" s="822" t="s">
        <v>2321</v>
      </c>
      <c r="E250" s="822" t="s">
        <v>7235</v>
      </c>
      <c r="F250" s="822" t="s">
        <v>7360</v>
      </c>
      <c r="G250" s="822" t="s">
        <v>7361</v>
      </c>
      <c r="H250" s="831"/>
      <c r="I250" s="831"/>
      <c r="J250" s="822"/>
      <c r="K250" s="822"/>
      <c r="L250" s="831">
        <v>1</v>
      </c>
      <c r="M250" s="831">
        <v>87</v>
      </c>
      <c r="N250" s="822">
        <v>1</v>
      </c>
      <c r="O250" s="822">
        <v>87</v>
      </c>
      <c r="P250" s="831"/>
      <c r="Q250" s="831"/>
      <c r="R250" s="827"/>
      <c r="S250" s="832"/>
    </row>
    <row r="251" spans="1:19" ht="14.45" customHeight="1" x14ac:dyDescent="0.2">
      <c r="A251" s="821" t="s">
        <v>7252</v>
      </c>
      <c r="B251" s="822" t="s">
        <v>7253</v>
      </c>
      <c r="C251" s="822" t="s">
        <v>637</v>
      </c>
      <c r="D251" s="822" t="s">
        <v>2321</v>
      </c>
      <c r="E251" s="822" t="s">
        <v>7235</v>
      </c>
      <c r="F251" s="822" t="s">
        <v>7368</v>
      </c>
      <c r="G251" s="822" t="s">
        <v>7369</v>
      </c>
      <c r="H251" s="831"/>
      <c r="I251" s="831"/>
      <c r="J251" s="822"/>
      <c r="K251" s="822"/>
      <c r="L251" s="831"/>
      <c r="M251" s="831"/>
      <c r="N251" s="822"/>
      <c r="O251" s="822"/>
      <c r="P251" s="831">
        <v>6</v>
      </c>
      <c r="Q251" s="831">
        <v>0</v>
      </c>
      <c r="R251" s="827"/>
      <c r="S251" s="832">
        <v>0</v>
      </c>
    </row>
    <row r="252" spans="1:19" ht="14.45" customHeight="1" x14ac:dyDescent="0.2">
      <c r="A252" s="821" t="s">
        <v>7252</v>
      </c>
      <c r="B252" s="822" t="s">
        <v>7253</v>
      </c>
      <c r="C252" s="822" t="s">
        <v>637</v>
      </c>
      <c r="D252" s="822" t="s">
        <v>2321</v>
      </c>
      <c r="E252" s="822" t="s">
        <v>7235</v>
      </c>
      <c r="F252" s="822" t="s">
        <v>7382</v>
      </c>
      <c r="G252" s="822" t="s">
        <v>7383</v>
      </c>
      <c r="H252" s="831"/>
      <c r="I252" s="831"/>
      <c r="J252" s="822"/>
      <c r="K252" s="822"/>
      <c r="L252" s="831"/>
      <c r="M252" s="831"/>
      <c r="N252" s="822"/>
      <c r="O252" s="822"/>
      <c r="P252" s="831">
        <v>2</v>
      </c>
      <c r="Q252" s="831">
        <v>468</v>
      </c>
      <c r="R252" s="827"/>
      <c r="S252" s="832">
        <v>234</v>
      </c>
    </row>
    <row r="253" spans="1:19" ht="14.45" customHeight="1" x14ac:dyDescent="0.2">
      <c r="A253" s="821" t="s">
        <v>7252</v>
      </c>
      <c r="B253" s="822" t="s">
        <v>7253</v>
      </c>
      <c r="C253" s="822" t="s">
        <v>637</v>
      </c>
      <c r="D253" s="822" t="s">
        <v>2322</v>
      </c>
      <c r="E253" s="822" t="s">
        <v>7230</v>
      </c>
      <c r="F253" s="822" t="s">
        <v>7231</v>
      </c>
      <c r="G253" s="822" t="s">
        <v>7232</v>
      </c>
      <c r="H253" s="831">
        <v>14.85</v>
      </c>
      <c r="I253" s="831">
        <v>1033.56</v>
      </c>
      <c r="J253" s="822">
        <v>8.25</v>
      </c>
      <c r="K253" s="822">
        <v>69.599999999999994</v>
      </c>
      <c r="L253" s="831">
        <v>1.8000000000000003</v>
      </c>
      <c r="M253" s="831">
        <v>125.28</v>
      </c>
      <c r="N253" s="822">
        <v>1</v>
      </c>
      <c r="O253" s="822">
        <v>69.599999999999994</v>
      </c>
      <c r="P253" s="831">
        <v>28.3</v>
      </c>
      <c r="Q253" s="831">
        <v>1973.3500000000001</v>
      </c>
      <c r="R253" s="827">
        <v>15.751516602809707</v>
      </c>
      <c r="S253" s="832">
        <v>69.729681978798595</v>
      </c>
    </row>
    <row r="254" spans="1:19" ht="14.45" customHeight="1" x14ac:dyDescent="0.2">
      <c r="A254" s="821" t="s">
        <v>7252</v>
      </c>
      <c r="B254" s="822" t="s">
        <v>7253</v>
      </c>
      <c r="C254" s="822" t="s">
        <v>637</v>
      </c>
      <c r="D254" s="822" t="s">
        <v>2322</v>
      </c>
      <c r="E254" s="822" t="s">
        <v>7230</v>
      </c>
      <c r="F254" s="822" t="s">
        <v>7256</v>
      </c>
      <c r="G254" s="822" t="s">
        <v>3565</v>
      </c>
      <c r="H254" s="831"/>
      <c r="I254" s="831"/>
      <c r="J254" s="822"/>
      <c r="K254" s="822"/>
      <c r="L254" s="831"/>
      <c r="M254" s="831"/>
      <c r="N254" s="822"/>
      <c r="O254" s="822"/>
      <c r="P254" s="831">
        <v>0.2</v>
      </c>
      <c r="Q254" s="831">
        <v>7.8</v>
      </c>
      <c r="R254" s="827"/>
      <c r="S254" s="832">
        <v>39</v>
      </c>
    </row>
    <row r="255" spans="1:19" ht="14.45" customHeight="1" x14ac:dyDescent="0.2">
      <c r="A255" s="821" t="s">
        <v>7252</v>
      </c>
      <c r="B255" s="822" t="s">
        <v>7253</v>
      </c>
      <c r="C255" s="822" t="s">
        <v>637</v>
      </c>
      <c r="D255" s="822" t="s">
        <v>2322</v>
      </c>
      <c r="E255" s="822" t="s">
        <v>7230</v>
      </c>
      <c r="F255" s="822" t="s">
        <v>7258</v>
      </c>
      <c r="G255" s="822" t="s">
        <v>1178</v>
      </c>
      <c r="H255" s="831">
        <v>296</v>
      </c>
      <c r="I255" s="831">
        <v>4972.8000000000011</v>
      </c>
      <c r="J255" s="822">
        <v>0.75703324808184158</v>
      </c>
      <c r="K255" s="822">
        <v>16.800000000000004</v>
      </c>
      <c r="L255" s="831">
        <v>391</v>
      </c>
      <c r="M255" s="831">
        <v>6568.8</v>
      </c>
      <c r="N255" s="822">
        <v>1</v>
      </c>
      <c r="O255" s="822">
        <v>16.8</v>
      </c>
      <c r="P255" s="831">
        <v>351</v>
      </c>
      <c r="Q255" s="831">
        <v>5896.7999999999993</v>
      </c>
      <c r="R255" s="827">
        <v>0.89769820971866998</v>
      </c>
      <c r="S255" s="832">
        <v>16.799999999999997</v>
      </c>
    </row>
    <row r="256" spans="1:19" ht="14.45" customHeight="1" x14ac:dyDescent="0.2">
      <c r="A256" s="821" t="s">
        <v>7252</v>
      </c>
      <c r="B256" s="822" t="s">
        <v>7253</v>
      </c>
      <c r="C256" s="822" t="s">
        <v>637</v>
      </c>
      <c r="D256" s="822" t="s">
        <v>2322</v>
      </c>
      <c r="E256" s="822" t="s">
        <v>7230</v>
      </c>
      <c r="F256" s="822" t="s">
        <v>7259</v>
      </c>
      <c r="G256" s="822"/>
      <c r="H256" s="831">
        <v>0.2</v>
      </c>
      <c r="I256" s="831">
        <v>42.01</v>
      </c>
      <c r="J256" s="822"/>
      <c r="K256" s="822">
        <v>210.04999999999998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7252</v>
      </c>
      <c r="B257" s="822" t="s">
        <v>7253</v>
      </c>
      <c r="C257" s="822" t="s">
        <v>637</v>
      </c>
      <c r="D257" s="822" t="s">
        <v>2322</v>
      </c>
      <c r="E257" s="822" t="s">
        <v>7230</v>
      </c>
      <c r="F257" s="822" t="s">
        <v>7261</v>
      </c>
      <c r="G257" s="822" t="s">
        <v>894</v>
      </c>
      <c r="H257" s="831"/>
      <c r="I257" s="831"/>
      <c r="J257" s="822"/>
      <c r="K257" s="822"/>
      <c r="L257" s="831"/>
      <c r="M257" s="831"/>
      <c r="N257" s="822"/>
      <c r="O257" s="822"/>
      <c r="P257" s="831">
        <v>0.2</v>
      </c>
      <c r="Q257" s="831">
        <v>10.88</v>
      </c>
      <c r="R257" s="827"/>
      <c r="S257" s="832">
        <v>54.4</v>
      </c>
    </row>
    <row r="258" spans="1:19" ht="14.45" customHeight="1" x14ac:dyDescent="0.2">
      <c r="A258" s="821" t="s">
        <v>7252</v>
      </c>
      <c r="B258" s="822" t="s">
        <v>7253</v>
      </c>
      <c r="C258" s="822" t="s">
        <v>637</v>
      </c>
      <c r="D258" s="822" t="s">
        <v>2322</v>
      </c>
      <c r="E258" s="822" t="s">
        <v>7235</v>
      </c>
      <c r="F258" s="822" t="s">
        <v>7268</v>
      </c>
      <c r="G258" s="822" t="s">
        <v>7269</v>
      </c>
      <c r="H258" s="831">
        <v>3</v>
      </c>
      <c r="I258" s="831">
        <v>618</v>
      </c>
      <c r="J258" s="822">
        <v>0.99516908212560384</v>
      </c>
      <c r="K258" s="822">
        <v>206</v>
      </c>
      <c r="L258" s="831">
        <v>3</v>
      </c>
      <c r="M258" s="831">
        <v>621</v>
      </c>
      <c r="N258" s="822">
        <v>1</v>
      </c>
      <c r="O258" s="822">
        <v>207</v>
      </c>
      <c r="P258" s="831">
        <v>9</v>
      </c>
      <c r="Q258" s="831">
        <v>1881</v>
      </c>
      <c r="R258" s="827">
        <v>3.0289855072463769</v>
      </c>
      <c r="S258" s="832">
        <v>209</v>
      </c>
    </row>
    <row r="259" spans="1:19" ht="14.45" customHeight="1" x14ac:dyDescent="0.2">
      <c r="A259" s="821" t="s">
        <v>7252</v>
      </c>
      <c r="B259" s="822" t="s">
        <v>7253</v>
      </c>
      <c r="C259" s="822" t="s">
        <v>637</v>
      </c>
      <c r="D259" s="822" t="s">
        <v>2322</v>
      </c>
      <c r="E259" s="822" t="s">
        <v>7235</v>
      </c>
      <c r="F259" s="822" t="s">
        <v>7272</v>
      </c>
      <c r="G259" s="822" t="s">
        <v>7273</v>
      </c>
      <c r="H259" s="831">
        <v>1</v>
      </c>
      <c r="I259" s="831">
        <v>83</v>
      </c>
      <c r="J259" s="822"/>
      <c r="K259" s="822">
        <v>83</v>
      </c>
      <c r="L259" s="831"/>
      <c r="M259" s="831"/>
      <c r="N259" s="822"/>
      <c r="O259" s="822"/>
      <c r="P259" s="831">
        <v>4</v>
      </c>
      <c r="Q259" s="831">
        <v>340</v>
      </c>
      <c r="R259" s="827"/>
      <c r="S259" s="832">
        <v>85</v>
      </c>
    </row>
    <row r="260" spans="1:19" ht="14.45" customHeight="1" x14ac:dyDescent="0.2">
      <c r="A260" s="821" t="s">
        <v>7252</v>
      </c>
      <c r="B260" s="822" t="s">
        <v>7253</v>
      </c>
      <c r="C260" s="822" t="s">
        <v>637</v>
      </c>
      <c r="D260" s="822" t="s">
        <v>2322</v>
      </c>
      <c r="E260" s="822" t="s">
        <v>7235</v>
      </c>
      <c r="F260" s="822" t="s">
        <v>7274</v>
      </c>
      <c r="G260" s="822" t="s">
        <v>7275</v>
      </c>
      <c r="H260" s="831">
        <v>91</v>
      </c>
      <c r="I260" s="831">
        <v>9646</v>
      </c>
      <c r="J260" s="822">
        <v>0.92937662587917913</v>
      </c>
      <c r="K260" s="822">
        <v>106</v>
      </c>
      <c r="L260" s="831">
        <v>97</v>
      </c>
      <c r="M260" s="831">
        <v>10379</v>
      </c>
      <c r="N260" s="822">
        <v>1</v>
      </c>
      <c r="O260" s="822">
        <v>107</v>
      </c>
      <c r="P260" s="831">
        <v>76</v>
      </c>
      <c r="Q260" s="831">
        <v>8208</v>
      </c>
      <c r="R260" s="827">
        <v>0.79082763271991519</v>
      </c>
      <c r="S260" s="832">
        <v>108</v>
      </c>
    </row>
    <row r="261" spans="1:19" ht="14.45" customHeight="1" x14ac:dyDescent="0.2">
      <c r="A261" s="821" t="s">
        <v>7252</v>
      </c>
      <c r="B261" s="822" t="s">
        <v>7253</v>
      </c>
      <c r="C261" s="822" t="s">
        <v>637</v>
      </c>
      <c r="D261" s="822" t="s">
        <v>2322</v>
      </c>
      <c r="E261" s="822" t="s">
        <v>7235</v>
      </c>
      <c r="F261" s="822" t="s">
        <v>7276</v>
      </c>
      <c r="G261" s="822" t="s">
        <v>7277</v>
      </c>
      <c r="H261" s="831">
        <v>42</v>
      </c>
      <c r="I261" s="831">
        <v>1554</v>
      </c>
      <c r="J261" s="822">
        <v>1.048582995951417</v>
      </c>
      <c r="K261" s="822">
        <v>37</v>
      </c>
      <c r="L261" s="831">
        <v>39</v>
      </c>
      <c r="M261" s="831">
        <v>1482</v>
      </c>
      <c r="N261" s="822">
        <v>1</v>
      </c>
      <c r="O261" s="822">
        <v>38</v>
      </c>
      <c r="P261" s="831">
        <v>38</v>
      </c>
      <c r="Q261" s="831">
        <v>1444</v>
      </c>
      <c r="R261" s="827">
        <v>0.97435897435897434</v>
      </c>
      <c r="S261" s="832">
        <v>38</v>
      </c>
    </row>
    <row r="262" spans="1:19" ht="14.45" customHeight="1" x14ac:dyDescent="0.2">
      <c r="A262" s="821" t="s">
        <v>7252</v>
      </c>
      <c r="B262" s="822" t="s">
        <v>7253</v>
      </c>
      <c r="C262" s="822" t="s">
        <v>637</v>
      </c>
      <c r="D262" s="822" t="s">
        <v>2322</v>
      </c>
      <c r="E262" s="822" t="s">
        <v>7235</v>
      </c>
      <c r="F262" s="822" t="s">
        <v>7278</v>
      </c>
      <c r="G262" s="822" t="s">
        <v>7279</v>
      </c>
      <c r="H262" s="831"/>
      <c r="I262" s="831"/>
      <c r="J262" s="822"/>
      <c r="K262" s="822"/>
      <c r="L262" s="831"/>
      <c r="M262" s="831"/>
      <c r="N262" s="822"/>
      <c r="O262" s="822"/>
      <c r="P262" s="831">
        <v>1</v>
      </c>
      <c r="Q262" s="831">
        <v>5</v>
      </c>
      <c r="R262" s="827"/>
      <c r="S262" s="832">
        <v>5</v>
      </c>
    </row>
    <row r="263" spans="1:19" ht="14.45" customHeight="1" x14ac:dyDescent="0.2">
      <c r="A263" s="821" t="s">
        <v>7252</v>
      </c>
      <c r="B263" s="822" t="s">
        <v>7253</v>
      </c>
      <c r="C263" s="822" t="s">
        <v>637</v>
      </c>
      <c r="D263" s="822" t="s">
        <v>2322</v>
      </c>
      <c r="E263" s="822" t="s">
        <v>7235</v>
      </c>
      <c r="F263" s="822" t="s">
        <v>7280</v>
      </c>
      <c r="G263" s="822" t="s">
        <v>7281</v>
      </c>
      <c r="H263" s="831">
        <v>3</v>
      </c>
      <c r="I263" s="831">
        <v>15</v>
      </c>
      <c r="J263" s="822">
        <v>1.5</v>
      </c>
      <c r="K263" s="822">
        <v>5</v>
      </c>
      <c r="L263" s="831">
        <v>2</v>
      </c>
      <c r="M263" s="831">
        <v>10</v>
      </c>
      <c r="N263" s="822">
        <v>1</v>
      </c>
      <c r="O263" s="822">
        <v>5</v>
      </c>
      <c r="P263" s="831">
        <v>22</v>
      </c>
      <c r="Q263" s="831">
        <v>110</v>
      </c>
      <c r="R263" s="827">
        <v>11</v>
      </c>
      <c r="S263" s="832">
        <v>5</v>
      </c>
    </row>
    <row r="264" spans="1:19" ht="14.45" customHeight="1" x14ac:dyDescent="0.2">
      <c r="A264" s="821" t="s">
        <v>7252</v>
      </c>
      <c r="B264" s="822" t="s">
        <v>7253</v>
      </c>
      <c r="C264" s="822" t="s">
        <v>637</v>
      </c>
      <c r="D264" s="822" t="s">
        <v>2322</v>
      </c>
      <c r="E264" s="822" t="s">
        <v>7235</v>
      </c>
      <c r="F264" s="822" t="s">
        <v>7282</v>
      </c>
      <c r="G264" s="822" t="s">
        <v>7283</v>
      </c>
      <c r="H264" s="831"/>
      <c r="I264" s="831"/>
      <c r="J264" s="822"/>
      <c r="K264" s="822"/>
      <c r="L264" s="831"/>
      <c r="M264" s="831"/>
      <c r="N264" s="822"/>
      <c r="O264" s="822"/>
      <c r="P264" s="831">
        <v>1</v>
      </c>
      <c r="Q264" s="831">
        <v>243</v>
      </c>
      <c r="R264" s="827"/>
      <c r="S264" s="832">
        <v>243</v>
      </c>
    </row>
    <row r="265" spans="1:19" ht="14.45" customHeight="1" x14ac:dyDescent="0.2">
      <c r="A265" s="821" t="s">
        <v>7252</v>
      </c>
      <c r="B265" s="822" t="s">
        <v>7253</v>
      </c>
      <c r="C265" s="822" t="s">
        <v>637</v>
      </c>
      <c r="D265" s="822" t="s">
        <v>2322</v>
      </c>
      <c r="E265" s="822" t="s">
        <v>7235</v>
      </c>
      <c r="F265" s="822" t="s">
        <v>7284</v>
      </c>
      <c r="G265" s="822" t="s">
        <v>7285</v>
      </c>
      <c r="H265" s="831"/>
      <c r="I265" s="831"/>
      <c r="J265" s="822"/>
      <c r="K265" s="822"/>
      <c r="L265" s="831"/>
      <c r="M265" s="831"/>
      <c r="N265" s="822"/>
      <c r="O265" s="822"/>
      <c r="P265" s="831">
        <v>1</v>
      </c>
      <c r="Q265" s="831">
        <v>385</v>
      </c>
      <c r="R265" s="827"/>
      <c r="S265" s="832">
        <v>385</v>
      </c>
    </row>
    <row r="266" spans="1:19" ht="14.45" customHeight="1" x14ac:dyDescent="0.2">
      <c r="A266" s="821" t="s">
        <v>7252</v>
      </c>
      <c r="B266" s="822" t="s">
        <v>7253</v>
      </c>
      <c r="C266" s="822" t="s">
        <v>637</v>
      </c>
      <c r="D266" s="822" t="s">
        <v>2322</v>
      </c>
      <c r="E266" s="822" t="s">
        <v>7235</v>
      </c>
      <c r="F266" s="822" t="s">
        <v>7292</v>
      </c>
      <c r="G266" s="822" t="s">
        <v>7293</v>
      </c>
      <c r="H266" s="831">
        <v>7</v>
      </c>
      <c r="I266" s="831">
        <v>567</v>
      </c>
      <c r="J266" s="822">
        <v>1.1666666666666667</v>
      </c>
      <c r="K266" s="822">
        <v>81</v>
      </c>
      <c r="L266" s="831">
        <v>6</v>
      </c>
      <c r="M266" s="831">
        <v>486</v>
      </c>
      <c r="N266" s="822">
        <v>1</v>
      </c>
      <c r="O266" s="822">
        <v>81</v>
      </c>
      <c r="P266" s="831">
        <v>4</v>
      </c>
      <c r="Q266" s="831">
        <v>328</v>
      </c>
      <c r="R266" s="827">
        <v>0.67489711934156382</v>
      </c>
      <c r="S266" s="832">
        <v>82</v>
      </c>
    </row>
    <row r="267" spans="1:19" ht="14.45" customHeight="1" x14ac:dyDescent="0.2">
      <c r="A267" s="821" t="s">
        <v>7252</v>
      </c>
      <c r="B267" s="822" t="s">
        <v>7253</v>
      </c>
      <c r="C267" s="822" t="s">
        <v>637</v>
      </c>
      <c r="D267" s="822" t="s">
        <v>2322</v>
      </c>
      <c r="E267" s="822" t="s">
        <v>7235</v>
      </c>
      <c r="F267" s="822" t="s">
        <v>7294</v>
      </c>
      <c r="G267" s="822" t="s">
        <v>7295</v>
      </c>
      <c r="H267" s="831">
        <v>405</v>
      </c>
      <c r="I267" s="831">
        <v>102060</v>
      </c>
      <c r="J267" s="822">
        <v>0.81503250227595792</v>
      </c>
      <c r="K267" s="822">
        <v>252</v>
      </c>
      <c r="L267" s="831">
        <v>493</v>
      </c>
      <c r="M267" s="831">
        <v>125222</v>
      </c>
      <c r="N267" s="822">
        <v>1</v>
      </c>
      <c r="O267" s="822">
        <v>254</v>
      </c>
      <c r="P267" s="831">
        <v>329</v>
      </c>
      <c r="Q267" s="831">
        <v>83895</v>
      </c>
      <c r="R267" s="827">
        <v>0.66997013304371433</v>
      </c>
      <c r="S267" s="832">
        <v>255</v>
      </c>
    </row>
    <row r="268" spans="1:19" ht="14.45" customHeight="1" x14ac:dyDescent="0.2">
      <c r="A268" s="821" t="s">
        <v>7252</v>
      </c>
      <c r="B268" s="822" t="s">
        <v>7253</v>
      </c>
      <c r="C268" s="822" t="s">
        <v>637</v>
      </c>
      <c r="D268" s="822" t="s">
        <v>2322</v>
      </c>
      <c r="E268" s="822" t="s">
        <v>7235</v>
      </c>
      <c r="F268" s="822" t="s">
        <v>7296</v>
      </c>
      <c r="G268" s="822" t="s">
        <v>7297</v>
      </c>
      <c r="H268" s="831">
        <v>681</v>
      </c>
      <c r="I268" s="831">
        <v>86262</v>
      </c>
      <c r="J268" s="822">
        <v>0.81696783725423339</v>
      </c>
      <c r="K268" s="822">
        <v>126.66960352422907</v>
      </c>
      <c r="L268" s="831">
        <v>838</v>
      </c>
      <c r="M268" s="831">
        <v>105588</v>
      </c>
      <c r="N268" s="822">
        <v>1</v>
      </c>
      <c r="O268" s="822">
        <v>126</v>
      </c>
      <c r="P268" s="831">
        <v>733</v>
      </c>
      <c r="Q268" s="831">
        <v>93091</v>
      </c>
      <c r="R268" s="827">
        <v>0.88164374739553741</v>
      </c>
      <c r="S268" s="832">
        <v>127</v>
      </c>
    </row>
    <row r="269" spans="1:19" ht="14.45" customHeight="1" x14ac:dyDescent="0.2">
      <c r="A269" s="821" t="s">
        <v>7252</v>
      </c>
      <c r="B269" s="822" t="s">
        <v>7253</v>
      </c>
      <c r="C269" s="822" t="s">
        <v>637</v>
      </c>
      <c r="D269" s="822" t="s">
        <v>2322</v>
      </c>
      <c r="E269" s="822" t="s">
        <v>7235</v>
      </c>
      <c r="F269" s="822" t="s">
        <v>7304</v>
      </c>
      <c r="G269" s="822" t="s">
        <v>7305</v>
      </c>
      <c r="H269" s="831">
        <v>370</v>
      </c>
      <c r="I269" s="831">
        <v>60680</v>
      </c>
      <c r="J269" s="822">
        <v>0.787489455583674</v>
      </c>
      <c r="K269" s="822">
        <v>164</v>
      </c>
      <c r="L269" s="831">
        <v>467</v>
      </c>
      <c r="M269" s="831">
        <v>77055</v>
      </c>
      <c r="N269" s="822">
        <v>1</v>
      </c>
      <c r="O269" s="822">
        <v>165</v>
      </c>
      <c r="P269" s="831">
        <v>434</v>
      </c>
      <c r="Q269" s="831">
        <v>72044</v>
      </c>
      <c r="R269" s="827">
        <v>0.93496852897281157</v>
      </c>
      <c r="S269" s="832">
        <v>166</v>
      </c>
    </row>
    <row r="270" spans="1:19" ht="14.45" customHeight="1" x14ac:dyDescent="0.2">
      <c r="A270" s="821" t="s">
        <v>7252</v>
      </c>
      <c r="B270" s="822" t="s">
        <v>7253</v>
      </c>
      <c r="C270" s="822" t="s">
        <v>637</v>
      </c>
      <c r="D270" s="822" t="s">
        <v>2322</v>
      </c>
      <c r="E270" s="822" t="s">
        <v>7235</v>
      </c>
      <c r="F270" s="822" t="s">
        <v>7306</v>
      </c>
      <c r="G270" s="822" t="s">
        <v>7307</v>
      </c>
      <c r="H270" s="831"/>
      <c r="I270" s="831"/>
      <c r="J270" s="822"/>
      <c r="K270" s="822"/>
      <c r="L270" s="831"/>
      <c r="M270" s="831"/>
      <c r="N270" s="822"/>
      <c r="O270" s="822"/>
      <c r="P270" s="831">
        <v>192</v>
      </c>
      <c r="Q270" s="831">
        <v>0</v>
      </c>
      <c r="R270" s="827"/>
      <c r="S270" s="832">
        <v>0</v>
      </c>
    </row>
    <row r="271" spans="1:19" ht="14.45" customHeight="1" x14ac:dyDescent="0.2">
      <c r="A271" s="821" t="s">
        <v>7252</v>
      </c>
      <c r="B271" s="822" t="s">
        <v>7253</v>
      </c>
      <c r="C271" s="822" t="s">
        <v>637</v>
      </c>
      <c r="D271" s="822" t="s">
        <v>2322</v>
      </c>
      <c r="E271" s="822" t="s">
        <v>7235</v>
      </c>
      <c r="F271" s="822" t="s">
        <v>7308</v>
      </c>
      <c r="G271" s="822" t="s">
        <v>7309</v>
      </c>
      <c r="H271" s="831">
        <v>815</v>
      </c>
      <c r="I271" s="831">
        <v>27166.67</v>
      </c>
      <c r="J271" s="822">
        <v>0.63424152038646531</v>
      </c>
      <c r="K271" s="822">
        <v>33.333337423312884</v>
      </c>
      <c r="L271" s="831">
        <v>1285</v>
      </c>
      <c r="M271" s="831">
        <v>42833.320000000007</v>
      </c>
      <c r="N271" s="822">
        <v>1</v>
      </c>
      <c r="O271" s="822">
        <v>33.333322957198448</v>
      </c>
      <c r="P271" s="831">
        <v>1038</v>
      </c>
      <c r="Q271" s="831">
        <v>40540.01</v>
      </c>
      <c r="R271" s="827">
        <v>0.94645967204970327</v>
      </c>
      <c r="S271" s="832">
        <v>39.055886319845861</v>
      </c>
    </row>
    <row r="272" spans="1:19" ht="14.45" customHeight="1" x14ac:dyDescent="0.2">
      <c r="A272" s="821" t="s">
        <v>7252</v>
      </c>
      <c r="B272" s="822" t="s">
        <v>7253</v>
      </c>
      <c r="C272" s="822" t="s">
        <v>637</v>
      </c>
      <c r="D272" s="822" t="s">
        <v>2322</v>
      </c>
      <c r="E272" s="822" t="s">
        <v>7235</v>
      </c>
      <c r="F272" s="822" t="s">
        <v>7312</v>
      </c>
      <c r="G272" s="822" t="s">
        <v>7313</v>
      </c>
      <c r="H272" s="831">
        <v>4</v>
      </c>
      <c r="I272" s="831">
        <v>148</v>
      </c>
      <c r="J272" s="822">
        <v>1.9473684210526316</v>
      </c>
      <c r="K272" s="822">
        <v>37</v>
      </c>
      <c r="L272" s="831">
        <v>2</v>
      </c>
      <c r="M272" s="831">
        <v>76</v>
      </c>
      <c r="N272" s="822">
        <v>1</v>
      </c>
      <c r="O272" s="822">
        <v>38</v>
      </c>
      <c r="P272" s="831">
        <v>3</v>
      </c>
      <c r="Q272" s="831">
        <v>114</v>
      </c>
      <c r="R272" s="827">
        <v>1.5</v>
      </c>
      <c r="S272" s="832">
        <v>38</v>
      </c>
    </row>
    <row r="273" spans="1:19" ht="14.45" customHeight="1" x14ac:dyDescent="0.2">
      <c r="A273" s="821" t="s">
        <v>7252</v>
      </c>
      <c r="B273" s="822" t="s">
        <v>7253</v>
      </c>
      <c r="C273" s="822" t="s">
        <v>637</v>
      </c>
      <c r="D273" s="822" t="s">
        <v>2322</v>
      </c>
      <c r="E273" s="822" t="s">
        <v>7235</v>
      </c>
      <c r="F273" s="822" t="s">
        <v>7238</v>
      </c>
      <c r="G273" s="822" t="s">
        <v>7239</v>
      </c>
      <c r="H273" s="831">
        <v>434</v>
      </c>
      <c r="I273" s="831">
        <v>37324</v>
      </c>
      <c r="J273" s="822">
        <v>0.80039457882998799</v>
      </c>
      <c r="K273" s="822">
        <v>86</v>
      </c>
      <c r="L273" s="831">
        <v>536</v>
      </c>
      <c r="M273" s="831">
        <v>46632</v>
      </c>
      <c r="N273" s="822">
        <v>1</v>
      </c>
      <c r="O273" s="822">
        <v>87</v>
      </c>
      <c r="P273" s="831">
        <v>487</v>
      </c>
      <c r="Q273" s="831">
        <v>42856</v>
      </c>
      <c r="R273" s="827">
        <v>0.91902556184594275</v>
      </c>
      <c r="S273" s="832">
        <v>88</v>
      </c>
    </row>
    <row r="274" spans="1:19" ht="14.45" customHeight="1" x14ac:dyDescent="0.2">
      <c r="A274" s="821" t="s">
        <v>7252</v>
      </c>
      <c r="B274" s="822" t="s">
        <v>7253</v>
      </c>
      <c r="C274" s="822" t="s">
        <v>637</v>
      </c>
      <c r="D274" s="822" t="s">
        <v>2322</v>
      </c>
      <c r="E274" s="822" t="s">
        <v>7235</v>
      </c>
      <c r="F274" s="822" t="s">
        <v>7316</v>
      </c>
      <c r="G274" s="822" t="s">
        <v>7317</v>
      </c>
      <c r="H274" s="831"/>
      <c r="I274" s="831"/>
      <c r="J274" s="822"/>
      <c r="K274" s="822"/>
      <c r="L274" s="831">
        <v>1</v>
      </c>
      <c r="M274" s="831">
        <v>33</v>
      </c>
      <c r="N274" s="822">
        <v>1</v>
      </c>
      <c r="O274" s="822">
        <v>33</v>
      </c>
      <c r="P274" s="831">
        <v>3</v>
      </c>
      <c r="Q274" s="831">
        <v>99</v>
      </c>
      <c r="R274" s="827">
        <v>3</v>
      </c>
      <c r="S274" s="832">
        <v>33</v>
      </c>
    </row>
    <row r="275" spans="1:19" ht="14.45" customHeight="1" x14ac:dyDescent="0.2">
      <c r="A275" s="821" t="s">
        <v>7252</v>
      </c>
      <c r="B275" s="822" t="s">
        <v>7253</v>
      </c>
      <c r="C275" s="822" t="s">
        <v>637</v>
      </c>
      <c r="D275" s="822" t="s">
        <v>2322</v>
      </c>
      <c r="E275" s="822" t="s">
        <v>7235</v>
      </c>
      <c r="F275" s="822" t="s">
        <v>7318</v>
      </c>
      <c r="G275" s="822" t="s">
        <v>7319</v>
      </c>
      <c r="H275" s="831">
        <v>1</v>
      </c>
      <c r="I275" s="831">
        <v>0</v>
      </c>
      <c r="J275" s="822"/>
      <c r="K275" s="822">
        <v>0</v>
      </c>
      <c r="L275" s="831"/>
      <c r="M275" s="831"/>
      <c r="N275" s="822"/>
      <c r="O275" s="822"/>
      <c r="P275" s="831"/>
      <c r="Q275" s="831"/>
      <c r="R275" s="827"/>
      <c r="S275" s="832"/>
    </row>
    <row r="276" spans="1:19" ht="14.45" customHeight="1" x14ac:dyDescent="0.2">
      <c r="A276" s="821" t="s">
        <v>7252</v>
      </c>
      <c r="B276" s="822" t="s">
        <v>7253</v>
      </c>
      <c r="C276" s="822" t="s">
        <v>637</v>
      </c>
      <c r="D276" s="822" t="s">
        <v>2322</v>
      </c>
      <c r="E276" s="822" t="s">
        <v>7235</v>
      </c>
      <c r="F276" s="822" t="s">
        <v>7324</v>
      </c>
      <c r="G276" s="822" t="s">
        <v>7325</v>
      </c>
      <c r="H276" s="831"/>
      <c r="I276" s="831"/>
      <c r="J276" s="822"/>
      <c r="K276" s="822"/>
      <c r="L276" s="831"/>
      <c r="M276" s="831"/>
      <c r="N276" s="822"/>
      <c r="O276" s="822"/>
      <c r="P276" s="831">
        <v>1</v>
      </c>
      <c r="Q276" s="831">
        <v>76</v>
      </c>
      <c r="R276" s="827"/>
      <c r="S276" s="832">
        <v>76</v>
      </c>
    </row>
    <row r="277" spans="1:19" ht="14.45" customHeight="1" x14ac:dyDescent="0.2">
      <c r="A277" s="821" t="s">
        <v>7252</v>
      </c>
      <c r="B277" s="822" t="s">
        <v>7253</v>
      </c>
      <c r="C277" s="822" t="s">
        <v>637</v>
      </c>
      <c r="D277" s="822" t="s">
        <v>2322</v>
      </c>
      <c r="E277" s="822" t="s">
        <v>7235</v>
      </c>
      <c r="F277" s="822" t="s">
        <v>7240</v>
      </c>
      <c r="G277" s="822" t="s">
        <v>7241</v>
      </c>
      <c r="H277" s="831"/>
      <c r="I277" s="831"/>
      <c r="J277" s="822"/>
      <c r="K277" s="822"/>
      <c r="L277" s="831"/>
      <c r="M277" s="831"/>
      <c r="N277" s="822"/>
      <c r="O277" s="822"/>
      <c r="P277" s="831">
        <v>1</v>
      </c>
      <c r="Q277" s="831">
        <v>159</v>
      </c>
      <c r="R277" s="827"/>
      <c r="S277" s="832">
        <v>159</v>
      </c>
    </row>
    <row r="278" spans="1:19" ht="14.45" customHeight="1" x14ac:dyDescent="0.2">
      <c r="A278" s="821" t="s">
        <v>7252</v>
      </c>
      <c r="B278" s="822" t="s">
        <v>7253</v>
      </c>
      <c r="C278" s="822" t="s">
        <v>637</v>
      </c>
      <c r="D278" s="822" t="s">
        <v>2322</v>
      </c>
      <c r="E278" s="822" t="s">
        <v>7235</v>
      </c>
      <c r="F278" s="822" t="s">
        <v>7336</v>
      </c>
      <c r="G278" s="822" t="s">
        <v>7337</v>
      </c>
      <c r="H278" s="831"/>
      <c r="I278" s="831"/>
      <c r="J278" s="822"/>
      <c r="K278" s="822"/>
      <c r="L278" s="831"/>
      <c r="M278" s="831"/>
      <c r="N278" s="822"/>
      <c r="O278" s="822"/>
      <c r="P278" s="831">
        <v>2</v>
      </c>
      <c r="Q278" s="831">
        <v>252</v>
      </c>
      <c r="R278" s="827"/>
      <c r="S278" s="832">
        <v>126</v>
      </c>
    </row>
    <row r="279" spans="1:19" ht="14.45" customHeight="1" x14ac:dyDescent="0.2">
      <c r="A279" s="821" t="s">
        <v>7252</v>
      </c>
      <c r="B279" s="822" t="s">
        <v>7253</v>
      </c>
      <c r="C279" s="822" t="s">
        <v>637</v>
      </c>
      <c r="D279" s="822" t="s">
        <v>2322</v>
      </c>
      <c r="E279" s="822" t="s">
        <v>7235</v>
      </c>
      <c r="F279" s="822" t="s">
        <v>7338</v>
      </c>
      <c r="G279" s="822" t="s">
        <v>7339</v>
      </c>
      <c r="H279" s="831"/>
      <c r="I279" s="831"/>
      <c r="J279" s="822"/>
      <c r="K279" s="822"/>
      <c r="L279" s="831"/>
      <c r="M279" s="831"/>
      <c r="N279" s="822"/>
      <c r="O279" s="822"/>
      <c r="P279" s="831">
        <v>9</v>
      </c>
      <c r="Q279" s="831">
        <v>558</v>
      </c>
      <c r="R279" s="827"/>
      <c r="S279" s="832">
        <v>62</v>
      </c>
    </row>
    <row r="280" spans="1:19" ht="14.45" customHeight="1" x14ac:dyDescent="0.2">
      <c r="A280" s="821" t="s">
        <v>7252</v>
      </c>
      <c r="B280" s="822" t="s">
        <v>7253</v>
      </c>
      <c r="C280" s="822" t="s">
        <v>637</v>
      </c>
      <c r="D280" s="822" t="s">
        <v>2322</v>
      </c>
      <c r="E280" s="822" t="s">
        <v>7235</v>
      </c>
      <c r="F280" s="822" t="s">
        <v>7352</v>
      </c>
      <c r="G280" s="822" t="s">
        <v>7353</v>
      </c>
      <c r="H280" s="831">
        <v>1</v>
      </c>
      <c r="I280" s="831">
        <v>133</v>
      </c>
      <c r="J280" s="822"/>
      <c r="K280" s="822">
        <v>133</v>
      </c>
      <c r="L280" s="831"/>
      <c r="M280" s="831"/>
      <c r="N280" s="822"/>
      <c r="O280" s="822"/>
      <c r="P280" s="831">
        <v>1</v>
      </c>
      <c r="Q280" s="831">
        <v>135</v>
      </c>
      <c r="R280" s="827"/>
      <c r="S280" s="832">
        <v>135</v>
      </c>
    </row>
    <row r="281" spans="1:19" ht="14.45" customHeight="1" x14ac:dyDescent="0.2">
      <c r="A281" s="821" t="s">
        <v>7252</v>
      </c>
      <c r="B281" s="822" t="s">
        <v>7253</v>
      </c>
      <c r="C281" s="822" t="s">
        <v>637</v>
      </c>
      <c r="D281" s="822" t="s">
        <v>2322</v>
      </c>
      <c r="E281" s="822" t="s">
        <v>7235</v>
      </c>
      <c r="F281" s="822" t="s">
        <v>7360</v>
      </c>
      <c r="G281" s="822" t="s">
        <v>7361</v>
      </c>
      <c r="H281" s="831">
        <v>63</v>
      </c>
      <c r="I281" s="831">
        <v>5481</v>
      </c>
      <c r="J281" s="822">
        <v>0.75903614457831325</v>
      </c>
      <c r="K281" s="822">
        <v>87</v>
      </c>
      <c r="L281" s="831">
        <v>83</v>
      </c>
      <c r="M281" s="831">
        <v>7221</v>
      </c>
      <c r="N281" s="822">
        <v>1</v>
      </c>
      <c r="O281" s="822">
        <v>87</v>
      </c>
      <c r="P281" s="831">
        <v>57</v>
      </c>
      <c r="Q281" s="831">
        <v>5016</v>
      </c>
      <c r="R281" s="827">
        <v>0.69464063149148314</v>
      </c>
      <c r="S281" s="832">
        <v>88</v>
      </c>
    </row>
    <row r="282" spans="1:19" ht="14.45" customHeight="1" x14ac:dyDescent="0.2">
      <c r="A282" s="821" t="s">
        <v>7252</v>
      </c>
      <c r="B282" s="822" t="s">
        <v>7253</v>
      </c>
      <c r="C282" s="822" t="s">
        <v>637</v>
      </c>
      <c r="D282" s="822" t="s">
        <v>2322</v>
      </c>
      <c r="E282" s="822" t="s">
        <v>7235</v>
      </c>
      <c r="F282" s="822" t="s">
        <v>7368</v>
      </c>
      <c r="G282" s="822" t="s">
        <v>7369</v>
      </c>
      <c r="H282" s="831"/>
      <c r="I282" s="831"/>
      <c r="J282" s="822"/>
      <c r="K282" s="822"/>
      <c r="L282" s="831"/>
      <c r="M282" s="831"/>
      <c r="N282" s="822"/>
      <c r="O282" s="822"/>
      <c r="P282" s="831">
        <v>233</v>
      </c>
      <c r="Q282" s="831">
        <v>0</v>
      </c>
      <c r="R282" s="827"/>
      <c r="S282" s="832">
        <v>0</v>
      </c>
    </row>
    <row r="283" spans="1:19" ht="14.45" customHeight="1" x14ac:dyDescent="0.2">
      <c r="A283" s="821" t="s">
        <v>7252</v>
      </c>
      <c r="B283" s="822" t="s">
        <v>7253</v>
      </c>
      <c r="C283" s="822" t="s">
        <v>637</v>
      </c>
      <c r="D283" s="822" t="s">
        <v>2322</v>
      </c>
      <c r="E283" s="822" t="s">
        <v>7235</v>
      </c>
      <c r="F283" s="822" t="s">
        <v>7378</v>
      </c>
      <c r="G283" s="822" t="s">
        <v>7379</v>
      </c>
      <c r="H283" s="831"/>
      <c r="I283" s="831"/>
      <c r="J283" s="822"/>
      <c r="K283" s="822"/>
      <c r="L283" s="831"/>
      <c r="M283" s="831"/>
      <c r="N283" s="822"/>
      <c r="O283" s="822"/>
      <c r="P283" s="831">
        <v>59</v>
      </c>
      <c r="Q283" s="831">
        <v>0</v>
      </c>
      <c r="R283" s="827"/>
      <c r="S283" s="832">
        <v>0</v>
      </c>
    </row>
    <row r="284" spans="1:19" ht="14.45" customHeight="1" x14ac:dyDescent="0.2">
      <c r="A284" s="821" t="s">
        <v>7252</v>
      </c>
      <c r="B284" s="822" t="s">
        <v>7253</v>
      </c>
      <c r="C284" s="822" t="s">
        <v>637</v>
      </c>
      <c r="D284" s="822" t="s">
        <v>2323</v>
      </c>
      <c r="E284" s="822" t="s">
        <v>7230</v>
      </c>
      <c r="F284" s="822" t="s">
        <v>7231</v>
      </c>
      <c r="G284" s="822" t="s">
        <v>7232</v>
      </c>
      <c r="H284" s="831">
        <v>24.650000000000002</v>
      </c>
      <c r="I284" s="831">
        <v>1715.6599999999999</v>
      </c>
      <c r="J284" s="822">
        <v>4.9798560315801694</v>
      </c>
      <c r="K284" s="822">
        <v>69.600811359026352</v>
      </c>
      <c r="L284" s="831">
        <v>4.95</v>
      </c>
      <c r="M284" s="831">
        <v>344.52</v>
      </c>
      <c r="N284" s="822">
        <v>1</v>
      </c>
      <c r="O284" s="822">
        <v>69.599999999999994</v>
      </c>
      <c r="P284" s="831">
        <v>21</v>
      </c>
      <c r="Q284" s="831">
        <v>1464.3300000000002</v>
      </c>
      <c r="R284" s="827">
        <v>4.2503483106931386</v>
      </c>
      <c r="S284" s="832">
        <v>69.73</v>
      </c>
    </row>
    <row r="285" spans="1:19" ht="14.45" customHeight="1" x14ac:dyDescent="0.2">
      <c r="A285" s="821" t="s">
        <v>7252</v>
      </c>
      <c r="B285" s="822" t="s">
        <v>7253</v>
      </c>
      <c r="C285" s="822" t="s">
        <v>637</v>
      </c>
      <c r="D285" s="822" t="s">
        <v>2323</v>
      </c>
      <c r="E285" s="822" t="s">
        <v>7230</v>
      </c>
      <c r="F285" s="822" t="s">
        <v>7255</v>
      </c>
      <c r="G285" s="822" t="s">
        <v>1178</v>
      </c>
      <c r="H285" s="831">
        <v>4</v>
      </c>
      <c r="I285" s="831">
        <v>336</v>
      </c>
      <c r="J285" s="822"/>
      <c r="K285" s="822">
        <v>84</v>
      </c>
      <c r="L285" s="831"/>
      <c r="M285" s="831"/>
      <c r="N285" s="822"/>
      <c r="O285" s="822"/>
      <c r="P285" s="831"/>
      <c r="Q285" s="831"/>
      <c r="R285" s="827"/>
      <c r="S285" s="832"/>
    </row>
    <row r="286" spans="1:19" ht="14.45" customHeight="1" x14ac:dyDescent="0.2">
      <c r="A286" s="821" t="s">
        <v>7252</v>
      </c>
      <c r="B286" s="822" t="s">
        <v>7253</v>
      </c>
      <c r="C286" s="822" t="s">
        <v>637</v>
      </c>
      <c r="D286" s="822" t="s">
        <v>2323</v>
      </c>
      <c r="E286" s="822" t="s">
        <v>7230</v>
      </c>
      <c r="F286" s="822" t="s">
        <v>7258</v>
      </c>
      <c r="G286" s="822" t="s">
        <v>1178</v>
      </c>
      <c r="H286" s="831">
        <v>386</v>
      </c>
      <c r="I286" s="831">
        <v>6484.8000000000011</v>
      </c>
      <c r="J286" s="822">
        <v>0.85854092526690395</v>
      </c>
      <c r="K286" s="822">
        <v>16.800000000000004</v>
      </c>
      <c r="L286" s="831">
        <v>449.59999999999997</v>
      </c>
      <c r="M286" s="831">
        <v>7553.2800000000007</v>
      </c>
      <c r="N286" s="822">
        <v>1</v>
      </c>
      <c r="O286" s="822">
        <v>16.800000000000004</v>
      </c>
      <c r="P286" s="831">
        <v>306</v>
      </c>
      <c r="Q286" s="831">
        <v>5140.8</v>
      </c>
      <c r="R286" s="827">
        <v>0.68060498220640564</v>
      </c>
      <c r="S286" s="832">
        <v>16.8</v>
      </c>
    </row>
    <row r="287" spans="1:19" ht="14.45" customHeight="1" x14ac:dyDescent="0.2">
      <c r="A287" s="821" t="s">
        <v>7252</v>
      </c>
      <c r="B287" s="822" t="s">
        <v>7253</v>
      </c>
      <c r="C287" s="822" t="s">
        <v>637</v>
      </c>
      <c r="D287" s="822" t="s">
        <v>2323</v>
      </c>
      <c r="E287" s="822" t="s">
        <v>7230</v>
      </c>
      <c r="F287" s="822" t="s">
        <v>7259</v>
      </c>
      <c r="G287" s="822"/>
      <c r="H287" s="831">
        <v>17.2</v>
      </c>
      <c r="I287" s="831">
        <v>3612.86</v>
      </c>
      <c r="J287" s="822"/>
      <c r="K287" s="822">
        <v>210.05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7252</v>
      </c>
      <c r="B288" s="822" t="s">
        <v>7253</v>
      </c>
      <c r="C288" s="822" t="s">
        <v>637</v>
      </c>
      <c r="D288" s="822" t="s">
        <v>2323</v>
      </c>
      <c r="E288" s="822" t="s">
        <v>7235</v>
      </c>
      <c r="F288" s="822" t="s">
        <v>7272</v>
      </c>
      <c r="G288" s="822" t="s">
        <v>7273</v>
      </c>
      <c r="H288" s="831">
        <v>25</v>
      </c>
      <c r="I288" s="831">
        <v>2075</v>
      </c>
      <c r="J288" s="822">
        <v>4.1170634920634921</v>
      </c>
      <c r="K288" s="822">
        <v>83</v>
      </c>
      <c r="L288" s="831">
        <v>6</v>
      </c>
      <c r="M288" s="831">
        <v>504</v>
      </c>
      <c r="N288" s="822">
        <v>1</v>
      </c>
      <c r="O288" s="822">
        <v>84</v>
      </c>
      <c r="P288" s="831">
        <v>7</v>
      </c>
      <c r="Q288" s="831">
        <v>595</v>
      </c>
      <c r="R288" s="827">
        <v>1.1805555555555556</v>
      </c>
      <c r="S288" s="832">
        <v>85</v>
      </c>
    </row>
    <row r="289" spans="1:19" ht="14.45" customHeight="1" x14ac:dyDescent="0.2">
      <c r="A289" s="821" t="s">
        <v>7252</v>
      </c>
      <c r="B289" s="822" t="s">
        <v>7253</v>
      </c>
      <c r="C289" s="822" t="s">
        <v>637</v>
      </c>
      <c r="D289" s="822" t="s">
        <v>2323</v>
      </c>
      <c r="E289" s="822" t="s">
        <v>7235</v>
      </c>
      <c r="F289" s="822" t="s">
        <v>7274</v>
      </c>
      <c r="G289" s="822" t="s">
        <v>7275</v>
      </c>
      <c r="H289" s="831">
        <v>62</v>
      </c>
      <c r="I289" s="831">
        <v>6572</v>
      </c>
      <c r="J289" s="822">
        <v>1.279595015576324</v>
      </c>
      <c r="K289" s="822">
        <v>106</v>
      </c>
      <c r="L289" s="831">
        <v>48</v>
      </c>
      <c r="M289" s="831">
        <v>5136</v>
      </c>
      <c r="N289" s="822">
        <v>1</v>
      </c>
      <c r="O289" s="822">
        <v>107</v>
      </c>
      <c r="P289" s="831">
        <v>20</v>
      </c>
      <c r="Q289" s="831">
        <v>2160</v>
      </c>
      <c r="R289" s="827">
        <v>0.42056074766355139</v>
      </c>
      <c r="S289" s="832">
        <v>108</v>
      </c>
    </row>
    <row r="290" spans="1:19" ht="14.45" customHeight="1" x14ac:dyDescent="0.2">
      <c r="A290" s="821" t="s">
        <v>7252</v>
      </c>
      <c r="B290" s="822" t="s">
        <v>7253</v>
      </c>
      <c r="C290" s="822" t="s">
        <v>637</v>
      </c>
      <c r="D290" s="822" t="s">
        <v>2323</v>
      </c>
      <c r="E290" s="822" t="s">
        <v>7235</v>
      </c>
      <c r="F290" s="822" t="s">
        <v>7276</v>
      </c>
      <c r="G290" s="822" t="s">
        <v>7277</v>
      </c>
      <c r="H290" s="831">
        <v>13</v>
      </c>
      <c r="I290" s="831">
        <v>481</v>
      </c>
      <c r="J290" s="822">
        <v>0.84385964912280698</v>
      </c>
      <c r="K290" s="822">
        <v>37</v>
      </c>
      <c r="L290" s="831">
        <v>15</v>
      </c>
      <c r="M290" s="831">
        <v>570</v>
      </c>
      <c r="N290" s="822">
        <v>1</v>
      </c>
      <c r="O290" s="822">
        <v>38</v>
      </c>
      <c r="P290" s="831">
        <v>4</v>
      </c>
      <c r="Q290" s="831">
        <v>152</v>
      </c>
      <c r="R290" s="827">
        <v>0.26666666666666666</v>
      </c>
      <c r="S290" s="832">
        <v>38</v>
      </c>
    </row>
    <row r="291" spans="1:19" ht="14.45" customHeight="1" x14ac:dyDescent="0.2">
      <c r="A291" s="821" t="s">
        <v>7252</v>
      </c>
      <c r="B291" s="822" t="s">
        <v>7253</v>
      </c>
      <c r="C291" s="822" t="s">
        <v>637</v>
      </c>
      <c r="D291" s="822" t="s">
        <v>2323</v>
      </c>
      <c r="E291" s="822" t="s">
        <v>7235</v>
      </c>
      <c r="F291" s="822" t="s">
        <v>7280</v>
      </c>
      <c r="G291" s="822" t="s">
        <v>7281</v>
      </c>
      <c r="H291" s="831"/>
      <c r="I291" s="831"/>
      <c r="J291" s="822"/>
      <c r="K291" s="822"/>
      <c r="L291" s="831">
        <v>4</v>
      </c>
      <c r="M291" s="831">
        <v>20</v>
      </c>
      <c r="N291" s="822">
        <v>1</v>
      </c>
      <c r="O291" s="822">
        <v>5</v>
      </c>
      <c r="P291" s="831">
        <v>1</v>
      </c>
      <c r="Q291" s="831">
        <v>5</v>
      </c>
      <c r="R291" s="827">
        <v>0.25</v>
      </c>
      <c r="S291" s="832">
        <v>5</v>
      </c>
    </row>
    <row r="292" spans="1:19" ht="14.45" customHeight="1" x14ac:dyDescent="0.2">
      <c r="A292" s="821" t="s">
        <v>7252</v>
      </c>
      <c r="B292" s="822" t="s">
        <v>7253</v>
      </c>
      <c r="C292" s="822" t="s">
        <v>637</v>
      </c>
      <c r="D292" s="822" t="s">
        <v>2323</v>
      </c>
      <c r="E292" s="822" t="s">
        <v>7235</v>
      </c>
      <c r="F292" s="822" t="s">
        <v>7282</v>
      </c>
      <c r="G292" s="822" t="s">
        <v>7283</v>
      </c>
      <c r="H292" s="831">
        <v>1</v>
      </c>
      <c r="I292" s="831">
        <v>241</v>
      </c>
      <c r="J292" s="822">
        <v>0.24896694214876033</v>
      </c>
      <c r="K292" s="822">
        <v>241</v>
      </c>
      <c r="L292" s="831">
        <v>4</v>
      </c>
      <c r="M292" s="831">
        <v>968</v>
      </c>
      <c r="N292" s="822">
        <v>1</v>
      </c>
      <c r="O292" s="822">
        <v>242</v>
      </c>
      <c r="P292" s="831"/>
      <c r="Q292" s="831"/>
      <c r="R292" s="827"/>
      <c r="S292" s="832"/>
    </row>
    <row r="293" spans="1:19" ht="14.45" customHeight="1" x14ac:dyDescent="0.2">
      <c r="A293" s="821" t="s">
        <v>7252</v>
      </c>
      <c r="B293" s="822" t="s">
        <v>7253</v>
      </c>
      <c r="C293" s="822" t="s">
        <v>637</v>
      </c>
      <c r="D293" s="822" t="s">
        <v>2323</v>
      </c>
      <c r="E293" s="822" t="s">
        <v>7235</v>
      </c>
      <c r="F293" s="822" t="s">
        <v>7284</v>
      </c>
      <c r="G293" s="822" t="s">
        <v>7285</v>
      </c>
      <c r="H293" s="831">
        <v>1</v>
      </c>
      <c r="I293" s="831">
        <v>382</v>
      </c>
      <c r="J293" s="822">
        <v>0.33159722222222221</v>
      </c>
      <c r="K293" s="822">
        <v>382</v>
      </c>
      <c r="L293" s="831">
        <v>3</v>
      </c>
      <c r="M293" s="831">
        <v>1152</v>
      </c>
      <c r="N293" s="822">
        <v>1</v>
      </c>
      <c r="O293" s="822">
        <v>384</v>
      </c>
      <c r="P293" s="831">
        <v>1</v>
      </c>
      <c r="Q293" s="831">
        <v>385</v>
      </c>
      <c r="R293" s="827">
        <v>0.3342013888888889</v>
      </c>
      <c r="S293" s="832">
        <v>385</v>
      </c>
    </row>
    <row r="294" spans="1:19" ht="14.45" customHeight="1" x14ac:dyDescent="0.2">
      <c r="A294" s="821" t="s">
        <v>7252</v>
      </c>
      <c r="B294" s="822" t="s">
        <v>7253</v>
      </c>
      <c r="C294" s="822" t="s">
        <v>637</v>
      </c>
      <c r="D294" s="822" t="s">
        <v>2323</v>
      </c>
      <c r="E294" s="822" t="s">
        <v>7235</v>
      </c>
      <c r="F294" s="822" t="s">
        <v>7292</v>
      </c>
      <c r="G294" s="822" t="s">
        <v>7293</v>
      </c>
      <c r="H294" s="831">
        <v>7</v>
      </c>
      <c r="I294" s="831">
        <v>567</v>
      </c>
      <c r="J294" s="822">
        <v>0.63636363636363635</v>
      </c>
      <c r="K294" s="822">
        <v>81</v>
      </c>
      <c r="L294" s="831">
        <v>11</v>
      </c>
      <c r="M294" s="831">
        <v>891</v>
      </c>
      <c r="N294" s="822">
        <v>1</v>
      </c>
      <c r="O294" s="822">
        <v>81</v>
      </c>
      <c r="P294" s="831">
        <v>13</v>
      </c>
      <c r="Q294" s="831">
        <v>1066</v>
      </c>
      <c r="R294" s="827">
        <v>1.1964085297418632</v>
      </c>
      <c r="S294" s="832">
        <v>82</v>
      </c>
    </row>
    <row r="295" spans="1:19" ht="14.45" customHeight="1" x14ac:dyDescent="0.2">
      <c r="A295" s="821" t="s">
        <v>7252</v>
      </c>
      <c r="B295" s="822" t="s">
        <v>7253</v>
      </c>
      <c r="C295" s="822" t="s">
        <v>637</v>
      </c>
      <c r="D295" s="822" t="s">
        <v>2323</v>
      </c>
      <c r="E295" s="822" t="s">
        <v>7235</v>
      </c>
      <c r="F295" s="822" t="s">
        <v>7294</v>
      </c>
      <c r="G295" s="822" t="s">
        <v>7295</v>
      </c>
      <c r="H295" s="831">
        <v>725</v>
      </c>
      <c r="I295" s="831">
        <v>182700</v>
      </c>
      <c r="J295" s="822">
        <v>1.1639018423667915</v>
      </c>
      <c r="K295" s="822">
        <v>252</v>
      </c>
      <c r="L295" s="831">
        <v>618</v>
      </c>
      <c r="M295" s="831">
        <v>156972</v>
      </c>
      <c r="N295" s="822">
        <v>1</v>
      </c>
      <c r="O295" s="822">
        <v>254</v>
      </c>
      <c r="P295" s="831">
        <v>409</v>
      </c>
      <c r="Q295" s="831">
        <v>104295</v>
      </c>
      <c r="R295" s="827">
        <v>0.66441785796192954</v>
      </c>
      <c r="S295" s="832">
        <v>255</v>
      </c>
    </row>
    <row r="296" spans="1:19" ht="14.45" customHeight="1" x14ac:dyDescent="0.2">
      <c r="A296" s="821" t="s">
        <v>7252</v>
      </c>
      <c r="B296" s="822" t="s">
        <v>7253</v>
      </c>
      <c r="C296" s="822" t="s">
        <v>637</v>
      </c>
      <c r="D296" s="822" t="s">
        <v>2323</v>
      </c>
      <c r="E296" s="822" t="s">
        <v>7235</v>
      </c>
      <c r="F296" s="822" t="s">
        <v>7296</v>
      </c>
      <c r="G296" s="822" t="s">
        <v>7297</v>
      </c>
      <c r="H296" s="831">
        <v>1110</v>
      </c>
      <c r="I296" s="831">
        <v>140668</v>
      </c>
      <c r="J296" s="822">
        <v>0.98275765705343165</v>
      </c>
      <c r="K296" s="822">
        <v>126.72792792792792</v>
      </c>
      <c r="L296" s="831">
        <v>1136</v>
      </c>
      <c r="M296" s="831">
        <v>143136</v>
      </c>
      <c r="N296" s="822">
        <v>1</v>
      </c>
      <c r="O296" s="822">
        <v>126</v>
      </c>
      <c r="P296" s="831">
        <v>628</v>
      </c>
      <c r="Q296" s="831">
        <v>79756</v>
      </c>
      <c r="R296" s="827">
        <v>0.5572043371339146</v>
      </c>
      <c r="S296" s="832">
        <v>127</v>
      </c>
    </row>
    <row r="297" spans="1:19" ht="14.45" customHeight="1" x14ac:dyDescent="0.2">
      <c r="A297" s="821" t="s">
        <v>7252</v>
      </c>
      <c r="B297" s="822" t="s">
        <v>7253</v>
      </c>
      <c r="C297" s="822" t="s">
        <v>637</v>
      </c>
      <c r="D297" s="822" t="s">
        <v>2323</v>
      </c>
      <c r="E297" s="822" t="s">
        <v>7235</v>
      </c>
      <c r="F297" s="822" t="s">
        <v>7304</v>
      </c>
      <c r="G297" s="822" t="s">
        <v>7305</v>
      </c>
      <c r="H297" s="831">
        <v>618</v>
      </c>
      <c r="I297" s="831">
        <v>101352</v>
      </c>
      <c r="J297" s="822">
        <v>1.0833413500080167</v>
      </c>
      <c r="K297" s="822">
        <v>164</v>
      </c>
      <c r="L297" s="831">
        <v>567</v>
      </c>
      <c r="M297" s="831">
        <v>93555</v>
      </c>
      <c r="N297" s="822">
        <v>1</v>
      </c>
      <c r="O297" s="822">
        <v>165</v>
      </c>
      <c r="P297" s="831">
        <v>319</v>
      </c>
      <c r="Q297" s="831">
        <v>52954</v>
      </c>
      <c r="R297" s="827">
        <v>0.56601998824221045</v>
      </c>
      <c r="S297" s="832">
        <v>166</v>
      </c>
    </row>
    <row r="298" spans="1:19" ht="14.45" customHeight="1" x14ac:dyDescent="0.2">
      <c r="A298" s="821" t="s">
        <v>7252</v>
      </c>
      <c r="B298" s="822" t="s">
        <v>7253</v>
      </c>
      <c r="C298" s="822" t="s">
        <v>637</v>
      </c>
      <c r="D298" s="822" t="s">
        <v>2323</v>
      </c>
      <c r="E298" s="822" t="s">
        <v>7235</v>
      </c>
      <c r="F298" s="822" t="s">
        <v>7306</v>
      </c>
      <c r="G298" s="822" t="s">
        <v>7307</v>
      </c>
      <c r="H298" s="831"/>
      <c r="I298" s="831"/>
      <c r="J298" s="822"/>
      <c r="K298" s="822"/>
      <c r="L298" s="831"/>
      <c r="M298" s="831"/>
      <c r="N298" s="822"/>
      <c r="O298" s="822"/>
      <c r="P298" s="831">
        <v>135</v>
      </c>
      <c r="Q298" s="831">
        <v>0</v>
      </c>
      <c r="R298" s="827"/>
      <c r="S298" s="832">
        <v>0</v>
      </c>
    </row>
    <row r="299" spans="1:19" ht="14.45" customHeight="1" x14ac:dyDescent="0.2">
      <c r="A299" s="821" t="s">
        <v>7252</v>
      </c>
      <c r="B299" s="822" t="s">
        <v>7253</v>
      </c>
      <c r="C299" s="822" t="s">
        <v>637</v>
      </c>
      <c r="D299" s="822" t="s">
        <v>2323</v>
      </c>
      <c r="E299" s="822" t="s">
        <v>7235</v>
      </c>
      <c r="F299" s="822" t="s">
        <v>7308</v>
      </c>
      <c r="G299" s="822" t="s">
        <v>7309</v>
      </c>
      <c r="H299" s="831">
        <v>1415</v>
      </c>
      <c r="I299" s="831">
        <v>47166.66</v>
      </c>
      <c r="J299" s="822">
        <v>0.86597305581065553</v>
      </c>
      <c r="K299" s="822">
        <v>33.33332862190813</v>
      </c>
      <c r="L299" s="831">
        <v>1634</v>
      </c>
      <c r="M299" s="831">
        <v>54466.66</v>
      </c>
      <c r="N299" s="822">
        <v>1</v>
      </c>
      <c r="O299" s="822">
        <v>33.333329253365974</v>
      </c>
      <c r="P299" s="831">
        <v>982</v>
      </c>
      <c r="Q299" s="831">
        <v>38477.769999999997</v>
      </c>
      <c r="R299" s="827">
        <v>0.70644629209868925</v>
      </c>
      <c r="S299" s="832">
        <v>39.183065173116084</v>
      </c>
    </row>
    <row r="300" spans="1:19" ht="14.45" customHeight="1" x14ac:dyDescent="0.2">
      <c r="A300" s="821" t="s">
        <v>7252</v>
      </c>
      <c r="B300" s="822" t="s">
        <v>7253</v>
      </c>
      <c r="C300" s="822" t="s">
        <v>637</v>
      </c>
      <c r="D300" s="822" t="s">
        <v>2323</v>
      </c>
      <c r="E300" s="822" t="s">
        <v>7235</v>
      </c>
      <c r="F300" s="822" t="s">
        <v>7312</v>
      </c>
      <c r="G300" s="822" t="s">
        <v>7313</v>
      </c>
      <c r="H300" s="831"/>
      <c r="I300" s="831"/>
      <c r="J300" s="822"/>
      <c r="K300" s="822"/>
      <c r="L300" s="831">
        <v>1</v>
      </c>
      <c r="M300" s="831">
        <v>38</v>
      </c>
      <c r="N300" s="822">
        <v>1</v>
      </c>
      <c r="O300" s="822">
        <v>38</v>
      </c>
      <c r="P300" s="831">
        <v>1</v>
      </c>
      <c r="Q300" s="831">
        <v>38</v>
      </c>
      <c r="R300" s="827">
        <v>1</v>
      </c>
      <c r="S300" s="832">
        <v>38</v>
      </c>
    </row>
    <row r="301" spans="1:19" ht="14.45" customHeight="1" x14ac:dyDescent="0.2">
      <c r="A301" s="821" t="s">
        <v>7252</v>
      </c>
      <c r="B301" s="822" t="s">
        <v>7253</v>
      </c>
      <c r="C301" s="822" t="s">
        <v>637</v>
      </c>
      <c r="D301" s="822" t="s">
        <v>2323</v>
      </c>
      <c r="E301" s="822" t="s">
        <v>7235</v>
      </c>
      <c r="F301" s="822" t="s">
        <v>7238</v>
      </c>
      <c r="G301" s="822" t="s">
        <v>7239</v>
      </c>
      <c r="H301" s="831">
        <v>619</v>
      </c>
      <c r="I301" s="831">
        <v>53234</v>
      </c>
      <c r="J301" s="822">
        <v>1.0641479260369815</v>
      </c>
      <c r="K301" s="822">
        <v>86</v>
      </c>
      <c r="L301" s="831">
        <v>575</v>
      </c>
      <c r="M301" s="831">
        <v>50025</v>
      </c>
      <c r="N301" s="822">
        <v>1</v>
      </c>
      <c r="O301" s="822">
        <v>87</v>
      </c>
      <c r="P301" s="831">
        <v>310</v>
      </c>
      <c r="Q301" s="831">
        <v>27280</v>
      </c>
      <c r="R301" s="827">
        <v>0.54532733633183406</v>
      </c>
      <c r="S301" s="832">
        <v>88</v>
      </c>
    </row>
    <row r="302" spans="1:19" ht="14.45" customHeight="1" x14ac:dyDescent="0.2">
      <c r="A302" s="821" t="s">
        <v>7252</v>
      </c>
      <c r="B302" s="822" t="s">
        <v>7253</v>
      </c>
      <c r="C302" s="822" t="s">
        <v>637</v>
      </c>
      <c r="D302" s="822" t="s">
        <v>2323</v>
      </c>
      <c r="E302" s="822" t="s">
        <v>7235</v>
      </c>
      <c r="F302" s="822" t="s">
        <v>7326</v>
      </c>
      <c r="G302" s="822" t="s">
        <v>7327</v>
      </c>
      <c r="H302" s="831">
        <v>1</v>
      </c>
      <c r="I302" s="831">
        <v>496</v>
      </c>
      <c r="J302" s="822">
        <v>0.4969939879759519</v>
      </c>
      <c r="K302" s="822">
        <v>496</v>
      </c>
      <c r="L302" s="831">
        <v>2</v>
      </c>
      <c r="M302" s="831">
        <v>998</v>
      </c>
      <c r="N302" s="822">
        <v>1</v>
      </c>
      <c r="O302" s="822">
        <v>499</v>
      </c>
      <c r="P302" s="831"/>
      <c r="Q302" s="831"/>
      <c r="R302" s="827"/>
      <c r="S302" s="832"/>
    </row>
    <row r="303" spans="1:19" ht="14.45" customHeight="1" x14ac:dyDescent="0.2">
      <c r="A303" s="821" t="s">
        <v>7252</v>
      </c>
      <c r="B303" s="822" t="s">
        <v>7253</v>
      </c>
      <c r="C303" s="822" t="s">
        <v>637</v>
      </c>
      <c r="D303" s="822" t="s">
        <v>2323</v>
      </c>
      <c r="E303" s="822" t="s">
        <v>7235</v>
      </c>
      <c r="F303" s="822" t="s">
        <v>7240</v>
      </c>
      <c r="G303" s="822" t="s">
        <v>7241</v>
      </c>
      <c r="H303" s="831"/>
      <c r="I303" s="831"/>
      <c r="J303" s="822"/>
      <c r="K303" s="822"/>
      <c r="L303" s="831"/>
      <c r="M303" s="831"/>
      <c r="N303" s="822"/>
      <c r="O303" s="822"/>
      <c r="P303" s="831">
        <v>1</v>
      </c>
      <c r="Q303" s="831">
        <v>159</v>
      </c>
      <c r="R303" s="827"/>
      <c r="S303" s="832">
        <v>159</v>
      </c>
    </row>
    <row r="304" spans="1:19" ht="14.45" customHeight="1" x14ac:dyDescent="0.2">
      <c r="A304" s="821" t="s">
        <v>7252</v>
      </c>
      <c r="B304" s="822" t="s">
        <v>7253</v>
      </c>
      <c r="C304" s="822" t="s">
        <v>637</v>
      </c>
      <c r="D304" s="822" t="s">
        <v>2323</v>
      </c>
      <c r="E304" s="822" t="s">
        <v>7235</v>
      </c>
      <c r="F304" s="822" t="s">
        <v>7330</v>
      </c>
      <c r="G304" s="822" t="s">
        <v>7331</v>
      </c>
      <c r="H304" s="831">
        <v>1</v>
      </c>
      <c r="I304" s="831">
        <v>374</v>
      </c>
      <c r="J304" s="822">
        <v>0.49734042553191488</v>
      </c>
      <c r="K304" s="822">
        <v>374</v>
      </c>
      <c r="L304" s="831">
        <v>2</v>
      </c>
      <c r="M304" s="831">
        <v>752</v>
      </c>
      <c r="N304" s="822">
        <v>1</v>
      </c>
      <c r="O304" s="822">
        <v>376</v>
      </c>
      <c r="P304" s="831"/>
      <c r="Q304" s="831"/>
      <c r="R304" s="827"/>
      <c r="S304" s="832"/>
    </row>
    <row r="305" spans="1:19" ht="14.45" customHeight="1" x14ac:dyDescent="0.2">
      <c r="A305" s="821" t="s">
        <v>7252</v>
      </c>
      <c r="B305" s="822" t="s">
        <v>7253</v>
      </c>
      <c r="C305" s="822" t="s">
        <v>637</v>
      </c>
      <c r="D305" s="822" t="s">
        <v>2323</v>
      </c>
      <c r="E305" s="822" t="s">
        <v>7235</v>
      </c>
      <c r="F305" s="822" t="s">
        <v>7336</v>
      </c>
      <c r="G305" s="822" t="s">
        <v>7337</v>
      </c>
      <c r="H305" s="831"/>
      <c r="I305" s="831"/>
      <c r="J305" s="822"/>
      <c r="K305" s="822"/>
      <c r="L305" s="831">
        <v>2</v>
      </c>
      <c r="M305" s="831">
        <v>250</v>
      </c>
      <c r="N305" s="822">
        <v>1</v>
      </c>
      <c r="O305" s="822">
        <v>125</v>
      </c>
      <c r="P305" s="831">
        <v>1</v>
      </c>
      <c r="Q305" s="831">
        <v>126</v>
      </c>
      <c r="R305" s="827">
        <v>0.504</v>
      </c>
      <c r="S305" s="832">
        <v>126</v>
      </c>
    </row>
    <row r="306" spans="1:19" ht="14.45" customHeight="1" x14ac:dyDescent="0.2">
      <c r="A306" s="821" t="s">
        <v>7252</v>
      </c>
      <c r="B306" s="822" t="s">
        <v>7253</v>
      </c>
      <c r="C306" s="822" t="s">
        <v>637</v>
      </c>
      <c r="D306" s="822" t="s">
        <v>2323</v>
      </c>
      <c r="E306" s="822" t="s">
        <v>7235</v>
      </c>
      <c r="F306" s="822" t="s">
        <v>7338</v>
      </c>
      <c r="G306" s="822" t="s">
        <v>7339</v>
      </c>
      <c r="H306" s="831"/>
      <c r="I306" s="831"/>
      <c r="J306" s="822"/>
      <c r="K306" s="822"/>
      <c r="L306" s="831"/>
      <c r="M306" s="831"/>
      <c r="N306" s="822"/>
      <c r="O306" s="822"/>
      <c r="P306" s="831">
        <v>1</v>
      </c>
      <c r="Q306" s="831">
        <v>62</v>
      </c>
      <c r="R306" s="827"/>
      <c r="S306" s="832">
        <v>62</v>
      </c>
    </row>
    <row r="307" spans="1:19" ht="14.45" customHeight="1" x14ac:dyDescent="0.2">
      <c r="A307" s="821" t="s">
        <v>7252</v>
      </c>
      <c r="B307" s="822" t="s">
        <v>7253</v>
      </c>
      <c r="C307" s="822" t="s">
        <v>637</v>
      </c>
      <c r="D307" s="822" t="s">
        <v>2323</v>
      </c>
      <c r="E307" s="822" t="s">
        <v>7235</v>
      </c>
      <c r="F307" s="822" t="s">
        <v>7348</v>
      </c>
      <c r="G307" s="822" t="s">
        <v>7349</v>
      </c>
      <c r="H307" s="831"/>
      <c r="I307" s="831"/>
      <c r="J307" s="822"/>
      <c r="K307" s="822"/>
      <c r="L307" s="831">
        <v>1</v>
      </c>
      <c r="M307" s="831">
        <v>355</v>
      </c>
      <c r="N307" s="822">
        <v>1</v>
      </c>
      <c r="O307" s="822">
        <v>355</v>
      </c>
      <c r="P307" s="831"/>
      <c r="Q307" s="831"/>
      <c r="R307" s="827"/>
      <c r="S307" s="832"/>
    </row>
    <row r="308" spans="1:19" ht="14.45" customHeight="1" x14ac:dyDescent="0.2">
      <c r="A308" s="821" t="s">
        <v>7252</v>
      </c>
      <c r="B308" s="822" t="s">
        <v>7253</v>
      </c>
      <c r="C308" s="822" t="s">
        <v>637</v>
      </c>
      <c r="D308" s="822" t="s">
        <v>2323</v>
      </c>
      <c r="E308" s="822" t="s">
        <v>7235</v>
      </c>
      <c r="F308" s="822" t="s">
        <v>7356</v>
      </c>
      <c r="G308" s="822" t="s">
        <v>7357</v>
      </c>
      <c r="H308" s="831">
        <v>1</v>
      </c>
      <c r="I308" s="831">
        <v>749</v>
      </c>
      <c r="J308" s="822"/>
      <c r="K308" s="822">
        <v>749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7252</v>
      </c>
      <c r="B309" s="822" t="s">
        <v>7253</v>
      </c>
      <c r="C309" s="822" t="s">
        <v>637</v>
      </c>
      <c r="D309" s="822" t="s">
        <v>2323</v>
      </c>
      <c r="E309" s="822" t="s">
        <v>7235</v>
      </c>
      <c r="F309" s="822" t="s">
        <v>7360</v>
      </c>
      <c r="G309" s="822" t="s">
        <v>7361</v>
      </c>
      <c r="H309" s="831">
        <v>3</v>
      </c>
      <c r="I309" s="831">
        <v>261</v>
      </c>
      <c r="J309" s="822">
        <v>3</v>
      </c>
      <c r="K309" s="822">
        <v>87</v>
      </c>
      <c r="L309" s="831">
        <v>1</v>
      </c>
      <c r="M309" s="831">
        <v>87</v>
      </c>
      <c r="N309" s="822">
        <v>1</v>
      </c>
      <c r="O309" s="822">
        <v>87</v>
      </c>
      <c r="P309" s="831"/>
      <c r="Q309" s="831"/>
      <c r="R309" s="827"/>
      <c r="S309" s="832"/>
    </row>
    <row r="310" spans="1:19" ht="14.45" customHeight="1" x14ac:dyDescent="0.2">
      <c r="A310" s="821" t="s">
        <v>7252</v>
      </c>
      <c r="B310" s="822" t="s">
        <v>7253</v>
      </c>
      <c r="C310" s="822" t="s">
        <v>637</v>
      </c>
      <c r="D310" s="822" t="s">
        <v>2323</v>
      </c>
      <c r="E310" s="822" t="s">
        <v>7235</v>
      </c>
      <c r="F310" s="822" t="s">
        <v>7362</v>
      </c>
      <c r="G310" s="822" t="s">
        <v>7363</v>
      </c>
      <c r="H310" s="831">
        <v>1</v>
      </c>
      <c r="I310" s="831">
        <v>500</v>
      </c>
      <c r="J310" s="822">
        <v>0.99403578528827041</v>
      </c>
      <c r="K310" s="822">
        <v>500</v>
      </c>
      <c r="L310" s="831">
        <v>1</v>
      </c>
      <c r="M310" s="831">
        <v>503</v>
      </c>
      <c r="N310" s="822">
        <v>1</v>
      </c>
      <c r="O310" s="822">
        <v>503</v>
      </c>
      <c r="P310" s="831"/>
      <c r="Q310" s="831"/>
      <c r="R310" s="827"/>
      <c r="S310" s="832"/>
    </row>
    <row r="311" spans="1:19" ht="14.45" customHeight="1" x14ac:dyDescent="0.2">
      <c r="A311" s="821" t="s">
        <v>7252</v>
      </c>
      <c r="B311" s="822" t="s">
        <v>7253</v>
      </c>
      <c r="C311" s="822" t="s">
        <v>637</v>
      </c>
      <c r="D311" s="822" t="s">
        <v>2323</v>
      </c>
      <c r="E311" s="822" t="s">
        <v>7235</v>
      </c>
      <c r="F311" s="822" t="s">
        <v>7368</v>
      </c>
      <c r="G311" s="822" t="s">
        <v>7369</v>
      </c>
      <c r="H311" s="831"/>
      <c r="I311" s="831"/>
      <c r="J311" s="822"/>
      <c r="K311" s="822"/>
      <c r="L311" s="831"/>
      <c r="M311" s="831"/>
      <c r="N311" s="822"/>
      <c r="O311" s="822"/>
      <c r="P311" s="831">
        <v>163</v>
      </c>
      <c r="Q311" s="831">
        <v>0</v>
      </c>
      <c r="R311" s="827"/>
      <c r="S311" s="832">
        <v>0</v>
      </c>
    </row>
    <row r="312" spans="1:19" ht="14.45" customHeight="1" x14ac:dyDescent="0.2">
      <c r="A312" s="821" t="s">
        <v>7252</v>
      </c>
      <c r="B312" s="822" t="s">
        <v>7253</v>
      </c>
      <c r="C312" s="822" t="s">
        <v>637</v>
      </c>
      <c r="D312" s="822" t="s">
        <v>2323</v>
      </c>
      <c r="E312" s="822" t="s">
        <v>7235</v>
      </c>
      <c r="F312" s="822" t="s">
        <v>7378</v>
      </c>
      <c r="G312" s="822" t="s">
        <v>7379</v>
      </c>
      <c r="H312" s="831"/>
      <c r="I312" s="831"/>
      <c r="J312" s="822"/>
      <c r="K312" s="822"/>
      <c r="L312" s="831"/>
      <c r="M312" s="831"/>
      <c r="N312" s="822"/>
      <c r="O312" s="822"/>
      <c r="P312" s="831">
        <v>15</v>
      </c>
      <c r="Q312" s="831">
        <v>0</v>
      </c>
      <c r="R312" s="827"/>
      <c r="S312" s="832">
        <v>0</v>
      </c>
    </row>
    <row r="313" spans="1:19" ht="14.45" customHeight="1" x14ac:dyDescent="0.2">
      <c r="A313" s="821" t="s">
        <v>7252</v>
      </c>
      <c r="B313" s="822" t="s">
        <v>7253</v>
      </c>
      <c r="C313" s="822" t="s">
        <v>637</v>
      </c>
      <c r="D313" s="822" t="s">
        <v>2326</v>
      </c>
      <c r="E313" s="822" t="s">
        <v>7230</v>
      </c>
      <c r="F313" s="822" t="s">
        <v>7231</v>
      </c>
      <c r="G313" s="822" t="s">
        <v>7232</v>
      </c>
      <c r="H313" s="831">
        <v>9.6500000000000021</v>
      </c>
      <c r="I313" s="831">
        <v>671.6400000000001</v>
      </c>
      <c r="J313" s="822">
        <v>4.2888888888888896</v>
      </c>
      <c r="K313" s="822">
        <v>69.599999999999994</v>
      </c>
      <c r="L313" s="831">
        <v>2.2499999999999996</v>
      </c>
      <c r="M313" s="831">
        <v>156.6</v>
      </c>
      <c r="N313" s="822">
        <v>1</v>
      </c>
      <c r="O313" s="822">
        <v>69.600000000000009</v>
      </c>
      <c r="P313" s="831">
        <v>24</v>
      </c>
      <c r="Q313" s="831">
        <v>1673.5200000000002</v>
      </c>
      <c r="R313" s="827">
        <v>10.686590038314177</v>
      </c>
      <c r="S313" s="832">
        <v>69.73</v>
      </c>
    </row>
    <row r="314" spans="1:19" ht="14.45" customHeight="1" x14ac:dyDescent="0.2">
      <c r="A314" s="821" t="s">
        <v>7252</v>
      </c>
      <c r="B314" s="822" t="s">
        <v>7253</v>
      </c>
      <c r="C314" s="822" t="s">
        <v>637</v>
      </c>
      <c r="D314" s="822" t="s">
        <v>2326</v>
      </c>
      <c r="E314" s="822" t="s">
        <v>7230</v>
      </c>
      <c r="F314" s="822" t="s">
        <v>7258</v>
      </c>
      <c r="G314" s="822" t="s">
        <v>1178</v>
      </c>
      <c r="H314" s="831">
        <v>192</v>
      </c>
      <c r="I314" s="831">
        <v>3225.6</v>
      </c>
      <c r="J314" s="822">
        <v>1.0434782608695652</v>
      </c>
      <c r="K314" s="822">
        <v>16.8</v>
      </c>
      <c r="L314" s="831">
        <v>184</v>
      </c>
      <c r="M314" s="831">
        <v>3091.2</v>
      </c>
      <c r="N314" s="822">
        <v>1</v>
      </c>
      <c r="O314" s="822">
        <v>16.8</v>
      </c>
      <c r="P314" s="831">
        <v>192</v>
      </c>
      <c r="Q314" s="831">
        <v>3225.6</v>
      </c>
      <c r="R314" s="827">
        <v>1.0434782608695652</v>
      </c>
      <c r="S314" s="832">
        <v>16.8</v>
      </c>
    </row>
    <row r="315" spans="1:19" ht="14.45" customHeight="1" x14ac:dyDescent="0.2">
      <c r="A315" s="821" t="s">
        <v>7252</v>
      </c>
      <c r="B315" s="822" t="s">
        <v>7253</v>
      </c>
      <c r="C315" s="822" t="s">
        <v>637</v>
      </c>
      <c r="D315" s="822" t="s">
        <v>2326</v>
      </c>
      <c r="E315" s="822" t="s">
        <v>7230</v>
      </c>
      <c r="F315" s="822" t="s">
        <v>7259</v>
      </c>
      <c r="G315" s="822"/>
      <c r="H315" s="831">
        <v>0.2</v>
      </c>
      <c r="I315" s="831">
        <v>42.01</v>
      </c>
      <c r="J315" s="822"/>
      <c r="K315" s="822">
        <v>210.04999999999998</v>
      </c>
      <c r="L315" s="831"/>
      <c r="M315" s="831"/>
      <c r="N315" s="822"/>
      <c r="O315" s="822"/>
      <c r="P315" s="831"/>
      <c r="Q315" s="831"/>
      <c r="R315" s="827"/>
      <c r="S315" s="832"/>
    </row>
    <row r="316" spans="1:19" ht="14.45" customHeight="1" x14ac:dyDescent="0.2">
      <c r="A316" s="821" t="s">
        <v>7252</v>
      </c>
      <c r="B316" s="822" t="s">
        <v>7253</v>
      </c>
      <c r="C316" s="822" t="s">
        <v>637</v>
      </c>
      <c r="D316" s="822" t="s">
        <v>2326</v>
      </c>
      <c r="E316" s="822" t="s">
        <v>7235</v>
      </c>
      <c r="F316" s="822" t="s">
        <v>7272</v>
      </c>
      <c r="G316" s="822" t="s">
        <v>7273</v>
      </c>
      <c r="H316" s="831"/>
      <c r="I316" s="831"/>
      <c r="J316" s="822"/>
      <c r="K316" s="822"/>
      <c r="L316" s="831"/>
      <c r="M316" s="831"/>
      <c r="N316" s="822"/>
      <c r="O316" s="822"/>
      <c r="P316" s="831">
        <v>54</v>
      </c>
      <c r="Q316" s="831">
        <v>4590</v>
      </c>
      <c r="R316" s="827"/>
      <c r="S316" s="832">
        <v>85</v>
      </c>
    </row>
    <row r="317" spans="1:19" ht="14.45" customHeight="1" x14ac:dyDescent="0.2">
      <c r="A317" s="821" t="s">
        <v>7252</v>
      </c>
      <c r="B317" s="822" t="s">
        <v>7253</v>
      </c>
      <c r="C317" s="822" t="s">
        <v>637</v>
      </c>
      <c r="D317" s="822" t="s">
        <v>2326</v>
      </c>
      <c r="E317" s="822" t="s">
        <v>7235</v>
      </c>
      <c r="F317" s="822" t="s">
        <v>7276</v>
      </c>
      <c r="G317" s="822" t="s">
        <v>7277</v>
      </c>
      <c r="H317" s="831">
        <v>71</v>
      </c>
      <c r="I317" s="831">
        <v>2627</v>
      </c>
      <c r="J317" s="822">
        <v>0.77675931401537557</v>
      </c>
      <c r="K317" s="822">
        <v>37</v>
      </c>
      <c r="L317" s="831">
        <v>89</v>
      </c>
      <c r="M317" s="831">
        <v>3382</v>
      </c>
      <c r="N317" s="822">
        <v>1</v>
      </c>
      <c r="O317" s="822">
        <v>38</v>
      </c>
      <c r="P317" s="831">
        <v>92</v>
      </c>
      <c r="Q317" s="831">
        <v>3496</v>
      </c>
      <c r="R317" s="827">
        <v>1.0337078651685394</v>
      </c>
      <c r="S317" s="832">
        <v>38</v>
      </c>
    </row>
    <row r="318" spans="1:19" ht="14.45" customHeight="1" x14ac:dyDescent="0.2">
      <c r="A318" s="821" t="s">
        <v>7252</v>
      </c>
      <c r="B318" s="822" t="s">
        <v>7253</v>
      </c>
      <c r="C318" s="822" t="s">
        <v>637</v>
      </c>
      <c r="D318" s="822" t="s">
        <v>2326</v>
      </c>
      <c r="E318" s="822" t="s">
        <v>7235</v>
      </c>
      <c r="F318" s="822" t="s">
        <v>7278</v>
      </c>
      <c r="G318" s="822" t="s">
        <v>7279</v>
      </c>
      <c r="H318" s="831">
        <v>1</v>
      </c>
      <c r="I318" s="831">
        <v>5</v>
      </c>
      <c r="J318" s="822"/>
      <c r="K318" s="822">
        <v>5</v>
      </c>
      <c r="L318" s="831"/>
      <c r="M318" s="831"/>
      <c r="N318" s="822"/>
      <c r="O318" s="822"/>
      <c r="P318" s="831">
        <v>1</v>
      </c>
      <c r="Q318" s="831">
        <v>5</v>
      </c>
      <c r="R318" s="827"/>
      <c r="S318" s="832">
        <v>5</v>
      </c>
    </row>
    <row r="319" spans="1:19" ht="14.45" customHeight="1" x14ac:dyDescent="0.2">
      <c r="A319" s="821" t="s">
        <v>7252</v>
      </c>
      <c r="B319" s="822" t="s">
        <v>7253</v>
      </c>
      <c r="C319" s="822" t="s">
        <v>637</v>
      </c>
      <c r="D319" s="822" t="s">
        <v>2326</v>
      </c>
      <c r="E319" s="822" t="s">
        <v>7235</v>
      </c>
      <c r="F319" s="822" t="s">
        <v>7280</v>
      </c>
      <c r="G319" s="822" t="s">
        <v>7281</v>
      </c>
      <c r="H319" s="831">
        <v>2</v>
      </c>
      <c r="I319" s="831">
        <v>10</v>
      </c>
      <c r="J319" s="822">
        <v>2</v>
      </c>
      <c r="K319" s="822">
        <v>5</v>
      </c>
      <c r="L319" s="831">
        <v>1</v>
      </c>
      <c r="M319" s="831">
        <v>5</v>
      </c>
      <c r="N319" s="822">
        <v>1</v>
      </c>
      <c r="O319" s="822">
        <v>5</v>
      </c>
      <c r="P319" s="831">
        <v>5</v>
      </c>
      <c r="Q319" s="831">
        <v>25</v>
      </c>
      <c r="R319" s="827">
        <v>5</v>
      </c>
      <c r="S319" s="832">
        <v>5</v>
      </c>
    </row>
    <row r="320" spans="1:19" ht="14.45" customHeight="1" x14ac:dyDescent="0.2">
      <c r="A320" s="821" t="s">
        <v>7252</v>
      </c>
      <c r="B320" s="822" t="s">
        <v>7253</v>
      </c>
      <c r="C320" s="822" t="s">
        <v>637</v>
      </c>
      <c r="D320" s="822" t="s">
        <v>2326</v>
      </c>
      <c r="E320" s="822" t="s">
        <v>7235</v>
      </c>
      <c r="F320" s="822" t="s">
        <v>7294</v>
      </c>
      <c r="G320" s="822" t="s">
        <v>7295</v>
      </c>
      <c r="H320" s="831">
        <v>290</v>
      </c>
      <c r="I320" s="831">
        <v>73080</v>
      </c>
      <c r="J320" s="822">
        <v>1.3382164438747481</v>
      </c>
      <c r="K320" s="822">
        <v>252</v>
      </c>
      <c r="L320" s="831">
        <v>215</v>
      </c>
      <c r="M320" s="831">
        <v>54610</v>
      </c>
      <c r="N320" s="822">
        <v>1</v>
      </c>
      <c r="O320" s="822">
        <v>254</v>
      </c>
      <c r="P320" s="831">
        <v>230</v>
      </c>
      <c r="Q320" s="831">
        <v>58650</v>
      </c>
      <c r="R320" s="827">
        <v>1.0739791247024355</v>
      </c>
      <c r="S320" s="832">
        <v>255</v>
      </c>
    </row>
    <row r="321" spans="1:19" ht="14.45" customHeight="1" x14ac:dyDescent="0.2">
      <c r="A321" s="821" t="s">
        <v>7252</v>
      </c>
      <c r="B321" s="822" t="s">
        <v>7253</v>
      </c>
      <c r="C321" s="822" t="s">
        <v>637</v>
      </c>
      <c r="D321" s="822" t="s">
        <v>2326</v>
      </c>
      <c r="E321" s="822" t="s">
        <v>7235</v>
      </c>
      <c r="F321" s="822" t="s">
        <v>7296</v>
      </c>
      <c r="G321" s="822" t="s">
        <v>7297</v>
      </c>
      <c r="H321" s="831">
        <v>784</v>
      </c>
      <c r="I321" s="831">
        <v>99418</v>
      </c>
      <c r="J321" s="822">
        <v>1.2328621031746032</v>
      </c>
      <c r="K321" s="822">
        <v>126.80867346938776</v>
      </c>
      <c r="L321" s="831">
        <v>640</v>
      </c>
      <c r="M321" s="831">
        <v>80640</v>
      </c>
      <c r="N321" s="822">
        <v>1</v>
      </c>
      <c r="O321" s="822">
        <v>126</v>
      </c>
      <c r="P321" s="831">
        <v>756</v>
      </c>
      <c r="Q321" s="831">
        <v>96012</v>
      </c>
      <c r="R321" s="827">
        <v>1.190625</v>
      </c>
      <c r="S321" s="832">
        <v>127</v>
      </c>
    </row>
    <row r="322" spans="1:19" ht="14.45" customHeight="1" x14ac:dyDescent="0.2">
      <c r="A322" s="821" t="s">
        <v>7252</v>
      </c>
      <c r="B322" s="822" t="s">
        <v>7253</v>
      </c>
      <c r="C322" s="822" t="s">
        <v>637</v>
      </c>
      <c r="D322" s="822" t="s">
        <v>2326</v>
      </c>
      <c r="E322" s="822" t="s">
        <v>7235</v>
      </c>
      <c r="F322" s="822" t="s">
        <v>7304</v>
      </c>
      <c r="G322" s="822" t="s">
        <v>7305</v>
      </c>
      <c r="H322" s="831">
        <v>284</v>
      </c>
      <c r="I322" s="831">
        <v>46576</v>
      </c>
      <c r="J322" s="822">
        <v>1.0117519278809601</v>
      </c>
      <c r="K322" s="822">
        <v>164</v>
      </c>
      <c r="L322" s="831">
        <v>279</v>
      </c>
      <c r="M322" s="831">
        <v>46035</v>
      </c>
      <c r="N322" s="822">
        <v>1</v>
      </c>
      <c r="O322" s="822">
        <v>165</v>
      </c>
      <c r="P322" s="831">
        <v>312</v>
      </c>
      <c r="Q322" s="831">
        <v>51792</v>
      </c>
      <c r="R322" s="827">
        <v>1.1250570218312155</v>
      </c>
      <c r="S322" s="832">
        <v>166</v>
      </c>
    </row>
    <row r="323" spans="1:19" ht="14.45" customHeight="1" x14ac:dyDescent="0.2">
      <c r="A323" s="821" t="s">
        <v>7252</v>
      </c>
      <c r="B323" s="822" t="s">
        <v>7253</v>
      </c>
      <c r="C323" s="822" t="s">
        <v>637</v>
      </c>
      <c r="D323" s="822" t="s">
        <v>2326</v>
      </c>
      <c r="E323" s="822" t="s">
        <v>7235</v>
      </c>
      <c r="F323" s="822" t="s">
        <v>7306</v>
      </c>
      <c r="G323" s="822" t="s">
        <v>7307</v>
      </c>
      <c r="H323" s="831"/>
      <c r="I323" s="831"/>
      <c r="J323" s="822"/>
      <c r="K323" s="822"/>
      <c r="L323" s="831"/>
      <c r="M323" s="831"/>
      <c r="N323" s="822"/>
      <c r="O323" s="822"/>
      <c r="P323" s="831">
        <v>104</v>
      </c>
      <c r="Q323" s="831">
        <v>0</v>
      </c>
      <c r="R323" s="827"/>
      <c r="S323" s="832">
        <v>0</v>
      </c>
    </row>
    <row r="324" spans="1:19" ht="14.45" customHeight="1" x14ac:dyDescent="0.2">
      <c r="A324" s="821" t="s">
        <v>7252</v>
      </c>
      <c r="B324" s="822" t="s">
        <v>7253</v>
      </c>
      <c r="C324" s="822" t="s">
        <v>637</v>
      </c>
      <c r="D324" s="822" t="s">
        <v>2326</v>
      </c>
      <c r="E324" s="822" t="s">
        <v>7235</v>
      </c>
      <c r="F324" s="822" t="s">
        <v>7308</v>
      </c>
      <c r="G324" s="822" t="s">
        <v>7309</v>
      </c>
      <c r="H324" s="831">
        <v>713</v>
      </c>
      <c r="I324" s="831">
        <v>23766.67</v>
      </c>
      <c r="J324" s="822">
        <v>0.86007260073252112</v>
      </c>
      <c r="K324" s="822">
        <v>33.333338008415147</v>
      </c>
      <c r="L324" s="831">
        <v>829</v>
      </c>
      <c r="M324" s="831">
        <v>27633.33</v>
      </c>
      <c r="N324" s="822">
        <v>1</v>
      </c>
      <c r="O324" s="822">
        <v>33.33332931242461</v>
      </c>
      <c r="P324" s="831">
        <v>935</v>
      </c>
      <c r="Q324" s="831">
        <v>36146.67</v>
      </c>
      <c r="R324" s="827">
        <v>1.3080823049556458</v>
      </c>
      <c r="S324" s="832">
        <v>38.659540106951873</v>
      </c>
    </row>
    <row r="325" spans="1:19" ht="14.45" customHeight="1" x14ac:dyDescent="0.2">
      <c r="A325" s="821" t="s">
        <v>7252</v>
      </c>
      <c r="B325" s="822" t="s">
        <v>7253</v>
      </c>
      <c r="C325" s="822" t="s">
        <v>637</v>
      </c>
      <c r="D325" s="822" t="s">
        <v>2326</v>
      </c>
      <c r="E325" s="822" t="s">
        <v>7235</v>
      </c>
      <c r="F325" s="822" t="s">
        <v>7312</v>
      </c>
      <c r="G325" s="822" t="s">
        <v>7313</v>
      </c>
      <c r="H325" s="831">
        <v>1</v>
      </c>
      <c r="I325" s="831">
        <v>37</v>
      </c>
      <c r="J325" s="822"/>
      <c r="K325" s="822">
        <v>37</v>
      </c>
      <c r="L325" s="831"/>
      <c r="M325" s="831"/>
      <c r="N325" s="822"/>
      <c r="O325" s="822"/>
      <c r="P325" s="831">
        <v>4</v>
      </c>
      <c r="Q325" s="831">
        <v>152</v>
      </c>
      <c r="R325" s="827"/>
      <c r="S325" s="832">
        <v>38</v>
      </c>
    </row>
    <row r="326" spans="1:19" ht="14.45" customHeight="1" x14ac:dyDescent="0.2">
      <c r="A326" s="821" t="s">
        <v>7252</v>
      </c>
      <c r="B326" s="822" t="s">
        <v>7253</v>
      </c>
      <c r="C326" s="822" t="s">
        <v>637</v>
      </c>
      <c r="D326" s="822" t="s">
        <v>2326</v>
      </c>
      <c r="E326" s="822" t="s">
        <v>7235</v>
      </c>
      <c r="F326" s="822" t="s">
        <v>7238</v>
      </c>
      <c r="G326" s="822" t="s">
        <v>7239</v>
      </c>
      <c r="H326" s="831">
        <v>232</v>
      </c>
      <c r="I326" s="831">
        <v>19952</v>
      </c>
      <c r="J326" s="822">
        <v>1.0330330330330331</v>
      </c>
      <c r="K326" s="822">
        <v>86</v>
      </c>
      <c r="L326" s="831">
        <v>222</v>
      </c>
      <c r="M326" s="831">
        <v>19314</v>
      </c>
      <c r="N326" s="822">
        <v>1</v>
      </c>
      <c r="O326" s="822">
        <v>87</v>
      </c>
      <c r="P326" s="831">
        <v>199</v>
      </c>
      <c r="Q326" s="831">
        <v>17512</v>
      </c>
      <c r="R326" s="827">
        <v>0.90669980325152744</v>
      </c>
      <c r="S326" s="832">
        <v>88</v>
      </c>
    </row>
    <row r="327" spans="1:19" ht="14.45" customHeight="1" x14ac:dyDescent="0.2">
      <c r="A327" s="821" t="s">
        <v>7252</v>
      </c>
      <c r="B327" s="822" t="s">
        <v>7253</v>
      </c>
      <c r="C327" s="822" t="s">
        <v>637</v>
      </c>
      <c r="D327" s="822" t="s">
        <v>2326</v>
      </c>
      <c r="E327" s="822" t="s">
        <v>7235</v>
      </c>
      <c r="F327" s="822" t="s">
        <v>7324</v>
      </c>
      <c r="G327" s="822" t="s">
        <v>7325</v>
      </c>
      <c r="H327" s="831"/>
      <c r="I327" s="831"/>
      <c r="J327" s="822"/>
      <c r="K327" s="822"/>
      <c r="L327" s="831"/>
      <c r="M327" s="831"/>
      <c r="N327" s="822"/>
      <c r="O327" s="822"/>
      <c r="P327" s="831">
        <v>17</v>
      </c>
      <c r="Q327" s="831">
        <v>1292</v>
      </c>
      <c r="R327" s="827"/>
      <c r="S327" s="832">
        <v>76</v>
      </c>
    </row>
    <row r="328" spans="1:19" ht="14.45" customHeight="1" x14ac:dyDescent="0.2">
      <c r="A328" s="821" t="s">
        <v>7252</v>
      </c>
      <c r="B328" s="822" t="s">
        <v>7253</v>
      </c>
      <c r="C328" s="822" t="s">
        <v>637</v>
      </c>
      <c r="D328" s="822" t="s">
        <v>2326</v>
      </c>
      <c r="E328" s="822" t="s">
        <v>7235</v>
      </c>
      <c r="F328" s="822" t="s">
        <v>7338</v>
      </c>
      <c r="G328" s="822" t="s">
        <v>7339</v>
      </c>
      <c r="H328" s="831">
        <v>1</v>
      </c>
      <c r="I328" s="831">
        <v>59</v>
      </c>
      <c r="J328" s="822"/>
      <c r="K328" s="822">
        <v>59</v>
      </c>
      <c r="L328" s="831"/>
      <c r="M328" s="831"/>
      <c r="N328" s="822"/>
      <c r="O328" s="822"/>
      <c r="P328" s="831">
        <v>2</v>
      </c>
      <c r="Q328" s="831">
        <v>124</v>
      </c>
      <c r="R328" s="827"/>
      <c r="S328" s="832">
        <v>62</v>
      </c>
    </row>
    <row r="329" spans="1:19" ht="14.45" customHeight="1" x14ac:dyDescent="0.2">
      <c r="A329" s="821" t="s">
        <v>7252</v>
      </c>
      <c r="B329" s="822" t="s">
        <v>7253</v>
      </c>
      <c r="C329" s="822" t="s">
        <v>637</v>
      </c>
      <c r="D329" s="822" t="s">
        <v>2326</v>
      </c>
      <c r="E329" s="822" t="s">
        <v>7235</v>
      </c>
      <c r="F329" s="822" t="s">
        <v>7360</v>
      </c>
      <c r="G329" s="822" t="s">
        <v>7361</v>
      </c>
      <c r="H329" s="831">
        <v>8</v>
      </c>
      <c r="I329" s="831">
        <v>696</v>
      </c>
      <c r="J329" s="822">
        <v>1.3333333333333333</v>
      </c>
      <c r="K329" s="822">
        <v>87</v>
      </c>
      <c r="L329" s="831">
        <v>6</v>
      </c>
      <c r="M329" s="831">
        <v>522</v>
      </c>
      <c r="N329" s="822">
        <v>1</v>
      </c>
      <c r="O329" s="822">
        <v>87</v>
      </c>
      <c r="P329" s="831">
        <v>8</v>
      </c>
      <c r="Q329" s="831">
        <v>704</v>
      </c>
      <c r="R329" s="827">
        <v>1.3486590038314177</v>
      </c>
      <c r="S329" s="832">
        <v>88</v>
      </c>
    </row>
    <row r="330" spans="1:19" ht="14.45" customHeight="1" x14ac:dyDescent="0.2">
      <c r="A330" s="821" t="s">
        <v>7252</v>
      </c>
      <c r="B330" s="822" t="s">
        <v>7253</v>
      </c>
      <c r="C330" s="822" t="s">
        <v>637</v>
      </c>
      <c r="D330" s="822" t="s">
        <v>2326</v>
      </c>
      <c r="E330" s="822" t="s">
        <v>7235</v>
      </c>
      <c r="F330" s="822" t="s">
        <v>7368</v>
      </c>
      <c r="G330" s="822" t="s">
        <v>7369</v>
      </c>
      <c r="H330" s="831"/>
      <c r="I330" s="831"/>
      <c r="J330" s="822"/>
      <c r="K330" s="822"/>
      <c r="L330" s="831"/>
      <c r="M330" s="831"/>
      <c r="N330" s="822"/>
      <c r="O330" s="822"/>
      <c r="P330" s="831">
        <v>95</v>
      </c>
      <c r="Q330" s="831">
        <v>0</v>
      </c>
      <c r="R330" s="827"/>
      <c r="S330" s="832">
        <v>0</v>
      </c>
    </row>
    <row r="331" spans="1:19" ht="14.45" customHeight="1" x14ac:dyDescent="0.2">
      <c r="A331" s="821" t="s">
        <v>7252</v>
      </c>
      <c r="B331" s="822" t="s">
        <v>7253</v>
      </c>
      <c r="C331" s="822" t="s">
        <v>637</v>
      </c>
      <c r="D331" s="822" t="s">
        <v>2327</v>
      </c>
      <c r="E331" s="822" t="s">
        <v>7230</v>
      </c>
      <c r="F331" s="822" t="s">
        <v>7231</v>
      </c>
      <c r="G331" s="822" t="s">
        <v>7232</v>
      </c>
      <c r="H331" s="831">
        <v>0.2</v>
      </c>
      <c r="I331" s="831">
        <v>13.92</v>
      </c>
      <c r="J331" s="822">
        <v>1</v>
      </c>
      <c r="K331" s="822">
        <v>69.599999999999994</v>
      </c>
      <c r="L331" s="831">
        <v>0.2</v>
      </c>
      <c r="M331" s="831">
        <v>13.92</v>
      </c>
      <c r="N331" s="822">
        <v>1</v>
      </c>
      <c r="O331" s="822">
        <v>69.599999999999994</v>
      </c>
      <c r="P331" s="831">
        <v>1</v>
      </c>
      <c r="Q331" s="831">
        <v>69.73</v>
      </c>
      <c r="R331" s="827">
        <v>5.0093390804597702</v>
      </c>
      <c r="S331" s="832">
        <v>69.73</v>
      </c>
    </row>
    <row r="332" spans="1:19" ht="14.45" customHeight="1" x14ac:dyDescent="0.2">
      <c r="A332" s="821" t="s">
        <v>7252</v>
      </c>
      <c r="B332" s="822" t="s">
        <v>7253</v>
      </c>
      <c r="C332" s="822" t="s">
        <v>637</v>
      </c>
      <c r="D332" s="822" t="s">
        <v>2327</v>
      </c>
      <c r="E332" s="822" t="s">
        <v>7230</v>
      </c>
      <c r="F332" s="822" t="s">
        <v>7258</v>
      </c>
      <c r="G332" s="822" t="s">
        <v>1178</v>
      </c>
      <c r="H332" s="831">
        <v>4</v>
      </c>
      <c r="I332" s="831">
        <v>67.2</v>
      </c>
      <c r="J332" s="822">
        <v>0.57142857142857151</v>
      </c>
      <c r="K332" s="822">
        <v>16.8</v>
      </c>
      <c r="L332" s="831">
        <v>7</v>
      </c>
      <c r="M332" s="831">
        <v>117.6</v>
      </c>
      <c r="N332" s="822">
        <v>1</v>
      </c>
      <c r="O332" s="822">
        <v>16.8</v>
      </c>
      <c r="P332" s="831">
        <v>1</v>
      </c>
      <c r="Q332" s="831">
        <v>16.8</v>
      </c>
      <c r="R332" s="827">
        <v>0.14285714285714288</v>
      </c>
      <c r="S332" s="832">
        <v>16.8</v>
      </c>
    </row>
    <row r="333" spans="1:19" ht="14.45" customHeight="1" x14ac:dyDescent="0.2">
      <c r="A333" s="821" t="s">
        <v>7252</v>
      </c>
      <c r="B333" s="822" t="s">
        <v>7253</v>
      </c>
      <c r="C333" s="822" t="s">
        <v>637</v>
      </c>
      <c r="D333" s="822" t="s">
        <v>2327</v>
      </c>
      <c r="E333" s="822" t="s">
        <v>7235</v>
      </c>
      <c r="F333" s="822" t="s">
        <v>7268</v>
      </c>
      <c r="G333" s="822" t="s">
        <v>7269</v>
      </c>
      <c r="H333" s="831">
        <v>84</v>
      </c>
      <c r="I333" s="831">
        <v>17304</v>
      </c>
      <c r="J333" s="822">
        <v>0.83594202898550729</v>
      </c>
      <c r="K333" s="822">
        <v>206</v>
      </c>
      <c r="L333" s="831">
        <v>100</v>
      </c>
      <c r="M333" s="831">
        <v>20700</v>
      </c>
      <c r="N333" s="822">
        <v>1</v>
      </c>
      <c r="O333" s="822">
        <v>207</v>
      </c>
      <c r="P333" s="831">
        <v>61</v>
      </c>
      <c r="Q333" s="831">
        <v>12749</v>
      </c>
      <c r="R333" s="827">
        <v>0.61589371980676333</v>
      </c>
      <c r="S333" s="832">
        <v>209</v>
      </c>
    </row>
    <row r="334" spans="1:19" ht="14.45" customHeight="1" x14ac:dyDescent="0.2">
      <c r="A334" s="821" t="s">
        <v>7252</v>
      </c>
      <c r="B334" s="822" t="s">
        <v>7253</v>
      </c>
      <c r="C334" s="822" t="s">
        <v>637</v>
      </c>
      <c r="D334" s="822" t="s">
        <v>2327</v>
      </c>
      <c r="E334" s="822" t="s">
        <v>7235</v>
      </c>
      <c r="F334" s="822" t="s">
        <v>7272</v>
      </c>
      <c r="G334" s="822" t="s">
        <v>7273</v>
      </c>
      <c r="H334" s="831"/>
      <c r="I334" s="831"/>
      <c r="J334" s="822"/>
      <c r="K334" s="822"/>
      <c r="L334" s="831">
        <v>1</v>
      </c>
      <c r="M334" s="831">
        <v>84</v>
      </c>
      <c r="N334" s="822">
        <v>1</v>
      </c>
      <c r="O334" s="822">
        <v>84</v>
      </c>
      <c r="P334" s="831">
        <v>2</v>
      </c>
      <c r="Q334" s="831">
        <v>170</v>
      </c>
      <c r="R334" s="827">
        <v>2.0238095238095237</v>
      </c>
      <c r="S334" s="832">
        <v>85</v>
      </c>
    </row>
    <row r="335" spans="1:19" ht="14.45" customHeight="1" x14ac:dyDescent="0.2">
      <c r="A335" s="821" t="s">
        <v>7252</v>
      </c>
      <c r="B335" s="822" t="s">
        <v>7253</v>
      </c>
      <c r="C335" s="822" t="s">
        <v>637</v>
      </c>
      <c r="D335" s="822" t="s">
        <v>2327</v>
      </c>
      <c r="E335" s="822" t="s">
        <v>7235</v>
      </c>
      <c r="F335" s="822" t="s">
        <v>7274</v>
      </c>
      <c r="G335" s="822" t="s">
        <v>7275</v>
      </c>
      <c r="H335" s="831">
        <v>1</v>
      </c>
      <c r="I335" s="831">
        <v>106</v>
      </c>
      <c r="J335" s="822">
        <v>0.99065420560747663</v>
      </c>
      <c r="K335" s="822">
        <v>106</v>
      </c>
      <c r="L335" s="831">
        <v>1</v>
      </c>
      <c r="M335" s="831">
        <v>107</v>
      </c>
      <c r="N335" s="822">
        <v>1</v>
      </c>
      <c r="O335" s="822">
        <v>107</v>
      </c>
      <c r="P335" s="831"/>
      <c r="Q335" s="831"/>
      <c r="R335" s="827"/>
      <c r="S335" s="832"/>
    </row>
    <row r="336" spans="1:19" ht="14.45" customHeight="1" x14ac:dyDescent="0.2">
      <c r="A336" s="821" t="s">
        <v>7252</v>
      </c>
      <c r="B336" s="822" t="s">
        <v>7253</v>
      </c>
      <c r="C336" s="822" t="s">
        <v>637</v>
      </c>
      <c r="D336" s="822" t="s">
        <v>2327</v>
      </c>
      <c r="E336" s="822" t="s">
        <v>7235</v>
      </c>
      <c r="F336" s="822" t="s">
        <v>7276</v>
      </c>
      <c r="G336" s="822" t="s">
        <v>7277</v>
      </c>
      <c r="H336" s="831">
        <v>50</v>
      </c>
      <c r="I336" s="831">
        <v>1850</v>
      </c>
      <c r="J336" s="822">
        <v>1.2171052631578947</v>
      </c>
      <c r="K336" s="822">
        <v>37</v>
      </c>
      <c r="L336" s="831">
        <v>40</v>
      </c>
      <c r="M336" s="831">
        <v>1520</v>
      </c>
      <c r="N336" s="822">
        <v>1</v>
      </c>
      <c r="O336" s="822">
        <v>38</v>
      </c>
      <c r="P336" s="831">
        <v>29</v>
      </c>
      <c r="Q336" s="831">
        <v>1102</v>
      </c>
      <c r="R336" s="827">
        <v>0.72499999999999998</v>
      </c>
      <c r="S336" s="832">
        <v>38</v>
      </c>
    </row>
    <row r="337" spans="1:19" ht="14.45" customHeight="1" x14ac:dyDescent="0.2">
      <c r="A337" s="821" t="s">
        <v>7252</v>
      </c>
      <c r="B337" s="822" t="s">
        <v>7253</v>
      </c>
      <c r="C337" s="822" t="s">
        <v>637</v>
      </c>
      <c r="D337" s="822" t="s">
        <v>2327</v>
      </c>
      <c r="E337" s="822" t="s">
        <v>7235</v>
      </c>
      <c r="F337" s="822" t="s">
        <v>7282</v>
      </c>
      <c r="G337" s="822" t="s">
        <v>7283</v>
      </c>
      <c r="H337" s="831">
        <v>1</v>
      </c>
      <c r="I337" s="831">
        <v>241</v>
      </c>
      <c r="J337" s="822"/>
      <c r="K337" s="822">
        <v>241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7252</v>
      </c>
      <c r="B338" s="822" t="s">
        <v>7253</v>
      </c>
      <c r="C338" s="822" t="s">
        <v>637</v>
      </c>
      <c r="D338" s="822" t="s">
        <v>2327</v>
      </c>
      <c r="E338" s="822" t="s">
        <v>7235</v>
      </c>
      <c r="F338" s="822" t="s">
        <v>7284</v>
      </c>
      <c r="G338" s="822" t="s">
        <v>7285</v>
      </c>
      <c r="H338" s="831">
        <v>9</v>
      </c>
      <c r="I338" s="831">
        <v>3438</v>
      </c>
      <c r="J338" s="822">
        <v>0.59687500000000004</v>
      </c>
      <c r="K338" s="822">
        <v>382</v>
      </c>
      <c r="L338" s="831">
        <v>15</v>
      </c>
      <c r="M338" s="831">
        <v>5760</v>
      </c>
      <c r="N338" s="822">
        <v>1</v>
      </c>
      <c r="O338" s="822">
        <v>384</v>
      </c>
      <c r="P338" s="831">
        <v>12</v>
      </c>
      <c r="Q338" s="831">
        <v>4620</v>
      </c>
      <c r="R338" s="827">
        <v>0.80208333333333337</v>
      </c>
      <c r="S338" s="832">
        <v>385</v>
      </c>
    </row>
    <row r="339" spans="1:19" ht="14.45" customHeight="1" x14ac:dyDescent="0.2">
      <c r="A339" s="821" t="s">
        <v>7252</v>
      </c>
      <c r="B339" s="822" t="s">
        <v>7253</v>
      </c>
      <c r="C339" s="822" t="s">
        <v>637</v>
      </c>
      <c r="D339" s="822" t="s">
        <v>2327</v>
      </c>
      <c r="E339" s="822" t="s">
        <v>7235</v>
      </c>
      <c r="F339" s="822" t="s">
        <v>7286</v>
      </c>
      <c r="G339" s="822" t="s">
        <v>7287</v>
      </c>
      <c r="H339" s="831">
        <v>5</v>
      </c>
      <c r="I339" s="831">
        <v>3020</v>
      </c>
      <c r="J339" s="822">
        <v>2.4917491749174916</v>
      </c>
      <c r="K339" s="822">
        <v>604</v>
      </c>
      <c r="L339" s="831">
        <v>2</v>
      </c>
      <c r="M339" s="831">
        <v>1212</v>
      </c>
      <c r="N339" s="822">
        <v>1</v>
      </c>
      <c r="O339" s="822">
        <v>606</v>
      </c>
      <c r="P339" s="831">
        <v>2</v>
      </c>
      <c r="Q339" s="831">
        <v>1218</v>
      </c>
      <c r="R339" s="827">
        <v>1.004950495049505</v>
      </c>
      <c r="S339" s="832">
        <v>609</v>
      </c>
    </row>
    <row r="340" spans="1:19" ht="14.45" customHeight="1" x14ac:dyDescent="0.2">
      <c r="A340" s="821" t="s">
        <v>7252</v>
      </c>
      <c r="B340" s="822" t="s">
        <v>7253</v>
      </c>
      <c r="C340" s="822" t="s">
        <v>637</v>
      </c>
      <c r="D340" s="822" t="s">
        <v>2327</v>
      </c>
      <c r="E340" s="822" t="s">
        <v>7235</v>
      </c>
      <c r="F340" s="822" t="s">
        <v>7288</v>
      </c>
      <c r="G340" s="822" t="s">
        <v>7289</v>
      </c>
      <c r="H340" s="831">
        <v>44</v>
      </c>
      <c r="I340" s="831">
        <v>4004</v>
      </c>
      <c r="J340" s="822">
        <v>0.86274509803921573</v>
      </c>
      <c r="K340" s="822">
        <v>91</v>
      </c>
      <c r="L340" s="831">
        <v>51</v>
      </c>
      <c r="M340" s="831">
        <v>4641</v>
      </c>
      <c r="N340" s="822">
        <v>1</v>
      </c>
      <c r="O340" s="822">
        <v>91</v>
      </c>
      <c r="P340" s="831">
        <v>13</v>
      </c>
      <c r="Q340" s="831">
        <v>1196</v>
      </c>
      <c r="R340" s="827">
        <v>0.25770308123249297</v>
      </c>
      <c r="S340" s="832">
        <v>92</v>
      </c>
    </row>
    <row r="341" spans="1:19" ht="14.45" customHeight="1" x14ac:dyDescent="0.2">
      <c r="A341" s="821" t="s">
        <v>7252</v>
      </c>
      <c r="B341" s="822" t="s">
        <v>7253</v>
      </c>
      <c r="C341" s="822" t="s">
        <v>637</v>
      </c>
      <c r="D341" s="822" t="s">
        <v>2327</v>
      </c>
      <c r="E341" s="822" t="s">
        <v>7235</v>
      </c>
      <c r="F341" s="822" t="s">
        <v>7290</v>
      </c>
      <c r="G341" s="822" t="s">
        <v>7291</v>
      </c>
      <c r="H341" s="831"/>
      <c r="I341" s="831"/>
      <c r="J341" s="822"/>
      <c r="K341" s="822"/>
      <c r="L341" s="831">
        <v>1</v>
      </c>
      <c r="M341" s="831">
        <v>436</v>
      </c>
      <c r="N341" s="822">
        <v>1</v>
      </c>
      <c r="O341" s="822">
        <v>436</v>
      </c>
      <c r="P341" s="831"/>
      <c r="Q341" s="831"/>
      <c r="R341" s="827"/>
      <c r="S341" s="832"/>
    </row>
    <row r="342" spans="1:19" ht="14.45" customHeight="1" x14ac:dyDescent="0.2">
      <c r="A342" s="821" t="s">
        <v>7252</v>
      </c>
      <c r="B342" s="822" t="s">
        <v>7253</v>
      </c>
      <c r="C342" s="822" t="s">
        <v>637</v>
      </c>
      <c r="D342" s="822" t="s">
        <v>2327</v>
      </c>
      <c r="E342" s="822" t="s">
        <v>7235</v>
      </c>
      <c r="F342" s="822" t="s">
        <v>7294</v>
      </c>
      <c r="G342" s="822" t="s">
        <v>7295</v>
      </c>
      <c r="H342" s="831">
        <v>125</v>
      </c>
      <c r="I342" s="831">
        <v>31500</v>
      </c>
      <c r="J342" s="822">
        <v>0.98425196850393704</v>
      </c>
      <c r="K342" s="822">
        <v>252</v>
      </c>
      <c r="L342" s="831">
        <v>126</v>
      </c>
      <c r="M342" s="831">
        <v>32004</v>
      </c>
      <c r="N342" s="822">
        <v>1</v>
      </c>
      <c r="O342" s="822">
        <v>254</v>
      </c>
      <c r="P342" s="831">
        <v>116</v>
      </c>
      <c r="Q342" s="831">
        <v>29580</v>
      </c>
      <c r="R342" s="827">
        <v>0.92425946756655419</v>
      </c>
      <c r="S342" s="832">
        <v>255</v>
      </c>
    </row>
    <row r="343" spans="1:19" ht="14.45" customHeight="1" x14ac:dyDescent="0.2">
      <c r="A343" s="821" t="s">
        <v>7252</v>
      </c>
      <c r="B343" s="822" t="s">
        <v>7253</v>
      </c>
      <c r="C343" s="822" t="s">
        <v>637</v>
      </c>
      <c r="D343" s="822" t="s">
        <v>2327</v>
      </c>
      <c r="E343" s="822" t="s">
        <v>7235</v>
      </c>
      <c r="F343" s="822" t="s">
        <v>7296</v>
      </c>
      <c r="G343" s="822" t="s">
        <v>7297</v>
      </c>
      <c r="H343" s="831">
        <v>732</v>
      </c>
      <c r="I343" s="831">
        <v>92731</v>
      </c>
      <c r="J343" s="822">
        <v>0.90747264791654436</v>
      </c>
      <c r="K343" s="822">
        <v>126.68169398907104</v>
      </c>
      <c r="L343" s="831">
        <v>811</v>
      </c>
      <c r="M343" s="831">
        <v>102186</v>
      </c>
      <c r="N343" s="822">
        <v>1</v>
      </c>
      <c r="O343" s="822">
        <v>126</v>
      </c>
      <c r="P343" s="831">
        <v>413</v>
      </c>
      <c r="Q343" s="831">
        <v>52451</v>
      </c>
      <c r="R343" s="827">
        <v>0.51328949171119331</v>
      </c>
      <c r="S343" s="832">
        <v>127</v>
      </c>
    </row>
    <row r="344" spans="1:19" ht="14.45" customHeight="1" x14ac:dyDescent="0.2">
      <c r="A344" s="821" t="s">
        <v>7252</v>
      </c>
      <c r="B344" s="822" t="s">
        <v>7253</v>
      </c>
      <c r="C344" s="822" t="s">
        <v>637</v>
      </c>
      <c r="D344" s="822" t="s">
        <v>2327</v>
      </c>
      <c r="E344" s="822" t="s">
        <v>7235</v>
      </c>
      <c r="F344" s="822" t="s">
        <v>7298</v>
      </c>
      <c r="G344" s="822" t="s">
        <v>7299</v>
      </c>
      <c r="H344" s="831">
        <v>31</v>
      </c>
      <c r="I344" s="831">
        <v>16476</v>
      </c>
      <c r="J344" s="822">
        <v>0.66823491239454902</v>
      </c>
      <c r="K344" s="822">
        <v>531.48387096774195</v>
      </c>
      <c r="L344" s="831">
        <v>46</v>
      </c>
      <c r="M344" s="831">
        <v>24656</v>
      </c>
      <c r="N344" s="822">
        <v>1</v>
      </c>
      <c r="O344" s="822">
        <v>536</v>
      </c>
      <c r="P344" s="831">
        <v>12</v>
      </c>
      <c r="Q344" s="831">
        <v>6480</v>
      </c>
      <c r="R344" s="827">
        <v>0.2628163530175211</v>
      </c>
      <c r="S344" s="832">
        <v>540</v>
      </c>
    </row>
    <row r="345" spans="1:19" ht="14.45" customHeight="1" x14ac:dyDescent="0.2">
      <c r="A345" s="821" t="s">
        <v>7252</v>
      </c>
      <c r="B345" s="822" t="s">
        <v>7253</v>
      </c>
      <c r="C345" s="822" t="s">
        <v>637</v>
      </c>
      <c r="D345" s="822" t="s">
        <v>2327</v>
      </c>
      <c r="E345" s="822" t="s">
        <v>7235</v>
      </c>
      <c r="F345" s="822" t="s">
        <v>7302</v>
      </c>
      <c r="G345" s="822" t="s">
        <v>7303</v>
      </c>
      <c r="H345" s="831">
        <v>3</v>
      </c>
      <c r="I345" s="831">
        <v>3939</v>
      </c>
      <c r="J345" s="822">
        <v>2.9818319454958364</v>
      </c>
      <c r="K345" s="822">
        <v>1313</v>
      </c>
      <c r="L345" s="831">
        <v>1</v>
      </c>
      <c r="M345" s="831">
        <v>1321</v>
      </c>
      <c r="N345" s="822">
        <v>1</v>
      </c>
      <c r="O345" s="822">
        <v>1321</v>
      </c>
      <c r="P345" s="831">
        <v>2</v>
      </c>
      <c r="Q345" s="831">
        <v>2656</v>
      </c>
      <c r="R345" s="827">
        <v>2.0105980317940952</v>
      </c>
      <c r="S345" s="832">
        <v>1328</v>
      </c>
    </row>
    <row r="346" spans="1:19" ht="14.45" customHeight="1" x14ac:dyDescent="0.2">
      <c r="A346" s="821" t="s">
        <v>7252</v>
      </c>
      <c r="B346" s="822" t="s">
        <v>7253</v>
      </c>
      <c r="C346" s="822" t="s">
        <v>637</v>
      </c>
      <c r="D346" s="822" t="s">
        <v>2327</v>
      </c>
      <c r="E346" s="822" t="s">
        <v>7235</v>
      </c>
      <c r="F346" s="822" t="s">
        <v>7304</v>
      </c>
      <c r="G346" s="822" t="s">
        <v>7305</v>
      </c>
      <c r="H346" s="831">
        <v>5</v>
      </c>
      <c r="I346" s="831">
        <v>820</v>
      </c>
      <c r="J346" s="822">
        <v>0.82828282828282829</v>
      </c>
      <c r="K346" s="822">
        <v>164</v>
      </c>
      <c r="L346" s="831">
        <v>6</v>
      </c>
      <c r="M346" s="831">
        <v>990</v>
      </c>
      <c r="N346" s="822">
        <v>1</v>
      </c>
      <c r="O346" s="822">
        <v>165</v>
      </c>
      <c r="P346" s="831">
        <v>2</v>
      </c>
      <c r="Q346" s="831">
        <v>332</v>
      </c>
      <c r="R346" s="827">
        <v>0.33535353535353535</v>
      </c>
      <c r="S346" s="832">
        <v>166</v>
      </c>
    </row>
    <row r="347" spans="1:19" ht="14.45" customHeight="1" x14ac:dyDescent="0.2">
      <c r="A347" s="821" t="s">
        <v>7252</v>
      </c>
      <c r="B347" s="822" t="s">
        <v>7253</v>
      </c>
      <c r="C347" s="822" t="s">
        <v>637</v>
      </c>
      <c r="D347" s="822" t="s">
        <v>2327</v>
      </c>
      <c r="E347" s="822" t="s">
        <v>7235</v>
      </c>
      <c r="F347" s="822" t="s">
        <v>7306</v>
      </c>
      <c r="G347" s="822" t="s">
        <v>7307</v>
      </c>
      <c r="H347" s="831"/>
      <c r="I347" s="831"/>
      <c r="J347" s="822"/>
      <c r="K347" s="822"/>
      <c r="L347" s="831"/>
      <c r="M347" s="831"/>
      <c r="N347" s="822"/>
      <c r="O347" s="822"/>
      <c r="P347" s="831">
        <v>2</v>
      </c>
      <c r="Q347" s="831">
        <v>0</v>
      </c>
      <c r="R347" s="827"/>
      <c r="S347" s="832">
        <v>0</v>
      </c>
    </row>
    <row r="348" spans="1:19" ht="14.45" customHeight="1" x14ac:dyDescent="0.2">
      <c r="A348" s="821" t="s">
        <v>7252</v>
      </c>
      <c r="B348" s="822" t="s">
        <v>7253</v>
      </c>
      <c r="C348" s="822" t="s">
        <v>637</v>
      </c>
      <c r="D348" s="822" t="s">
        <v>2327</v>
      </c>
      <c r="E348" s="822" t="s">
        <v>7235</v>
      </c>
      <c r="F348" s="822" t="s">
        <v>7308</v>
      </c>
      <c r="G348" s="822" t="s">
        <v>7309</v>
      </c>
      <c r="H348" s="831">
        <v>122</v>
      </c>
      <c r="I348" s="831">
        <v>4066.67</v>
      </c>
      <c r="J348" s="822">
        <v>0.772152042941745</v>
      </c>
      <c r="K348" s="822">
        <v>33.333360655737707</v>
      </c>
      <c r="L348" s="831">
        <v>158</v>
      </c>
      <c r="M348" s="831">
        <v>5266.67</v>
      </c>
      <c r="N348" s="822">
        <v>1</v>
      </c>
      <c r="O348" s="822">
        <v>33.33335443037975</v>
      </c>
      <c r="P348" s="831">
        <v>106</v>
      </c>
      <c r="Q348" s="831">
        <v>4132.22</v>
      </c>
      <c r="R348" s="827">
        <v>0.78459823759605218</v>
      </c>
      <c r="S348" s="832">
        <v>38.983207547169812</v>
      </c>
    </row>
    <row r="349" spans="1:19" ht="14.45" customHeight="1" x14ac:dyDescent="0.2">
      <c r="A349" s="821" t="s">
        <v>7252</v>
      </c>
      <c r="B349" s="822" t="s">
        <v>7253</v>
      </c>
      <c r="C349" s="822" t="s">
        <v>637</v>
      </c>
      <c r="D349" s="822" t="s">
        <v>2327</v>
      </c>
      <c r="E349" s="822" t="s">
        <v>7235</v>
      </c>
      <c r="F349" s="822" t="s">
        <v>7310</v>
      </c>
      <c r="G349" s="822" t="s">
        <v>7311</v>
      </c>
      <c r="H349" s="831">
        <v>137</v>
      </c>
      <c r="I349" s="831">
        <v>15857</v>
      </c>
      <c r="J349" s="822">
        <v>0.85436422413793101</v>
      </c>
      <c r="K349" s="822">
        <v>115.74452554744525</v>
      </c>
      <c r="L349" s="831">
        <v>160</v>
      </c>
      <c r="M349" s="831">
        <v>18560</v>
      </c>
      <c r="N349" s="822">
        <v>1</v>
      </c>
      <c r="O349" s="822">
        <v>116</v>
      </c>
      <c r="P349" s="831">
        <v>118</v>
      </c>
      <c r="Q349" s="831">
        <v>13806</v>
      </c>
      <c r="R349" s="827">
        <v>0.7438577586206897</v>
      </c>
      <c r="S349" s="832">
        <v>117</v>
      </c>
    </row>
    <row r="350" spans="1:19" ht="14.45" customHeight="1" x14ac:dyDescent="0.2">
      <c r="A350" s="821" t="s">
        <v>7252</v>
      </c>
      <c r="B350" s="822" t="s">
        <v>7253</v>
      </c>
      <c r="C350" s="822" t="s">
        <v>637</v>
      </c>
      <c r="D350" s="822" t="s">
        <v>2327</v>
      </c>
      <c r="E350" s="822" t="s">
        <v>7235</v>
      </c>
      <c r="F350" s="822" t="s">
        <v>7312</v>
      </c>
      <c r="G350" s="822" t="s">
        <v>7313</v>
      </c>
      <c r="H350" s="831">
        <v>1</v>
      </c>
      <c r="I350" s="831">
        <v>37</v>
      </c>
      <c r="J350" s="822">
        <v>0.97368421052631582</v>
      </c>
      <c r="K350" s="822">
        <v>37</v>
      </c>
      <c r="L350" s="831">
        <v>1</v>
      </c>
      <c r="M350" s="831">
        <v>38</v>
      </c>
      <c r="N350" s="822">
        <v>1</v>
      </c>
      <c r="O350" s="822">
        <v>38</v>
      </c>
      <c r="P350" s="831"/>
      <c r="Q350" s="831"/>
      <c r="R350" s="827"/>
      <c r="S350" s="832"/>
    </row>
    <row r="351" spans="1:19" ht="14.45" customHeight="1" x14ac:dyDescent="0.2">
      <c r="A351" s="821" t="s">
        <v>7252</v>
      </c>
      <c r="B351" s="822" t="s">
        <v>7253</v>
      </c>
      <c r="C351" s="822" t="s">
        <v>637</v>
      </c>
      <c r="D351" s="822" t="s">
        <v>2327</v>
      </c>
      <c r="E351" s="822" t="s">
        <v>7235</v>
      </c>
      <c r="F351" s="822" t="s">
        <v>7238</v>
      </c>
      <c r="G351" s="822" t="s">
        <v>7239</v>
      </c>
      <c r="H351" s="831">
        <v>5</v>
      </c>
      <c r="I351" s="831">
        <v>430</v>
      </c>
      <c r="J351" s="822">
        <v>0.61781609195402298</v>
      </c>
      <c r="K351" s="822">
        <v>86</v>
      </c>
      <c r="L351" s="831">
        <v>8</v>
      </c>
      <c r="M351" s="831">
        <v>696</v>
      </c>
      <c r="N351" s="822">
        <v>1</v>
      </c>
      <c r="O351" s="822">
        <v>87</v>
      </c>
      <c r="P351" s="831">
        <v>1</v>
      </c>
      <c r="Q351" s="831">
        <v>88</v>
      </c>
      <c r="R351" s="827">
        <v>0.12643678160919541</v>
      </c>
      <c r="S351" s="832">
        <v>88</v>
      </c>
    </row>
    <row r="352" spans="1:19" ht="14.45" customHeight="1" x14ac:dyDescent="0.2">
      <c r="A352" s="821" t="s">
        <v>7252</v>
      </c>
      <c r="B352" s="822" t="s">
        <v>7253</v>
      </c>
      <c r="C352" s="822" t="s">
        <v>637</v>
      </c>
      <c r="D352" s="822" t="s">
        <v>2327</v>
      </c>
      <c r="E352" s="822" t="s">
        <v>7235</v>
      </c>
      <c r="F352" s="822" t="s">
        <v>7314</v>
      </c>
      <c r="G352" s="822" t="s">
        <v>7315</v>
      </c>
      <c r="H352" s="831"/>
      <c r="I352" s="831"/>
      <c r="J352" s="822"/>
      <c r="K352" s="822"/>
      <c r="L352" s="831">
        <v>1</v>
      </c>
      <c r="M352" s="831">
        <v>156</v>
      </c>
      <c r="N352" s="822">
        <v>1</v>
      </c>
      <c r="O352" s="822">
        <v>156</v>
      </c>
      <c r="P352" s="831"/>
      <c r="Q352" s="831"/>
      <c r="R352" s="827"/>
      <c r="S352" s="832"/>
    </row>
    <row r="353" spans="1:19" ht="14.45" customHeight="1" x14ac:dyDescent="0.2">
      <c r="A353" s="821" t="s">
        <v>7252</v>
      </c>
      <c r="B353" s="822" t="s">
        <v>7253</v>
      </c>
      <c r="C353" s="822" t="s">
        <v>637</v>
      </c>
      <c r="D353" s="822" t="s">
        <v>2327</v>
      </c>
      <c r="E353" s="822" t="s">
        <v>7235</v>
      </c>
      <c r="F353" s="822" t="s">
        <v>7324</v>
      </c>
      <c r="G353" s="822" t="s">
        <v>7325</v>
      </c>
      <c r="H353" s="831"/>
      <c r="I353" s="831"/>
      <c r="J353" s="822"/>
      <c r="K353" s="822"/>
      <c r="L353" s="831"/>
      <c r="M353" s="831"/>
      <c r="N353" s="822"/>
      <c r="O353" s="822"/>
      <c r="P353" s="831">
        <v>1</v>
      </c>
      <c r="Q353" s="831">
        <v>76</v>
      </c>
      <c r="R353" s="827"/>
      <c r="S353" s="832">
        <v>76</v>
      </c>
    </row>
    <row r="354" spans="1:19" ht="14.45" customHeight="1" x14ac:dyDescent="0.2">
      <c r="A354" s="821" t="s">
        <v>7252</v>
      </c>
      <c r="B354" s="822" t="s">
        <v>7253</v>
      </c>
      <c r="C354" s="822" t="s">
        <v>637</v>
      </c>
      <c r="D354" s="822" t="s">
        <v>2327</v>
      </c>
      <c r="E354" s="822" t="s">
        <v>7235</v>
      </c>
      <c r="F354" s="822" t="s">
        <v>7326</v>
      </c>
      <c r="G354" s="822" t="s">
        <v>7327</v>
      </c>
      <c r="H354" s="831">
        <v>8</v>
      </c>
      <c r="I354" s="831">
        <v>3968</v>
      </c>
      <c r="J354" s="822">
        <v>1.9879759519038076</v>
      </c>
      <c r="K354" s="822">
        <v>496</v>
      </c>
      <c r="L354" s="831">
        <v>4</v>
      </c>
      <c r="M354" s="831">
        <v>1996</v>
      </c>
      <c r="N354" s="822">
        <v>1</v>
      </c>
      <c r="O354" s="822">
        <v>499</v>
      </c>
      <c r="P354" s="831"/>
      <c r="Q354" s="831"/>
      <c r="R354" s="827"/>
      <c r="S354" s="832"/>
    </row>
    <row r="355" spans="1:19" ht="14.45" customHeight="1" x14ac:dyDescent="0.2">
      <c r="A355" s="821" t="s">
        <v>7252</v>
      </c>
      <c r="B355" s="822" t="s">
        <v>7253</v>
      </c>
      <c r="C355" s="822" t="s">
        <v>637</v>
      </c>
      <c r="D355" s="822" t="s">
        <v>2327</v>
      </c>
      <c r="E355" s="822" t="s">
        <v>7235</v>
      </c>
      <c r="F355" s="822" t="s">
        <v>7240</v>
      </c>
      <c r="G355" s="822" t="s">
        <v>7241</v>
      </c>
      <c r="H355" s="831">
        <v>5</v>
      </c>
      <c r="I355" s="831">
        <v>790</v>
      </c>
      <c r="J355" s="822">
        <v>1.6666666666666667</v>
      </c>
      <c r="K355" s="822">
        <v>158</v>
      </c>
      <c r="L355" s="831">
        <v>3</v>
      </c>
      <c r="M355" s="831">
        <v>474</v>
      </c>
      <c r="N355" s="822">
        <v>1</v>
      </c>
      <c r="O355" s="822">
        <v>158</v>
      </c>
      <c r="P355" s="831">
        <v>2</v>
      </c>
      <c r="Q355" s="831">
        <v>318</v>
      </c>
      <c r="R355" s="827">
        <v>0.67088607594936711</v>
      </c>
      <c r="S355" s="832">
        <v>159</v>
      </c>
    </row>
    <row r="356" spans="1:19" ht="14.45" customHeight="1" x14ac:dyDescent="0.2">
      <c r="A356" s="821" t="s">
        <v>7252</v>
      </c>
      <c r="B356" s="822" t="s">
        <v>7253</v>
      </c>
      <c r="C356" s="822" t="s">
        <v>637</v>
      </c>
      <c r="D356" s="822" t="s">
        <v>2327</v>
      </c>
      <c r="E356" s="822" t="s">
        <v>7235</v>
      </c>
      <c r="F356" s="822" t="s">
        <v>7330</v>
      </c>
      <c r="G356" s="822" t="s">
        <v>7331</v>
      </c>
      <c r="H356" s="831">
        <v>1</v>
      </c>
      <c r="I356" s="831">
        <v>374</v>
      </c>
      <c r="J356" s="822"/>
      <c r="K356" s="822">
        <v>374</v>
      </c>
      <c r="L356" s="831"/>
      <c r="M356" s="831"/>
      <c r="N356" s="822"/>
      <c r="O356" s="822"/>
      <c r="P356" s="831"/>
      <c r="Q356" s="831"/>
      <c r="R356" s="827"/>
      <c r="S356" s="832"/>
    </row>
    <row r="357" spans="1:19" ht="14.45" customHeight="1" x14ac:dyDescent="0.2">
      <c r="A357" s="821" t="s">
        <v>7252</v>
      </c>
      <c r="B357" s="822" t="s">
        <v>7253</v>
      </c>
      <c r="C357" s="822" t="s">
        <v>637</v>
      </c>
      <c r="D357" s="822" t="s">
        <v>2327</v>
      </c>
      <c r="E357" s="822" t="s">
        <v>7235</v>
      </c>
      <c r="F357" s="822" t="s">
        <v>7340</v>
      </c>
      <c r="G357" s="822" t="s">
        <v>7341</v>
      </c>
      <c r="H357" s="831">
        <v>85</v>
      </c>
      <c r="I357" s="831">
        <v>17425</v>
      </c>
      <c r="J357" s="822">
        <v>0.43827657326827307</v>
      </c>
      <c r="K357" s="822">
        <v>205</v>
      </c>
      <c r="L357" s="831">
        <v>193</v>
      </c>
      <c r="M357" s="831">
        <v>39758</v>
      </c>
      <c r="N357" s="822">
        <v>1</v>
      </c>
      <c r="O357" s="822">
        <v>206</v>
      </c>
      <c r="P357" s="831">
        <v>179</v>
      </c>
      <c r="Q357" s="831">
        <v>37053</v>
      </c>
      <c r="R357" s="827">
        <v>0.93196337843955934</v>
      </c>
      <c r="S357" s="832">
        <v>207</v>
      </c>
    </row>
    <row r="358" spans="1:19" ht="14.45" customHeight="1" x14ac:dyDescent="0.2">
      <c r="A358" s="821" t="s">
        <v>7252</v>
      </c>
      <c r="B358" s="822" t="s">
        <v>7253</v>
      </c>
      <c r="C358" s="822" t="s">
        <v>637</v>
      </c>
      <c r="D358" s="822" t="s">
        <v>2327</v>
      </c>
      <c r="E358" s="822" t="s">
        <v>7235</v>
      </c>
      <c r="F358" s="822" t="s">
        <v>7348</v>
      </c>
      <c r="G358" s="822" t="s">
        <v>7349</v>
      </c>
      <c r="H358" s="831">
        <v>2</v>
      </c>
      <c r="I358" s="831">
        <v>706</v>
      </c>
      <c r="J358" s="822">
        <v>0.39774647887323944</v>
      </c>
      <c r="K358" s="822">
        <v>353</v>
      </c>
      <c r="L358" s="831">
        <v>5</v>
      </c>
      <c r="M358" s="831">
        <v>1775</v>
      </c>
      <c r="N358" s="822">
        <v>1</v>
      </c>
      <c r="O358" s="822">
        <v>355</v>
      </c>
      <c r="P358" s="831"/>
      <c r="Q358" s="831"/>
      <c r="R358" s="827"/>
      <c r="S358" s="832"/>
    </row>
    <row r="359" spans="1:19" ht="14.45" customHeight="1" x14ac:dyDescent="0.2">
      <c r="A359" s="821" t="s">
        <v>7252</v>
      </c>
      <c r="B359" s="822" t="s">
        <v>7253</v>
      </c>
      <c r="C359" s="822" t="s">
        <v>637</v>
      </c>
      <c r="D359" s="822" t="s">
        <v>2327</v>
      </c>
      <c r="E359" s="822" t="s">
        <v>7235</v>
      </c>
      <c r="F359" s="822" t="s">
        <v>7356</v>
      </c>
      <c r="G359" s="822" t="s">
        <v>7357</v>
      </c>
      <c r="H359" s="831">
        <v>6</v>
      </c>
      <c r="I359" s="831">
        <v>4494</v>
      </c>
      <c r="J359" s="822">
        <v>2.9880319148936172</v>
      </c>
      <c r="K359" s="822">
        <v>749</v>
      </c>
      <c r="L359" s="831">
        <v>2</v>
      </c>
      <c r="M359" s="831">
        <v>1504</v>
      </c>
      <c r="N359" s="822">
        <v>1</v>
      </c>
      <c r="O359" s="822">
        <v>752</v>
      </c>
      <c r="P359" s="831"/>
      <c r="Q359" s="831"/>
      <c r="R359" s="827"/>
      <c r="S359" s="832"/>
    </row>
    <row r="360" spans="1:19" ht="14.45" customHeight="1" x14ac:dyDescent="0.2">
      <c r="A360" s="821" t="s">
        <v>7252</v>
      </c>
      <c r="B360" s="822" t="s">
        <v>7253</v>
      </c>
      <c r="C360" s="822" t="s">
        <v>637</v>
      </c>
      <c r="D360" s="822" t="s">
        <v>2327</v>
      </c>
      <c r="E360" s="822" t="s">
        <v>7235</v>
      </c>
      <c r="F360" s="822" t="s">
        <v>7360</v>
      </c>
      <c r="G360" s="822" t="s">
        <v>7361</v>
      </c>
      <c r="H360" s="831"/>
      <c r="I360" s="831"/>
      <c r="J360" s="822"/>
      <c r="K360" s="822"/>
      <c r="L360" s="831">
        <v>3</v>
      </c>
      <c r="M360" s="831">
        <v>261</v>
      </c>
      <c r="N360" s="822">
        <v>1</v>
      </c>
      <c r="O360" s="822">
        <v>87</v>
      </c>
      <c r="P360" s="831"/>
      <c r="Q360" s="831"/>
      <c r="R360" s="827"/>
      <c r="S360" s="832"/>
    </row>
    <row r="361" spans="1:19" ht="14.45" customHeight="1" x14ac:dyDescent="0.2">
      <c r="A361" s="821" t="s">
        <v>7252</v>
      </c>
      <c r="B361" s="822" t="s">
        <v>7253</v>
      </c>
      <c r="C361" s="822" t="s">
        <v>637</v>
      </c>
      <c r="D361" s="822" t="s">
        <v>2327</v>
      </c>
      <c r="E361" s="822" t="s">
        <v>7235</v>
      </c>
      <c r="F361" s="822" t="s">
        <v>7362</v>
      </c>
      <c r="G361" s="822" t="s">
        <v>7363</v>
      </c>
      <c r="H361" s="831"/>
      <c r="I361" s="831"/>
      <c r="J361" s="822"/>
      <c r="K361" s="822"/>
      <c r="L361" s="831">
        <v>2</v>
      </c>
      <c r="M361" s="831">
        <v>1006</v>
      </c>
      <c r="N361" s="822">
        <v>1</v>
      </c>
      <c r="O361" s="822">
        <v>503</v>
      </c>
      <c r="P361" s="831"/>
      <c r="Q361" s="831"/>
      <c r="R361" s="827"/>
      <c r="S361" s="832"/>
    </row>
    <row r="362" spans="1:19" ht="14.45" customHeight="1" x14ac:dyDescent="0.2">
      <c r="A362" s="821" t="s">
        <v>7252</v>
      </c>
      <c r="B362" s="822" t="s">
        <v>7253</v>
      </c>
      <c r="C362" s="822" t="s">
        <v>637</v>
      </c>
      <c r="D362" s="822" t="s">
        <v>2327</v>
      </c>
      <c r="E362" s="822" t="s">
        <v>7235</v>
      </c>
      <c r="F362" s="822" t="s">
        <v>7366</v>
      </c>
      <c r="G362" s="822" t="s">
        <v>7367</v>
      </c>
      <c r="H362" s="831"/>
      <c r="I362" s="831"/>
      <c r="J362" s="822"/>
      <c r="K362" s="822"/>
      <c r="L362" s="831"/>
      <c r="M362" s="831"/>
      <c r="N362" s="822"/>
      <c r="O362" s="822"/>
      <c r="P362" s="831">
        <v>1</v>
      </c>
      <c r="Q362" s="831">
        <v>2647</v>
      </c>
      <c r="R362" s="827"/>
      <c r="S362" s="832">
        <v>2647</v>
      </c>
    </row>
    <row r="363" spans="1:19" ht="14.45" customHeight="1" x14ac:dyDescent="0.2">
      <c r="A363" s="821" t="s">
        <v>7252</v>
      </c>
      <c r="B363" s="822" t="s">
        <v>7253</v>
      </c>
      <c r="C363" s="822" t="s">
        <v>637</v>
      </c>
      <c r="D363" s="822" t="s">
        <v>2327</v>
      </c>
      <c r="E363" s="822" t="s">
        <v>7235</v>
      </c>
      <c r="F363" s="822" t="s">
        <v>7368</v>
      </c>
      <c r="G363" s="822" t="s">
        <v>7369</v>
      </c>
      <c r="H363" s="831"/>
      <c r="I363" s="831"/>
      <c r="J363" s="822"/>
      <c r="K363" s="822"/>
      <c r="L363" s="831"/>
      <c r="M363" s="831"/>
      <c r="N363" s="822"/>
      <c r="O363" s="822"/>
      <c r="P363" s="831">
        <v>3</v>
      </c>
      <c r="Q363" s="831">
        <v>0</v>
      </c>
      <c r="R363" s="827"/>
      <c r="S363" s="832">
        <v>0</v>
      </c>
    </row>
    <row r="364" spans="1:19" ht="14.45" customHeight="1" x14ac:dyDescent="0.2">
      <c r="A364" s="821" t="s">
        <v>7252</v>
      </c>
      <c r="B364" s="822" t="s">
        <v>7253</v>
      </c>
      <c r="C364" s="822" t="s">
        <v>637</v>
      </c>
      <c r="D364" s="822" t="s">
        <v>2327</v>
      </c>
      <c r="E364" s="822" t="s">
        <v>7235</v>
      </c>
      <c r="F364" s="822" t="s">
        <v>7372</v>
      </c>
      <c r="G364" s="822" t="s">
        <v>7373</v>
      </c>
      <c r="H364" s="831">
        <v>2</v>
      </c>
      <c r="I364" s="831">
        <v>200</v>
      </c>
      <c r="J364" s="822"/>
      <c r="K364" s="822">
        <v>100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7252</v>
      </c>
      <c r="B365" s="822" t="s">
        <v>7253</v>
      </c>
      <c r="C365" s="822" t="s">
        <v>637</v>
      </c>
      <c r="D365" s="822" t="s">
        <v>2327</v>
      </c>
      <c r="E365" s="822" t="s">
        <v>7235</v>
      </c>
      <c r="F365" s="822" t="s">
        <v>7374</v>
      </c>
      <c r="G365" s="822" t="s">
        <v>7375</v>
      </c>
      <c r="H365" s="831"/>
      <c r="I365" s="831"/>
      <c r="J365" s="822"/>
      <c r="K365" s="822"/>
      <c r="L365" s="831"/>
      <c r="M365" s="831"/>
      <c r="N365" s="822"/>
      <c r="O365" s="822"/>
      <c r="P365" s="831">
        <v>1</v>
      </c>
      <c r="Q365" s="831">
        <v>1305</v>
      </c>
      <c r="R365" s="827"/>
      <c r="S365" s="832">
        <v>1305</v>
      </c>
    </row>
    <row r="366" spans="1:19" ht="14.45" customHeight="1" x14ac:dyDescent="0.2">
      <c r="A366" s="821" t="s">
        <v>7252</v>
      </c>
      <c r="B366" s="822" t="s">
        <v>7253</v>
      </c>
      <c r="C366" s="822" t="s">
        <v>637</v>
      </c>
      <c r="D366" s="822" t="s">
        <v>2331</v>
      </c>
      <c r="E366" s="822" t="s">
        <v>7230</v>
      </c>
      <c r="F366" s="822" t="s">
        <v>7231</v>
      </c>
      <c r="G366" s="822" t="s">
        <v>7232</v>
      </c>
      <c r="H366" s="831">
        <v>9.3500000000000014</v>
      </c>
      <c r="I366" s="831">
        <v>650.7600000000001</v>
      </c>
      <c r="J366" s="822">
        <v>6.0322580645161299</v>
      </c>
      <c r="K366" s="822">
        <v>69.599999999999994</v>
      </c>
      <c r="L366" s="831">
        <v>1.55</v>
      </c>
      <c r="M366" s="831">
        <v>107.88</v>
      </c>
      <c r="N366" s="822">
        <v>1</v>
      </c>
      <c r="O366" s="822">
        <v>69.599999999999994</v>
      </c>
      <c r="P366" s="831">
        <v>23</v>
      </c>
      <c r="Q366" s="831">
        <v>1603.79</v>
      </c>
      <c r="R366" s="827">
        <v>14.866425658138672</v>
      </c>
      <c r="S366" s="832">
        <v>69.73</v>
      </c>
    </row>
    <row r="367" spans="1:19" ht="14.45" customHeight="1" x14ac:dyDescent="0.2">
      <c r="A367" s="821" t="s">
        <v>7252</v>
      </c>
      <c r="B367" s="822" t="s">
        <v>7253</v>
      </c>
      <c r="C367" s="822" t="s">
        <v>637</v>
      </c>
      <c r="D367" s="822" t="s">
        <v>2331</v>
      </c>
      <c r="E367" s="822" t="s">
        <v>7230</v>
      </c>
      <c r="F367" s="822" t="s">
        <v>7258</v>
      </c>
      <c r="G367" s="822" t="s">
        <v>1178</v>
      </c>
      <c r="H367" s="831">
        <v>187</v>
      </c>
      <c r="I367" s="831">
        <v>3141.6</v>
      </c>
      <c r="J367" s="822">
        <v>1.3357142857142854</v>
      </c>
      <c r="K367" s="822">
        <v>16.8</v>
      </c>
      <c r="L367" s="831">
        <v>140</v>
      </c>
      <c r="M367" s="831">
        <v>2352.0000000000005</v>
      </c>
      <c r="N367" s="822">
        <v>1</v>
      </c>
      <c r="O367" s="822">
        <v>16.800000000000004</v>
      </c>
      <c r="P367" s="831">
        <v>141</v>
      </c>
      <c r="Q367" s="831">
        <v>2368.7999999999997</v>
      </c>
      <c r="R367" s="827">
        <v>1.0071428571428569</v>
      </c>
      <c r="S367" s="832">
        <v>16.799999999999997</v>
      </c>
    </row>
    <row r="368" spans="1:19" ht="14.45" customHeight="1" x14ac:dyDescent="0.2">
      <c r="A368" s="821" t="s">
        <v>7252</v>
      </c>
      <c r="B368" s="822" t="s">
        <v>7253</v>
      </c>
      <c r="C368" s="822" t="s">
        <v>637</v>
      </c>
      <c r="D368" s="822" t="s">
        <v>2331</v>
      </c>
      <c r="E368" s="822" t="s">
        <v>7230</v>
      </c>
      <c r="F368" s="822" t="s">
        <v>7260</v>
      </c>
      <c r="G368" s="822" t="s">
        <v>3266</v>
      </c>
      <c r="H368" s="831"/>
      <c r="I368" s="831"/>
      <c r="J368" s="822"/>
      <c r="K368" s="822"/>
      <c r="L368" s="831"/>
      <c r="M368" s="831"/>
      <c r="N368" s="822"/>
      <c r="O368" s="822"/>
      <c r="P368" s="831">
        <v>1</v>
      </c>
      <c r="Q368" s="831">
        <v>941.26</v>
      </c>
      <c r="R368" s="827"/>
      <c r="S368" s="832">
        <v>941.26</v>
      </c>
    </row>
    <row r="369" spans="1:19" ht="14.45" customHeight="1" x14ac:dyDescent="0.2">
      <c r="A369" s="821" t="s">
        <v>7252</v>
      </c>
      <c r="B369" s="822" t="s">
        <v>7253</v>
      </c>
      <c r="C369" s="822" t="s">
        <v>637</v>
      </c>
      <c r="D369" s="822" t="s">
        <v>2331</v>
      </c>
      <c r="E369" s="822" t="s">
        <v>7235</v>
      </c>
      <c r="F369" s="822" t="s">
        <v>7272</v>
      </c>
      <c r="G369" s="822" t="s">
        <v>7273</v>
      </c>
      <c r="H369" s="831"/>
      <c r="I369" s="831"/>
      <c r="J369" s="822"/>
      <c r="K369" s="822"/>
      <c r="L369" s="831">
        <v>1</v>
      </c>
      <c r="M369" s="831">
        <v>84</v>
      </c>
      <c r="N369" s="822">
        <v>1</v>
      </c>
      <c r="O369" s="822">
        <v>84</v>
      </c>
      <c r="P369" s="831">
        <v>1</v>
      </c>
      <c r="Q369" s="831">
        <v>85</v>
      </c>
      <c r="R369" s="827">
        <v>1.0119047619047619</v>
      </c>
      <c r="S369" s="832">
        <v>85</v>
      </c>
    </row>
    <row r="370" spans="1:19" ht="14.45" customHeight="1" x14ac:dyDescent="0.2">
      <c r="A370" s="821" t="s">
        <v>7252</v>
      </c>
      <c r="B370" s="822" t="s">
        <v>7253</v>
      </c>
      <c r="C370" s="822" t="s">
        <v>637</v>
      </c>
      <c r="D370" s="822" t="s">
        <v>2331</v>
      </c>
      <c r="E370" s="822" t="s">
        <v>7235</v>
      </c>
      <c r="F370" s="822" t="s">
        <v>7276</v>
      </c>
      <c r="G370" s="822" t="s">
        <v>7277</v>
      </c>
      <c r="H370" s="831">
        <v>35</v>
      </c>
      <c r="I370" s="831">
        <v>1295</v>
      </c>
      <c r="J370" s="822">
        <v>1.4816933638443937</v>
      </c>
      <c r="K370" s="822">
        <v>37</v>
      </c>
      <c r="L370" s="831">
        <v>23</v>
      </c>
      <c r="M370" s="831">
        <v>874</v>
      </c>
      <c r="N370" s="822">
        <v>1</v>
      </c>
      <c r="O370" s="822">
        <v>38</v>
      </c>
      <c r="P370" s="831">
        <v>35</v>
      </c>
      <c r="Q370" s="831">
        <v>1330</v>
      </c>
      <c r="R370" s="827">
        <v>1.5217391304347827</v>
      </c>
      <c r="S370" s="832">
        <v>38</v>
      </c>
    </row>
    <row r="371" spans="1:19" ht="14.45" customHeight="1" x14ac:dyDescent="0.2">
      <c r="A371" s="821" t="s">
        <v>7252</v>
      </c>
      <c r="B371" s="822" t="s">
        <v>7253</v>
      </c>
      <c r="C371" s="822" t="s">
        <v>637</v>
      </c>
      <c r="D371" s="822" t="s">
        <v>2331</v>
      </c>
      <c r="E371" s="822" t="s">
        <v>7235</v>
      </c>
      <c r="F371" s="822" t="s">
        <v>7282</v>
      </c>
      <c r="G371" s="822" t="s">
        <v>7283</v>
      </c>
      <c r="H371" s="831"/>
      <c r="I371" s="831"/>
      <c r="J371" s="822"/>
      <c r="K371" s="822"/>
      <c r="L371" s="831"/>
      <c r="M371" s="831"/>
      <c r="N371" s="822"/>
      <c r="O371" s="822"/>
      <c r="P371" s="831">
        <v>1</v>
      </c>
      <c r="Q371" s="831">
        <v>243</v>
      </c>
      <c r="R371" s="827"/>
      <c r="S371" s="832">
        <v>243</v>
      </c>
    </row>
    <row r="372" spans="1:19" ht="14.45" customHeight="1" x14ac:dyDescent="0.2">
      <c r="A372" s="821" t="s">
        <v>7252</v>
      </c>
      <c r="B372" s="822" t="s">
        <v>7253</v>
      </c>
      <c r="C372" s="822" t="s">
        <v>637</v>
      </c>
      <c r="D372" s="822" t="s">
        <v>2331</v>
      </c>
      <c r="E372" s="822" t="s">
        <v>7235</v>
      </c>
      <c r="F372" s="822" t="s">
        <v>7284</v>
      </c>
      <c r="G372" s="822" t="s">
        <v>7285</v>
      </c>
      <c r="H372" s="831"/>
      <c r="I372" s="831"/>
      <c r="J372" s="822"/>
      <c r="K372" s="822"/>
      <c r="L372" s="831"/>
      <c r="M372" s="831"/>
      <c r="N372" s="822"/>
      <c r="O372" s="822"/>
      <c r="P372" s="831">
        <v>1</v>
      </c>
      <c r="Q372" s="831">
        <v>385</v>
      </c>
      <c r="R372" s="827"/>
      <c r="S372" s="832">
        <v>385</v>
      </c>
    </row>
    <row r="373" spans="1:19" ht="14.45" customHeight="1" x14ac:dyDescent="0.2">
      <c r="A373" s="821" t="s">
        <v>7252</v>
      </c>
      <c r="B373" s="822" t="s">
        <v>7253</v>
      </c>
      <c r="C373" s="822" t="s">
        <v>637</v>
      </c>
      <c r="D373" s="822" t="s">
        <v>2331</v>
      </c>
      <c r="E373" s="822" t="s">
        <v>7235</v>
      </c>
      <c r="F373" s="822" t="s">
        <v>7294</v>
      </c>
      <c r="G373" s="822" t="s">
        <v>7295</v>
      </c>
      <c r="H373" s="831">
        <v>560</v>
      </c>
      <c r="I373" s="831">
        <v>141120</v>
      </c>
      <c r="J373" s="822">
        <v>1.0157048467661836</v>
      </c>
      <c r="K373" s="822">
        <v>252</v>
      </c>
      <c r="L373" s="831">
        <v>547</v>
      </c>
      <c r="M373" s="831">
        <v>138938</v>
      </c>
      <c r="N373" s="822">
        <v>1</v>
      </c>
      <c r="O373" s="822">
        <v>254</v>
      </c>
      <c r="P373" s="831">
        <v>584</v>
      </c>
      <c r="Q373" s="831">
        <v>148920</v>
      </c>
      <c r="R373" s="827">
        <v>1.0718449956095524</v>
      </c>
      <c r="S373" s="832">
        <v>255</v>
      </c>
    </row>
    <row r="374" spans="1:19" ht="14.45" customHeight="1" x14ac:dyDescent="0.2">
      <c r="A374" s="821" t="s">
        <v>7252</v>
      </c>
      <c r="B374" s="822" t="s">
        <v>7253</v>
      </c>
      <c r="C374" s="822" t="s">
        <v>637</v>
      </c>
      <c r="D374" s="822" t="s">
        <v>2331</v>
      </c>
      <c r="E374" s="822" t="s">
        <v>7235</v>
      </c>
      <c r="F374" s="822" t="s">
        <v>7296</v>
      </c>
      <c r="G374" s="822" t="s">
        <v>7297</v>
      </c>
      <c r="H374" s="831">
        <v>713</v>
      </c>
      <c r="I374" s="831">
        <v>90377</v>
      </c>
      <c r="J374" s="822">
        <v>1.0455944282474894</v>
      </c>
      <c r="K374" s="822">
        <v>126.75596072931276</v>
      </c>
      <c r="L374" s="831">
        <v>686</v>
      </c>
      <c r="M374" s="831">
        <v>86436</v>
      </c>
      <c r="N374" s="822">
        <v>1</v>
      </c>
      <c r="O374" s="822">
        <v>126</v>
      </c>
      <c r="P374" s="831">
        <v>563</v>
      </c>
      <c r="Q374" s="831">
        <v>71501</v>
      </c>
      <c r="R374" s="827">
        <v>0.82721319820445183</v>
      </c>
      <c r="S374" s="832">
        <v>127</v>
      </c>
    </row>
    <row r="375" spans="1:19" ht="14.45" customHeight="1" x14ac:dyDescent="0.2">
      <c r="A375" s="821" t="s">
        <v>7252</v>
      </c>
      <c r="B375" s="822" t="s">
        <v>7253</v>
      </c>
      <c r="C375" s="822" t="s">
        <v>637</v>
      </c>
      <c r="D375" s="822" t="s">
        <v>2331</v>
      </c>
      <c r="E375" s="822" t="s">
        <v>7235</v>
      </c>
      <c r="F375" s="822" t="s">
        <v>7304</v>
      </c>
      <c r="G375" s="822" t="s">
        <v>7305</v>
      </c>
      <c r="H375" s="831">
        <v>293</v>
      </c>
      <c r="I375" s="831">
        <v>48052</v>
      </c>
      <c r="J375" s="822">
        <v>1.3934174278671887</v>
      </c>
      <c r="K375" s="822">
        <v>164</v>
      </c>
      <c r="L375" s="831">
        <v>209</v>
      </c>
      <c r="M375" s="831">
        <v>34485</v>
      </c>
      <c r="N375" s="822">
        <v>1</v>
      </c>
      <c r="O375" s="822">
        <v>165</v>
      </c>
      <c r="P375" s="831">
        <v>185</v>
      </c>
      <c r="Q375" s="831">
        <v>30710</v>
      </c>
      <c r="R375" s="827">
        <v>0.89053211541249822</v>
      </c>
      <c r="S375" s="832">
        <v>166</v>
      </c>
    </row>
    <row r="376" spans="1:19" ht="14.45" customHeight="1" x14ac:dyDescent="0.2">
      <c r="A376" s="821" t="s">
        <v>7252</v>
      </c>
      <c r="B376" s="822" t="s">
        <v>7253</v>
      </c>
      <c r="C376" s="822" t="s">
        <v>637</v>
      </c>
      <c r="D376" s="822" t="s">
        <v>2331</v>
      </c>
      <c r="E376" s="822" t="s">
        <v>7235</v>
      </c>
      <c r="F376" s="822" t="s">
        <v>7306</v>
      </c>
      <c r="G376" s="822" t="s">
        <v>7307</v>
      </c>
      <c r="H376" s="831"/>
      <c r="I376" s="831"/>
      <c r="J376" s="822"/>
      <c r="K376" s="822"/>
      <c r="L376" s="831"/>
      <c r="M376" s="831"/>
      <c r="N376" s="822"/>
      <c r="O376" s="822"/>
      <c r="P376" s="831">
        <v>94</v>
      </c>
      <c r="Q376" s="831">
        <v>0</v>
      </c>
      <c r="R376" s="827"/>
      <c r="S376" s="832">
        <v>0</v>
      </c>
    </row>
    <row r="377" spans="1:19" ht="14.45" customHeight="1" x14ac:dyDescent="0.2">
      <c r="A377" s="821" t="s">
        <v>7252</v>
      </c>
      <c r="B377" s="822" t="s">
        <v>7253</v>
      </c>
      <c r="C377" s="822" t="s">
        <v>637</v>
      </c>
      <c r="D377" s="822" t="s">
        <v>2331</v>
      </c>
      <c r="E377" s="822" t="s">
        <v>7235</v>
      </c>
      <c r="F377" s="822" t="s">
        <v>7308</v>
      </c>
      <c r="G377" s="822" t="s">
        <v>7309</v>
      </c>
      <c r="H377" s="831">
        <v>974</v>
      </c>
      <c r="I377" s="831">
        <v>32466.660000000003</v>
      </c>
      <c r="J377" s="822">
        <v>0.82055620073976443</v>
      </c>
      <c r="K377" s="822">
        <v>33.333326488706369</v>
      </c>
      <c r="L377" s="831">
        <v>1187</v>
      </c>
      <c r="M377" s="831">
        <v>39566.65</v>
      </c>
      <c r="N377" s="822">
        <v>1</v>
      </c>
      <c r="O377" s="822">
        <v>33.333319292333613</v>
      </c>
      <c r="P377" s="831">
        <v>1117</v>
      </c>
      <c r="Q377" s="831">
        <v>43601.11</v>
      </c>
      <c r="R377" s="827">
        <v>1.1019661760598889</v>
      </c>
      <c r="S377" s="832">
        <v>39.034118173679502</v>
      </c>
    </row>
    <row r="378" spans="1:19" ht="14.45" customHeight="1" x14ac:dyDescent="0.2">
      <c r="A378" s="821" t="s">
        <v>7252</v>
      </c>
      <c r="B378" s="822" t="s">
        <v>7253</v>
      </c>
      <c r="C378" s="822" t="s">
        <v>637</v>
      </c>
      <c r="D378" s="822" t="s">
        <v>2331</v>
      </c>
      <c r="E378" s="822" t="s">
        <v>7235</v>
      </c>
      <c r="F378" s="822" t="s">
        <v>7312</v>
      </c>
      <c r="G378" s="822" t="s">
        <v>7313</v>
      </c>
      <c r="H378" s="831">
        <v>1</v>
      </c>
      <c r="I378" s="831">
        <v>37</v>
      </c>
      <c r="J378" s="822"/>
      <c r="K378" s="822">
        <v>37</v>
      </c>
      <c r="L378" s="831"/>
      <c r="M378" s="831"/>
      <c r="N378" s="822"/>
      <c r="O378" s="822"/>
      <c r="P378" s="831">
        <v>1</v>
      </c>
      <c r="Q378" s="831">
        <v>38</v>
      </c>
      <c r="R378" s="827"/>
      <c r="S378" s="832">
        <v>38</v>
      </c>
    </row>
    <row r="379" spans="1:19" ht="14.45" customHeight="1" x14ac:dyDescent="0.2">
      <c r="A379" s="821" t="s">
        <v>7252</v>
      </c>
      <c r="B379" s="822" t="s">
        <v>7253</v>
      </c>
      <c r="C379" s="822" t="s">
        <v>637</v>
      </c>
      <c r="D379" s="822" t="s">
        <v>2331</v>
      </c>
      <c r="E379" s="822" t="s">
        <v>7235</v>
      </c>
      <c r="F379" s="822" t="s">
        <v>7238</v>
      </c>
      <c r="G379" s="822" t="s">
        <v>7239</v>
      </c>
      <c r="H379" s="831">
        <v>300</v>
      </c>
      <c r="I379" s="831">
        <v>25800</v>
      </c>
      <c r="J379" s="822">
        <v>1.3857557202707058</v>
      </c>
      <c r="K379" s="822">
        <v>86</v>
      </c>
      <c r="L379" s="831">
        <v>214</v>
      </c>
      <c r="M379" s="831">
        <v>18618</v>
      </c>
      <c r="N379" s="822">
        <v>1</v>
      </c>
      <c r="O379" s="822">
        <v>87</v>
      </c>
      <c r="P379" s="831">
        <v>212</v>
      </c>
      <c r="Q379" s="831">
        <v>18656</v>
      </c>
      <c r="R379" s="827">
        <v>1.0020410355569878</v>
      </c>
      <c r="S379" s="832">
        <v>88</v>
      </c>
    </row>
    <row r="380" spans="1:19" ht="14.45" customHeight="1" x14ac:dyDescent="0.2">
      <c r="A380" s="821" t="s">
        <v>7252</v>
      </c>
      <c r="B380" s="822" t="s">
        <v>7253</v>
      </c>
      <c r="C380" s="822" t="s">
        <v>637</v>
      </c>
      <c r="D380" s="822" t="s">
        <v>2331</v>
      </c>
      <c r="E380" s="822" t="s">
        <v>7235</v>
      </c>
      <c r="F380" s="822" t="s">
        <v>7324</v>
      </c>
      <c r="G380" s="822" t="s">
        <v>7325</v>
      </c>
      <c r="H380" s="831"/>
      <c r="I380" s="831"/>
      <c r="J380" s="822"/>
      <c r="K380" s="822"/>
      <c r="L380" s="831"/>
      <c r="M380" s="831"/>
      <c r="N380" s="822"/>
      <c r="O380" s="822"/>
      <c r="P380" s="831">
        <v>9</v>
      </c>
      <c r="Q380" s="831">
        <v>684</v>
      </c>
      <c r="R380" s="827"/>
      <c r="S380" s="832">
        <v>76</v>
      </c>
    </row>
    <row r="381" spans="1:19" ht="14.45" customHeight="1" x14ac:dyDescent="0.2">
      <c r="A381" s="821" t="s">
        <v>7252</v>
      </c>
      <c r="B381" s="822" t="s">
        <v>7253</v>
      </c>
      <c r="C381" s="822" t="s">
        <v>637</v>
      </c>
      <c r="D381" s="822" t="s">
        <v>2331</v>
      </c>
      <c r="E381" s="822" t="s">
        <v>7235</v>
      </c>
      <c r="F381" s="822" t="s">
        <v>7338</v>
      </c>
      <c r="G381" s="822" t="s">
        <v>7339</v>
      </c>
      <c r="H381" s="831"/>
      <c r="I381" s="831"/>
      <c r="J381" s="822"/>
      <c r="K381" s="822"/>
      <c r="L381" s="831">
        <v>1</v>
      </c>
      <c r="M381" s="831">
        <v>61</v>
      </c>
      <c r="N381" s="822">
        <v>1</v>
      </c>
      <c r="O381" s="822">
        <v>61</v>
      </c>
      <c r="P381" s="831"/>
      <c r="Q381" s="831"/>
      <c r="R381" s="827"/>
      <c r="S381" s="832"/>
    </row>
    <row r="382" spans="1:19" ht="14.45" customHeight="1" x14ac:dyDescent="0.2">
      <c r="A382" s="821" t="s">
        <v>7252</v>
      </c>
      <c r="B382" s="822" t="s">
        <v>7253</v>
      </c>
      <c r="C382" s="822" t="s">
        <v>637</v>
      </c>
      <c r="D382" s="822" t="s">
        <v>2331</v>
      </c>
      <c r="E382" s="822" t="s">
        <v>7235</v>
      </c>
      <c r="F382" s="822" t="s">
        <v>7360</v>
      </c>
      <c r="G382" s="822" t="s">
        <v>7361</v>
      </c>
      <c r="H382" s="831">
        <v>4</v>
      </c>
      <c r="I382" s="831">
        <v>348</v>
      </c>
      <c r="J382" s="822">
        <v>1</v>
      </c>
      <c r="K382" s="822">
        <v>87</v>
      </c>
      <c r="L382" s="831">
        <v>4</v>
      </c>
      <c r="M382" s="831">
        <v>348</v>
      </c>
      <c r="N382" s="822">
        <v>1</v>
      </c>
      <c r="O382" s="822">
        <v>87</v>
      </c>
      <c r="P382" s="831">
        <v>27</v>
      </c>
      <c r="Q382" s="831">
        <v>2376</v>
      </c>
      <c r="R382" s="827">
        <v>6.8275862068965516</v>
      </c>
      <c r="S382" s="832">
        <v>88</v>
      </c>
    </row>
    <row r="383" spans="1:19" ht="14.45" customHeight="1" x14ac:dyDescent="0.2">
      <c r="A383" s="821" t="s">
        <v>7252</v>
      </c>
      <c r="B383" s="822" t="s">
        <v>7253</v>
      </c>
      <c r="C383" s="822" t="s">
        <v>637</v>
      </c>
      <c r="D383" s="822" t="s">
        <v>2331</v>
      </c>
      <c r="E383" s="822" t="s">
        <v>7235</v>
      </c>
      <c r="F383" s="822" t="s">
        <v>7368</v>
      </c>
      <c r="G383" s="822" t="s">
        <v>7369</v>
      </c>
      <c r="H383" s="831"/>
      <c r="I383" s="831"/>
      <c r="J383" s="822"/>
      <c r="K383" s="822"/>
      <c r="L383" s="831"/>
      <c r="M383" s="831"/>
      <c r="N383" s="822"/>
      <c r="O383" s="822"/>
      <c r="P383" s="831">
        <v>105</v>
      </c>
      <c r="Q383" s="831">
        <v>0</v>
      </c>
      <c r="R383" s="827"/>
      <c r="S383" s="832">
        <v>0</v>
      </c>
    </row>
    <row r="384" spans="1:19" ht="14.45" customHeight="1" x14ac:dyDescent="0.2">
      <c r="A384" s="821" t="s">
        <v>7252</v>
      </c>
      <c r="B384" s="822" t="s">
        <v>7253</v>
      </c>
      <c r="C384" s="822" t="s">
        <v>637</v>
      </c>
      <c r="D384" s="822" t="s">
        <v>2331</v>
      </c>
      <c r="E384" s="822" t="s">
        <v>7235</v>
      </c>
      <c r="F384" s="822" t="s">
        <v>7378</v>
      </c>
      <c r="G384" s="822" t="s">
        <v>7379</v>
      </c>
      <c r="H384" s="831"/>
      <c r="I384" s="831"/>
      <c r="J384" s="822"/>
      <c r="K384" s="822"/>
      <c r="L384" s="831"/>
      <c r="M384" s="831"/>
      <c r="N384" s="822"/>
      <c r="O384" s="822"/>
      <c r="P384" s="831">
        <v>13</v>
      </c>
      <c r="Q384" s="831">
        <v>0</v>
      </c>
      <c r="R384" s="827"/>
      <c r="S384" s="832">
        <v>0</v>
      </c>
    </row>
    <row r="385" spans="1:19" ht="14.45" customHeight="1" x14ac:dyDescent="0.2">
      <c r="A385" s="821" t="s">
        <v>7252</v>
      </c>
      <c r="B385" s="822" t="s">
        <v>7253</v>
      </c>
      <c r="C385" s="822" t="s">
        <v>637</v>
      </c>
      <c r="D385" s="822" t="s">
        <v>2331</v>
      </c>
      <c r="E385" s="822" t="s">
        <v>7235</v>
      </c>
      <c r="F385" s="822" t="s">
        <v>7382</v>
      </c>
      <c r="G385" s="822" t="s">
        <v>7383</v>
      </c>
      <c r="H385" s="831"/>
      <c r="I385" s="831"/>
      <c r="J385" s="822"/>
      <c r="K385" s="822"/>
      <c r="L385" s="831"/>
      <c r="M385" s="831"/>
      <c r="N385" s="822"/>
      <c r="O385" s="822"/>
      <c r="P385" s="831">
        <v>0</v>
      </c>
      <c r="Q385" s="831">
        <v>0</v>
      </c>
      <c r="R385" s="827"/>
      <c r="S385" s="832"/>
    </row>
    <row r="386" spans="1:19" ht="14.45" customHeight="1" x14ac:dyDescent="0.2">
      <c r="A386" s="821" t="s">
        <v>7252</v>
      </c>
      <c r="B386" s="822" t="s">
        <v>7253</v>
      </c>
      <c r="C386" s="822" t="s">
        <v>637</v>
      </c>
      <c r="D386" s="822" t="s">
        <v>2331</v>
      </c>
      <c r="E386" s="822" t="s">
        <v>7235</v>
      </c>
      <c r="F386" s="822" t="s">
        <v>7384</v>
      </c>
      <c r="G386" s="822" t="s">
        <v>7383</v>
      </c>
      <c r="H386" s="831"/>
      <c r="I386" s="831"/>
      <c r="J386" s="822"/>
      <c r="K386" s="822"/>
      <c r="L386" s="831"/>
      <c r="M386" s="831"/>
      <c r="N386" s="822"/>
      <c r="O386" s="822"/>
      <c r="P386" s="831">
        <v>3</v>
      </c>
      <c r="Q386" s="831">
        <v>351</v>
      </c>
      <c r="R386" s="827"/>
      <c r="S386" s="832">
        <v>117</v>
      </c>
    </row>
    <row r="387" spans="1:19" ht="14.45" customHeight="1" x14ac:dyDescent="0.2">
      <c r="A387" s="821" t="s">
        <v>7252</v>
      </c>
      <c r="B387" s="822" t="s">
        <v>7253</v>
      </c>
      <c r="C387" s="822" t="s">
        <v>637</v>
      </c>
      <c r="D387" s="822" t="s">
        <v>7225</v>
      </c>
      <c r="E387" s="822" t="s">
        <v>7230</v>
      </c>
      <c r="F387" s="822" t="s">
        <v>7231</v>
      </c>
      <c r="G387" s="822" t="s">
        <v>7232</v>
      </c>
      <c r="H387" s="831">
        <v>3.5999999999999996</v>
      </c>
      <c r="I387" s="831">
        <v>250.57000000000002</v>
      </c>
      <c r="J387" s="822">
        <v>10.286124794745486</v>
      </c>
      <c r="K387" s="822">
        <v>69.602777777777789</v>
      </c>
      <c r="L387" s="831">
        <v>0.35</v>
      </c>
      <c r="M387" s="831">
        <v>24.36</v>
      </c>
      <c r="N387" s="822">
        <v>1</v>
      </c>
      <c r="O387" s="822">
        <v>69.600000000000009</v>
      </c>
      <c r="P387" s="831"/>
      <c r="Q387" s="831"/>
      <c r="R387" s="827"/>
      <c r="S387" s="832"/>
    </row>
    <row r="388" spans="1:19" ht="14.45" customHeight="1" x14ac:dyDescent="0.2">
      <c r="A388" s="821" t="s">
        <v>7252</v>
      </c>
      <c r="B388" s="822" t="s">
        <v>7253</v>
      </c>
      <c r="C388" s="822" t="s">
        <v>637</v>
      </c>
      <c r="D388" s="822" t="s">
        <v>7225</v>
      </c>
      <c r="E388" s="822" t="s">
        <v>7230</v>
      </c>
      <c r="F388" s="822" t="s">
        <v>7258</v>
      </c>
      <c r="G388" s="822" t="s">
        <v>1178</v>
      </c>
      <c r="H388" s="831">
        <v>69</v>
      </c>
      <c r="I388" s="831">
        <v>1159.2</v>
      </c>
      <c r="J388" s="822">
        <v>0.88461538461538458</v>
      </c>
      <c r="K388" s="822">
        <v>16.8</v>
      </c>
      <c r="L388" s="831">
        <v>78</v>
      </c>
      <c r="M388" s="831">
        <v>1310.4000000000001</v>
      </c>
      <c r="N388" s="822">
        <v>1</v>
      </c>
      <c r="O388" s="822">
        <v>16.8</v>
      </c>
      <c r="P388" s="831"/>
      <c r="Q388" s="831"/>
      <c r="R388" s="827"/>
      <c r="S388" s="832"/>
    </row>
    <row r="389" spans="1:19" ht="14.45" customHeight="1" x14ac:dyDescent="0.2">
      <c r="A389" s="821" t="s">
        <v>7252</v>
      </c>
      <c r="B389" s="822" t="s">
        <v>7253</v>
      </c>
      <c r="C389" s="822" t="s">
        <v>637</v>
      </c>
      <c r="D389" s="822" t="s">
        <v>7225</v>
      </c>
      <c r="E389" s="822" t="s">
        <v>7230</v>
      </c>
      <c r="F389" s="822" t="s">
        <v>7259</v>
      </c>
      <c r="G389" s="822"/>
      <c r="H389" s="831">
        <v>0.60000000000000009</v>
      </c>
      <c r="I389" s="831">
        <v>126.03</v>
      </c>
      <c r="J389" s="822"/>
      <c r="K389" s="822">
        <v>210.04999999999998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7252</v>
      </c>
      <c r="B390" s="822" t="s">
        <v>7253</v>
      </c>
      <c r="C390" s="822" t="s">
        <v>637</v>
      </c>
      <c r="D390" s="822" t="s">
        <v>7225</v>
      </c>
      <c r="E390" s="822" t="s">
        <v>7235</v>
      </c>
      <c r="F390" s="822" t="s">
        <v>7268</v>
      </c>
      <c r="G390" s="822" t="s">
        <v>7269</v>
      </c>
      <c r="H390" s="831">
        <v>642</v>
      </c>
      <c r="I390" s="831">
        <v>132252</v>
      </c>
      <c r="J390" s="822">
        <v>2.4956974637681157</v>
      </c>
      <c r="K390" s="822">
        <v>206</v>
      </c>
      <c r="L390" s="831">
        <v>256</v>
      </c>
      <c r="M390" s="831">
        <v>52992</v>
      </c>
      <c r="N390" s="822">
        <v>1</v>
      </c>
      <c r="O390" s="822">
        <v>207</v>
      </c>
      <c r="P390" s="831"/>
      <c r="Q390" s="831"/>
      <c r="R390" s="827"/>
      <c r="S390" s="832"/>
    </row>
    <row r="391" spans="1:19" ht="14.45" customHeight="1" x14ac:dyDescent="0.2">
      <c r="A391" s="821" t="s">
        <v>7252</v>
      </c>
      <c r="B391" s="822" t="s">
        <v>7253</v>
      </c>
      <c r="C391" s="822" t="s">
        <v>637</v>
      </c>
      <c r="D391" s="822" t="s">
        <v>7225</v>
      </c>
      <c r="E391" s="822" t="s">
        <v>7235</v>
      </c>
      <c r="F391" s="822" t="s">
        <v>7274</v>
      </c>
      <c r="G391" s="822" t="s">
        <v>7275</v>
      </c>
      <c r="H391" s="831">
        <v>51</v>
      </c>
      <c r="I391" s="831">
        <v>5406</v>
      </c>
      <c r="J391" s="822">
        <v>3.8864126527677931</v>
      </c>
      <c r="K391" s="822">
        <v>106</v>
      </c>
      <c r="L391" s="831">
        <v>13</v>
      </c>
      <c r="M391" s="831">
        <v>1391</v>
      </c>
      <c r="N391" s="822">
        <v>1</v>
      </c>
      <c r="O391" s="822">
        <v>107</v>
      </c>
      <c r="P391" s="831"/>
      <c r="Q391" s="831"/>
      <c r="R391" s="827"/>
      <c r="S391" s="832"/>
    </row>
    <row r="392" spans="1:19" ht="14.45" customHeight="1" x14ac:dyDescent="0.2">
      <c r="A392" s="821" t="s">
        <v>7252</v>
      </c>
      <c r="B392" s="822" t="s">
        <v>7253</v>
      </c>
      <c r="C392" s="822" t="s">
        <v>637</v>
      </c>
      <c r="D392" s="822" t="s">
        <v>7225</v>
      </c>
      <c r="E392" s="822" t="s">
        <v>7235</v>
      </c>
      <c r="F392" s="822" t="s">
        <v>7276</v>
      </c>
      <c r="G392" s="822" t="s">
        <v>7277</v>
      </c>
      <c r="H392" s="831">
        <v>72</v>
      </c>
      <c r="I392" s="831">
        <v>2664</v>
      </c>
      <c r="J392" s="822">
        <v>1.430719656283566</v>
      </c>
      <c r="K392" s="822">
        <v>37</v>
      </c>
      <c r="L392" s="831">
        <v>49</v>
      </c>
      <c r="M392" s="831">
        <v>1862</v>
      </c>
      <c r="N392" s="822">
        <v>1</v>
      </c>
      <c r="O392" s="822">
        <v>38</v>
      </c>
      <c r="P392" s="831"/>
      <c r="Q392" s="831"/>
      <c r="R392" s="827"/>
      <c r="S392" s="832"/>
    </row>
    <row r="393" spans="1:19" ht="14.45" customHeight="1" x14ac:dyDescent="0.2">
      <c r="A393" s="821" t="s">
        <v>7252</v>
      </c>
      <c r="B393" s="822" t="s">
        <v>7253</v>
      </c>
      <c r="C393" s="822" t="s">
        <v>637</v>
      </c>
      <c r="D393" s="822" t="s">
        <v>7225</v>
      </c>
      <c r="E393" s="822" t="s">
        <v>7235</v>
      </c>
      <c r="F393" s="822" t="s">
        <v>7284</v>
      </c>
      <c r="G393" s="822" t="s">
        <v>7285</v>
      </c>
      <c r="H393" s="831">
        <v>4</v>
      </c>
      <c r="I393" s="831">
        <v>1528</v>
      </c>
      <c r="J393" s="822">
        <v>1.3263888888888888</v>
      </c>
      <c r="K393" s="822">
        <v>382</v>
      </c>
      <c r="L393" s="831">
        <v>3</v>
      </c>
      <c r="M393" s="831">
        <v>1152</v>
      </c>
      <c r="N393" s="822">
        <v>1</v>
      </c>
      <c r="O393" s="822">
        <v>384</v>
      </c>
      <c r="P393" s="831"/>
      <c r="Q393" s="831"/>
      <c r="R393" s="827"/>
      <c r="S393" s="832"/>
    </row>
    <row r="394" spans="1:19" ht="14.45" customHeight="1" x14ac:dyDescent="0.2">
      <c r="A394" s="821" t="s">
        <v>7252</v>
      </c>
      <c r="B394" s="822" t="s">
        <v>7253</v>
      </c>
      <c r="C394" s="822" t="s">
        <v>637</v>
      </c>
      <c r="D394" s="822" t="s">
        <v>7225</v>
      </c>
      <c r="E394" s="822" t="s">
        <v>7235</v>
      </c>
      <c r="F394" s="822" t="s">
        <v>7286</v>
      </c>
      <c r="G394" s="822" t="s">
        <v>7287</v>
      </c>
      <c r="H394" s="831">
        <v>2</v>
      </c>
      <c r="I394" s="831">
        <v>1208</v>
      </c>
      <c r="J394" s="822"/>
      <c r="K394" s="822">
        <v>604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7252</v>
      </c>
      <c r="B395" s="822" t="s">
        <v>7253</v>
      </c>
      <c r="C395" s="822" t="s">
        <v>637</v>
      </c>
      <c r="D395" s="822" t="s">
        <v>7225</v>
      </c>
      <c r="E395" s="822" t="s">
        <v>7235</v>
      </c>
      <c r="F395" s="822" t="s">
        <v>7288</v>
      </c>
      <c r="G395" s="822" t="s">
        <v>7289</v>
      </c>
      <c r="H395" s="831">
        <v>37</v>
      </c>
      <c r="I395" s="831">
        <v>3367</v>
      </c>
      <c r="J395" s="822">
        <v>6.166666666666667</v>
      </c>
      <c r="K395" s="822">
        <v>91</v>
      </c>
      <c r="L395" s="831">
        <v>6</v>
      </c>
      <c r="M395" s="831">
        <v>546</v>
      </c>
      <c r="N395" s="822">
        <v>1</v>
      </c>
      <c r="O395" s="822">
        <v>91</v>
      </c>
      <c r="P395" s="831"/>
      <c r="Q395" s="831"/>
      <c r="R395" s="827"/>
      <c r="S395" s="832"/>
    </row>
    <row r="396" spans="1:19" ht="14.45" customHeight="1" x14ac:dyDescent="0.2">
      <c r="A396" s="821" t="s">
        <v>7252</v>
      </c>
      <c r="B396" s="822" t="s">
        <v>7253</v>
      </c>
      <c r="C396" s="822" t="s">
        <v>637</v>
      </c>
      <c r="D396" s="822" t="s">
        <v>7225</v>
      </c>
      <c r="E396" s="822" t="s">
        <v>7235</v>
      </c>
      <c r="F396" s="822" t="s">
        <v>7294</v>
      </c>
      <c r="G396" s="822" t="s">
        <v>7295</v>
      </c>
      <c r="H396" s="831">
        <v>630</v>
      </c>
      <c r="I396" s="831">
        <v>158760</v>
      </c>
      <c r="J396" s="822">
        <v>1.5704506785897994</v>
      </c>
      <c r="K396" s="822">
        <v>252</v>
      </c>
      <c r="L396" s="831">
        <v>398</v>
      </c>
      <c r="M396" s="831">
        <v>101092</v>
      </c>
      <c r="N396" s="822">
        <v>1</v>
      </c>
      <c r="O396" s="822">
        <v>254</v>
      </c>
      <c r="P396" s="831"/>
      <c r="Q396" s="831"/>
      <c r="R396" s="827"/>
      <c r="S396" s="832"/>
    </row>
    <row r="397" spans="1:19" ht="14.45" customHeight="1" x14ac:dyDescent="0.2">
      <c r="A397" s="821" t="s">
        <v>7252</v>
      </c>
      <c r="B397" s="822" t="s">
        <v>7253</v>
      </c>
      <c r="C397" s="822" t="s">
        <v>637</v>
      </c>
      <c r="D397" s="822" t="s">
        <v>7225</v>
      </c>
      <c r="E397" s="822" t="s">
        <v>7235</v>
      </c>
      <c r="F397" s="822" t="s">
        <v>7296</v>
      </c>
      <c r="G397" s="822" t="s">
        <v>7297</v>
      </c>
      <c r="H397" s="831">
        <v>984</v>
      </c>
      <c r="I397" s="831">
        <v>124669</v>
      </c>
      <c r="J397" s="822">
        <v>2.1051840594393787</v>
      </c>
      <c r="K397" s="822">
        <v>126.69613821138212</v>
      </c>
      <c r="L397" s="831">
        <v>470</v>
      </c>
      <c r="M397" s="831">
        <v>59220</v>
      </c>
      <c r="N397" s="822">
        <v>1</v>
      </c>
      <c r="O397" s="822">
        <v>126</v>
      </c>
      <c r="P397" s="831"/>
      <c r="Q397" s="831"/>
      <c r="R397" s="827"/>
      <c r="S397" s="832"/>
    </row>
    <row r="398" spans="1:19" ht="14.45" customHeight="1" x14ac:dyDescent="0.2">
      <c r="A398" s="821" t="s">
        <v>7252</v>
      </c>
      <c r="B398" s="822" t="s">
        <v>7253</v>
      </c>
      <c r="C398" s="822" t="s">
        <v>637</v>
      </c>
      <c r="D398" s="822" t="s">
        <v>7225</v>
      </c>
      <c r="E398" s="822" t="s">
        <v>7235</v>
      </c>
      <c r="F398" s="822" t="s">
        <v>7298</v>
      </c>
      <c r="G398" s="822" t="s">
        <v>7299</v>
      </c>
      <c r="H398" s="831">
        <v>31</v>
      </c>
      <c r="I398" s="831">
        <v>16462</v>
      </c>
      <c r="J398" s="822">
        <v>2.7920624151967437</v>
      </c>
      <c r="K398" s="822">
        <v>531.0322580645161</v>
      </c>
      <c r="L398" s="831">
        <v>11</v>
      </c>
      <c r="M398" s="831">
        <v>5896</v>
      </c>
      <c r="N398" s="822">
        <v>1</v>
      </c>
      <c r="O398" s="822">
        <v>536</v>
      </c>
      <c r="P398" s="831"/>
      <c r="Q398" s="831"/>
      <c r="R398" s="827"/>
      <c r="S398" s="832"/>
    </row>
    <row r="399" spans="1:19" ht="14.45" customHeight="1" x14ac:dyDescent="0.2">
      <c r="A399" s="821" t="s">
        <v>7252</v>
      </c>
      <c r="B399" s="822" t="s">
        <v>7253</v>
      </c>
      <c r="C399" s="822" t="s">
        <v>637</v>
      </c>
      <c r="D399" s="822" t="s">
        <v>7225</v>
      </c>
      <c r="E399" s="822" t="s">
        <v>7235</v>
      </c>
      <c r="F399" s="822" t="s">
        <v>7304</v>
      </c>
      <c r="G399" s="822" t="s">
        <v>7305</v>
      </c>
      <c r="H399" s="831">
        <v>96</v>
      </c>
      <c r="I399" s="831">
        <v>15744</v>
      </c>
      <c r="J399" s="822">
        <v>0.8674380165289256</v>
      </c>
      <c r="K399" s="822">
        <v>164</v>
      </c>
      <c r="L399" s="831">
        <v>110</v>
      </c>
      <c r="M399" s="831">
        <v>18150</v>
      </c>
      <c r="N399" s="822">
        <v>1</v>
      </c>
      <c r="O399" s="822">
        <v>165</v>
      </c>
      <c r="P399" s="831"/>
      <c r="Q399" s="831"/>
      <c r="R399" s="827"/>
      <c r="S399" s="832"/>
    </row>
    <row r="400" spans="1:19" ht="14.45" customHeight="1" x14ac:dyDescent="0.2">
      <c r="A400" s="821" t="s">
        <v>7252</v>
      </c>
      <c r="B400" s="822" t="s">
        <v>7253</v>
      </c>
      <c r="C400" s="822" t="s">
        <v>637</v>
      </c>
      <c r="D400" s="822" t="s">
        <v>7225</v>
      </c>
      <c r="E400" s="822" t="s">
        <v>7235</v>
      </c>
      <c r="F400" s="822" t="s">
        <v>7308</v>
      </c>
      <c r="G400" s="822" t="s">
        <v>7309</v>
      </c>
      <c r="H400" s="831">
        <v>243</v>
      </c>
      <c r="I400" s="831">
        <v>8100</v>
      </c>
      <c r="J400" s="822">
        <v>0.79153120245316044</v>
      </c>
      <c r="K400" s="822">
        <v>33.333333333333336</v>
      </c>
      <c r="L400" s="831">
        <v>307</v>
      </c>
      <c r="M400" s="831">
        <v>10233.33</v>
      </c>
      <c r="N400" s="822">
        <v>1</v>
      </c>
      <c r="O400" s="822">
        <v>33.333322475570036</v>
      </c>
      <c r="P400" s="831"/>
      <c r="Q400" s="831"/>
      <c r="R400" s="827"/>
      <c r="S400" s="832"/>
    </row>
    <row r="401" spans="1:19" ht="14.45" customHeight="1" x14ac:dyDescent="0.2">
      <c r="A401" s="821" t="s">
        <v>7252</v>
      </c>
      <c r="B401" s="822" t="s">
        <v>7253</v>
      </c>
      <c r="C401" s="822" t="s">
        <v>637</v>
      </c>
      <c r="D401" s="822" t="s">
        <v>7225</v>
      </c>
      <c r="E401" s="822" t="s">
        <v>7235</v>
      </c>
      <c r="F401" s="822" t="s">
        <v>7310</v>
      </c>
      <c r="G401" s="822" t="s">
        <v>7311</v>
      </c>
      <c r="H401" s="831">
        <v>402</v>
      </c>
      <c r="I401" s="831">
        <v>46508</v>
      </c>
      <c r="J401" s="822">
        <v>2.4748829289059175</v>
      </c>
      <c r="K401" s="822">
        <v>115.69154228855722</v>
      </c>
      <c r="L401" s="831">
        <v>162</v>
      </c>
      <c r="M401" s="831">
        <v>18792</v>
      </c>
      <c r="N401" s="822">
        <v>1</v>
      </c>
      <c r="O401" s="822">
        <v>116</v>
      </c>
      <c r="P401" s="831"/>
      <c r="Q401" s="831"/>
      <c r="R401" s="827"/>
      <c r="S401" s="832"/>
    </row>
    <row r="402" spans="1:19" ht="14.45" customHeight="1" x14ac:dyDescent="0.2">
      <c r="A402" s="821" t="s">
        <v>7252</v>
      </c>
      <c r="B402" s="822" t="s">
        <v>7253</v>
      </c>
      <c r="C402" s="822" t="s">
        <v>637</v>
      </c>
      <c r="D402" s="822" t="s">
        <v>7225</v>
      </c>
      <c r="E402" s="822" t="s">
        <v>7235</v>
      </c>
      <c r="F402" s="822" t="s">
        <v>7312</v>
      </c>
      <c r="G402" s="822" t="s">
        <v>7313</v>
      </c>
      <c r="H402" s="831"/>
      <c r="I402" s="831"/>
      <c r="J402" s="822"/>
      <c r="K402" s="822"/>
      <c r="L402" s="831">
        <v>1</v>
      </c>
      <c r="M402" s="831">
        <v>38</v>
      </c>
      <c r="N402" s="822">
        <v>1</v>
      </c>
      <c r="O402" s="822">
        <v>38</v>
      </c>
      <c r="P402" s="831"/>
      <c r="Q402" s="831"/>
      <c r="R402" s="827"/>
      <c r="S402" s="832"/>
    </row>
    <row r="403" spans="1:19" ht="14.45" customHeight="1" x14ac:dyDescent="0.2">
      <c r="A403" s="821" t="s">
        <v>7252</v>
      </c>
      <c r="B403" s="822" t="s">
        <v>7253</v>
      </c>
      <c r="C403" s="822" t="s">
        <v>637</v>
      </c>
      <c r="D403" s="822" t="s">
        <v>7225</v>
      </c>
      <c r="E403" s="822" t="s">
        <v>7235</v>
      </c>
      <c r="F403" s="822" t="s">
        <v>7238</v>
      </c>
      <c r="G403" s="822" t="s">
        <v>7239</v>
      </c>
      <c r="H403" s="831">
        <v>96</v>
      </c>
      <c r="I403" s="831">
        <v>8256</v>
      </c>
      <c r="J403" s="822">
        <v>0.85492388940664799</v>
      </c>
      <c r="K403" s="822">
        <v>86</v>
      </c>
      <c r="L403" s="831">
        <v>111</v>
      </c>
      <c r="M403" s="831">
        <v>9657</v>
      </c>
      <c r="N403" s="822">
        <v>1</v>
      </c>
      <c r="O403" s="822">
        <v>87</v>
      </c>
      <c r="P403" s="831"/>
      <c r="Q403" s="831"/>
      <c r="R403" s="827"/>
      <c r="S403" s="832"/>
    </row>
    <row r="404" spans="1:19" ht="14.45" customHeight="1" x14ac:dyDescent="0.2">
      <c r="A404" s="821" t="s">
        <v>7252</v>
      </c>
      <c r="B404" s="822" t="s">
        <v>7253</v>
      </c>
      <c r="C404" s="822" t="s">
        <v>637</v>
      </c>
      <c r="D404" s="822" t="s">
        <v>7225</v>
      </c>
      <c r="E404" s="822" t="s">
        <v>7235</v>
      </c>
      <c r="F404" s="822" t="s">
        <v>7320</v>
      </c>
      <c r="G404" s="822" t="s">
        <v>7321</v>
      </c>
      <c r="H404" s="831">
        <v>1</v>
      </c>
      <c r="I404" s="831">
        <v>132</v>
      </c>
      <c r="J404" s="822"/>
      <c r="K404" s="822">
        <v>132</v>
      </c>
      <c r="L404" s="831"/>
      <c r="M404" s="831"/>
      <c r="N404" s="822"/>
      <c r="O404" s="822"/>
      <c r="P404" s="831"/>
      <c r="Q404" s="831"/>
      <c r="R404" s="827"/>
      <c r="S404" s="832"/>
    </row>
    <row r="405" spans="1:19" ht="14.45" customHeight="1" x14ac:dyDescent="0.2">
      <c r="A405" s="821" t="s">
        <v>7252</v>
      </c>
      <c r="B405" s="822" t="s">
        <v>7253</v>
      </c>
      <c r="C405" s="822" t="s">
        <v>637</v>
      </c>
      <c r="D405" s="822" t="s">
        <v>7225</v>
      </c>
      <c r="E405" s="822" t="s">
        <v>7235</v>
      </c>
      <c r="F405" s="822" t="s">
        <v>7326</v>
      </c>
      <c r="G405" s="822" t="s">
        <v>7327</v>
      </c>
      <c r="H405" s="831">
        <v>1</v>
      </c>
      <c r="I405" s="831">
        <v>496</v>
      </c>
      <c r="J405" s="822">
        <v>0.9939879759519038</v>
      </c>
      <c r="K405" s="822">
        <v>496</v>
      </c>
      <c r="L405" s="831">
        <v>1</v>
      </c>
      <c r="M405" s="831">
        <v>499</v>
      </c>
      <c r="N405" s="822">
        <v>1</v>
      </c>
      <c r="O405" s="822">
        <v>499</v>
      </c>
      <c r="P405" s="831"/>
      <c r="Q405" s="831"/>
      <c r="R405" s="827"/>
      <c r="S405" s="832"/>
    </row>
    <row r="406" spans="1:19" ht="14.45" customHeight="1" x14ac:dyDescent="0.2">
      <c r="A406" s="821" t="s">
        <v>7252</v>
      </c>
      <c r="B406" s="822" t="s">
        <v>7253</v>
      </c>
      <c r="C406" s="822" t="s">
        <v>637</v>
      </c>
      <c r="D406" s="822" t="s">
        <v>7225</v>
      </c>
      <c r="E406" s="822" t="s">
        <v>7235</v>
      </c>
      <c r="F406" s="822" t="s">
        <v>7240</v>
      </c>
      <c r="G406" s="822" t="s">
        <v>7241</v>
      </c>
      <c r="H406" s="831">
        <v>3</v>
      </c>
      <c r="I406" s="831">
        <v>474</v>
      </c>
      <c r="J406" s="822">
        <v>1</v>
      </c>
      <c r="K406" s="822">
        <v>158</v>
      </c>
      <c r="L406" s="831">
        <v>3</v>
      </c>
      <c r="M406" s="831">
        <v>474</v>
      </c>
      <c r="N406" s="822">
        <v>1</v>
      </c>
      <c r="O406" s="822">
        <v>158</v>
      </c>
      <c r="P406" s="831"/>
      <c r="Q406" s="831"/>
      <c r="R406" s="827"/>
      <c r="S406" s="832"/>
    </row>
    <row r="407" spans="1:19" ht="14.45" customHeight="1" x14ac:dyDescent="0.2">
      <c r="A407" s="821" t="s">
        <v>7252</v>
      </c>
      <c r="B407" s="822" t="s">
        <v>7253</v>
      </c>
      <c r="C407" s="822" t="s">
        <v>637</v>
      </c>
      <c r="D407" s="822" t="s">
        <v>7225</v>
      </c>
      <c r="E407" s="822" t="s">
        <v>7235</v>
      </c>
      <c r="F407" s="822" t="s">
        <v>7332</v>
      </c>
      <c r="G407" s="822" t="s">
        <v>7333</v>
      </c>
      <c r="H407" s="831"/>
      <c r="I407" s="831"/>
      <c r="J407" s="822"/>
      <c r="K407" s="822"/>
      <c r="L407" s="831">
        <v>1</v>
      </c>
      <c r="M407" s="831">
        <v>61</v>
      </c>
      <c r="N407" s="822">
        <v>1</v>
      </c>
      <c r="O407" s="822">
        <v>61</v>
      </c>
      <c r="P407" s="831"/>
      <c r="Q407" s="831"/>
      <c r="R407" s="827"/>
      <c r="S407" s="832"/>
    </row>
    <row r="408" spans="1:19" ht="14.45" customHeight="1" x14ac:dyDescent="0.2">
      <c r="A408" s="821" t="s">
        <v>7252</v>
      </c>
      <c r="B408" s="822" t="s">
        <v>7253</v>
      </c>
      <c r="C408" s="822" t="s">
        <v>637</v>
      </c>
      <c r="D408" s="822" t="s">
        <v>7225</v>
      </c>
      <c r="E408" s="822" t="s">
        <v>7235</v>
      </c>
      <c r="F408" s="822" t="s">
        <v>7338</v>
      </c>
      <c r="G408" s="822" t="s">
        <v>7339</v>
      </c>
      <c r="H408" s="831"/>
      <c r="I408" s="831"/>
      <c r="J408" s="822"/>
      <c r="K408" s="822"/>
      <c r="L408" s="831">
        <v>1</v>
      </c>
      <c r="M408" s="831">
        <v>61</v>
      </c>
      <c r="N408" s="822">
        <v>1</v>
      </c>
      <c r="O408" s="822">
        <v>61</v>
      </c>
      <c r="P408" s="831"/>
      <c r="Q408" s="831"/>
      <c r="R408" s="827"/>
      <c r="S408" s="832"/>
    </row>
    <row r="409" spans="1:19" ht="14.45" customHeight="1" x14ac:dyDescent="0.2">
      <c r="A409" s="821" t="s">
        <v>7252</v>
      </c>
      <c r="B409" s="822" t="s">
        <v>7253</v>
      </c>
      <c r="C409" s="822" t="s">
        <v>637</v>
      </c>
      <c r="D409" s="822" t="s">
        <v>7225</v>
      </c>
      <c r="E409" s="822" t="s">
        <v>7235</v>
      </c>
      <c r="F409" s="822" t="s">
        <v>7340</v>
      </c>
      <c r="G409" s="822" t="s">
        <v>7341</v>
      </c>
      <c r="H409" s="831">
        <v>1040</v>
      </c>
      <c r="I409" s="831">
        <v>213200</v>
      </c>
      <c r="J409" s="822">
        <v>1.5447036661353426</v>
      </c>
      <c r="K409" s="822">
        <v>205</v>
      </c>
      <c r="L409" s="831">
        <v>670</v>
      </c>
      <c r="M409" s="831">
        <v>138020</v>
      </c>
      <c r="N409" s="822">
        <v>1</v>
      </c>
      <c r="O409" s="822">
        <v>206</v>
      </c>
      <c r="P409" s="831"/>
      <c r="Q409" s="831"/>
      <c r="R409" s="827"/>
      <c r="S409" s="832"/>
    </row>
    <row r="410" spans="1:19" ht="14.45" customHeight="1" x14ac:dyDescent="0.2">
      <c r="A410" s="821" t="s">
        <v>7252</v>
      </c>
      <c r="B410" s="822" t="s">
        <v>7253</v>
      </c>
      <c r="C410" s="822" t="s">
        <v>637</v>
      </c>
      <c r="D410" s="822" t="s">
        <v>7225</v>
      </c>
      <c r="E410" s="822" t="s">
        <v>7235</v>
      </c>
      <c r="F410" s="822" t="s">
        <v>7348</v>
      </c>
      <c r="G410" s="822" t="s">
        <v>7349</v>
      </c>
      <c r="H410" s="831">
        <v>1</v>
      </c>
      <c r="I410" s="831">
        <v>353</v>
      </c>
      <c r="J410" s="822"/>
      <c r="K410" s="822">
        <v>353</v>
      </c>
      <c r="L410" s="831"/>
      <c r="M410" s="831"/>
      <c r="N410" s="822"/>
      <c r="O410" s="822"/>
      <c r="P410" s="831"/>
      <c r="Q410" s="831"/>
      <c r="R410" s="827"/>
      <c r="S410" s="832"/>
    </row>
    <row r="411" spans="1:19" ht="14.45" customHeight="1" x14ac:dyDescent="0.2">
      <c r="A411" s="821" t="s">
        <v>7252</v>
      </c>
      <c r="B411" s="822" t="s">
        <v>7253</v>
      </c>
      <c r="C411" s="822" t="s">
        <v>637</v>
      </c>
      <c r="D411" s="822" t="s">
        <v>7225</v>
      </c>
      <c r="E411" s="822" t="s">
        <v>7235</v>
      </c>
      <c r="F411" s="822" t="s">
        <v>7356</v>
      </c>
      <c r="G411" s="822" t="s">
        <v>7357</v>
      </c>
      <c r="H411" s="831">
        <v>8</v>
      </c>
      <c r="I411" s="831">
        <v>5985</v>
      </c>
      <c r="J411" s="822">
        <v>7.9587765957446805</v>
      </c>
      <c r="K411" s="822">
        <v>748.125</v>
      </c>
      <c r="L411" s="831">
        <v>1</v>
      </c>
      <c r="M411" s="831">
        <v>752</v>
      </c>
      <c r="N411" s="822">
        <v>1</v>
      </c>
      <c r="O411" s="822">
        <v>752</v>
      </c>
      <c r="P411" s="831"/>
      <c r="Q411" s="831"/>
      <c r="R411" s="827"/>
      <c r="S411" s="832"/>
    </row>
    <row r="412" spans="1:19" ht="14.45" customHeight="1" x14ac:dyDescent="0.2">
      <c r="A412" s="821" t="s">
        <v>7252</v>
      </c>
      <c r="B412" s="822" t="s">
        <v>7253</v>
      </c>
      <c r="C412" s="822" t="s">
        <v>637</v>
      </c>
      <c r="D412" s="822" t="s">
        <v>7225</v>
      </c>
      <c r="E412" s="822" t="s">
        <v>7235</v>
      </c>
      <c r="F412" s="822" t="s">
        <v>7360</v>
      </c>
      <c r="G412" s="822" t="s">
        <v>7361</v>
      </c>
      <c r="H412" s="831">
        <v>2</v>
      </c>
      <c r="I412" s="831">
        <v>174</v>
      </c>
      <c r="J412" s="822"/>
      <c r="K412" s="822">
        <v>87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7252</v>
      </c>
      <c r="B413" s="822" t="s">
        <v>7253</v>
      </c>
      <c r="C413" s="822" t="s">
        <v>637</v>
      </c>
      <c r="D413" s="822" t="s">
        <v>7225</v>
      </c>
      <c r="E413" s="822" t="s">
        <v>7235</v>
      </c>
      <c r="F413" s="822" t="s">
        <v>7362</v>
      </c>
      <c r="G413" s="822" t="s">
        <v>7363</v>
      </c>
      <c r="H413" s="831">
        <v>1</v>
      </c>
      <c r="I413" s="831">
        <v>500</v>
      </c>
      <c r="J413" s="822"/>
      <c r="K413" s="822">
        <v>500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7252</v>
      </c>
      <c r="B414" s="822" t="s">
        <v>7253</v>
      </c>
      <c r="C414" s="822" t="s">
        <v>637</v>
      </c>
      <c r="D414" s="822" t="s">
        <v>7225</v>
      </c>
      <c r="E414" s="822" t="s">
        <v>7235</v>
      </c>
      <c r="F414" s="822" t="s">
        <v>7372</v>
      </c>
      <c r="G414" s="822" t="s">
        <v>7373</v>
      </c>
      <c r="H414" s="831">
        <v>3</v>
      </c>
      <c r="I414" s="831">
        <v>300</v>
      </c>
      <c r="J414" s="822"/>
      <c r="K414" s="822">
        <v>100</v>
      </c>
      <c r="L414" s="831"/>
      <c r="M414" s="831"/>
      <c r="N414" s="822"/>
      <c r="O414" s="822"/>
      <c r="P414" s="831"/>
      <c r="Q414" s="831"/>
      <c r="R414" s="827"/>
      <c r="S414" s="832"/>
    </row>
    <row r="415" spans="1:19" ht="14.45" customHeight="1" x14ac:dyDescent="0.2">
      <c r="A415" s="821" t="s">
        <v>7252</v>
      </c>
      <c r="B415" s="822" t="s">
        <v>7253</v>
      </c>
      <c r="C415" s="822" t="s">
        <v>637</v>
      </c>
      <c r="D415" s="822" t="s">
        <v>2336</v>
      </c>
      <c r="E415" s="822" t="s">
        <v>7230</v>
      </c>
      <c r="F415" s="822" t="s">
        <v>7231</v>
      </c>
      <c r="G415" s="822" t="s">
        <v>7232</v>
      </c>
      <c r="H415" s="831">
        <v>18.45</v>
      </c>
      <c r="I415" s="831">
        <v>1284.1400000000001</v>
      </c>
      <c r="J415" s="822">
        <v>8.7858511220580198</v>
      </c>
      <c r="K415" s="822">
        <v>69.601084010840111</v>
      </c>
      <c r="L415" s="831">
        <v>2.1</v>
      </c>
      <c r="M415" s="831">
        <v>146.16</v>
      </c>
      <c r="N415" s="822">
        <v>1</v>
      </c>
      <c r="O415" s="822">
        <v>69.599999999999994</v>
      </c>
      <c r="P415" s="831">
        <v>11</v>
      </c>
      <c r="Q415" s="831">
        <v>767.03</v>
      </c>
      <c r="R415" s="827">
        <v>5.2478790366721402</v>
      </c>
      <c r="S415" s="832">
        <v>69.73</v>
      </c>
    </row>
    <row r="416" spans="1:19" ht="14.45" customHeight="1" x14ac:dyDescent="0.2">
      <c r="A416" s="821" t="s">
        <v>7252</v>
      </c>
      <c r="B416" s="822" t="s">
        <v>7253</v>
      </c>
      <c r="C416" s="822" t="s">
        <v>637</v>
      </c>
      <c r="D416" s="822" t="s">
        <v>2336</v>
      </c>
      <c r="E416" s="822" t="s">
        <v>7230</v>
      </c>
      <c r="F416" s="822" t="s">
        <v>7258</v>
      </c>
      <c r="G416" s="822" t="s">
        <v>1178</v>
      </c>
      <c r="H416" s="831">
        <v>368</v>
      </c>
      <c r="I416" s="831">
        <v>6182.4000000000005</v>
      </c>
      <c r="J416" s="822">
        <v>1.7037037037037037</v>
      </c>
      <c r="K416" s="822">
        <v>16.8</v>
      </c>
      <c r="L416" s="831">
        <v>216</v>
      </c>
      <c r="M416" s="831">
        <v>3628.8</v>
      </c>
      <c r="N416" s="822">
        <v>1</v>
      </c>
      <c r="O416" s="822">
        <v>16.8</v>
      </c>
      <c r="P416" s="831">
        <v>182</v>
      </c>
      <c r="Q416" s="831">
        <v>3057.6000000000004</v>
      </c>
      <c r="R416" s="827">
        <v>0.84259259259259267</v>
      </c>
      <c r="S416" s="832">
        <v>16.8</v>
      </c>
    </row>
    <row r="417" spans="1:19" ht="14.45" customHeight="1" x14ac:dyDescent="0.2">
      <c r="A417" s="821" t="s">
        <v>7252</v>
      </c>
      <c r="B417" s="822" t="s">
        <v>7253</v>
      </c>
      <c r="C417" s="822" t="s">
        <v>637</v>
      </c>
      <c r="D417" s="822" t="s">
        <v>2336</v>
      </c>
      <c r="E417" s="822" t="s">
        <v>7230</v>
      </c>
      <c r="F417" s="822" t="s">
        <v>7259</v>
      </c>
      <c r="G417" s="822"/>
      <c r="H417" s="831">
        <v>0.2</v>
      </c>
      <c r="I417" s="831">
        <v>42.01</v>
      </c>
      <c r="J417" s="822"/>
      <c r="K417" s="822">
        <v>210.04999999999998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7252</v>
      </c>
      <c r="B418" s="822" t="s">
        <v>7253</v>
      </c>
      <c r="C418" s="822" t="s">
        <v>637</v>
      </c>
      <c r="D418" s="822" t="s">
        <v>2336</v>
      </c>
      <c r="E418" s="822" t="s">
        <v>7235</v>
      </c>
      <c r="F418" s="822" t="s">
        <v>7268</v>
      </c>
      <c r="G418" s="822" t="s">
        <v>7269</v>
      </c>
      <c r="H418" s="831">
        <v>45</v>
      </c>
      <c r="I418" s="831">
        <v>9270</v>
      </c>
      <c r="J418" s="822">
        <v>1.1482720178372352</v>
      </c>
      <c r="K418" s="822">
        <v>206</v>
      </c>
      <c r="L418" s="831">
        <v>39</v>
      </c>
      <c r="M418" s="831">
        <v>8073</v>
      </c>
      <c r="N418" s="822">
        <v>1</v>
      </c>
      <c r="O418" s="822">
        <v>207</v>
      </c>
      <c r="P418" s="831">
        <v>65</v>
      </c>
      <c r="Q418" s="831">
        <v>13585</v>
      </c>
      <c r="R418" s="827">
        <v>1.682769726247987</v>
      </c>
      <c r="S418" s="832">
        <v>209</v>
      </c>
    </row>
    <row r="419" spans="1:19" ht="14.45" customHeight="1" x14ac:dyDescent="0.2">
      <c r="A419" s="821" t="s">
        <v>7252</v>
      </c>
      <c r="B419" s="822" t="s">
        <v>7253</v>
      </c>
      <c r="C419" s="822" t="s">
        <v>637</v>
      </c>
      <c r="D419" s="822" t="s">
        <v>2336</v>
      </c>
      <c r="E419" s="822" t="s">
        <v>7235</v>
      </c>
      <c r="F419" s="822" t="s">
        <v>7272</v>
      </c>
      <c r="G419" s="822" t="s">
        <v>7273</v>
      </c>
      <c r="H419" s="831">
        <v>151</v>
      </c>
      <c r="I419" s="831">
        <v>12533</v>
      </c>
      <c r="J419" s="822">
        <v>1.0433732933732933</v>
      </c>
      <c r="K419" s="822">
        <v>83</v>
      </c>
      <c r="L419" s="831">
        <v>143</v>
      </c>
      <c r="M419" s="831">
        <v>12012</v>
      </c>
      <c r="N419" s="822">
        <v>1</v>
      </c>
      <c r="O419" s="822">
        <v>84</v>
      </c>
      <c r="P419" s="831">
        <v>113</v>
      </c>
      <c r="Q419" s="831">
        <v>9605</v>
      </c>
      <c r="R419" s="827">
        <v>0.7996170496170496</v>
      </c>
      <c r="S419" s="832">
        <v>85</v>
      </c>
    </row>
    <row r="420" spans="1:19" ht="14.45" customHeight="1" x14ac:dyDescent="0.2">
      <c r="A420" s="821" t="s">
        <v>7252</v>
      </c>
      <c r="B420" s="822" t="s">
        <v>7253</v>
      </c>
      <c r="C420" s="822" t="s">
        <v>637</v>
      </c>
      <c r="D420" s="822" t="s">
        <v>2336</v>
      </c>
      <c r="E420" s="822" t="s">
        <v>7235</v>
      </c>
      <c r="F420" s="822" t="s">
        <v>7274</v>
      </c>
      <c r="G420" s="822" t="s">
        <v>7275</v>
      </c>
      <c r="H420" s="831">
        <v>12</v>
      </c>
      <c r="I420" s="831">
        <v>1272</v>
      </c>
      <c r="J420" s="822">
        <v>0.69928532160527768</v>
      </c>
      <c r="K420" s="822">
        <v>106</v>
      </c>
      <c r="L420" s="831">
        <v>17</v>
      </c>
      <c r="M420" s="831">
        <v>1819</v>
      </c>
      <c r="N420" s="822">
        <v>1</v>
      </c>
      <c r="O420" s="822">
        <v>107</v>
      </c>
      <c r="P420" s="831">
        <v>50</v>
      </c>
      <c r="Q420" s="831">
        <v>5400</v>
      </c>
      <c r="R420" s="827">
        <v>2.9686641011544803</v>
      </c>
      <c r="S420" s="832">
        <v>108</v>
      </c>
    </row>
    <row r="421" spans="1:19" ht="14.45" customHeight="1" x14ac:dyDescent="0.2">
      <c r="A421" s="821" t="s">
        <v>7252</v>
      </c>
      <c r="B421" s="822" t="s">
        <v>7253</v>
      </c>
      <c r="C421" s="822" t="s">
        <v>637</v>
      </c>
      <c r="D421" s="822" t="s">
        <v>2336</v>
      </c>
      <c r="E421" s="822" t="s">
        <v>7235</v>
      </c>
      <c r="F421" s="822" t="s">
        <v>7276</v>
      </c>
      <c r="G421" s="822" t="s">
        <v>7277</v>
      </c>
      <c r="H421" s="831">
        <v>34</v>
      </c>
      <c r="I421" s="831">
        <v>1258</v>
      </c>
      <c r="J421" s="822">
        <v>1.0679117147707979</v>
      </c>
      <c r="K421" s="822">
        <v>37</v>
      </c>
      <c r="L421" s="831">
        <v>31</v>
      </c>
      <c r="M421" s="831">
        <v>1178</v>
      </c>
      <c r="N421" s="822">
        <v>1</v>
      </c>
      <c r="O421" s="822">
        <v>38</v>
      </c>
      <c r="P421" s="831">
        <v>35</v>
      </c>
      <c r="Q421" s="831">
        <v>1330</v>
      </c>
      <c r="R421" s="827">
        <v>1.1290322580645162</v>
      </c>
      <c r="S421" s="832">
        <v>38</v>
      </c>
    </row>
    <row r="422" spans="1:19" ht="14.45" customHeight="1" x14ac:dyDescent="0.2">
      <c r="A422" s="821" t="s">
        <v>7252</v>
      </c>
      <c r="B422" s="822" t="s">
        <v>7253</v>
      </c>
      <c r="C422" s="822" t="s">
        <v>637</v>
      </c>
      <c r="D422" s="822" t="s">
        <v>2336</v>
      </c>
      <c r="E422" s="822" t="s">
        <v>7235</v>
      </c>
      <c r="F422" s="822" t="s">
        <v>7280</v>
      </c>
      <c r="G422" s="822" t="s">
        <v>7281</v>
      </c>
      <c r="H422" s="831"/>
      <c r="I422" s="831"/>
      <c r="J422" s="822"/>
      <c r="K422" s="822"/>
      <c r="L422" s="831"/>
      <c r="M422" s="831"/>
      <c r="N422" s="822"/>
      <c r="O422" s="822"/>
      <c r="P422" s="831">
        <v>2</v>
      </c>
      <c r="Q422" s="831">
        <v>10</v>
      </c>
      <c r="R422" s="827"/>
      <c r="S422" s="832">
        <v>5</v>
      </c>
    </row>
    <row r="423" spans="1:19" ht="14.45" customHeight="1" x14ac:dyDescent="0.2">
      <c r="A423" s="821" t="s">
        <v>7252</v>
      </c>
      <c r="B423" s="822" t="s">
        <v>7253</v>
      </c>
      <c r="C423" s="822" t="s">
        <v>637</v>
      </c>
      <c r="D423" s="822" t="s">
        <v>2336</v>
      </c>
      <c r="E423" s="822" t="s">
        <v>7235</v>
      </c>
      <c r="F423" s="822" t="s">
        <v>7282</v>
      </c>
      <c r="G423" s="822" t="s">
        <v>7283</v>
      </c>
      <c r="H423" s="831"/>
      <c r="I423" s="831"/>
      <c r="J423" s="822"/>
      <c r="K423" s="822"/>
      <c r="L423" s="831">
        <v>1</v>
      </c>
      <c r="M423" s="831">
        <v>242</v>
      </c>
      <c r="N423" s="822">
        <v>1</v>
      </c>
      <c r="O423" s="822">
        <v>242</v>
      </c>
      <c r="P423" s="831"/>
      <c r="Q423" s="831"/>
      <c r="R423" s="827"/>
      <c r="S423" s="832"/>
    </row>
    <row r="424" spans="1:19" ht="14.45" customHeight="1" x14ac:dyDescent="0.2">
      <c r="A424" s="821" t="s">
        <v>7252</v>
      </c>
      <c r="B424" s="822" t="s">
        <v>7253</v>
      </c>
      <c r="C424" s="822" t="s">
        <v>637</v>
      </c>
      <c r="D424" s="822" t="s">
        <v>2336</v>
      </c>
      <c r="E424" s="822" t="s">
        <v>7235</v>
      </c>
      <c r="F424" s="822" t="s">
        <v>7286</v>
      </c>
      <c r="G424" s="822" t="s">
        <v>7287</v>
      </c>
      <c r="H424" s="831">
        <v>1</v>
      </c>
      <c r="I424" s="831">
        <v>604</v>
      </c>
      <c r="J424" s="822"/>
      <c r="K424" s="822">
        <v>604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7252</v>
      </c>
      <c r="B425" s="822" t="s">
        <v>7253</v>
      </c>
      <c r="C425" s="822" t="s">
        <v>637</v>
      </c>
      <c r="D425" s="822" t="s">
        <v>2336</v>
      </c>
      <c r="E425" s="822" t="s">
        <v>7235</v>
      </c>
      <c r="F425" s="822" t="s">
        <v>7292</v>
      </c>
      <c r="G425" s="822" t="s">
        <v>7293</v>
      </c>
      <c r="H425" s="831">
        <v>10</v>
      </c>
      <c r="I425" s="831">
        <v>810</v>
      </c>
      <c r="J425" s="822">
        <v>1.4285714285714286</v>
      </c>
      <c r="K425" s="822">
        <v>81</v>
      </c>
      <c r="L425" s="831">
        <v>7</v>
      </c>
      <c r="M425" s="831">
        <v>567</v>
      </c>
      <c r="N425" s="822">
        <v>1</v>
      </c>
      <c r="O425" s="822">
        <v>81</v>
      </c>
      <c r="P425" s="831">
        <v>2</v>
      </c>
      <c r="Q425" s="831">
        <v>164</v>
      </c>
      <c r="R425" s="827">
        <v>0.28924162257495589</v>
      </c>
      <c r="S425" s="832">
        <v>82</v>
      </c>
    </row>
    <row r="426" spans="1:19" ht="14.45" customHeight="1" x14ac:dyDescent="0.2">
      <c r="A426" s="821" t="s">
        <v>7252</v>
      </c>
      <c r="B426" s="822" t="s">
        <v>7253</v>
      </c>
      <c r="C426" s="822" t="s">
        <v>637</v>
      </c>
      <c r="D426" s="822" t="s">
        <v>2336</v>
      </c>
      <c r="E426" s="822" t="s">
        <v>7235</v>
      </c>
      <c r="F426" s="822" t="s">
        <v>7294</v>
      </c>
      <c r="G426" s="822" t="s">
        <v>7295</v>
      </c>
      <c r="H426" s="831">
        <v>1137</v>
      </c>
      <c r="I426" s="831">
        <v>286524</v>
      </c>
      <c r="J426" s="822">
        <v>1.1510686164229471</v>
      </c>
      <c r="K426" s="822">
        <v>252</v>
      </c>
      <c r="L426" s="831">
        <v>980</v>
      </c>
      <c r="M426" s="831">
        <v>248920</v>
      </c>
      <c r="N426" s="822">
        <v>1</v>
      </c>
      <c r="O426" s="822">
        <v>254</v>
      </c>
      <c r="P426" s="831">
        <v>852</v>
      </c>
      <c r="Q426" s="831">
        <v>217260</v>
      </c>
      <c r="R426" s="827">
        <v>0.87281054153945048</v>
      </c>
      <c r="S426" s="832">
        <v>255</v>
      </c>
    </row>
    <row r="427" spans="1:19" ht="14.45" customHeight="1" x14ac:dyDescent="0.2">
      <c r="A427" s="821" t="s">
        <v>7252</v>
      </c>
      <c r="B427" s="822" t="s">
        <v>7253</v>
      </c>
      <c r="C427" s="822" t="s">
        <v>637</v>
      </c>
      <c r="D427" s="822" t="s">
        <v>2336</v>
      </c>
      <c r="E427" s="822" t="s">
        <v>7235</v>
      </c>
      <c r="F427" s="822" t="s">
        <v>7296</v>
      </c>
      <c r="G427" s="822" t="s">
        <v>7297</v>
      </c>
      <c r="H427" s="831">
        <v>485</v>
      </c>
      <c r="I427" s="831">
        <v>61489</v>
      </c>
      <c r="J427" s="822">
        <v>1.0494794333504012</v>
      </c>
      <c r="K427" s="822">
        <v>126.78144329896907</v>
      </c>
      <c r="L427" s="831">
        <v>465</v>
      </c>
      <c r="M427" s="831">
        <v>58590</v>
      </c>
      <c r="N427" s="822">
        <v>1</v>
      </c>
      <c r="O427" s="822">
        <v>126</v>
      </c>
      <c r="P427" s="831">
        <v>365</v>
      </c>
      <c r="Q427" s="831">
        <v>46355</v>
      </c>
      <c r="R427" s="827">
        <v>0.79117596859532346</v>
      </c>
      <c r="S427" s="832">
        <v>127</v>
      </c>
    </row>
    <row r="428" spans="1:19" ht="14.45" customHeight="1" x14ac:dyDescent="0.2">
      <c r="A428" s="821" t="s">
        <v>7252</v>
      </c>
      <c r="B428" s="822" t="s">
        <v>7253</v>
      </c>
      <c r="C428" s="822" t="s">
        <v>637</v>
      </c>
      <c r="D428" s="822" t="s">
        <v>2336</v>
      </c>
      <c r="E428" s="822" t="s">
        <v>7235</v>
      </c>
      <c r="F428" s="822" t="s">
        <v>7304</v>
      </c>
      <c r="G428" s="822" t="s">
        <v>7305</v>
      </c>
      <c r="H428" s="831">
        <v>446</v>
      </c>
      <c r="I428" s="831">
        <v>73144</v>
      </c>
      <c r="J428" s="822">
        <v>1.4776565656565657</v>
      </c>
      <c r="K428" s="822">
        <v>164</v>
      </c>
      <c r="L428" s="831">
        <v>300</v>
      </c>
      <c r="M428" s="831">
        <v>49500</v>
      </c>
      <c r="N428" s="822">
        <v>1</v>
      </c>
      <c r="O428" s="822">
        <v>165</v>
      </c>
      <c r="P428" s="831">
        <v>288</v>
      </c>
      <c r="Q428" s="831">
        <v>47808</v>
      </c>
      <c r="R428" s="827">
        <v>0.9658181818181818</v>
      </c>
      <c r="S428" s="832">
        <v>166</v>
      </c>
    </row>
    <row r="429" spans="1:19" ht="14.45" customHeight="1" x14ac:dyDescent="0.2">
      <c r="A429" s="821" t="s">
        <v>7252</v>
      </c>
      <c r="B429" s="822" t="s">
        <v>7253</v>
      </c>
      <c r="C429" s="822" t="s">
        <v>637</v>
      </c>
      <c r="D429" s="822" t="s">
        <v>2336</v>
      </c>
      <c r="E429" s="822" t="s">
        <v>7235</v>
      </c>
      <c r="F429" s="822" t="s">
        <v>7306</v>
      </c>
      <c r="G429" s="822" t="s">
        <v>7307</v>
      </c>
      <c r="H429" s="831"/>
      <c r="I429" s="831"/>
      <c r="J429" s="822"/>
      <c r="K429" s="822"/>
      <c r="L429" s="831"/>
      <c r="M429" s="831"/>
      <c r="N429" s="822"/>
      <c r="O429" s="822"/>
      <c r="P429" s="831">
        <v>23</v>
      </c>
      <c r="Q429" s="831">
        <v>0</v>
      </c>
      <c r="R429" s="827"/>
      <c r="S429" s="832">
        <v>0</v>
      </c>
    </row>
    <row r="430" spans="1:19" ht="14.45" customHeight="1" x14ac:dyDescent="0.2">
      <c r="A430" s="821" t="s">
        <v>7252</v>
      </c>
      <c r="B430" s="822" t="s">
        <v>7253</v>
      </c>
      <c r="C430" s="822" t="s">
        <v>637</v>
      </c>
      <c r="D430" s="822" t="s">
        <v>2336</v>
      </c>
      <c r="E430" s="822" t="s">
        <v>7235</v>
      </c>
      <c r="F430" s="822" t="s">
        <v>7308</v>
      </c>
      <c r="G430" s="822" t="s">
        <v>7309</v>
      </c>
      <c r="H430" s="831">
        <v>1098</v>
      </c>
      <c r="I430" s="831">
        <v>36600.01</v>
      </c>
      <c r="J430" s="822">
        <v>0.79680724214856624</v>
      </c>
      <c r="K430" s="822">
        <v>33.333342440801459</v>
      </c>
      <c r="L430" s="831">
        <v>1378</v>
      </c>
      <c r="M430" s="831">
        <v>45933.33</v>
      </c>
      <c r="N430" s="822">
        <v>1</v>
      </c>
      <c r="O430" s="822">
        <v>33.333330914368652</v>
      </c>
      <c r="P430" s="831">
        <v>1169</v>
      </c>
      <c r="Q430" s="831">
        <v>45711.110000000008</v>
      </c>
      <c r="R430" s="827">
        <v>0.99516211866198256</v>
      </c>
      <c r="S430" s="832">
        <v>39.102745936698042</v>
      </c>
    </row>
    <row r="431" spans="1:19" ht="14.45" customHeight="1" x14ac:dyDescent="0.2">
      <c r="A431" s="821" t="s">
        <v>7252</v>
      </c>
      <c r="B431" s="822" t="s">
        <v>7253</v>
      </c>
      <c r="C431" s="822" t="s">
        <v>637</v>
      </c>
      <c r="D431" s="822" t="s">
        <v>2336</v>
      </c>
      <c r="E431" s="822" t="s">
        <v>7235</v>
      </c>
      <c r="F431" s="822" t="s">
        <v>7312</v>
      </c>
      <c r="G431" s="822" t="s">
        <v>7313</v>
      </c>
      <c r="H431" s="831">
        <v>4</v>
      </c>
      <c r="I431" s="831">
        <v>148</v>
      </c>
      <c r="J431" s="822">
        <v>1.2982456140350878</v>
      </c>
      <c r="K431" s="822">
        <v>37</v>
      </c>
      <c r="L431" s="831">
        <v>3</v>
      </c>
      <c r="M431" s="831">
        <v>114</v>
      </c>
      <c r="N431" s="822">
        <v>1</v>
      </c>
      <c r="O431" s="822">
        <v>38</v>
      </c>
      <c r="P431" s="831">
        <v>2</v>
      </c>
      <c r="Q431" s="831">
        <v>76</v>
      </c>
      <c r="R431" s="827">
        <v>0.66666666666666663</v>
      </c>
      <c r="S431" s="832">
        <v>38</v>
      </c>
    </row>
    <row r="432" spans="1:19" ht="14.45" customHeight="1" x14ac:dyDescent="0.2">
      <c r="A432" s="821" t="s">
        <v>7252</v>
      </c>
      <c r="B432" s="822" t="s">
        <v>7253</v>
      </c>
      <c r="C432" s="822" t="s">
        <v>637</v>
      </c>
      <c r="D432" s="822" t="s">
        <v>2336</v>
      </c>
      <c r="E432" s="822" t="s">
        <v>7235</v>
      </c>
      <c r="F432" s="822" t="s">
        <v>7238</v>
      </c>
      <c r="G432" s="822" t="s">
        <v>7239</v>
      </c>
      <c r="H432" s="831">
        <v>447</v>
      </c>
      <c r="I432" s="831">
        <v>38442</v>
      </c>
      <c r="J432" s="822">
        <v>1.4582906566518721</v>
      </c>
      <c r="K432" s="822">
        <v>86</v>
      </c>
      <c r="L432" s="831">
        <v>303</v>
      </c>
      <c r="M432" s="831">
        <v>26361</v>
      </c>
      <c r="N432" s="822">
        <v>1</v>
      </c>
      <c r="O432" s="822">
        <v>87</v>
      </c>
      <c r="P432" s="831">
        <v>273</v>
      </c>
      <c r="Q432" s="831">
        <v>24024</v>
      </c>
      <c r="R432" s="827">
        <v>0.91134630704449759</v>
      </c>
      <c r="S432" s="832">
        <v>88</v>
      </c>
    </row>
    <row r="433" spans="1:19" ht="14.45" customHeight="1" x14ac:dyDescent="0.2">
      <c r="A433" s="821" t="s">
        <v>7252</v>
      </c>
      <c r="B433" s="822" t="s">
        <v>7253</v>
      </c>
      <c r="C433" s="822" t="s">
        <v>637</v>
      </c>
      <c r="D433" s="822" t="s">
        <v>2336</v>
      </c>
      <c r="E433" s="822" t="s">
        <v>7235</v>
      </c>
      <c r="F433" s="822" t="s">
        <v>7326</v>
      </c>
      <c r="G433" s="822" t="s">
        <v>7327</v>
      </c>
      <c r="H433" s="831"/>
      <c r="I433" s="831"/>
      <c r="J433" s="822"/>
      <c r="K433" s="822"/>
      <c r="L433" s="831">
        <v>1</v>
      </c>
      <c r="M433" s="831">
        <v>499</v>
      </c>
      <c r="N433" s="822">
        <v>1</v>
      </c>
      <c r="O433" s="822">
        <v>499</v>
      </c>
      <c r="P433" s="831"/>
      <c r="Q433" s="831"/>
      <c r="R433" s="827"/>
      <c r="S433" s="832"/>
    </row>
    <row r="434" spans="1:19" ht="14.45" customHeight="1" x14ac:dyDescent="0.2">
      <c r="A434" s="821" t="s">
        <v>7252</v>
      </c>
      <c r="B434" s="822" t="s">
        <v>7253</v>
      </c>
      <c r="C434" s="822" t="s">
        <v>637</v>
      </c>
      <c r="D434" s="822" t="s">
        <v>2336</v>
      </c>
      <c r="E434" s="822" t="s">
        <v>7235</v>
      </c>
      <c r="F434" s="822" t="s">
        <v>7240</v>
      </c>
      <c r="G434" s="822" t="s">
        <v>7241</v>
      </c>
      <c r="H434" s="831">
        <v>1</v>
      </c>
      <c r="I434" s="831">
        <v>158</v>
      </c>
      <c r="J434" s="822"/>
      <c r="K434" s="822">
        <v>158</v>
      </c>
      <c r="L434" s="831"/>
      <c r="M434" s="831"/>
      <c r="N434" s="822"/>
      <c r="O434" s="822"/>
      <c r="P434" s="831"/>
      <c r="Q434" s="831"/>
      <c r="R434" s="827"/>
      <c r="S434" s="832"/>
    </row>
    <row r="435" spans="1:19" ht="14.45" customHeight="1" x14ac:dyDescent="0.2">
      <c r="A435" s="821" t="s">
        <v>7252</v>
      </c>
      <c r="B435" s="822" t="s">
        <v>7253</v>
      </c>
      <c r="C435" s="822" t="s">
        <v>637</v>
      </c>
      <c r="D435" s="822" t="s">
        <v>2336</v>
      </c>
      <c r="E435" s="822" t="s">
        <v>7235</v>
      </c>
      <c r="F435" s="822" t="s">
        <v>7330</v>
      </c>
      <c r="G435" s="822" t="s">
        <v>7331</v>
      </c>
      <c r="H435" s="831"/>
      <c r="I435" s="831"/>
      <c r="J435" s="822"/>
      <c r="K435" s="822"/>
      <c r="L435" s="831">
        <v>2</v>
      </c>
      <c r="M435" s="831">
        <v>752</v>
      </c>
      <c r="N435" s="822">
        <v>1</v>
      </c>
      <c r="O435" s="822">
        <v>376</v>
      </c>
      <c r="P435" s="831"/>
      <c r="Q435" s="831"/>
      <c r="R435" s="827"/>
      <c r="S435" s="832"/>
    </row>
    <row r="436" spans="1:19" ht="14.45" customHeight="1" x14ac:dyDescent="0.2">
      <c r="A436" s="821" t="s">
        <v>7252</v>
      </c>
      <c r="B436" s="822" t="s">
        <v>7253</v>
      </c>
      <c r="C436" s="822" t="s">
        <v>637</v>
      </c>
      <c r="D436" s="822" t="s">
        <v>2336</v>
      </c>
      <c r="E436" s="822" t="s">
        <v>7235</v>
      </c>
      <c r="F436" s="822" t="s">
        <v>7338</v>
      </c>
      <c r="G436" s="822" t="s">
        <v>7339</v>
      </c>
      <c r="H436" s="831">
        <v>1</v>
      </c>
      <c r="I436" s="831">
        <v>59</v>
      </c>
      <c r="J436" s="822">
        <v>0.96721311475409832</v>
      </c>
      <c r="K436" s="822">
        <v>59</v>
      </c>
      <c r="L436" s="831">
        <v>1</v>
      </c>
      <c r="M436" s="831">
        <v>61</v>
      </c>
      <c r="N436" s="822">
        <v>1</v>
      </c>
      <c r="O436" s="822">
        <v>61</v>
      </c>
      <c r="P436" s="831">
        <v>1</v>
      </c>
      <c r="Q436" s="831">
        <v>62</v>
      </c>
      <c r="R436" s="827">
        <v>1.0163934426229508</v>
      </c>
      <c r="S436" s="832">
        <v>62</v>
      </c>
    </row>
    <row r="437" spans="1:19" ht="14.45" customHeight="1" x14ac:dyDescent="0.2">
      <c r="A437" s="821" t="s">
        <v>7252</v>
      </c>
      <c r="B437" s="822" t="s">
        <v>7253</v>
      </c>
      <c r="C437" s="822" t="s">
        <v>637</v>
      </c>
      <c r="D437" s="822" t="s">
        <v>2336</v>
      </c>
      <c r="E437" s="822" t="s">
        <v>7235</v>
      </c>
      <c r="F437" s="822" t="s">
        <v>7354</v>
      </c>
      <c r="G437" s="822" t="s">
        <v>7355</v>
      </c>
      <c r="H437" s="831">
        <v>1</v>
      </c>
      <c r="I437" s="831">
        <v>145</v>
      </c>
      <c r="J437" s="822"/>
      <c r="K437" s="822">
        <v>145</v>
      </c>
      <c r="L437" s="831"/>
      <c r="M437" s="831"/>
      <c r="N437" s="822"/>
      <c r="O437" s="822"/>
      <c r="P437" s="831"/>
      <c r="Q437" s="831"/>
      <c r="R437" s="827"/>
      <c r="S437" s="832"/>
    </row>
    <row r="438" spans="1:19" ht="14.45" customHeight="1" x14ac:dyDescent="0.2">
      <c r="A438" s="821" t="s">
        <v>7252</v>
      </c>
      <c r="B438" s="822" t="s">
        <v>7253</v>
      </c>
      <c r="C438" s="822" t="s">
        <v>637</v>
      </c>
      <c r="D438" s="822" t="s">
        <v>2336</v>
      </c>
      <c r="E438" s="822" t="s">
        <v>7235</v>
      </c>
      <c r="F438" s="822" t="s">
        <v>7360</v>
      </c>
      <c r="G438" s="822" t="s">
        <v>7361</v>
      </c>
      <c r="H438" s="831">
        <v>3</v>
      </c>
      <c r="I438" s="831">
        <v>261</v>
      </c>
      <c r="J438" s="822">
        <v>0.6</v>
      </c>
      <c r="K438" s="822">
        <v>87</v>
      </c>
      <c r="L438" s="831">
        <v>5</v>
      </c>
      <c r="M438" s="831">
        <v>435</v>
      </c>
      <c r="N438" s="822">
        <v>1</v>
      </c>
      <c r="O438" s="822">
        <v>87</v>
      </c>
      <c r="P438" s="831">
        <v>5</v>
      </c>
      <c r="Q438" s="831">
        <v>440</v>
      </c>
      <c r="R438" s="827">
        <v>1.0114942528735633</v>
      </c>
      <c r="S438" s="832">
        <v>88</v>
      </c>
    </row>
    <row r="439" spans="1:19" ht="14.45" customHeight="1" x14ac:dyDescent="0.2">
      <c r="A439" s="821" t="s">
        <v>7252</v>
      </c>
      <c r="B439" s="822" t="s">
        <v>7253</v>
      </c>
      <c r="C439" s="822" t="s">
        <v>637</v>
      </c>
      <c r="D439" s="822" t="s">
        <v>2336</v>
      </c>
      <c r="E439" s="822" t="s">
        <v>7235</v>
      </c>
      <c r="F439" s="822" t="s">
        <v>7362</v>
      </c>
      <c r="G439" s="822" t="s">
        <v>7363</v>
      </c>
      <c r="H439" s="831">
        <v>1</v>
      </c>
      <c r="I439" s="831">
        <v>500</v>
      </c>
      <c r="J439" s="822"/>
      <c r="K439" s="822">
        <v>500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7252</v>
      </c>
      <c r="B440" s="822" t="s">
        <v>7253</v>
      </c>
      <c r="C440" s="822" t="s">
        <v>637</v>
      </c>
      <c r="D440" s="822" t="s">
        <v>2336</v>
      </c>
      <c r="E440" s="822" t="s">
        <v>7235</v>
      </c>
      <c r="F440" s="822" t="s">
        <v>7368</v>
      </c>
      <c r="G440" s="822" t="s">
        <v>7369</v>
      </c>
      <c r="H440" s="831"/>
      <c r="I440" s="831"/>
      <c r="J440" s="822"/>
      <c r="K440" s="822"/>
      <c r="L440" s="831"/>
      <c r="M440" s="831"/>
      <c r="N440" s="822"/>
      <c r="O440" s="822"/>
      <c r="P440" s="831">
        <v>245</v>
      </c>
      <c r="Q440" s="831">
        <v>0</v>
      </c>
      <c r="R440" s="827"/>
      <c r="S440" s="832">
        <v>0</v>
      </c>
    </row>
    <row r="441" spans="1:19" ht="14.45" customHeight="1" x14ac:dyDescent="0.2">
      <c r="A441" s="821" t="s">
        <v>7252</v>
      </c>
      <c r="B441" s="822" t="s">
        <v>7253</v>
      </c>
      <c r="C441" s="822" t="s">
        <v>637</v>
      </c>
      <c r="D441" s="822" t="s">
        <v>2337</v>
      </c>
      <c r="E441" s="822" t="s">
        <v>7230</v>
      </c>
      <c r="F441" s="822" t="s">
        <v>7231</v>
      </c>
      <c r="G441" s="822" t="s">
        <v>7232</v>
      </c>
      <c r="H441" s="831">
        <v>8.1</v>
      </c>
      <c r="I441" s="831">
        <v>563.79</v>
      </c>
      <c r="J441" s="822">
        <v>4.908924684370918</v>
      </c>
      <c r="K441" s="822">
        <v>69.603703703703701</v>
      </c>
      <c r="L441" s="831">
        <v>1.65</v>
      </c>
      <c r="M441" s="831">
        <v>114.85000000000001</v>
      </c>
      <c r="N441" s="822">
        <v>1</v>
      </c>
      <c r="O441" s="822">
        <v>69.606060606060609</v>
      </c>
      <c r="P441" s="831">
        <v>21</v>
      </c>
      <c r="Q441" s="831">
        <v>1464.33</v>
      </c>
      <c r="R441" s="827">
        <v>12.749934697431431</v>
      </c>
      <c r="S441" s="832">
        <v>69.72999999999999</v>
      </c>
    </row>
    <row r="442" spans="1:19" ht="14.45" customHeight="1" x14ac:dyDescent="0.2">
      <c r="A442" s="821" t="s">
        <v>7252</v>
      </c>
      <c r="B442" s="822" t="s">
        <v>7253</v>
      </c>
      <c r="C442" s="822" t="s">
        <v>637</v>
      </c>
      <c r="D442" s="822" t="s">
        <v>2337</v>
      </c>
      <c r="E442" s="822" t="s">
        <v>7230</v>
      </c>
      <c r="F442" s="822" t="s">
        <v>7258</v>
      </c>
      <c r="G442" s="822" t="s">
        <v>1178</v>
      </c>
      <c r="H442" s="831">
        <v>158</v>
      </c>
      <c r="I442" s="831">
        <v>2654.4</v>
      </c>
      <c r="J442" s="822">
        <v>0.92941176470588238</v>
      </c>
      <c r="K442" s="822">
        <v>16.8</v>
      </c>
      <c r="L442" s="831">
        <v>170</v>
      </c>
      <c r="M442" s="831">
        <v>2856</v>
      </c>
      <c r="N442" s="822">
        <v>1</v>
      </c>
      <c r="O442" s="822">
        <v>16.8</v>
      </c>
      <c r="P442" s="831">
        <v>118</v>
      </c>
      <c r="Q442" s="831">
        <v>1982.4</v>
      </c>
      <c r="R442" s="827">
        <v>0.69411764705882351</v>
      </c>
      <c r="S442" s="832">
        <v>16.8</v>
      </c>
    </row>
    <row r="443" spans="1:19" ht="14.45" customHeight="1" x14ac:dyDescent="0.2">
      <c r="A443" s="821" t="s">
        <v>7252</v>
      </c>
      <c r="B443" s="822" t="s">
        <v>7253</v>
      </c>
      <c r="C443" s="822" t="s">
        <v>637</v>
      </c>
      <c r="D443" s="822" t="s">
        <v>2337</v>
      </c>
      <c r="E443" s="822" t="s">
        <v>7235</v>
      </c>
      <c r="F443" s="822" t="s">
        <v>7268</v>
      </c>
      <c r="G443" s="822" t="s">
        <v>7269</v>
      </c>
      <c r="H443" s="831"/>
      <c r="I443" s="831"/>
      <c r="J443" s="822"/>
      <c r="K443" s="822"/>
      <c r="L443" s="831">
        <v>1</v>
      </c>
      <c r="M443" s="831">
        <v>207</v>
      </c>
      <c r="N443" s="822">
        <v>1</v>
      </c>
      <c r="O443" s="822">
        <v>207</v>
      </c>
      <c r="P443" s="831"/>
      <c r="Q443" s="831"/>
      <c r="R443" s="827"/>
      <c r="S443" s="832"/>
    </row>
    <row r="444" spans="1:19" ht="14.45" customHeight="1" x14ac:dyDescent="0.2">
      <c r="A444" s="821" t="s">
        <v>7252</v>
      </c>
      <c r="B444" s="822" t="s">
        <v>7253</v>
      </c>
      <c r="C444" s="822" t="s">
        <v>637</v>
      </c>
      <c r="D444" s="822" t="s">
        <v>2337</v>
      </c>
      <c r="E444" s="822" t="s">
        <v>7235</v>
      </c>
      <c r="F444" s="822" t="s">
        <v>7272</v>
      </c>
      <c r="G444" s="822" t="s">
        <v>7273</v>
      </c>
      <c r="H444" s="831">
        <v>130</v>
      </c>
      <c r="I444" s="831">
        <v>10790</v>
      </c>
      <c r="J444" s="822">
        <v>0.6265969802555168</v>
      </c>
      <c r="K444" s="822">
        <v>83</v>
      </c>
      <c r="L444" s="831">
        <v>205</v>
      </c>
      <c r="M444" s="831">
        <v>17220</v>
      </c>
      <c r="N444" s="822">
        <v>1</v>
      </c>
      <c r="O444" s="822">
        <v>84</v>
      </c>
      <c r="P444" s="831">
        <v>195</v>
      </c>
      <c r="Q444" s="831">
        <v>16575</v>
      </c>
      <c r="R444" s="827">
        <v>0.96254355400696867</v>
      </c>
      <c r="S444" s="832">
        <v>85</v>
      </c>
    </row>
    <row r="445" spans="1:19" ht="14.45" customHeight="1" x14ac:dyDescent="0.2">
      <c r="A445" s="821" t="s">
        <v>7252</v>
      </c>
      <c r="B445" s="822" t="s">
        <v>7253</v>
      </c>
      <c r="C445" s="822" t="s">
        <v>637</v>
      </c>
      <c r="D445" s="822" t="s">
        <v>2337</v>
      </c>
      <c r="E445" s="822" t="s">
        <v>7235</v>
      </c>
      <c r="F445" s="822" t="s">
        <v>7274</v>
      </c>
      <c r="G445" s="822" t="s">
        <v>7275</v>
      </c>
      <c r="H445" s="831">
        <v>11</v>
      </c>
      <c r="I445" s="831">
        <v>1166</v>
      </c>
      <c r="J445" s="822">
        <v>2.1794392523364485</v>
      </c>
      <c r="K445" s="822">
        <v>106</v>
      </c>
      <c r="L445" s="831">
        <v>5</v>
      </c>
      <c r="M445" s="831">
        <v>535</v>
      </c>
      <c r="N445" s="822">
        <v>1</v>
      </c>
      <c r="O445" s="822">
        <v>107</v>
      </c>
      <c r="P445" s="831">
        <v>25</v>
      </c>
      <c r="Q445" s="831">
        <v>2700</v>
      </c>
      <c r="R445" s="827">
        <v>5.0467289719626169</v>
      </c>
      <c r="S445" s="832">
        <v>108</v>
      </c>
    </row>
    <row r="446" spans="1:19" ht="14.45" customHeight="1" x14ac:dyDescent="0.2">
      <c r="A446" s="821" t="s">
        <v>7252</v>
      </c>
      <c r="B446" s="822" t="s">
        <v>7253</v>
      </c>
      <c r="C446" s="822" t="s">
        <v>637</v>
      </c>
      <c r="D446" s="822" t="s">
        <v>2337</v>
      </c>
      <c r="E446" s="822" t="s">
        <v>7235</v>
      </c>
      <c r="F446" s="822" t="s">
        <v>7276</v>
      </c>
      <c r="G446" s="822" t="s">
        <v>7277</v>
      </c>
      <c r="H446" s="831">
        <v>23</v>
      </c>
      <c r="I446" s="831">
        <v>851</v>
      </c>
      <c r="J446" s="822">
        <v>0.89578947368421058</v>
      </c>
      <c r="K446" s="822">
        <v>37</v>
      </c>
      <c r="L446" s="831">
        <v>25</v>
      </c>
      <c r="M446" s="831">
        <v>950</v>
      </c>
      <c r="N446" s="822">
        <v>1</v>
      </c>
      <c r="O446" s="822">
        <v>38</v>
      </c>
      <c r="P446" s="831">
        <v>11</v>
      </c>
      <c r="Q446" s="831">
        <v>418</v>
      </c>
      <c r="R446" s="827">
        <v>0.44</v>
      </c>
      <c r="S446" s="832">
        <v>38</v>
      </c>
    </row>
    <row r="447" spans="1:19" ht="14.45" customHeight="1" x14ac:dyDescent="0.2">
      <c r="A447" s="821" t="s">
        <v>7252</v>
      </c>
      <c r="B447" s="822" t="s">
        <v>7253</v>
      </c>
      <c r="C447" s="822" t="s">
        <v>637</v>
      </c>
      <c r="D447" s="822" t="s">
        <v>2337</v>
      </c>
      <c r="E447" s="822" t="s">
        <v>7235</v>
      </c>
      <c r="F447" s="822" t="s">
        <v>7278</v>
      </c>
      <c r="G447" s="822" t="s">
        <v>7279</v>
      </c>
      <c r="H447" s="831"/>
      <c r="I447" s="831"/>
      <c r="J447" s="822"/>
      <c r="K447" s="822"/>
      <c r="L447" s="831"/>
      <c r="M447" s="831"/>
      <c r="N447" s="822"/>
      <c r="O447" s="822"/>
      <c r="P447" s="831">
        <v>1</v>
      </c>
      <c r="Q447" s="831">
        <v>5</v>
      </c>
      <c r="R447" s="827"/>
      <c r="S447" s="832">
        <v>5</v>
      </c>
    </row>
    <row r="448" spans="1:19" ht="14.45" customHeight="1" x14ac:dyDescent="0.2">
      <c r="A448" s="821" t="s">
        <v>7252</v>
      </c>
      <c r="B448" s="822" t="s">
        <v>7253</v>
      </c>
      <c r="C448" s="822" t="s">
        <v>637</v>
      </c>
      <c r="D448" s="822" t="s">
        <v>2337</v>
      </c>
      <c r="E448" s="822" t="s">
        <v>7235</v>
      </c>
      <c r="F448" s="822" t="s">
        <v>7280</v>
      </c>
      <c r="G448" s="822" t="s">
        <v>7281</v>
      </c>
      <c r="H448" s="831">
        <v>7</v>
      </c>
      <c r="I448" s="831">
        <v>35</v>
      </c>
      <c r="J448" s="822">
        <v>1.4</v>
      </c>
      <c r="K448" s="822">
        <v>5</v>
      </c>
      <c r="L448" s="831">
        <v>5</v>
      </c>
      <c r="M448" s="831">
        <v>25</v>
      </c>
      <c r="N448" s="822">
        <v>1</v>
      </c>
      <c r="O448" s="822">
        <v>5</v>
      </c>
      <c r="P448" s="831">
        <v>2</v>
      </c>
      <c r="Q448" s="831">
        <v>10</v>
      </c>
      <c r="R448" s="827">
        <v>0.4</v>
      </c>
      <c r="S448" s="832">
        <v>5</v>
      </c>
    </row>
    <row r="449" spans="1:19" ht="14.45" customHeight="1" x14ac:dyDescent="0.2">
      <c r="A449" s="821" t="s">
        <v>7252</v>
      </c>
      <c r="B449" s="822" t="s">
        <v>7253</v>
      </c>
      <c r="C449" s="822" t="s">
        <v>637</v>
      </c>
      <c r="D449" s="822" t="s">
        <v>2337</v>
      </c>
      <c r="E449" s="822" t="s">
        <v>7235</v>
      </c>
      <c r="F449" s="822" t="s">
        <v>7282</v>
      </c>
      <c r="G449" s="822" t="s">
        <v>7283</v>
      </c>
      <c r="H449" s="831">
        <v>1</v>
      </c>
      <c r="I449" s="831">
        <v>241</v>
      </c>
      <c r="J449" s="822"/>
      <c r="K449" s="822">
        <v>241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7252</v>
      </c>
      <c r="B450" s="822" t="s">
        <v>7253</v>
      </c>
      <c r="C450" s="822" t="s">
        <v>637</v>
      </c>
      <c r="D450" s="822" t="s">
        <v>2337</v>
      </c>
      <c r="E450" s="822" t="s">
        <v>7235</v>
      </c>
      <c r="F450" s="822" t="s">
        <v>7284</v>
      </c>
      <c r="G450" s="822" t="s">
        <v>7285</v>
      </c>
      <c r="H450" s="831">
        <v>1</v>
      </c>
      <c r="I450" s="831">
        <v>382</v>
      </c>
      <c r="J450" s="822">
        <v>0.49739583333333331</v>
      </c>
      <c r="K450" s="822">
        <v>382</v>
      </c>
      <c r="L450" s="831">
        <v>2</v>
      </c>
      <c r="M450" s="831">
        <v>768</v>
      </c>
      <c r="N450" s="822">
        <v>1</v>
      </c>
      <c r="O450" s="822">
        <v>384</v>
      </c>
      <c r="P450" s="831">
        <v>2</v>
      </c>
      <c r="Q450" s="831">
        <v>770</v>
      </c>
      <c r="R450" s="827">
        <v>1.0026041666666667</v>
      </c>
      <c r="S450" s="832">
        <v>385</v>
      </c>
    </row>
    <row r="451" spans="1:19" ht="14.45" customHeight="1" x14ac:dyDescent="0.2">
      <c r="A451" s="821" t="s">
        <v>7252</v>
      </c>
      <c r="B451" s="822" t="s">
        <v>7253</v>
      </c>
      <c r="C451" s="822" t="s">
        <v>637</v>
      </c>
      <c r="D451" s="822" t="s">
        <v>2337</v>
      </c>
      <c r="E451" s="822" t="s">
        <v>7235</v>
      </c>
      <c r="F451" s="822" t="s">
        <v>7286</v>
      </c>
      <c r="G451" s="822" t="s">
        <v>7287</v>
      </c>
      <c r="H451" s="831"/>
      <c r="I451" s="831"/>
      <c r="J451" s="822"/>
      <c r="K451" s="822"/>
      <c r="L451" s="831"/>
      <c r="M451" s="831"/>
      <c r="N451" s="822"/>
      <c r="O451" s="822"/>
      <c r="P451" s="831">
        <v>1</v>
      </c>
      <c r="Q451" s="831">
        <v>609</v>
      </c>
      <c r="R451" s="827"/>
      <c r="S451" s="832">
        <v>609</v>
      </c>
    </row>
    <row r="452" spans="1:19" ht="14.45" customHeight="1" x14ac:dyDescent="0.2">
      <c r="A452" s="821" t="s">
        <v>7252</v>
      </c>
      <c r="B452" s="822" t="s">
        <v>7253</v>
      </c>
      <c r="C452" s="822" t="s">
        <v>637</v>
      </c>
      <c r="D452" s="822" t="s">
        <v>2337</v>
      </c>
      <c r="E452" s="822" t="s">
        <v>7235</v>
      </c>
      <c r="F452" s="822" t="s">
        <v>7288</v>
      </c>
      <c r="G452" s="822" t="s">
        <v>7289</v>
      </c>
      <c r="H452" s="831">
        <v>2</v>
      </c>
      <c r="I452" s="831">
        <v>182</v>
      </c>
      <c r="J452" s="822"/>
      <c r="K452" s="822">
        <v>91</v>
      </c>
      <c r="L452" s="831"/>
      <c r="M452" s="831"/>
      <c r="N452" s="822"/>
      <c r="O452" s="822"/>
      <c r="P452" s="831">
        <v>2</v>
      </c>
      <c r="Q452" s="831">
        <v>184</v>
      </c>
      <c r="R452" s="827"/>
      <c r="S452" s="832">
        <v>92</v>
      </c>
    </row>
    <row r="453" spans="1:19" ht="14.45" customHeight="1" x14ac:dyDescent="0.2">
      <c r="A453" s="821" t="s">
        <v>7252</v>
      </c>
      <c r="B453" s="822" t="s">
        <v>7253</v>
      </c>
      <c r="C453" s="822" t="s">
        <v>637</v>
      </c>
      <c r="D453" s="822" t="s">
        <v>2337</v>
      </c>
      <c r="E453" s="822" t="s">
        <v>7235</v>
      </c>
      <c r="F453" s="822" t="s">
        <v>7292</v>
      </c>
      <c r="G453" s="822" t="s">
        <v>7293</v>
      </c>
      <c r="H453" s="831">
        <v>1</v>
      </c>
      <c r="I453" s="831">
        <v>81</v>
      </c>
      <c r="J453" s="822">
        <v>0.5</v>
      </c>
      <c r="K453" s="822">
        <v>81</v>
      </c>
      <c r="L453" s="831">
        <v>2</v>
      </c>
      <c r="M453" s="831">
        <v>162</v>
      </c>
      <c r="N453" s="822">
        <v>1</v>
      </c>
      <c r="O453" s="822">
        <v>81</v>
      </c>
      <c r="P453" s="831">
        <v>2</v>
      </c>
      <c r="Q453" s="831">
        <v>164</v>
      </c>
      <c r="R453" s="827">
        <v>1.0123456790123457</v>
      </c>
      <c r="S453" s="832">
        <v>82</v>
      </c>
    </row>
    <row r="454" spans="1:19" ht="14.45" customHeight="1" x14ac:dyDescent="0.2">
      <c r="A454" s="821" t="s">
        <v>7252</v>
      </c>
      <c r="B454" s="822" t="s">
        <v>7253</v>
      </c>
      <c r="C454" s="822" t="s">
        <v>637</v>
      </c>
      <c r="D454" s="822" t="s">
        <v>2337</v>
      </c>
      <c r="E454" s="822" t="s">
        <v>7235</v>
      </c>
      <c r="F454" s="822" t="s">
        <v>7294</v>
      </c>
      <c r="G454" s="822" t="s">
        <v>7295</v>
      </c>
      <c r="H454" s="831">
        <v>230</v>
      </c>
      <c r="I454" s="831">
        <v>57960</v>
      </c>
      <c r="J454" s="822">
        <v>1.1884842519685039</v>
      </c>
      <c r="K454" s="822">
        <v>252</v>
      </c>
      <c r="L454" s="831">
        <v>192</v>
      </c>
      <c r="M454" s="831">
        <v>48768</v>
      </c>
      <c r="N454" s="822">
        <v>1</v>
      </c>
      <c r="O454" s="822">
        <v>254</v>
      </c>
      <c r="P454" s="831">
        <v>160</v>
      </c>
      <c r="Q454" s="831">
        <v>40800</v>
      </c>
      <c r="R454" s="827">
        <v>0.83661417322834641</v>
      </c>
      <c r="S454" s="832">
        <v>255</v>
      </c>
    </row>
    <row r="455" spans="1:19" ht="14.45" customHeight="1" x14ac:dyDescent="0.2">
      <c r="A455" s="821" t="s">
        <v>7252</v>
      </c>
      <c r="B455" s="822" t="s">
        <v>7253</v>
      </c>
      <c r="C455" s="822" t="s">
        <v>637</v>
      </c>
      <c r="D455" s="822" t="s">
        <v>2337</v>
      </c>
      <c r="E455" s="822" t="s">
        <v>7235</v>
      </c>
      <c r="F455" s="822" t="s">
        <v>7296</v>
      </c>
      <c r="G455" s="822" t="s">
        <v>7297</v>
      </c>
      <c r="H455" s="831">
        <v>431</v>
      </c>
      <c r="I455" s="831">
        <v>54590</v>
      </c>
      <c r="J455" s="822">
        <v>0.66246784136692394</v>
      </c>
      <c r="K455" s="822">
        <v>126.65893271461717</v>
      </c>
      <c r="L455" s="831">
        <v>654</v>
      </c>
      <c r="M455" s="831">
        <v>82404</v>
      </c>
      <c r="N455" s="822">
        <v>1</v>
      </c>
      <c r="O455" s="822">
        <v>126</v>
      </c>
      <c r="P455" s="831">
        <v>507</v>
      </c>
      <c r="Q455" s="831">
        <v>64389</v>
      </c>
      <c r="R455" s="827">
        <v>0.78138197174894419</v>
      </c>
      <c r="S455" s="832">
        <v>127</v>
      </c>
    </row>
    <row r="456" spans="1:19" ht="14.45" customHeight="1" x14ac:dyDescent="0.2">
      <c r="A456" s="821" t="s">
        <v>7252</v>
      </c>
      <c r="B456" s="822" t="s">
        <v>7253</v>
      </c>
      <c r="C456" s="822" t="s">
        <v>637</v>
      </c>
      <c r="D456" s="822" t="s">
        <v>2337</v>
      </c>
      <c r="E456" s="822" t="s">
        <v>7235</v>
      </c>
      <c r="F456" s="822" t="s">
        <v>7304</v>
      </c>
      <c r="G456" s="822" t="s">
        <v>7305</v>
      </c>
      <c r="H456" s="831">
        <v>205</v>
      </c>
      <c r="I456" s="831">
        <v>33620</v>
      </c>
      <c r="J456" s="822">
        <v>0.91782691782691783</v>
      </c>
      <c r="K456" s="822">
        <v>164</v>
      </c>
      <c r="L456" s="831">
        <v>222</v>
      </c>
      <c r="M456" s="831">
        <v>36630</v>
      </c>
      <c r="N456" s="822">
        <v>1</v>
      </c>
      <c r="O456" s="822">
        <v>165</v>
      </c>
      <c r="P456" s="831">
        <v>169</v>
      </c>
      <c r="Q456" s="831">
        <v>28054</v>
      </c>
      <c r="R456" s="827">
        <v>0.76587496587496584</v>
      </c>
      <c r="S456" s="832">
        <v>166</v>
      </c>
    </row>
    <row r="457" spans="1:19" ht="14.45" customHeight="1" x14ac:dyDescent="0.2">
      <c r="A457" s="821" t="s">
        <v>7252</v>
      </c>
      <c r="B457" s="822" t="s">
        <v>7253</v>
      </c>
      <c r="C457" s="822" t="s">
        <v>637</v>
      </c>
      <c r="D457" s="822" t="s">
        <v>2337</v>
      </c>
      <c r="E457" s="822" t="s">
        <v>7235</v>
      </c>
      <c r="F457" s="822" t="s">
        <v>7306</v>
      </c>
      <c r="G457" s="822" t="s">
        <v>7307</v>
      </c>
      <c r="H457" s="831"/>
      <c r="I457" s="831"/>
      <c r="J457" s="822"/>
      <c r="K457" s="822"/>
      <c r="L457" s="831"/>
      <c r="M457" s="831"/>
      <c r="N457" s="822"/>
      <c r="O457" s="822"/>
      <c r="P457" s="831">
        <v>84</v>
      </c>
      <c r="Q457" s="831">
        <v>0</v>
      </c>
      <c r="R457" s="827"/>
      <c r="S457" s="832">
        <v>0</v>
      </c>
    </row>
    <row r="458" spans="1:19" ht="14.45" customHeight="1" x14ac:dyDescent="0.2">
      <c r="A458" s="821" t="s">
        <v>7252</v>
      </c>
      <c r="B458" s="822" t="s">
        <v>7253</v>
      </c>
      <c r="C458" s="822" t="s">
        <v>637</v>
      </c>
      <c r="D458" s="822" t="s">
        <v>2337</v>
      </c>
      <c r="E458" s="822" t="s">
        <v>7235</v>
      </c>
      <c r="F458" s="822" t="s">
        <v>7308</v>
      </c>
      <c r="G458" s="822" t="s">
        <v>7309</v>
      </c>
      <c r="H458" s="831">
        <v>491</v>
      </c>
      <c r="I458" s="831">
        <v>16366.68</v>
      </c>
      <c r="J458" s="822">
        <v>0.58802450155982056</v>
      </c>
      <c r="K458" s="822">
        <v>33.33336048879837</v>
      </c>
      <c r="L458" s="831">
        <v>835</v>
      </c>
      <c r="M458" s="831">
        <v>27833.33</v>
      </c>
      <c r="N458" s="822">
        <v>1</v>
      </c>
      <c r="O458" s="822">
        <v>33.333329341317366</v>
      </c>
      <c r="P458" s="831">
        <v>658</v>
      </c>
      <c r="Q458" s="831">
        <v>26101.1</v>
      </c>
      <c r="R458" s="827">
        <v>0.93776418416337526</v>
      </c>
      <c r="S458" s="832">
        <v>39.667325227963524</v>
      </c>
    </row>
    <row r="459" spans="1:19" ht="14.45" customHeight="1" x14ac:dyDescent="0.2">
      <c r="A459" s="821" t="s">
        <v>7252</v>
      </c>
      <c r="B459" s="822" t="s">
        <v>7253</v>
      </c>
      <c r="C459" s="822" t="s">
        <v>637</v>
      </c>
      <c r="D459" s="822" t="s">
        <v>2337</v>
      </c>
      <c r="E459" s="822" t="s">
        <v>7235</v>
      </c>
      <c r="F459" s="822" t="s">
        <v>7312</v>
      </c>
      <c r="G459" s="822" t="s">
        <v>7313</v>
      </c>
      <c r="H459" s="831">
        <v>12</v>
      </c>
      <c r="I459" s="831">
        <v>444</v>
      </c>
      <c r="J459" s="822">
        <v>0.24342105263157895</v>
      </c>
      <c r="K459" s="822">
        <v>37</v>
      </c>
      <c r="L459" s="831">
        <v>48</v>
      </c>
      <c r="M459" s="831">
        <v>1824</v>
      </c>
      <c r="N459" s="822">
        <v>1</v>
      </c>
      <c r="O459" s="822">
        <v>38</v>
      </c>
      <c r="P459" s="831">
        <v>33</v>
      </c>
      <c r="Q459" s="831">
        <v>1254</v>
      </c>
      <c r="R459" s="827">
        <v>0.6875</v>
      </c>
      <c r="S459" s="832">
        <v>38</v>
      </c>
    </row>
    <row r="460" spans="1:19" ht="14.45" customHeight="1" x14ac:dyDescent="0.2">
      <c r="A460" s="821" t="s">
        <v>7252</v>
      </c>
      <c r="B460" s="822" t="s">
        <v>7253</v>
      </c>
      <c r="C460" s="822" t="s">
        <v>637</v>
      </c>
      <c r="D460" s="822" t="s">
        <v>2337</v>
      </c>
      <c r="E460" s="822" t="s">
        <v>7235</v>
      </c>
      <c r="F460" s="822" t="s">
        <v>7238</v>
      </c>
      <c r="G460" s="822" t="s">
        <v>7239</v>
      </c>
      <c r="H460" s="831">
        <v>206</v>
      </c>
      <c r="I460" s="831">
        <v>17716</v>
      </c>
      <c r="J460" s="822">
        <v>0.87772493063812917</v>
      </c>
      <c r="K460" s="822">
        <v>86</v>
      </c>
      <c r="L460" s="831">
        <v>232</v>
      </c>
      <c r="M460" s="831">
        <v>20184</v>
      </c>
      <c r="N460" s="822">
        <v>1</v>
      </c>
      <c r="O460" s="822">
        <v>87</v>
      </c>
      <c r="P460" s="831">
        <v>176</v>
      </c>
      <c r="Q460" s="831">
        <v>15488</v>
      </c>
      <c r="R460" s="827">
        <v>0.76734046769718589</v>
      </c>
      <c r="S460" s="832">
        <v>88</v>
      </c>
    </row>
    <row r="461" spans="1:19" ht="14.45" customHeight="1" x14ac:dyDescent="0.2">
      <c r="A461" s="821" t="s">
        <v>7252</v>
      </c>
      <c r="B461" s="822" t="s">
        <v>7253</v>
      </c>
      <c r="C461" s="822" t="s">
        <v>637</v>
      </c>
      <c r="D461" s="822" t="s">
        <v>2337</v>
      </c>
      <c r="E461" s="822" t="s">
        <v>7235</v>
      </c>
      <c r="F461" s="822" t="s">
        <v>7324</v>
      </c>
      <c r="G461" s="822" t="s">
        <v>7325</v>
      </c>
      <c r="H461" s="831">
        <v>1</v>
      </c>
      <c r="I461" s="831">
        <v>74</v>
      </c>
      <c r="J461" s="822">
        <v>0.14095238095238094</v>
      </c>
      <c r="K461" s="822">
        <v>74</v>
      </c>
      <c r="L461" s="831">
        <v>7</v>
      </c>
      <c r="M461" s="831">
        <v>525</v>
      </c>
      <c r="N461" s="822">
        <v>1</v>
      </c>
      <c r="O461" s="822">
        <v>75</v>
      </c>
      <c r="P461" s="831">
        <v>20</v>
      </c>
      <c r="Q461" s="831">
        <v>1520</v>
      </c>
      <c r="R461" s="827">
        <v>2.8952380952380952</v>
      </c>
      <c r="S461" s="832">
        <v>76</v>
      </c>
    </row>
    <row r="462" spans="1:19" ht="14.45" customHeight="1" x14ac:dyDescent="0.2">
      <c r="A462" s="821" t="s">
        <v>7252</v>
      </c>
      <c r="B462" s="822" t="s">
        <v>7253</v>
      </c>
      <c r="C462" s="822" t="s">
        <v>637</v>
      </c>
      <c r="D462" s="822" t="s">
        <v>2337</v>
      </c>
      <c r="E462" s="822" t="s">
        <v>7235</v>
      </c>
      <c r="F462" s="822" t="s">
        <v>7240</v>
      </c>
      <c r="G462" s="822" t="s">
        <v>7241</v>
      </c>
      <c r="H462" s="831">
        <v>2</v>
      </c>
      <c r="I462" s="831">
        <v>316</v>
      </c>
      <c r="J462" s="822"/>
      <c r="K462" s="822">
        <v>158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7252</v>
      </c>
      <c r="B463" s="822" t="s">
        <v>7253</v>
      </c>
      <c r="C463" s="822" t="s">
        <v>637</v>
      </c>
      <c r="D463" s="822" t="s">
        <v>2337</v>
      </c>
      <c r="E463" s="822" t="s">
        <v>7235</v>
      </c>
      <c r="F463" s="822" t="s">
        <v>7336</v>
      </c>
      <c r="G463" s="822" t="s">
        <v>7337</v>
      </c>
      <c r="H463" s="831">
        <v>1</v>
      </c>
      <c r="I463" s="831">
        <v>124</v>
      </c>
      <c r="J463" s="822"/>
      <c r="K463" s="822">
        <v>124</v>
      </c>
      <c r="L463" s="831"/>
      <c r="M463" s="831"/>
      <c r="N463" s="822"/>
      <c r="O463" s="822"/>
      <c r="P463" s="831">
        <v>3</v>
      </c>
      <c r="Q463" s="831">
        <v>378</v>
      </c>
      <c r="R463" s="827"/>
      <c r="S463" s="832">
        <v>126</v>
      </c>
    </row>
    <row r="464" spans="1:19" ht="14.45" customHeight="1" x14ac:dyDescent="0.2">
      <c r="A464" s="821" t="s">
        <v>7252</v>
      </c>
      <c r="B464" s="822" t="s">
        <v>7253</v>
      </c>
      <c r="C464" s="822" t="s">
        <v>637</v>
      </c>
      <c r="D464" s="822" t="s">
        <v>2337</v>
      </c>
      <c r="E464" s="822" t="s">
        <v>7235</v>
      </c>
      <c r="F464" s="822" t="s">
        <v>7338</v>
      </c>
      <c r="G464" s="822" t="s">
        <v>7339</v>
      </c>
      <c r="H464" s="831">
        <v>35</v>
      </c>
      <c r="I464" s="831">
        <v>2077</v>
      </c>
      <c r="J464" s="822">
        <v>0.64243736467677082</v>
      </c>
      <c r="K464" s="822">
        <v>59.342857142857142</v>
      </c>
      <c r="L464" s="831">
        <v>53</v>
      </c>
      <c r="M464" s="831">
        <v>3233</v>
      </c>
      <c r="N464" s="822">
        <v>1</v>
      </c>
      <c r="O464" s="822">
        <v>61</v>
      </c>
      <c r="P464" s="831">
        <v>65</v>
      </c>
      <c r="Q464" s="831">
        <v>4030</v>
      </c>
      <c r="R464" s="827">
        <v>1.2465202598206</v>
      </c>
      <c r="S464" s="832">
        <v>62</v>
      </c>
    </row>
    <row r="465" spans="1:19" ht="14.45" customHeight="1" x14ac:dyDescent="0.2">
      <c r="A465" s="821" t="s">
        <v>7252</v>
      </c>
      <c r="B465" s="822" t="s">
        <v>7253</v>
      </c>
      <c r="C465" s="822" t="s">
        <v>637</v>
      </c>
      <c r="D465" s="822" t="s">
        <v>2337</v>
      </c>
      <c r="E465" s="822" t="s">
        <v>7235</v>
      </c>
      <c r="F465" s="822" t="s">
        <v>7342</v>
      </c>
      <c r="G465" s="822" t="s">
        <v>7343</v>
      </c>
      <c r="H465" s="831">
        <v>2</v>
      </c>
      <c r="I465" s="831">
        <v>182</v>
      </c>
      <c r="J465" s="822"/>
      <c r="K465" s="822">
        <v>91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7252</v>
      </c>
      <c r="B466" s="822" t="s">
        <v>7253</v>
      </c>
      <c r="C466" s="822" t="s">
        <v>637</v>
      </c>
      <c r="D466" s="822" t="s">
        <v>2337</v>
      </c>
      <c r="E466" s="822" t="s">
        <v>7235</v>
      </c>
      <c r="F466" s="822" t="s">
        <v>7348</v>
      </c>
      <c r="G466" s="822" t="s">
        <v>7349</v>
      </c>
      <c r="H466" s="831"/>
      <c r="I466" s="831"/>
      <c r="J466" s="822"/>
      <c r="K466" s="822"/>
      <c r="L466" s="831">
        <v>1</v>
      </c>
      <c r="M466" s="831">
        <v>355</v>
      </c>
      <c r="N466" s="822">
        <v>1</v>
      </c>
      <c r="O466" s="822">
        <v>355</v>
      </c>
      <c r="P466" s="831"/>
      <c r="Q466" s="831"/>
      <c r="R466" s="827"/>
      <c r="S466" s="832"/>
    </row>
    <row r="467" spans="1:19" ht="14.45" customHeight="1" x14ac:dyDescent="0.2">
      <c r="A467" s="821" t="s">
        <v>7252</v>
      </c>
      <c r="B467" s="822" t="s">
        <v>7253</v>
      </c>
      <c r="C467" s="822" t="s">
        <v>637</v>
      </c>
      <c r="D467" s="822" t="s">
        <v>2337</v>
      </c>
      <c r="E467" s="822" t="s">
        <v>7235</v>
      </c>
      <c r="F467" s="822" t="s">
        <v>7354</v>
      </c>
      <c r="G467" s="822" t="s">
        <v>7355</v>
      </c>
      <c r="H467" s="831"/>
      <c r="I467" s="831"/>
      <c r="J467" s="822"/>
      <c r="K467" s="822"/>
      <c r="L467" s="831"/>
      <c r="M467" s="831"/>
      <c r="N467" s="822"/>
      <c r="O467" s="822"/>
      <c r="P467" s="831">
        <v>2</v>
      </c>
      <c r="Q467" s="831">
        <v>292</v>
      </c>
      <c r="R467" s="827"/>
      <c r="S467" s="832">
        <v>146</v>
      </c>
    </row>
    <row r="468" spans="1:19" ht="14.45" customHeight="1" x14ac:dyDescent="0.2">
      <c r="A468" s="821" t="s">
        <v>7252</v>
      </c>
      <c r="B468" s="822" t="s">
        <v>7253</v>
      </c>
      <c r="C468" s="822" t="s">
        <v>637</v>
      </c>
      <c r="D468" s="822" t="s">
        <v>2337</v>
      </c>
      <c r="E468" s="822" t="s">
        <v>7235</v>
      </c>
      <c r="F468" s="822" t="s">
        <v>7356</v>
      </c>
      <c r="G468" s="822" t="s">
        <v>7357</v>
      </c>
      <c r="H468" s="831"/>
      <c r="I468" s="831"/>
      <c r="J468" s="822"/>
      <c r="K468" s="822"/>
      <c r="L468" s="831">
        <v>1</v>
      </c>
      <c r="M468" s="831">
        <v>752</v>
      </c>
      <c r="N468" s="822">
        <v>1</v>
      </c>
      <c r="O468" s="822">
        <v>752</v>
      </c>
      <c r="P468" s="831">
        <v>1</v>
      </c>
      <c r="Q468" s="831">
        <v>755</v>
      </c>
      <c r="R468" s="827">
        <v>1.0039893617021276</v>
      </c>
      <c r="S468" s="832">
        <v>755</v>
      </c>
    </row>
    <row r="469" spans="1:19" ht="14.45" customHeight="1" x14ac:dyDescent="0.2">
      <c r="A469" s="821" t="s">
        <v>7252</v>
      </c>
      <c r="B469" s="822" t="s">
        <v>7253</v>
      </c>
      <c r="C469" s="822" t="s">
        <v>637</v>
      </c>
      <c r="D469" s="822" t="s">
        <v>2337</v>
      </c>
      <c r="E469" s="822" t="s">
        <v>7235</v>
      </c>
      <c r="F469" s="822" t="s">
        <v>7368</v>
      </c>
      <c r="G469" s="822" t="s">
        <v>7369</v>
      </c>
      <c r="H469" s="831"/>
      <c r="I469" s="831"/>
      <c r="J469" s="822"/>
      <c r="K469" s="822"/>
      <c r="L469" s="831"/>
      <c r="M469" s="831"/>
      <c r="N469" s="822"/>
      <c r="O469" s="822"/>
      <c r="P469" s="831">
        <v>87</v>
      </c>
      <c r="Q469" s="831">
        <v>0</v>
      </c>
      <c r="R469" s="827"/>
      <c r="S469" s="832">
        <v>0</v>
      </c>
    </row>
    <row r="470" spans="1:19" ht="14.45" customHeight="1" x14ac:dyDescent="0.2">
      <c r="A470" s="821" t="s">
        <v>7252</v>
      </c>
      <c r="B470" s="822" t="s">
        <v>7253</v>
      </c>
      <c r="C470" s="822" t="s">
        <v>637</v>
      </c>
      <c r="D470" s="822" t="s">
        <v>2337</v>
      </c>
      <c r="E470" s="822" t="s">
        <v>7235</v>
      </c>
      <c r="F470" s="822" t="s">
        <v>7370</v>
      </c>
      <c r="G470" s="822" t="s">
        <v>7371</v>
      </c>
      <c r="H470" s="831"/>
      <c r="I470" s="831"/>
      <c r="J470" s="822"/>
      <c r="K470" s="822"/>
      <c r="L470" s="831"/>
      <c r="M470" s="831"/>
      <c r="N470" s="822"/>
      <c r="O470" s="822"/>
      <c r="P470" s="831">
        <v>2</v>
      </c>
      <c r="Q470" s="831">
        <v>362</v>
      </c>
      <c r="R470" s="827"/>
      <c r="S470" s="832">
        <v>181</v>
      </c>
    </row>
    <row r="471" spans="1:19" ht="14.45" customHeight="1" x14ac:dyDescent="0.2">
      <c r="A471" s="821" t="s">
        <v>7252</v>
      </c>
      <c r="B471" s="822" t="s">
        <v>7253</v>
      </c>
      <c r="C471" s="822" t="s">
        <v>637</v>
      </c>
      <c r="D471" s="822" t="s">
        <v>2337</v>
      </c>
      <c r="E471" s="822" t="s">
        <v>7235</v>
      </c>
      <c r="F471" s="822" t="s">
        <v>7378</v>
      </c>
      <c r="G471" s="822" t="s">
        <v>7379</v>
      </c>
      <c r="H471" s="831"/>
      <c r="I471" s="831"/>
      <c r="J471" s="822"/>
      <c r="K471" s="822"/>
      <c r="L471" s="831"/>
      <c r="M471" s="831"/>
      <c r="N471" s="822"/>
      <c r="O471" s="822"/>
      <c r="P471" s="831">
        <v>12</v>
      </c>
      <c r="Q471" s="831">
        <v>0</v>
      </c>
      <c r="R471" s="827"/>
      <c r="S471" s="832">
        <v>0</v>
      </c>
    </row>
    <row r="472" spans="1:19" ht="14.45" customHeight="1" x14ac:dyDescent="0.2">
      <c r="A472" s="821" t="s">
        <v>7252</v>
      </c>
      <c r="B472" s="822" t="s">
        <v>7253</v>
      </c>
      <c r="C472" s="822" t="s">
        <v>637</v>
      </c>
      <c r="D472" s="822" t="s">
        <v>2338</v>
      </c>
      <c r="E472" s="822" t="s">
        <v>7230</v>
      </c>
      <c r="F472" s="822" t="s">
        <v>7231</v>
      </c>
      <c r="G472" s="822" t="s">
        <v>7232</v>
      </c>
      <c r="H472" s="831">
        <v>3.25</v>
      </c>
      <c r="I472" s="831">
        <v>226.2</v>
      </c>
      <c r="J472" s="822">
        <v>4.0625</v>
      </c>
      <c r="K472" s="822">
        <v>69.599999999999994</v>
      </c>
      <c r="L472" s="831">
        <v>0.79999999999999993</v>
      </c>
      <c r="M472" s="831">
        <v>55.68</v>
      </c>
      <c r="N472" s="822">
        <v>1</v>
      </c>
      <c r="O472" s="822">
        <v>69.600000000000009</v>
      </c>
      <c r="P472" s="831">
        <v>9</v>
      </c>
      <c r="Q472" s="831">
        <v>627.57000000000005</v>
      </c>
      <c r="R472" s="827">
        <v>11.271012931034484</v>
      </c>
      <c r="S472" s="832">
        <v>69.73</v>
      </c>
    </row>
    <row r="473" spans="1:19" ht="14.45" customHeight="1" x14ac:dyDescent="0.2">
      <c r="A473" s="821" t="s">
        <v>7252</v>
      </c>
      <c r="B473" s="822" t="s">
        <v>7253</v>
      </c>
      <c r="C473" s="822" t="s">
        <v>637</v>
      </c>
      <c r="D473" s="822" t="s">
        <v>2338</v>
      </c>
      <c r="E473" s="822" t="s">
        <v>7230</v>
      </c>
      <c r="F473" s="822" t="s">
        <v>7255</v>
      </c>
      <c r="G473" s="822" t="s">
        <v>1178</v>
      </c>
      <c r="H473" s="831">
        <v>0.2</v>
      </c>
      <c r="I473" s="831">
        <v>16.8</v>
      </c>
      <c r="J473" s="822"/>
      <c r="K473" s="822">
        <v>84</v>
      </c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7252</v>
      </c>
      <c r="B474" s="822" t="s">
        <v>7253</v>
      </c>
      <c r="C474" s="822" t="s">
        <v>637</v>
      </c>
      <c r="D474" s="822" t="s">
        <v>2338</v>
      </c>
      <c r="E474" s="822" t="s">
        <v>7230</v>
      </c>
      <c r="F474" s="822" t="s">
        <v>7258</v>
      </c>
      <c r="G474" s="822" t="s">
        <v>1178</v>
      </c>
      <c r="H474" s="831">
        <v>62</v>
      </c>
      <c r="I474" s="831">
        <v>1041.5999999999999</v>
      </c>
      <c r="J474" s="822">
        <v>0.59047619047619038</v>
      </c>
      <c r="K474" s="822">
        <v>16.799999999999997</v>
      </c>
      <c r="L474" s="831">
        <v>105</v>
      </c>
      <c r="M474" s="831">
        <v>1764</v>
      </c>
      <c r="N474" s="822">
        <v>1</v>
      </c>
      <c r="O474" s="822">
        <v>16.8</v>
      </c>
      <c r="P474" s="831">
        <v>68</v>
      </c>
      <c r="Q474" s="831">
        <v>1142.4000000000001</v>
      </c>
      <c r="R474" s="827">
        <v>0.64761904761904765</v>
      </c>
      <c r="S474" s="832">
        <v>16.8</v>
      </c>
    </row>
    <row r="475" spans="1:19" ht="14.45" customHeight="1" x14ac:dyDescent="0.2">
      <c r="A475" s="821" t="s">
        <v>7252</v>
      </c>
      <c r="B475" s="822" t="s">
        <v>7253</v>
      </c>
      <c r="C475" s="822" t="s">
        <v>637</v>
      </c>
      <c r="D475" s="822" t="s">
        <v>2338</v>
      </c>
      <c r="E475" s="822" t="s">
        <v>7230</v>
      </c>
      <c r="F475" s="822" t="s">
        <v>7259</v>
      </c>
      <c r="G475" s="822"/>
      <c r="H475" s="831">
        <v>0.4</v>
      </c>
      <c r="I475" s="831">
        <v>84.02</v>
      </c>
      <c r="J475" s="822"/>
      <c r="K475" s="822">
        <v>210.04999999999998</v>
      </c>
      <c r="L475" s="831"/>
      <c r="M475" s="831"/>
      <c r="N475" s="822"/>
      <c r="O475" s="822"/>
      <c r="P475" s="831"/>
      <c r="Q475" s="831"/>
      <c r="R475" s="827"/>
      <c r="S475" s="832"/>
    </row>
    <row r="476" spans="1:19" ht="14.45" customHeight="1" x14ac:dyDescent="0.2">
      <c r="A476" s="821" t="s">
        <v>7252</v>
      </c>
      <c r="B476" s="822" t="s">
        <v>7253</v>
      </c>
      <c r="C476" s="822" t="s">
        <v>637</v>
      </c>
      <c r="D476" s="822" t="s">
        <v>2338</v>
      </c>
      <c r="E476" s="822" t="s">
        <v>7235</v>
      </c>
      <c r="F476" s="822" t="s">
        <v>7266</v>
      </c>
      <c r="G476" s="822" t="s">
        <v>7267</v>
      </c>
      <c r="H476" s="831">
        <v>1</v>
      </c>
      <c r="I476" s="831">
        <v>66</v>
      </c>
      <c r="J476" s="822"/>
      <c r="K476" s="822">
        <v>66</v>
      </c>
      <c r="L476" s="831"/>
      <c r="M476" s="831"/>
      <c r="N476" s="822"/>
      <c r="O476" s="822"/>
      <c r="P476" s="831"/>
      <c r="Q476" s="831"/>
      <c r="R476" s="827"/>
      <c r="S476" s="832"/>
    </row>
    <row r="477" spans="1:19" ht="14.45" customHeight="1" x14ac:dyDescent="0.2">
      <c r="A477" s="821" t="s">
        <v>7252</v>
      </c>
      <c r="B477" s="822" t="s">
        <v>7253</v>
      </c>
      <c r="C477" s="822" t="s">
        <v>637</v>
      </c>
      <c r="D477" s="822" t="s">
        <v>2338</v>
      </c>
      <c r="E477" s="822" t="s">
        <v>7235</v>
      </c>
      <c r="F477" s="822" t="s">
        <v>7268</v>
      </c>
      <c r="G477" s="822" t="s">
        <v>7269</v>
      </c>
      <c r="H477" s="831">
        <v>1</v>
      </c>
      <c r="I477" s="831">
        <v>206</v>
      </c>
      <c r="J477" s="822"/>
      <c r="K477" s="822">
        <v>206</v>
      </c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7252</v>
      </c>
      <c r="B478" s="822" t="s">
        <v>7253</v>
      </c>
      <c r="C478" s="822" t="s">
        <v>637</v>
      </c>
      <c r="D478" s="822" t="s">
        <v>2338</v>
      </c>
      <c r="E478" s="822" t="s">
        <v>7235</v>
      </c>
      <c r="F478" s="822" t="s">
        <v>7272</v>
      </c>
      <c r="G478" s="822" t="s">
        <v>7273</v>
      </c>
      <c r="H478" s="831">
        <v>36</v>
      </c>
      <c r="I478" s="831">
        <v>2988</v>
      </c>
      <c r="J478" s="822">
        <v>35.571428571428569</v>
      </c>
      <c r="K478" s="822">
        <v>83</v>
      </c>
      <c r="L478" s="831">
        <v>1</v>
      </c>
      <c r="M478" s="831">
        <v>84</v>
      </c>
      <c r="N478" s="822">
        <v>1</v>
      </c>
      <c r="O478" s="822">
        <v>84</v>
      </c>
      <c r="P478" s="831">
        <v>45</v>
      </c>
      <c r="Q478" s="831">
        <v>3825</v>
      </c>
      <c r="R478" s="827">
        <v>45.535714285714285</v>
      </c>
      <c r="S478" s="832">
        <v>85</v>
      </c>
    </row>
    <row r="479" spans="1:19" ht="14.45" customHeight="1" x14ac:dyDescent="0.2">
      <c r="A479" s="821" t="s">
        <v>7252</v>
      </c>
      <c r="B479" s="822" t="s">
        <v>7253</v>
      </c>
      <c r="C479" s="822" t="s">
        <v>637</v>
      </c>
      <c r="D479" s="822" t="s">
        <v>2338</v>
      </c>
      <c r="E479" s="822" t="s">
        <v>7235</v>
      </c>
      <c r="F479" s="822" t="s">
        <v>7274</v>
      </c>
      <c r="G479" s="822" t="s">
        <v>7275</v>
      </c>
      <c r="H479" s="831">
        <v>66</v>
      </c>
      <c r="I479" s="831">
        <v>6996</v>
      </c>
      <c r="J479" s="822"/>
      <c r="K479" s="822">
        <v>106</v>
      </c>
      <c r="L479" s="831"/>
      <c r="M479" s="831"/>
      <c r="N479" s="822"/>
      <c r="O479" s="822"/>
      <c r="P479" s="831">
        <v>30</v>
      </c>
      <c r="Q479" s="831">
        <v>3240</v>
      </c>
      <c r="R479" s="827"/>
      <c r="S479" s="832">
        <v>108</v>
      </c>
    </row>
    <row r="480" spans="1:19" ht="14.45" customHeight="1" x14ac:dyDescent="0.2">
      <c r="A480" s="821" t="s">
        <v>7252</v>
      </c>
      <c r="B480" s="822" t="s">
        <v>7253</v>
      </c>
      <c r="C480" s="822" t="s">
        <v>637</v>
      </c>
      <c r="D480" s="822" t="s">
        <v>2338</v>
      </c>
      <c r="E480" s="822" t="s">
        <v>7235</v>
      </c>
      <c r="F480" s="822" t="s">
        <v>7276</v>
      </c>
      <c r="G480" s="822" t="s">
        <v>7277</v>
      </c>
      <c r="H480" s="831">
        <v>34</v>
      </c>
      <c r="I480" s="831">
        <v>1258</v>
      </c>
      <c r="J480" s="822">
        <v>0.91959064327485385</v>
      </c>
      <c r="K480" s="822">
        <v>37</v>
      </c>
      <c r="L480" s="831">
        <v>36</v>
      </c>
      <c r="M480" s="831">
        <v>1368</v>
      </c>
      <c r="N480" s="822">
        <v>1</v>
      </c>
      <c r="O480" s="822">
        <v>38</v>
      </c>
      <c r="P480" s="831">
        <v>31</v>
      </c>
      <c r="Q480" s="831">
        <v>1178</v>
      </c>
      <c r="R480" s="827">
        <v>0.86111111111111116</v>
      </c>
      <c r="S480" s="832">
        <v>38</v>
      </c>
    </row>
    <row r="481" spans="1:19" ht="14.45" customHeight="1" x14ac:dyDescent="0.2">
      <c r="A481" s="821" t="s">
        <v>7252</v>
      </c>
      <c r="B481" s="822" t="s">
        <v>7253</v>
      </c>
      <c r="C481" s="822" t="s">
        <v>637</v>
      </c>
      <c r="D481" s="822" t="s">
        <v>2338</v>
      </c>
      <c r="E481" s="822" t="s">
        <v>7235</v>
      </c>
      <c r="F481" s="822" t="s">
        <v>7280</v>
      </c>
      <c r="G481" s="822" t="s">
        <v>7281</v>
      </c>
      <c r="H481" s="831">
        <v>9</v>
      </c>
      <c r="I481" s="831">
        <v>45</v>
      </c>
      <c r="J481" s="822">
        <v>0.5</v>
      </c>
      <c r="K481" s="822">
        <v>5</v>
      </c>
      <c r="L481" s="831">
        <v>18</v>
      </c>
      <c r="M481" s="831">
        <v>90</v>
      </c>
      <c r="N481" s="822">
        <v>1</v>
      </c>
      <c r="O481" s="822">
        <v>5</v>
      </c>
      <c r="P481" s="831">
        <v>11</v>
      </c>
      <c r="Q481" s="831">
        <v>55</v>
      </c>
      <c r="R481" s="827">
        <v>0.61111111111111116</v>
      </c>
      <c r="S481" s="832">
        <v>5</v>
      </c>
    </row>
    <row r="482" spans="1:19" ht="14.45" customHeight="1" x14ac:dyDescent="0.2">
      <c r="A482" s="821" t="s">
        <v>7252</v>
      </c>
      <c r="B482" s="822" t="s">
        <v>7253</v>
      </c>
      <c r="C482" s="822" t="s">
        <v>637</v>
      </c>
      <c r="D482" s="822" t="s">
        <v>2338</v>
      </c>
      <c r="E482" s="822" t="s">
        <v>7235</v>
      </c>
      <c r="F482" s="822" t="s">
        <v>7284</v>
      </c>
      <c r="G482" s="822" t="s">
        <v>7285</v>
      </c>
      <c r="H482" s="831">
        <v>2</v>
      </c>
      <c r="I482" s="831">
        <v>764</v>
      </c>
      <c r="J482" s="822">
        <v>0.49739583333333331</v>
      </c>
      <c r="K482" s="822">
        <v>382</v>
      </c>
      <c r="L482" s="831">
        <v>4</v>
      </c>
      <c r="M482" s="831">
        <v>1536</v>
      </c>
      <c r="N482" s="822">
        <v>1</v>
      </c>
      <c r="O482" s="822">
        <v>384</v>
      </c>
      <c r="P482" s="831">
        <v>5</v>
      </c>
      <c r="Q482" s="831">
        <v>1925</v>
      </c>
      <c r="R482" s="827">
        <v>1.2532552083333333</v>
      </c>
      <c r="S482" s="832">
        <v>385</v>
      </c>
    </row>
    <row r="483" spans="1:19" ht="14.45" customHeight="1" x14ac:dyDescent="0.2">
      <c r="A483" s="821" t="s">
        <v>7252</v>
      </c>
      <c r="B483" s="822" t="s">
        <v>7253</v>
      </c>
      <c r="C483" s="822" t="s">
        <v>637</v>
      </c>
      <c r="D483" s="822" t="s">
        <v>2338</v>
      </c>
      <c r="E483" s="822" t="s">
        <v>7235</v>
      </c>
      <c r="F483" s="822" t="s">
        <v>7288</v>
      </c>
      <c r="G483" s="822" t="s">
        <v>7289</v>
      </c>
      <c r="H483" s="831"/>
      <c r="I483" s="831"/>
      <c r="J483" s="822"/>
      <c r="K483" s="822"/>
      <c r="L483" s="831">
        <v>1</v>
      </c>
      <c r="M483" s="831">
        <v>91</v>
      </c>
      <c r="N483" s="822">
        <v>1</v>
      </c>
      <c r="O483" s="822">
        <v>91</v>
      </c>
      <c r="P483" s="831">
        <v>1</v>
      </c>
      <c r="Q483" s="831">
        <v>92</v>
      </c>
      <c r="R483" s="827">
        <v>1.0109890109890109</v>
      </c>
      <c r="S483" s="832">
        <v>92</v>
      </c>
    </row>
    <row r="484" spans="1:19" ht="14.45" customHeight="1" x14ac:dyDescent="0.2">
      <c r="A484" s="821" t="s">
        <v>7252</v>
      </c>
      <c r="B484" s="822" t="s">
        <v>7253</v>
      </c>
      <c r="C484" s="822" t="s">
        <v>637</v>
      </c>
      <c r="D484" s="822" t="s">
        <v>2338</v>
      </c>
      <c r="E484" s="822" t="s">
        <v>7235</v>
      </c>
      <c r="F484" s="822" t="s">
        <v>7292</v>
      </c>
      <c r="G484" s="822" t="s">
        <v>7293</v>
      </c>
      <c r="H484" s="831">
        <v>7</v>
      </c>
      <c r="I484" s="831">
        <v>567</v>
      </c>
      <c r="J484" s="822">
        <v>0.875</v>
      </c>
      <c r="K484" s="822">
        <v>81</v>
      </c>
      <c r="L484" s="831">
        <v>8</v>
      </c>
      <c r="M484" s="831">
        <v>648</v>
      </c>
      <c r="N484" s="822">
        <v>1</v>
      </c>
      <c r="O484" s="822">
        <v>81</v>
      </c>
      <c r="P484" s="831">
        <v>5</v>
      </c>
      <c r="Q484" s="831">
        <v>410</v>
      </c>
      <c r="R484" s="827">
        <v>0.63271604938271608</v>
      </c>
      <c r="S484" s="832">
        <v>82</v>
      </c>
    </row>
    <row r="485" spans="1:19" ht="14.45" customHeight="1" x14ac:dyDescent="0.2">
      <c r="A485" s="821" t="s">
        <v>7252</v>
      </c>
      <c r="B485" s="822" t="s">
        <v>7253</v>
      </c>
      <c r="C485" s="822" t="s">
        <v>637</v>
      </c>
      <c r="D485" s="822" t="s">
        <v>2338</v>
      </c>
      <c r="E485" s="822" t="s">
        <v>7235</v>
      </c>
      <c r="F485" s="822" t="s">
        <v>7294</v>
      </c>
      <c r="G485" s="822" t="s">
        <v>7295</v>
      </c>
      <c r="H485" s="831">
        <v>296</v>
      </c>
      <c r="I485" s="831">
        <v>74592</v>
      </c>
      <c r="J485" s="822">
        <v>0.58383556926159574</v>
      </c>
      <c r="K485" s="822">
        <v>252</v>
      </c>
      <c r="L485" s="831">
        <v>503</v>
      </c>
      <c r="M485" s="831">
        <v>127762</v>
      </c>
      <c r="N485" s="822">
        <v>1</v>
      </c>
      <c r="O485" s="822">
        <v>254</v>
      </c>
      <c r="P485" s="831">
        <v>381</v>
      </c>
      <c r="Q485" s="831">
        <v>97155</v>
      </c>
      <c r="R485" s="827">
        <v>0.76043737574552683</v>
      </c>
      <c r="S485" s="832">
        <v>255</v>
      </c>
    </row>
    <row r="486" spans="1:19" ht="14.45" customHeight="1" x14ac:dyDescent="0.2">
      <c r="A486" s="821" t="s">
        <v>7252</v>
      </c>
      <c r="B486" s="822" t="s">
        <v>7253</v>
      </c>
      <c r="C486" s="822" t="s">
        <v>637</v>
      </c>
      <c r="D486" s="822" t="s">
        <v>2338</v>
      </c>
      <c r="E486" s="822" t="s">
        <v>7235</v>
      </c>
      <c r="F486" s="822" t="s">
        <v>7296</v>
      </c>
      <c r="G486" s="822" t="s">
        <v>7297</v>
      </c>
      <c r="H486" s="831">
        <v>457</v>
      </c>
      <c r="I486" s="831">
        <v>58025</v>
      </c>
      <c r="J486" s="822">
        <v>0.85123081888331431</v>
      </c>
      <c r="K486" s="822">
        <v>126.96936542669584</v>
      </c>
      <c r="L486" s="831">
        <v>541</v>
      </c>
      <c r="M486" s="831">
        <v>68166</v>
      </c>
      <c r="N486" s="822">
        <v>1</v>
      </c>
      <c r="O486" s="822">
        <v>126</v>
      </c>
      <c r="P486" s="831">
        <v>577</v>
      </c>
      <c r="Q486" s="831">
        <v>73279</v>
      </c>
      <c r="R486" s="827">
        <v>1.0750080685385677</v>
      </c>
      <c r="S486" s="832">
        <v>127</v>
      </c>
    </row>
    <row r="487" spans="1:19" ht="14.45" customHeight="1" x14ac:dyDescent="0.2">
      <c r="A487" s="821" t="s">
        <v>7252</v>
      </c>
      <c r="B487" s="822" t="s">
        <v>7253</v>
      </c>
      <c r="C487" s="822" t="s">
        <v>637</v>
      </c>
      <c r="D487" s="822" t="s">
        <v>2338</v>
      </c>
      <c r="E487" s="822" t="s">
        <v>7235</v>
      </c>
      <c r="F487" s="822" t="s">
        <v>7302</v>
      </c>
      <c r="G487" s="822" t="s">
        <v>7303</v>
      </c>
      <c r="H487" s="831"/>
      <c r="I487" s="831"/>
      <c r="J487" s="822"/>
      <c r="K487" s="822"/>
      <c r="L487" s="831"/>
      <c r="M487" s="831"/>
      <c r="N487" s="822"/>
      <c r="O487" s="822"/>
      <c r="P487" s="831">
        <v>1</v>
      </c>
      <c r="Q487" s="831">
        <v>1328</v>
      </c>
      <c r="R487" s="827"/>
      <c r="S487" s="832">
        <v>1328</v>
      </c>
    </row>
    <row r="488" spans="1:19" ht="14.45" customHeight="1" x14ac:dyDescent="0.2">
      <c r="A488" s="821" t="s">
        <v>7252</v>
      </c>
      <c r="B488" s="822" t="s">
        <v>7253</v>
      </c>
      <c r="C488" s="822" t="s">
        <v>637</v>
      </c>
      <c r="D488" s="822" t="s">
        <v>2338</v>
      </c>
      <c r="E488" s="822" t="s">
        <v>7235</v>
      </c>
      <c r="F488" s="822" t="s">
        <v>7304</v>
      </c>
      <c r="G488" s="822" t="s">
        <v>7305</v>
      </c>
      <c r="H488" s="831">
        <v>107</v>
      </c>
      <c r="I488" s="831">
        <v>17548</v>
      </c>
      <c r="J488" s="822">
        <v>0.69510794216676575</v>
      </c>
      <c r="K488" s="822">
        <v>164</v>
      </c>
      <c r="L488" s="831">
        <v>153</v>
      </c>
      <c r="M488" s="831">
        <v>25245</v>
      </c>
      <c r="N488" s="822">
        <v>1</v>
      </c>
      <c r="O488" s="822">
        <v>165</v>
      </c>
      <c r="P488" s="831">
        <v>100</v>
      </c>
      <c r="Q488" s="831">
        <v>16600</v>
      </c>
      <c r="R488" s="827">
        <v>0.6575559516735987</v>
      </c>
      <c r="S488" s="832">
        <v>166</v>
      </c>
    </row>
    <row r="489" spans="1:19" ht="14.45" customHeight="1" x14ac:dyDescent="0.2">
      <c r="A489" s="821" t="s">
        <v>7252</v>
      </c>
      <c r="B489" s="822" t="s">
        <v>7253</v>
      </c>
      <c r="C489" s="822" t="s">
        <v>637</v>
      </c>
      <c r="D489" s="822" t="s">
        <v>2338</v>
      </c>
      <c r="E489" s="822" t="s">
        <v>7235</v>
      </c>
      <c r="F489" s="822" t="s">
        <v>7306</v>
      </c>
      <c r="G489" s="822" t="s">
        <v>7307</v>
      </c>
      <c r="H489" s="831"/>
      <c r="I489" s="831"/>
      <c r="J489" s="822"/>
      <c r="K489" s="822"/>
      <c r="L489" s="831"/>
      <c r="M489" s="831"/>
      <c r="N489" s="822"/>
      <c r="O489" s="822"/>
      <c r="P489" s="831">
        <v>39</v>
      </c>
      <c r="Q489" s="831">
        <v>0</v>
      </c>
      <c r="R489" s="827"/>
      <c r="S489" s="832">
        <v>0</v>
      </c>
    </row>
    <row r="490" spans="1:19" ht="14.45" customHeight="1" x14ac:dyDescent="0.2">
      <c r="A490" s="821" t="s">
        <v>7252</v>
      </c>
      <c r="B490" s="822" t="s">
        <v>7253</v>
      </c>
      <c r="C490" s="822" t="s">
        <v>637</v>
      </c>
      <c r="D490" s="822" t="s">
        <v>2338</v>
      </c>
      <c r="E490" s="822" t="s">
        <v>7235</v>
      </c>
      <c r="F490" s="822" t="s">
        <v>7308</v>
      </c>
      <c r="G490" s="822" t="s">
        <v>7309</v>
      </c>
      <c r="H490" s="831">
        <v>672</v>
      </c>
      <c r="I490" s="831">
        <v>22400.009999999995</v>
      </c>
      <c r="J490" s="822">
        <v>0.66865701492537299</v>
      </c>
      <c r="K490" s="822">
        <v>33.333348214285706</v>
      </c>
      <c r="L490" s="831">
        <v>1005</v>
      </c>
      <c r="M490" s="831">
        <v>33500</v>
      </c>
      <c r="N490" s="822">
        <v>1</v>
      </c>
      <c r="O490" s="822">
        <v>33.333333333333336</v>
      </c>
      <c r="P490" s="831">
        <v>957</v>
      </c>
      <c r="Q490" s="831">
        <v>38255.57</v>
      </c>
      <c r="R490" s="827">
        <v>1.1419573134328358</v>
      </c>
      <c r="S490" s="832">
        <v>39.974472309299898</v>
      </c>
    </row>
    <row r="491" spans="1:19" ht="14.45" customHeight="1" x14ac:dyDescent="0.2">
      <c r="A491" s="821" t="s">
        <v>7252</v>
      </c>
      <c r="B491" s="822" t="s">
        <v>7253</v>
      </c>
      <c r="C491" s="822" t="s">
        <v>637</v>
      </c>
      <c r="D491" s="822" t="s">
        <v>2338</v>
      </c>
      <c r="E491" s="822" t="s">
        <v>7235</v>
      </c>
      <c r="F491" s="822" t="s">
        <v>7312</v>
      </c>
      <c r="G491" s="822" t="s">
        <v>7313</v>
      </c>
      <c r="H491" s="831">
        <v>4</v>
      </c>
      <c r="I491" s="831">
        <v>148</v>
      </c>
      <c r="J491" s="822">
        <v>0.77894736842105261</v>
      </c>
      <c r="K491" s="822">
        <v>37</v>
      </c>
      <c r="L491" s="831">
        <v>5</v>
      </c>
      <c r="M491" s="831">
        <v>190</v>
      </c>
      <c r="N491" s="822">
        <v>1</v>
      </c>
      <c r="O491" s="822">
        <v>38</v>
      </c>
      <c r="P491" s="831">
        <v>3</v>
      </c>
      <c r="Q491" s="831">
        <v>114</v>
      </c>
      <c r="R491" s="827">
        <v>0.6</v>
      </c>
      <c r="S491" s="832">
        <v>38</v>
      </c>
    </row>
    <row r="492" spans="1:19" ht="14.45" customHeight="1" x14ac:dyDescent="0.2">
      <c r="A492" s="821" t="s">
        <v>7252</v>
      </c>
      <c r="B492" s="822" t="s">
        <v>7253</v>
      </c>
      <c r="C492" s="822" t="s">
        <v>637</v>
      </c>
      <c r="D492" s="822" t="s">
        <v>2338</v>
      </c>
      <c r="E492" s="822" t="s">
        <v>7235</v>
      </c>
      <c r="F492" s="822" t="s">
        <v>7238</v>
      </c>
      <c r="G492" s="822" t="s">
        <v>7239</v>
      </c>
      <c r="H492" s="831">
        <v>106</v>
      </c>
      <c r="I492" s="831">
        <v>9116</v>
      </c>
      <c r="J492" s="822">
        <v>0.68484711892419803</v>
      </c>
      <c r="K492" s="822">
        <v>86</v>
      </c>
      <c r="L492" s="831">
        <v>153</v>
      </c>
      <c r="M492" s="831">
        <v>13311</v>
      </c>
      <c r="N492" s="822">
        <v>1</v>
      </c>
      <c r="O492" s="822">
        <v>87</v>
      </c>
      <c r="P492" s="831">
        <v>126</v>
      </c>
      <c r="Q492" s="831">
        <v>11088</v>
      </c>
      <c r="R492" s="827">
        <v>0.83299526707234617</v>
      </c>
      <c r="S492" s="832">
        <v>88</v>
      </c>
    </row>
    <row r="493" spans="1:19" ht="14.45" customHeight="1" x14ac:dyDescent="0.2">
      <c r="A493" s="821" t="s">
        <v>7252</v>
      </c>
      <c r="B493" s="822" t="s">
        <v>7253</v>
      </c>
      <c r="C493" s="822" t="s">
        <v>637</v>
      </c>
      <c r="D493" s="822" t="s">
        <v>2338</v>
      </c>
      <c r="E493" s="822" t="s">
        <v>7235</v>
      </c>
      <c r="F493" s="822" t="s">
        <v>7316</v>
      </c>
      <c r="G493" s="822" t="s">
        <v>7317</v>
      </c>
      <c r="H493" s="831">
        <v>1</v>
      </c>
      <c r="I493" s="831">
        <v>32</v>
      </c>
      <c r="J493" s="822"/>
      <c r="K493" s="822">
        <v>32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7252</v>
      </c>
      <c r="B494" s="822" t="s">
        <v>7253</v>
      </c>
      <c r="C494" s="822" t="s">
        <v>637</v>
      </c>
      <c r="D494" s="822" t="s">
        <v>2338</v>
      </c>
      <c r="E494" s="822" t="s">
        <v>7235</v>
      </c>
      <c r="F494" s="822" t="s">
        <v>7324</v>
      </c>
      <c r="G494" s="822" t="s">
        <v>7325</v>
      </c>
      <c r="H494" s="831"/>
      <c r="I494" s="831"/>
      <c r="J494" s="822"/>
      <c r="K494" s="822"/>
      <c r="L494" s="831"/>
      <c r="M494" s="831"/>
      <c r="N494" s="822"/>
      <c r="O494" s="822"/>
      <c r="P494" s="831">
        <v>5</v>
      </c>
      <c r="Q494" s="831">
        <v>380</v>
      </c>
      <c r="R494" s="827"/>
      <c r="S494" s="832">
        <v>76</v>
      </c>
    </row>
    <row r="495" spans="1:19" ht="14.45" customHeight="1" x14ac:dyDescent="0.2">
      <c r="A495" s="821" t="s">
        <v>7252</v>
      </c>
      <c r="B495" s="822" t="s">
        <v>7253</v>
      </c>
      <c r="C495" s="822" t="s">
        <v>637</v>
      </c>
      <c r="D495" s="822" t="s">
        <v>2338</v>
      </c>
      <c r="E495" s="822" t="s">
        <v>7235</v>
      </c>
      <c r="F495" s="822" t="s">
        <v>7326</v>
      </c>
      <c r="G495" s="822" t="s">
        <v>7327</v>
      </c>
      <c r="H495" s="831">
        <v>2</v>
      </c>
      <c r="I495" s="831">
        <v>992</v>
      </c>
      <c r="J495" s="822"/>
      <c r="K495" s="822">
        <v>496</v>
      </c>
      <c r="L495" s="831"/>
      <c r="M495" s="831"/>
      <c r="N495" s="822"/>
      <c r="O495" s="822"/>
      <c r="P495" s="831">
        <v>1</v>
      </c>
      <c r="Q495" s="831">
        <v>501</v>
      </c>
      <c r="R495" s="827"/>
      <c r="S495" s="832">
        <v>501</v>
      </c>
    </row>
    <row r="496" spans="1:19" ht="14.45" customHeight="1" x14ac:dyDescent="0.2">
      <c r="A496" s="821" t="s">
        <v>7252</v>
      </c>
      <c r="B496" s="822" t="s">
        <v>7253</v>
      </c>
      <c r="C496" s="822" t="s">
        <v>637</v>
      </c>
      <c r="D496" s="822" t="s">
        <v>2338</v>
      </c>
      <c r="E496" s="822" t="s">
        <v>7235</v>
      </c>
      <c r="F496" s="822" t="s">
        <v>7338</v>
      </c>
      <c r="G496" s="822" t="s">
        <v>7339</v>
      </c>
      <c r="H496" s="831">
        <v>7</v>
      </c>
      <c r="I496" s="831">
        <v>413</v>
      </c>
      <c r="J496" s="822">
        <v>6.7704918032786887</v>
      </c>
      <c r="K496" s="822">
        <v>59</v>
      </c>
      <c r="L496" s="831">
        <v>1</v>
      </c>
      <c r="M496" s="831">
        <v>61</v>
      </c>
      <c r="N496" s="822">
        <v>1</v>
      </c>
      <c r="O496" s="822">
        <v>61</v>
      </c>
      <c r="P496" s="831">
        <v>6</v>
      </c>
      <c r="Q496" s="831">
        <v>372</v>
      </c>
      <c r="R496" s="827">
        <v>6.0983606557377046</v>
      </c>
      <c r="S496" s="832">
        <v>62</v>
      </c>
    </row>
    <row r="497" spans="1:19" ht="14.45" customHeight="1" x14ac:dyDescent="0.2">
      <c r="A497" s="821" t="s">
        <v>7252</v>
      </c>
      <c r="B497" s="822" t="s">
        <v>7253</v>
      </c>
      <c r="C497" s="822" t="s">
        <v>637</v>
      </c>
      <c r="D497" s="822" t="s">
        <v>2338</v>
      </c>
      <c r="E497" s="822" t="s">
        <v>7235</v>
      </c>
      <c r="F497" s="822" t="s">
        <v>7360</v>
      </c>
      <c r="G497" s="822" t="s">
        <v>7361</v>
      </c>
      <c r="H497" s="831"/>
      <c r="I497" s="831"/>
      <c r="J497" s="822"/>
      <c r="K497" s="822"/>
      <c r="L497" s="831"/>
      <c r="M497" s="831"/>
      <c r="N497" s="822"/>
      <c r="O497" s="822"/>
      <c r="P497" s="831">
        <v>26</v>
      </c>
      <c r="Q497" s="831">
        <v>2288</v>
      </c>
      <c r="R497" s="827"/>
      <c r="S497" s="832">
        <v>88</v>
      </c>
    </row>
    <row r="498" spans="1:19" ht="14.45" customHeight="1" x14ac:dyDescent="0.2">
      <c r="A498" s="821" t="s">
        <v>7252</v>
      </c>
      <c r="B498" s="822" t="s">
        <v>7253</v>
      </c>
      <c r="C498" s="822" t="s">
        <v>637</v>
      </c>
      <c r="D498" s="822" t="s">
        <v>2338</v>
      </c>
      <c r="E498" s="822" t="s">
        <v>7235</v>
      </c>
      <c r="F498" s="822" t="s">
        <v>7368</v>
      </c>
      <c r="G498" s="822" t="s">
        <v>7369</v>
      </c>
      <c r="H498" s="831"/>
      <c r="I498" s="831"/>
      <c r="J498" s="822"/>
      <c r="K498" s="822"/>
      <c r="L498" s="831"/>
      <c r="M498" s="831"/>
      <c r="N498" s="822"/>
      <c r="O498" s="822"/>
      <c r="P498" s="831">
        <v>74</v>
      </c>
      <c r="Q498" s="831">
        <v>0</v>
      </c>
      <c r="R498" s="827"/>
      <c r="S498" s="832">
        <v>0</v>
      </c>
    </row>
    <row r="499" spans="1:19" ht="14.45" customHeight="1" x14ac:dyDescent="0.2">
      <c r="A499" s="821" t="s">
        <v>7252</v>
      </c>
      <c r="B499" s="822" t="s">
        <v>7253</v>
      </c>
      <c r="C499" s="822" t="s">
        <v>637</v>
      </c>
      <c r="D499" s="822" t="s">
        <v>2338</v>
      </c>
      <c r="E499" s="822" t="s">
        <v>7235</v>
      </c>
      <c r="F499" s="822" t="s">
        <v>7378</v>
      </c>
      <c r="G499" s="822" t="s">
        <v>7379</v>
      </c>
      <c r="H499" s="831"/>
      <c r="I499" s="831"/>
      <c r="J499" s="822"/>
      <c r="K499" s="822"/>
      <c r="L499" s="831"/>
      <c r="M499" s="831"/>
      <c r="N499" s="822"/>
      <c r="O499" s="822"/>
      <c r="P499" s="831">
        <v>13</v>
      </c>
      <c r="Q499" s="831">
        <v>0</v>
      </c>
      <c r="R499" s="827"/>
      <c r="S499" s="832">
        <v>0</v>
      </c>
    </row>
    <row r="500" spans="1:19" ht="14.45" customHeight="1" x14ac:dyDescent="0.2">
      <c r="A500" s="821" t="s">
        <v>7252</v>
      </c>
      <c r="B500" s="822" t="s">
        <v>7253</v>
      </c>
      <c r="C500" s="822" t="s">
        <v>637</v>
      </c>
      <c r="D500" s="822" t="s">
        <v>2338</v>
      </c>
      <c r="E500" s="822" t="s">
        <v>7235</v>
      </c>
      <c r="F500" s="822" t="s">
        <v>7384</v>
      </c>
      <c r="G500" s="822" t="s">
        <v>7383</v>
      </c>
      <c r="H500" s="831"/>
      <c r="I500" s="831"/>
      <c r="J500" s="822"/>
      <c r="K500" s="822"/>
      <c r="L500" s="831"/>
      <c r="M500" s="831"/>
      <c r="N500" s="822"/>
      <c r="O500" s="822"/>
      <c r="P500" s="831">
        <v>7</v>
      </c>
      <c r="Q500" s="831">
        <v>819</v>
      </c>
      <c r="R500" s="827"/>
      <c r="S500" s="832">
        <v>117</v>
      </c>
    </row>
    <row r="501" spans="1:19" ht="14.45" customHeight="1" x14ac:dyDescent="0.2">
      <c r="A501" s="821" t="s">
        <v>7252</v>
      </c>
      <c r="B501" s="822" t="s">
        <v>7253</v>
      </c>
      <c r="C501" s="822" t="s">
        <v>637</v>
      </c>
      <c r="D501" s="822" t="s">
        <v>2339</v>
      </c>
      <c r="E501" s="822" t="s">
        <v>7230</v>
      </c>
      <c r="F501" s="822" t="s">
        <v>7231</v>
      </c>
      <c r="G501" s="822" t="s">
        <v>7232</v>
      </c>
      <c r="H501" s="831">
        <v>5.5500000000000007</v>
      </c>
      <c r="I501" s="831">
        <v>386.28000000000003</v>
      </c>
      <c r="J501" s="822">
        <v>8.5384615384615401</v>
      </c>
      <c r="K501" s="822">
        <v>69.599999999999994</v>
      </c>
      <c r="L501" s="831">
        <v>0.65</v>
      </c>
      <c r="M501" s="831">
        <v>45.239999999999995</v>
      </c>
      <c r="N501" s="822">
        <v>1</v>
      </c>
      <c r="O501" s="822">
        <v>69.599999999999994</v>
      </c>
      <c r="P501" s="831">
        <v>3</v>
      </c>
      <c r="Q501" s="831">
        <v>209.19</v>
      </c>
      <c r="R501" s="827">
        <v>4.6240053050397885</v>
      </c>
      <c r="S501" s="832">
        <v>69.73</v>
      </c>
    </row>
    <row r="502" spans="1:19" ht="14.45" customHeight="1" x14ac:dyDescent="0.2">
      <c r="A502" s="821" t="s">
        <v>7252</v>
      </c>
      <c r="B502" s="822" t="s">
        <v>7253</v>
      </c>
      <c r="C502" s="822" t="s">
        <v>637</v>
      </c>
      <c r="D502" s="822" t="s">
        <v>2339</v>
      </c>
      <c r="E502" s="822" t="s">
        <v>7230</v>
      </c>
      <c r="F502" s="822" t="s">
        <v>7258</v>
      </c>
      <c r="G502" s="822" t="s">
        <v>1178</v>
      </c>
      <c r="H502" s="831">
        <v>105</v>
      </c>
      <c r="I502" s="831">
        <v>1764</v>
      </c>
      <c r="J502" s="822">
        <v>1.381578947368421</v>
      </c>
      <c r="K502" s="822">
        <v>16.8</v>
      </c>
      <c r="L502" s="831">
        <v>76</v>
      </c>
      <c r="M502" s="831">
        <v>1276.8</v>
      </c>
      <c r="N502" s="822">
        <v>1</v>
      </c>
      <c r="O502" s="822">
        <v>16.8</v>
      </c>
      <c r="P502" s="831">
        <v>51</v>
      </c>
      <c r="Q502" s="831">
        <v>856.8</v>
      </c>
      <c r="R502" s="827">
        <v>0.67105263157894735</v>
      </c>
      <c r="S502" s="832">
        <v>16.8</v>
      </c>
    </row>
    <row r="503" spans="1:19" ht="14.45" customHeight="1" x14ac:dyDescent="0.2">
      <c r="A503" s="821" t="s">
        <v>7252</v>
      </c>
      <c r="B503" s="822" t="s">
        <v>7253</v>
      </c>
      <c r="C503" s="822" t="s">
        <v>637</v>
      </c>
      <c r="D503" s="822" t="s">
        <v>2339</v>
      </c>
      <c r="E503" s="822" t="s">
        <v>7230</v>
      </c>
      <c r="F503" s="822" t="s">
        <v>7259</v>
      </c>
      <c r="G503" s="822"/>
      <c r="H503" s="831">
        <v>1.2</v>
      </c>
      <c r="I503" s="831">
        <v>252.05999999999997</v>
      </c>
      <c r="J503" s="822"/>
      <c r="K503" s="822">
        <v>210.04999999999998</v>
      </c>
      <c r="L503" s="831"/>
      <c r="M503" s="831"/>
      <c r="N503" s="822"/>
      <c r="O503" s="822"/>
      <c r="P503" s="831"/>
      <c r="Q503" s="831"/>
      <c r="R503" s="827"/>
      <c r="S503" s="832"/>
    </row>
    <row r="504" spans="1:19" ht="14.45" customHeight="1" x14ac:dyDescent="0.2">
      <c r="A504" s="821" t="s">
        <v>7252</v>
      </c>
      <c r="B504" s="822" t="s">
        <v>7253</v>
      </c>
      <c r="C504" s="822" t="s">
        <v>637</v>
      </c>
      <c r="D504" s="822" t="s">
        <v>2339</v>
      </c>
      <c r="E504" s="822" t="s">
        <v>7230</v>
      </c>
      <c r="F504" s="822" t="s">
        <v>7260</v>
      </c>
      <c r="G504" s="822" t="s">
        <v>3266</v>
      </c>
      <c r="H504" s="831"/>
      <c r="I504" s="831"/>
      <c r="J504" s="822"/>
      <c r="K504" s="822"/>
      <c r="L504" s="831"/>
      <c r="M504" s="831"/>
      <c r="N504" s="822"/>
      <c r="O504" s="822"/>
      <c r="P504" s="831">
        <v>3</v>
      </c>
      <c r="Q504" s="831">
        <v>2823.7799999999997</v>
      </c>
      <c r="R504" s="827"/>
      <c r="S504" s="832">
        <v>941.25999999999988</v>
      </c>
    </row>
    <row r="505" spans="1:19" ht="14.45" customHeight="1" x14ac:dyDescent="0.2">
      <c r="A505" s="821" t="s">
        <v>7252</v>
      </c>
      <c r="B505" s="822" t="s">
        <v>7253</v>
      </c>
      <c r="C505" s="822" t="s">
        <v>637</v>
      </c>
      <c r="D505" s="822" t="s">
        <v>2339</v>
      </c>
      <c r="E505" s="822" t="s">
        <v>7235</v>
      </c>
      <c r="F505" s="822" t="s">
        <v>7268</v>
      </c>
      <c r="G505" s="822" t="s">
        <v>7269</v>
      </c>
      <c r="H505" s="831">
        <v>4</v>
      </c>
      <c r="I505" s="831">
        <v>824</v>
      </c>
      <c r="J505" s="822">
        <v>0.7961352657004831</v>
      </c>
      <c r="K505" s="822">
        <v>206</v>
      </c>
      <c r="L505" s="831">
        <v>5</v>
      </c>
      <c r="M505" s="831">
        <v>1035</v>
      </c>
      <c r="N505" s="822">
        <v>1</v>
      </c>
      <c r="O505" s="822">
        <v>207</v>
      </c>
      <c r="P505" s="831">
        <v>1</v>
      </c>
      <c r="Q505" s="831">
        <v>209</v>
      </c>
      <c r="R505" s="827">
        <v>0.20193236714975846</v>
      </c>
      <c r="S505" s="832">
        <v>209</v>
      </c>
    </row>
    <row r="506" spans="1:19" ht="14.45" customHeight="1" x14ac:dyDescent="0.2">
      <c r="A506" s="821" t="s">
        <v>7252</v>
      </c>
      <c r="B506" s="822" t="s">
        <v>7253</v>
      </c>
      <c r="C506" s="822" t="s">
        <v>637</v>
      </c>
      <c r="D506" s="822" t="s">
        <v>2339</v>
      </c>
      <c r="E506" s="822" t="s">
        <v>7235</v>
      </c>
      <c r="F506" s="822" t="s">
        <v>7272</v>
      </c>
      <c r="G506" s="822" t="s">
        <v>7273</v>
      </c>
      <c r="H506" s="831"/>
      <c r="I506" s="831"/>
      <c r="J506" s="822"/>
      <c r="K506" s="822"/>
      <c r="L506" s="831">
        <v>1</v>
      </c>
      <c r="M506" s="831">
        <v>84</v>
      </c>
      <c r="N506" s="822">
        <v>1</v>
      </c>
      <c r="O506" s="822">
        <v>84</v>
      </c>
      <c r="P506" s="831"/>
      <c r="Q506" s="831"/>
      <c r="R506" s="827"/>
      <c r="S506" s="832"/>
    </row>
    <row r="507" spans="1:19" ht="14.45" customHeight="1" x14ac:dyDescent="0.2">
      <c r="A507" s="821" t="s">
        <v>7252</v>
      </c>
      <c r="B507" s="822" t="s">
        <v>7253</v>
      </c>
      <c r="C507" s="822" t="s">
        <v>637</v>
      </c>
      <c r="D507" s="822" t="s">
        <v>2339</v>
      </c>
      <c r="E507" s="822" t="s">
        <v>7235</v>
      </c>
      <c r="F507" s="822" t="s">
        <v>7274</v>
      </c>
      <c r="G507" s="822" t="s">
        <v>7275</v>
      </c>
      <c r="H507" s="831"/>
      <c r="I507" s="831"/>
      <c r="J507" s="822"/>
      <c r="K507" s="822"/>
      <c r="L507" s="831">
        <v>1</v>
      </c>
      <c r="M507" s="831">
        <v>107</v>
      </c>
      <c r="N507" s="822">
        <v>1</v>
      </c>
      <c r="O507" s="822">
        <v>107</v>
      </c>
      <c r="P507" s="831"/>
      <c r="Q507" s="831"/>
      <c r="R507" s="827"/>
      <c r="S507" s="832"/>
    </row>
    <row r="508" spans="1:19" ht="14.45" customHeight="1" x14ac:dyDescent="0.2">
      <c r="A508" s="821" t="s">
        <v>7252</v>
      </c>
      <c r="B508" s="822" t="s">
        <v>7253</v>
      </c>
      <c r="C508" s="822" t="s">
        <v>637</v>
      </c>
      <c r="D508" s="822" t="s">
        <v>2339</v>
      </c>
      <c r="E508" s="822" t="s">
        <v>7235</v>
      </c>
      <c r="F508" s="822" t="s">
        <v>7276</v>
      </c>
      <c r="G508" s="822" t="s">
        <v>7277</v>
      </c>
      <c r="H508" s="831">
        <v>33</v>
      </c>
      <c r="I508" s="831">
        <v>1221</v>
      </c>
      <c r="J508" s="822">
        <v>0.64263157894736844</v>
      </c>
      <c r="K508" s="822">
        <v>37</v>
      </c>
      <c r="L508" s="831">
        <v>50</v>
      </c>
      <c r="M508" s="831">
        <v>1900</v>
      </c>
      <c r="N508" s="822">
        <v>1</v>
      </c>
      <c r="O508" s="822">
        <v>38</v>
      </c>
      <c r="P508" s="831">
        <v>37</v>
      </c>
      <c r="Q508" s="831">
        <v>1406</v>
      </c>
      <c r="R508" s="827">
        <v>0.74</v>
      </c>
      <c r="S508" s="832">
        <v>38</v>
      </c>
    </row>
    <row r="509" spans="1:19" ht="14.45" customHeight="1" x14ac:dyDescent="0.2">
      <c r="A509" s="821" t="s">
        <v>7252</v>
      </c>
      <c r="B509" s="822" t="s">
        <v>7253</v>
      </c>
      <c r="C509" s="822" t="s">
        <v>637</v>
      </c>
      <c r="D509" s="822" t="s">
        <v>2339</v>
      </c>
      <c r="E509" s="822" t="s">
        <v>7235</v>
      </c>
      <c r="F509" s="822" t="s">
        <v>7280</v>
      </c>
      <c r="G509" s="822" t="s">
        <v>7281</v>
      </c>
      <c r="H509" s="831">
        <v>5</v>
      </c>
      <c r="I509" s="831">
        <v>25</v>
      </c>
      <c r="J509" s="822"/>
      <c r="K509" s="822">
        <v>5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7252</v>
      </c>
      <c r="B510" s="822" t="s">
        <v>7253</v>
      </c>
      <c r="C510" s="822" t="s">
        <v>637</v>
      </c>
      <c r="D510" s="822" t="s">
        <v>2339</v>
      </c>
      <c r="E510" s="822" t="s">
        <v>7235</v>
      </c>
      <c r="F510" s="822" t="s">
        <v>7294</v>
      </c>
      <c r="G510" s="822" t="s">
        <v>7295</v>
      </c>
      <c r="H510" s="831">
        <v>546</v>
      </c>
      <c r="I510" s="831">
        <v>137592</v>
      </c>
      <c r="J510" s="822">
        <v>1.1055118110236219</v>
      </c>
      <c r="K510" s="822">
        <v>252</v>
      </c>
      <c r="L510" s="831">
        <v>490</v>
      </c>
      <c r="M510" s="831">
        <v>124460</v>
      </c>
      <c r="N510" s="822">
        <v>1</v>
      </c>
      <c r="O510" s="822">
        <v>254</v>
      </c>
      <c r="P510" s="831">
        <v>337</v>
      </c>
      <c r="Q510" s="831">
        <v>85935</v>
      </c>
      <c r="R510" s="827">
        <v>0.69046279929294552</v>
      </c>
      <c r="S510" s="832">
        <v>255</v>
      </c>
    </row>
    <row r="511" spans="1:19" ht="14.45" customHeight="1" x14ac:dyDescent="0.2">
      <c r="A511" s="821" t="s">
        <v>7252</v>
      </c>
      <c r="B511" s="822" t="s">
        <v>7253</v>
      </c>
      <c r="C511" s="822" t="s">
        <v>637</v>
      </c>
      <c r="D511" s="822" t="s">
        <v>2339</v>
      </c>
      <c r="E511" s="822" t="s">
        <v>7235</v>
      </c>
      <c r="F511" s="822" t="s">
        <v>7296</v>
      </c>
      <c r="G511" s="822" t="s">
        <v>7297</v>
      </c>
      <c r="H511" s="831">
        <v>504</v>
      </c>
      <c r="I511" s="831">
        <v>63866</v>
      </c>
      <c r="J511" s="822">
        <v>1.3848989504727209</v>
      </c>
      <c r="K511" s="822">
        <v>126.71825396825396</v>
      </c>
      <c r="L511" s="831">
        <v>366</v>
      </c>
      <c r="M511" s="831">
        <v>46116</v>
      </c>
      <c r="N511" s="822">
        <v>1</v>
      </c>
      <c r="O511" s="822">
        <v>126</v>
      </c>
      <c r="P511" s="831">
        <v>211</v>
      </c>
      <c r="Q511" s="831">
        <v>26797</v>
      </c>
      <c r="R511" s="827">
        <v>0.58107815075028191</v>
      </c>
      <c r="S511" s="832">
        <v>127</v>
      </c>
    </row>
    <row r="512" spans="1:19" ht="14.45" customHeight="1" x14ac:dyDescent="0.2">
      <c r="A512" s="821" t="s">
        <v>7252</v>
      </c>
      <c r="B512" s="822" t="s">
        <v>7253</v>
      </c>
      <c r="C512" s="822" t="s">
        <v>637</v>
      </c>
      <c r="D512" s="822" t="s">
        <v>2339</v>
      </c>
      <c r="E512" s="822" t="s">
        <v>7235</v>
      </c>
      <c r="F512" s="822" t="s">
        <v>7304</v>
      </c>
      <c r="G512" s="822" t="s">
        <v>7305</v>
      </c>
      <c r="H512" s="831">
        <v>253</v>
      </c>
      <c r="I512" s="831">
        <v>41492</v>
      </c>
      <c r="J512" s="822">
        <v>1.7961904761904761</v>
      </c>
      <c r="K512" s="822">
        <v>164</v>
      </c>
      <c r="L512" s="831">
        <v>140</v>
      </c>
      <c r="M512" s="831">
        <v>23100</v>
      </c>
      <c r="N512" s="822">
        <v>1</v>
      </c>
      <c r="O512" s="822">
        <v>165</v>
      </c>
      <c r="P512" s="831">
        <v>85</v>
      </c>
      <c r="Q512" s="831">
        <v>14110</v>
      </c>
      <c r="R512" s="827">
        <v>0.61082251082251082</v>
      </c>
      <c r="S512" s="832">
        <v>166</v>
      </c>
    </row>
    <row r="513" spans="1:19" ht="14.45" customHeight="1" x14ac:dyDescent="0.2">
      <c r="A513" s="821" t="s">
        <v>7252</v>
      </c>
      <c r="B513" s="822" t="s">
        <v>7253</v>
      </c>
      <c r="C513" s="822" t="s">
        <v>637</v>
      </c>
      <c r="D513" s="822" t="s">
        <v>2339</v>
      </c>
      <c r="E513" s="822" t="s">
        <v>7235</v>
      </c>
      <c r="F513" s="822" t="s">
        <v>7306</v>
      </c>
      <c r="G513" s="822" t="s">
        <v>7307</v>
      </c>
      <c r="H513" s="831"/>
      <c r="I513" s="831"/>
      <c r="J513" s="822"/>
      <c r="K513" s="822"/>
      <c r="L513" s="831"/>
      <c r="M513" s="831"/>
      <c r="N513" s="822"/>
      <c r="O513" s="822"/>
      <c r="P513" s="831">
        <v>34</v>
      </c>
      <c r="Q513" s="831">
        <v>0</v>
      </c>
      <c r="R513" s="827"/>
      <c r="S513" s="832">
        <v>0</v>
      </c>
    </row>
    <row r="514" spans="1:19" ht="14.45" customHeight="1" x14ac:dyDescent="0.2">
      <c r="A514" s="821" t="s">
        <v>7252</v>
      </c>
      <c r="B514" s="822" t="s">
        <v>7253</v>
      </c>
      <c r="C514" s="822" t="s">
        <v>637</v>
      </c>
      <c r="D514" s="822" t="s">
        <v>2339</v>
      </c>
      <c r="E514" s="822" t="s">
        <v>7235</v>
      </c>
      <c r="F514" s="822" t="s">
        <v>7308</v>
      </c>
      <c r="G514" s="822" t="s">
        <v>7309</v>
      </c>
      <c r="H514" s="831">
        <v>800</v>
      </c>
      <c r="I514" s="831">
        <v>26666.65</v>
      </c>
      <c r="J514" s="822">
        <v>0.95693674309246746</v>
      </c>
      <c r="K514" s="822">
        <v>33.333312500000005</v>
      </c>
      <c r="L514" s="831">
        <v>836</v>
      </c>
      <c r="M514" s="831">
        <v>27866.68</v>
      </c>
      <c r="N514" s="822">
        <v>1</v>
      </c>
      <c r="O514" s="822">
        <v>33.333349282296652</v>
      </c>
      <c r="P514" s="831">
        <v>544</v>
      </c>
      <c r="Q514" s="831">
        <v>21335.550000000003</v>
      </c>
      <c r="R514" s="827">
        <v>0.76562941835913012</v>
      </c>
      <c r="S514" s="832">
        <v>39.219761029411771</v>
      </c>
    </row>
    <row r="515" spans="1:19" ht="14.45" customHeight="1" x14ac:dyDescent="0.2">
      <c r="A515" s="821" t="s">
        <v>7252</v>
      </c>
      <c r="B515" s="822" t="s">
        <v>7253</v>
      </c>
      <c r="C515" s="822" t="s">
        <v>637</v>
      </c>
      <c r="D515" s="822" t="s">
        <v>2339</v>
      </c>
      <c r="E515" s="822" t="s">
        <v>7235</v>
      </c>
      <c r="F515" s="822" t="s">
        <v>7312</v>
      </c>
      <c r="G515" s="822" t="s">
        <v>7313</v>
      </c>
      <c r="H515" s="831">
        <v>15</v>
      </c>
      <c r="I515" s="831">
        <v>555</v>
      </c>
      <c r="J515" s="822">
        <v>3.6513157894736841</v>
      </c>
      <c r="K515" s="822">
        <v>37</v>
      </c>
      <c r="L515" s="831">
        <v>4</v>
      </c>
      <c r="M515" s="831">
        <v>152</v>
      </c>
      <c r="N515" s="822">
        <v>1</v>
      </c>
      <c r="O515" s="822">
        <v>38</v>
      </c>
      <c r="P515" s="831">
        <v>2</v>
      </c>
      <c r="Q515" s="831">
        <v>76</v>
      </c>
      <c r="R515" s="827">
        <v>0.5</v>
      </c>
      <c r="S515" s="832">
        <v>38</v>
      </c>
    </row>
    <row r="516" spans="1:19" ht="14.45" customHeight="1" x14ac:dyDescent="0.2">
      <c r="A516" s="821" t="s">
        <v>7252</v>
      </c>
      <c r="B516" s="822" t="s">
        <v>7253</v>
      </c>
      <c r="C516" s="822" t="s">
        <v>637</v>
      </c>
      <c r="D516" s="822" t="s">
        <v>2339</v>
      </c>
      <c r="E516" s="822" t="s">
        <v>7235</v>
      </c>
      <c r="F516" s="822" t="s">
        <v>7238</v>
      </c>
      <c r="G516" s="822" t="s">
        <v>7239</v>
      </c>
      <c r="H516" s="831">
        <v>263</v>
      </c>
      <c r="I516" s="831">
        <v>22618</v>
      </c>
      <c r="J516" s="822">
        <v>1.7448121576795494</v>
      </c>
      <c r="K516" s="822">
        <v>86</v>
      </c>
      <c r="L516" s="831">
        <v>149</v>
      </c>
      <c r="M516" s="831">
        <v>12963</v>
      </c>
      <c r="N516" s="822">
        <v>1</v>
      </c>
      <c r="O516" s="822">
        <v>87</v>
      </c>
      <c r="P516" s="831">
        <v>86</v>
      </c>
      <c r="Q516" s="831">
        <v>7568</v>
      </c>
      <c r="R516" s="827">
        <v>0.58381547481292906</v>
      </c>
      <c r="S516" s="832">
        <v>88</v>
      </c>
    </row>
    <row r="517" spans="1:19" ht="14.45" customHeight="1" x14ac:dyDescent="0.2">
      <c r="A517" s="821" t="s">
        <v>7252</v>
      </c>
      <c r="B517" s="822" t="s">
        <v>7253</v>
      </c>
      <c r="C517" s="822" t="s">
        <v>637</v>
      </c>
      <c r="D517" s="822" t="s">
        <v>2339</v>
      </c>
      <c r="E517" s="822" t="s">
        <v>7235</v>
      </c>
      <c r="F517" s="822" t="s">
        <v>7316</v>
      </c>
      <c r="G517" s="822" t="s">
        <v>7317</v>
      </c>
      <c r="H517" s="831"/>
      <c r="I517" s="831"/>
      <c r="J517" s="822"/>
      <c r="K517" s="822"/>
      <c r="L517" s="831"/>
      <c r="M517" s="831"/>
      <c r="N517" s="822"/>
      <c r="O517" s="822"/>
      <c r="P517" s="831">
        <v>1</v>
      </c>
      <c r="Q517" s="831">
        <v>33</v>
      </c>
      <c r="R517" s="827"/>
      <c r="S517" s="832">
        <v>33</v>
      </c>
    </row>
    <row r="518" spans="1:19" ht="14.45" customHeight="1" x14ac:dyDescent="0.2">
      <c r="A518" s="821" t="s">
        <v>7252</v>
      </c>
      <c r="B518" s="822" t="s">
        <v>7253</v>
      </c>
      <c r="C518" s="822" t="s">
        <v>637</v>
      </c>
      <c r="D518" s="822" t="s">
        <v>2339</v>
      </c>
      <c r="E518" s="822" t="s">
        <v>7235</v>
      </c>
      <c r="F518" s="822" t="s">
        <v>7324</v>
      </c>
      <c r="G518" s="822" t="s">
        <v>7325</v>
      </c>
      <c r="H518" s="831"/>
      <c r="I518" s="831"/>
      <c r="J518" s="822"/>
      <c r="K518" s="822"/>
      <c r="L518" s="831"/>
      <c r="M518" s="831"/>
      <c r="N518" s="822"/>
      <c r="O518" s="822"/>
      <c r="P518" s="831">
        <v>6</v>
      </c>
      <c r="Q518" s="831">
        <v>456</v>
      </c>
      <c r="R518" s="827"/>
      <c r="S518" s="832">
        <v>76</v>
      </c>
    </row>
    <row r="519" spans="1:19" ht="14.45" customHeight="1" x14ac:dyDescent="0.2">
      <c r="A519" s="821" t="s">
        <v>7252</v>
      </c>
      <c r="B519" s="822" t="s">
        <v>7253</v>
      </c>
      <c r="C519" s="822" t="s">
        <v>637</v>
      </c>
      <c r="D519" s="822" t="s">
        <v>2339</v>
      </c>
      <c r="E519" s="822" t="s">
        <v>7235</v>
      </c>
      <c r="F519" s="822" t="s">
        <v>7338</v>
      </c>
      <c r="G519" s="822" t="s">
        <v>7339</v>
      </c>
      <c r="H519" s="831">
        <v>6</v>
      </c>
      <c r="I519" s="831">
        <v>355</v>
      </c>
      <c r="J519" s="822"/>
      <c r="K519" s="822">
        <v>59.166666666666664</v>
      </c>
      <c r="L519" s="831"/>
      <c r="M519" s="831"/>
      <c r="N519" s="822"/>
      <c r="O519" s="822"/>
      <c r="P519" s="831"/>
      <c r="Q519" s="831"/>
      <c r="R519" s="827"/>
      <c r="S519" s="832"/>
    </row>
    <row r="520" spans="1:19" ht="14.45" customHeight="1" x14ac:dyDescent="0.2">
      <c r="A520" s="821" t="s">
        <v>7252</v>
      </c>
      <c r="B520" s="822" t="s">
        <v>7253</v>
      </c>
      <c r="C520" s="822" t="s">
        <v>637</v>
      </c>
      <c r="D520" s="822" t="s">
        <v>2339</v>
      </c>
      <c r="E520" s="822" t="s">
        <v>7235</v>
      </c>
      <c r="F520" s="822" t="s">
        <v>7340</v>
      </c>
      <c r="G520" s="822" t="s">
        <v>7341</v>
      </c>
      <c r="H520" s="831">
        <v>16</v>
      </c>
      <c r="I520" s="831">
        <v>3280</v>
      </c>
      <c r="J520" s="822">
        <v>0.72374227714033534</v>
      </c>
      <c r="K520" s="822">
        <v>205</v>
      </c>
      <c r="L520" s="831">
        <v>22</v>
      </c>
      <c r="M520" s="831">
        <v>4532</v>
      </c>
      <c r="N520" s="822">
        <v>1</v>
      </c>
      <c r="O520" s="822">
        <v>206</v>
      </c>
      <c r="P520" s="831">
        <v>3</v>
      </c>
      <c r="Q520" s="831">
        <v>621</v>
      </c>
      <c r="R520" s="827">
        <v>0.13702559576345985</v>
      </c>
      <c r="S520" s="832">
        <v>207</v>
      </c>
    </row>
    <row r="521" spans="1:19" ht="14.45" customHeight="1" x14ac:dyDescent="0.2">
      <c r="A521" s="821" t="s">
        <v>7252</v>
      </c>
      <c r="B521" s="822" t="s">
        <v>7253</v>
      </c>
      <c r="C521" s="822" t="s">
        <v>637</v>
      </c>
      <c r="D521" s="822" t="s">
        <v>2339</v>
      </c>
      <c r="E521" s="822" t="s">
        <v>7235</v>
      </c>
      <c r="F521" s="822" t="s">
        <v>7356</v>
      </c>
      <c r="G521" s="822" t="s">
        <v>7357</v>
      </c>
      <c r="H521" s="831"/>
      <c r="I521" s="831"/>
      <c r="J521" s="822"/>
      <c r="K521" s="822"/>
      <c r="L521" s="831">
        <v>1</v>
      </c>
      <c r="M521" s="831">
        <v>752</v>
      </c>
      <c r="N521" s="822">
        <v>1</v>
      </c>
      <c r="O521" s="822">
        <v>752</v>
      </c>
      <c r="P521" s="831"/>
      <c r="Q521" s="831"/>
      <c r="R521" s="827"/>
      <c r="S521" s="832"/>
    </row>
    <row r="522" spans="1:19" ht="14.45" customHeight="1" x14ac:dyDescent="0.2">
      <c r="A522" s="821" t="s">
        <v>7252</v>
      </c>
      <c r="B522" s="822" t="s">
        <v>7253</v>
      </c>
      <c r="C522" s="822" t="s">
        <v>637</v>
      </c>
      <c r="D522" s="822" t="s">
        <v>2339</v>
      </c>
      <c r="E522" s="822" t="s">
        <v>7235</v>
      </c>
      <c r="F522" s="822" t="s">
        <v>7360</v>
      </c>
      <c r="G522" s="822" t="s">
        <v>7361</v>
      </c>
      <c r="H522" s="831">
        <v>9</v>
      </c>
      <c r="I522" s="831">
        <v>783</v>
      </c>
      <c r="J522" s="822">
        <v>1.125</v>
      </c>
      <c r="K522" s="822">
        <v>87</v>
      </c>
      <c r="L522" s="831">
        <v>8</v>
      </c>
      <c r="M522" s="831">
        <v>696</v>
      </c>
      <c r="N522" s="822">
        <v>1</v>
      </c>
      <c r="O522" s="822">
        <v>87</v>
      </c>
      <c r="P522" s="831">
        <v>1</v>
      </c>
      <c r="Q522" s="831">
        <v>88</v>
      </c>
      <c r="R522" s="827">
        <v>0.12643678160919541</v>
      </c>
      <c r="S522" s="832">
        <v>88</v>
      </c>
    </row>
    <row r="523" spans="1:19" ht="14.45" customHeight="1" x14ac:dyDescent="0.2">
      <c r="A523" s="821" t="s">
        <v>7252</v>
      </c>
      <c r="B523" s="822" t="s">
        <v>7253</v>
      </c>
      <c r="C523" s="822" t="s">
        <v>637</v>
      </c>
      <c r="D523" s="822" t="s">
        <v>2339</v>
      </c>
      <c r="E523" s="822" t="s">
        <v>7235</v>
      </c>
      <c r="F523" s="822" t="s">
        <v>7368</v>
      </c>
      <c r="G523" s="822" t="s">
        <v>7369</v>
      </c>
      <c r="H523" s="831"/>
      <c r="I523" s="831"/>
      <c r="J523" s="822"/>
      <c r="K523" s="822"/>
      <c r="L523" s="831"/>
      <c r="M523" s="831"/>
      <c r="N523" s="822"/>
      <c r="O523" s="822"/>
      <c r="P523" s="831">
        <v>48</v>
      </c>
      <c r="Q523" s="831">
        <v>0</v>
      </c>
      <c r="R523" s="827"/>
      <c r="S523" s="832">
        <v>0</v>
      </c>
    </row>
    <row r="524" spans="1:19" ht="14.45" customHeight="1" x14ac:dyDescent="0.2">
      <c r="A524" s="821" t="s">
        <v>7252</v>
      </c>
      <c r="B524" s="822" t="s">
        <v>7253</v>
      </c>
      <c r="C524" s="822" t="s">
        <v>637</v>
      </c>
      <c r="D524" s="822" t="s">
        <v>2339</v>
      </c>
      <c r="E524" s="822" t="s">
        <v>7235</v>
      </c>
      <c r="F524" s="822" t="s">
        <v>7378</v>
      </c>
      <c r="G524" s="822" t="s">
        <v>7379</v>
      </c>
      <c r="H524" s="831"/>
      <c r="I524" s="831"/>
      <c r="J524" s="822"/>
      <c r="K524" s="822"/>
      <c r="L524" s="831"/>
      <c r="M524" s="831"/>
      <c r="N524" s="822"/>
      <c r="O524" s="822"/>
      <c r="P524" s="831">
        <v>3</v>
      </c>
      <c r="Q524" s="831">
        <v>0</v>
      </c>
      <c r="R524" s="827"/>
      <c r="S524" s="832">
        <v>0</v>
      </c>
    </row>
    <row r="525" spans="1:19" ht="14.45" customHeight="1" x14ac:dyDescent="0.2">
      <c r="A525" s="821" t="s">
        <v>7252</v>
      </c>
      <c r="B525" s="822" t="s">
        <v>7253</v>
      </c>
      <c r="C525" s="822" t="s">
        <v>637</v>
      </c>
      <c r="D525" s="822" t="s">
        <v>2340</v>
      </c>
      <c r="E525" s="822" t="s">
        <v>7230</v>
      </c>
      <c r="F525" s="822" t="s">
        <v>7231</v>
      </c>
      <c r="G525" s="822" t="s">
        <v>7232</v>
      </c>
      <c r="H525" s="831">
        <v>10</v>
      </c>
      <c r="I525" s="831">
        <v>696.00000000000011</v>
      </c>
      <c r="J525" s="822">
        <v>8.0000000000000018</v>
      </c>
      <c r="K525" s="822">
        <v>69.600000000000009</v>
      </c>
      <c r="L525" s="831">
        <v>1.25</v>
      </c>
      <c r="M525" s="831">
        <v>86.999999999999986</v>
      </c>
      <c r="N525" s="822">
        <v>1</v>
      </c>
      <c r="O525" s="822">
        <v>69.599999999999994</v>
      </c>
      <c r="P525" s="831"/>
      <c r="Q525" s="831"/>
      <c r="R525" s="827"/>
      <c r="S525" s="832"/>
    </row>
    <row r="526" spans="1:19" ht="14.45" customHeight="1" x14ac:dyDescent="0.2">
      <c r="A526" s="821" t="s">
        <v>7252</v>
      </c>
      <c r="B526" s="822" t="s">
        <v>7253</v>
      </c>
      <c r="C526" s="822" t="s">
        <v>637</v>
      </c>
      <c r="D526" s="822" t="s">
        <v>2340</v>
      </c>
      <c r="E526" s="822" t="s">
        <v>7230</v>
      </c>
      <c r="F526" s="822" t="s">
        <v>7255</v>
      </c>
      <c r="G526" s="822" t="s">
        <v>1178</v>
      </c>
      <c r="H526" s="831">
        <v>0.60000000000000009</v>
      </c>
      <c r="I526" s="831">
        <v>50.400000000000006</v>
      </c>
      <c r="J526" s="822"/>
      <c r="K526" s="822">
        <v>84</v>
      </c>
      <c r="L526" s="831"/>
      <c r="M526" s="831"/>
      <c r="N526" s="822"/>
      <c r="O526" s="822"/>
      <c r="P526" s="831"/>
      <c r="Q526" s="831"/>
      <c r="R526" s="827"/>
      <c r="S526" s="832"/>
    </row>
    <row r="527" spans="1:19" ht="14.45" customHeight="1" x14ac:dyDescent="0.2">
      <c r="A527" s="821" t="s">
        <v>7252</v>
      </c>
      <c r="B527" s="822" t="s">
        <v>7253</v>
      </c>
      <c r="C527" s="822" t="s">
        <v>637</v>
      </c>
      <c r="D527" s="822" t="s">
        <v>2340</v>
      </c>
      <c r="E527" s="822" t="s">
        <v>7230</v>
      </c>
      <c r="F527" s="822" t="s">
        <v>7258</v>
      </c>
      <c r="G527" s="822" t="s">
        <v>1178</v>
      </c>
      <c r="H527" s="831">
        <v>195</v>
      </c>
      <c r="I527" s="831">
        <v>3276</v>
      </c>
      <c r="J527" s="822">
        <v>1.0597826086956523</v>
      </c>
      <c r="K527" s="822">
        <v>16.8</v>
      </c>
      <c r="L527" s="831">
        <v>184</v>
      </c>
      <c r="M527" s="831">
        <v>3091.1999999999994</v>
      </c>
      <c r="N527" s="822">
        <v>1</v>
      </c>
      <c r="O527" s="822">
        <v>16.799999999999997</v>
      </c>
      <c r="P527" s="831"/>
      <c r="Q527" s="831"/>
      <c r="R527" s="827"/>
      <c r="S527" s="832"/>
    </row>
    <row r="528" spans="1:19" ht="14.45" customHeight="1" x14ac:dyDescent="0.2">
      <c r="A528" s="821" t="s">
        <v>7252</v>
      </c>
      <c r="B528" s="822" t="s">
        <v>7253</v>
      </c>
      <c r="C528" s="822" t="s">
        <v>637</v>
      </c>
      <c r="D528" s="822" t="s">
        <v>2340</v>
      </c>
      <c r="E528" s="822" t="s">
        <v>7230</v>
      </c>
      <c r="F528" s="822" t="s">
        <v>7259</v>
      </c>
      <c r="G528" s="822"/>
      <c r="H528" s="831">
        <v>0.4</v>
      </c>
      <c r="I528" s="831">
        <v>84.02</v>
      </c>
      <c r="J528" s="822"/>
      <c r="K528" s="822">
        <v>210.04999999999998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7252</v>
      </c>
      <c r="B529" s="822" t="s">
        <v>7253</v>
      </c>
      <c r="C529" s="822" t="s">
        <v>637</v>
      </c>
      <c r="D529" s="822" t="s">
        <v>2340</v>
      </c>
      <c r="E529" s="822" t="s">
        <v>7235</v>
      </c>
      <c r="F529" s="822" t="s">
        <v>7268</v>
      </c>
      <c r="G529" s="822" t="s">
        <v>7269</v>
      </c>
      <c r="H529" s="831">
        <v>82</v>
      </c>
      <c r="I529" s="831">
        <v>16892</v>
      </c>
      <c r="J529" s="822">
        <v>5.4402576489533008</v>
      </c>
      <c r="K529" s="822">
        <v>206</v>
      </c>
      <c r="L529" s="831">
        <v>15</v>
      </c>
      <c r="M529" s="831">
        <v>3105</v>
      </c>
      <c r="N529" s="822">
        <v>1</v>
      </c>
      <c r="O529" s="822">
        <v>207</v>
      </c>
      <c r="P529" s="831"/>
      <c r="Q529" s="831"/>
      <c r="R529" s="827"/>
      <c r="S529" s="832"/>
    </row>
    <row r="530" spans="1:19" ht="14.45" customHeight="1" x14ac:dyDescent="0.2">
      <c r="A530" s="821" t="s">
        <v>7252</v>
      </c>
      <c r="B530" s="822" t="s">
        <v>7253</v>
      </c>
      <c r="C530" s="822" t="s">
        <v>637</v>
      </c>
      <c r="D530" s="822" t="s">
        <v>2340</v>
      </c>
      <c r="E530" s="822" t="s">
        <v>7235</v>
      </c>
      <c r="F530" s="822" t="s">
        <v>7272</v>
      </c>
      <c r="G530" s="822" t="s">
        <v>7273</v>
      </c>
      <c r="H530" s="831">
        <v>4</v>
      </c>
      <c r="I530" s="831">
        <v>332</v>
      </c>
      <c r="J530" s="822"/>
      <c r="K530" s="822">
        <v>83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7252</v>
      </c>
      <c r="B531" s="822" t="s">
        <v>7253</v>
      </c>
      <c r="C531" s="822" t="s">
        <v>637</v>
      </c>
      <c r="D531" s="822" t="s">
        <v>2340</v>
      </c>
      <c r="E531" s="822" t="s">
        <v>7235</v>
      </c>
      <c r="F531" s="822" t="s">
        <v>7276</v>
      </c>
      <c r="G531" s="822" t="s">
        <v>7277</v>
      </c>
      <c r="H531" s="831">
        <v>78</v>
      </c>
      <c r="I531" s="831">
        <v>2886</v>
      </c>
      <c r="J531" s="822">
        <v>1.4891640866873066</v>
      </c>
      <c r="K531" s="822">
        <v>37</v>
      </c>
      <c r="L531" s="831">
        <v>51</v>
      </c>
      <c r="M531" s="831">
        <v>1938</v>
      </c>
      <c r="N531" s="822">
        <v>1</v>
      </c>
      <c r="O531" s="822">
        <v>38</v>
      </c>
      <c r="P531" s="831">
        <v>18</v>
      </c>
      <c r="Q531" s="831">
        <v>684</v>
      </c>
      <c r="R531" s="827">
        <v>0.35294117647058826</v>
      </c>
      <c r="S531" s="832">
        <v>38</v>
      </c>
    </row>
    <row r="532" spans="1:19" ht="14.45" customHeight="1" x14ac:dyDescent="0.2">
      <c r="A532" s="821" t="s">
        <v>7252</v>
      </c>
      <c r="B532" s="822" t="s">
        <v>7253</v>
      </c>
      <c r="C532" s="822" t="s">
        <v>637</v>
      </c>
      <c r="D532" s="822" t="s">
        <v>2340</v>
      </c>
      <c r="E532" s="822" t="s">
        <v>7235</v>
      </c>
      <c r="F532" s="822" t="s">
        <v>7280</v>
      </c>
      <c r="G532" s="822" t="s">
        <v>7281</v>
      </c>
      <c r="H532" s="831">
        <v>1</v>
      </c>
      <c r="I532" s="831">
        <v>5</v>
      </c>
      <c r="J532" s="822">
        <v>0.25</v>
      </c>
      <c r="K532" s="822">
        <v>5</v>
      </c>
      <c r="L532" s="831">
        <v>4</v>
      </c>
      <c r="M532" s="831">
        <v>20</v>
      </c>
      <c r="N532" s="822">
        <v>1</v>
      </c>
      <c r="O532" s="822">
        <v>5</v>
      </c>
      <c r="P532" s="831"/>
      <c r="Q532" s="831"/>
      <c r="R532" s="827"/>
      <c r="S532" s="832"/>
    </row>
    <row r="533" spans="1:19" ht="14.45" customHeight="1" x14ac:dyDescent="0.2">
      <c r="A533" s="821" t="s">
        <v>7252</v>
      </c>
      <c r="B533" s="822" t="s">
        <v>7253</v>
      </c>
      <c r="C533" s="822" t="s">
        <v>637</v>
      </c>
      <c r="D533" s="822" t="s">
        <v>2340</v>
      </c>
      <c r="E533" s="822" t="s">
        <v>7235</v>
      </c>
      <c r="F533" s="822" t="s">
        <v>7286</v>
      </c>
      <c r="G533" s="822" t="s">
        <v>7287</v>
      </c>
      <c r="H533" s="831">
        <v>1</v>
      </c>
      <c r="I533" s="831">
        <v>604</v>
      </c>
      <c r="J533" s="822"/>
      <c r="K533" s="822">
        <v>604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7252</v>
      </c>
      <c r="B534" s="822" t="s">
        <v>7253</v>
      </c>
      <c r="C534" s="822" t="s">
        <v>637</v>
      </c>
      <c r="D534" s="822" t="s">
        <v>2340</v>
      </c>
      <c r="E534" s="822" t="s">
        <v>7235</v>
      </c>
      <c r="F534" s="822" t="s">
        <v>7288</v>
      </c>
      <c r="G534" s="822" t="s">
        <v>7289</v>
      </c>
      <c r="H534" s="831">
        <v>2</v>
      </c>
      <c r="I534" s="831">
        <v>182</v>
      </c>
      <c r="J534" s="822"/>
      <c r="K534" s="822">
        <v>91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7252</v>
      </c>
      <c r="B535" s="822" t="s">
        <v>7253</v>
      </c>
      <c r="C535" s="822" t="s">
        <v>637</v>
      </c>
      <c r="D535" s="822" t="s">
        <v>2340</v>
      </c>
      <c r="E535" s="822" t="s">
        <v>7235</v>
      </c>
      <c r="F535" s="822" t="s">
        <v>7294</v>
      </c>
      <c r="G535" s="822" t="s">
        <v>7295</v>
      </c>
      <c r="H535" s="831">
        <v>507</v>
      </c>
      <c r="I535" s="831">
        <v>127764</v>
      </c>
      <c r="J535" s="822">
        <v>1.1780043887956628</v>
      </c>
      <c r="K535" s="822">
        <v>252</v>
      </c>
      <c r="L535" s="831">
        <v>427</v>
      </c>
      <c r="M535" s="831">
        <v>108458</v>
      </c>
      <c r="N535" s="822">
        <v>1</v>
      </c>
      <c r="O535" s="822">
        <v>254</v>
      </c>
      <c r="P535" s="831">
        <v>3</v>
      </c>
      <c r="Q535" s="831">
        <v>765</v>
      </c>
      <c r="R535" s="827">
        <v>7.0534216009884012E-3</v>
      </c>
      <c r="S535" s="832">
        <v>255</v>
      </c>
    </row>
    <row r="536" spans="1:19" ht="14.45" customHeight="1" x14ac:dyDescent="0.2">
      <c r="A536" s="821" t="s">
        <v>7252</v>
      </c>
      <c r="B536" s="822" t="s">
        <v>7253</v>
      </c>
      <c r="C536" s="822" t="s">
        <v>637</v>
      </c>
      <c r="D536" s="822" t="s">
        <v>2340</v>
      </c>
      <c r="E536" s="822" t="s">
        <v>7235</v>
      </c>
      <c r="F536" s="822" t="s">
        <v>7296</v>
      </c>
      <c r="G536" s="822" t="s">
        <v>7297</v>
      </c>
      <c r="H536" s="831">
        <v>248</v>
      </c>
      <c r="I536" s="831">
        <v>31417</v>
      </c>
      <c r="J536" s="822">
        <v>1.3700069771498342</v>
      </c>
      <c r="K536" s="822">
        <v>126.68145161290323</v>
      </c>
      <c r="L536" s="831">
        <v>182</v>
      </c>
      <c r="M536" s="831">
        <v>22932</v>
      </c>
      <c r="N536" s="822">
        <v>1</v>
      </c>
      <c r="O536" s="822">
        <v>126</v>
      </c>
      <c r="P536" s="831"/>
      <c r="Q536" s="831"/>
      <c r="R536" s="827"/>
      <c r="S536" s="832"/>
    </row>
    <row r="537" spans="1:19" ht="14.45" customHeight="1" x14ac:dyDescent="0.2">
      <c r="A537" s="821" t="s">
        <v>7252</v>
      </c>
      <c r="B537" s="822" t="s">
        <v>7253</v>
      </c>
      <c r="C537" s="822" t="s">
        <v>637</v>
      </c>
      <c r="D537" s="822" t="s">
        <v>2340</v>
      </c>
      <c r="E537" s="822" t="s">
        <v>7235</v>
      </c>
      <c r="F537" s="822" t="s">
        <v>7304</v>
      </c>
      <c r="G537" s="822" t="s">
        <v>7305</v>
      </c>
      <c r="H537" s="831">
        <v>243</v>
      </c>
      <c r="I537" s="831">
        <v>39852</v>
      </c>
      <c r="J537" s="822">
        <v>1.0191024165707709</v>
      </c>
      <c r="K537" s="822">
        <v>164</v>
      </c>
      <c r="L537" s="831">
        <v>237</v>
      </c>
      <c r="M537" s="831">
        <v>39105</v>
      </c>
      <c r="N537" s="822">
        <v>1</v>
      </c>
      <c r="O537" s="822">
        <v>165</v>
      </c>
      <c r="P537" s="831">
        <v>2</v>
      </c>
      <c r="Q537" s="831">
        <v>332</v>
      </c>
      <c r="R537" s="827">
        <v>8.4899629203426669E-3</v>
      </c>
      <c r="S537" s="832">
        <v>166</v>
      </c>
    </row>
    <row r="538" spans="1:19" ht="14.45" customHeight="1" x14ac:dyDescent="0.2">
      <c r="A538" s="821" t="s">
        <v>7252</v>
      </c>
      <c r="B538" s="822" t="s">
        <v>7253</v>
      </c>
      <c r="C538" s="822" t="s">
        <v>637</v>
      </c>
      <c r="D538" s="822" t="s">
        <v>2340</v>
      </c>
      <c r="E538" s="822" t="s">
        <v>7235</v>
      </c>
      <c r="F538" s="822" t="s">
        <v>7306</v>
      </c>
      <c r="G538" s="822" t="s">
        <v>7307</v>
      </c>
      <c r="H538" s="831"/>
      <c r="I538" s="831"/>
      <c r="J538" s="822"/>
      <c r="K538" s="822"/>
      <c r="L538" s="831"/>
      <c r="M538" s="831"/>
      <c r="N538" s="822"/>
      <c r="O538" s="822"/>
      <c r="P538" s="831">
        <v>1</v>
      </c>
      <c r="Q538" s="831">
        <v>0</v>
      </c>
      <c r="R538" s="827"/>
      <c r="S538" s="832">
        <v>0</v>
      </c>
    </row>
    <row r="539" spans="1:19" ht="14.45" customHeight="1" x14ac:dyDescent="0.2">
      <c r="A539" s="821" t="s">
        <v>7252</v>
      </c>
      <c r="B539" s="822" t="s">
        <v>7253</v>
      </c>
      <c r="C539" s="822" t="s">
        <v>637</v>
      </c>
      <c r="D539" s="822" t="s">
        <v>2340</v>
      </c>
      <c r="E539" s="822" t="s">
        <v>7235</v>
      </c>
      <c r="F539" s="822" t="s">
        <v>7308</v>
      </c>
      <c r="G539" s="822" t="s">
        <v>7309</v>
      </c>
      <c r="H539" s="831">
        <v>486</v>
      </c>
      <c r="I539" s="831">
        <v>16200</v>
      </c>
      <c r="J539" s="822">
        <v>0.85413080327838597</v>
      </c>
      <c r="K539" s="822">
        <v>33.333333333333336</v>
      </c>
      <c r="L539" s="831">
        <v>569</v>
      </c>
      <c r="M539" s="831">
        <v>18966.650000000001</v>
      </c>
      <c r="N539" s="822">
        <v>1</v>
      </c>
      <c r="O539" s="822">
        <v>33.333304042179265</v>
      </c>
      <c r="P539" s="831">
        <v>3</v>
      </c>
      <c r="Q539" s="831">
        <v>99.99</v>
      </c>
      <c r="R539" s="827">
        <v>5.2718851246793706E-3</v>
      </c>
      <c r="S539" s="832">
        <v>33.33</v>
      </c>
    </row>
    <row r="540" spans="1:19" ht="14.45" customHeight="1" x14ac:dyDescent="0.2">
      <c r="A540" s="821" t="s">
        <v>7252</v>
      </c>
      <c r="B540" s="822" t="s">
        <v>7253</v>
      </c>
      <c r="C540" s="822" t="s">
        <v>637</v>
      </c>
      <c r="D540" s="822" t="s">
        <v>2340</v>
      </c>
      <c r="E540" s="822" t="s">
        <v>7235</v>
      </c>
      <c r="F540" s="822" t="s">
        <v>7310</v>
      </c>
      <c r="G540" s="822" t="s">
        <v>7311</v>
      </c>
      <c r="H540" s="831">
        <v>5</v>
      </c>
      <c r="I540" s="831">
        <v>577</v>
      </c>
      <c r="J540" s="822"/>
      <c r="K540" s="822">
        <v>115.4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7252</v>
      </c>
      <c r="B541" s="822" t="s">
        <v>7253</v>
      </c>
      <c r="C541" s="822" t="s">
        <v>637</v>
      </c>
      <c r="D541" s="822" t="s">
        <v>2340</v>
      </c>
      <c r="E541" s="822" t="s">
        <v>7235</v>
      </c>
      <c r="F541" s="822" t="s">
        <v>7238</v>
      </c>
      <c r="G541" s="822" t="s">
        <v>7239</v>
      </c>
      <c r="H541" s="831">
        <v>272</v>
      </c>
      <c r="I541" s="831">
        <v>23392</v>
      </c>
      <c r="J541" s="822">
        <v>0.99582801191996595</v>
      </c>
      <c r="K541" s="822">
        <v>86</v>
      </c>
      <c r="L541" s="831">
        <v>270</v>
      </c>
      <c r="M541" s="831">
        <v>23490</v>
      </c>
      <c r="N541" s="822">
        <v>1</v>
      </c>
      <c r="O541" s="822">
        <v>87</v>
      </c>
      <c r="P541" s="831">
        <v>2</v>
      </c>
      <c r="Q541" s="831">
        <v>176</v>
      </c>
      <c r="R541" s="827">
        <v>7.4925500212856535E-3</v>
      </c>
      <c r="S541" s="832">
        <v>88</v>
      </c>
    </row>
    <row r="542" spans="1:19" ht="14.45" customHeight="1" x14ac:dyDescent="0.2">
      <c r="A542" s="821" t="s">
        <v>7252</v>
      </c>
      <c r="B542" s="822" t="s">
        <v>7253</v>
      </c>
      <c r="C542" s="822" t="s">
        <v>637</v>
      </c>
      <c r="D542" s="822" t="s">
        <v>2340</v>
      </c>
      <c r="E542" s="822" t="s">
        <v>7235</v>
      </c>
      <c r="F542" s="822" t="s">
        <v>7340</v>
      </c>
      <c r="G542" s="822" t="s">
        <v>7341</v>
      </c>
      <c r="H542" s="831">
        <v>232</v>
      </c>
      <c r="I542" s="831">
        <v>47560</v>
      </c>
      <c r="J542" s="822">
        <v>2.0799440216915945</v>
      </c>
      <c r="K542" s="822">
        <v>205</v>
      </c>
      <c r="L542" s="831">
        <v>111</v>
      </c>
      <c r="M542" s="831">
        <v>22866</v>
      </c>
      <c r="N542" s="822">
        <v>1</v>
      </c>
      <c r="O542" s="822">
        <v>206</v>
      </c>
      <c r="P542" s="831"/>
      <c r="Q542" s="831"/>
      <c r="R542" s="827"/>
      <c r="S542" s="832"/>
    </row>
    <row r="543" spans="1:19" ht="14.45" customHeight="1" x14ac:dyDescent="0.2">
      <c r="A543" s="821" t="s">
        <v>7252</v>
      </c>
      <c r="B543" s="822" t="s">
        <v>7253</v>
      </c>
      <c r="C543" s="822" t="s">
        <v>637</v>
      </c>
      <c r="D543" s="822" t="s">
        <v>2340</v>
      </c>
      <c r="E543" s="822" t="s">
        <v>7235</v>
      </c>
      <c r="F543" s="822" t="s">
        <v>7360</v>
      </c>
      <c r="G543" s="822" t="s">
        <v>7361</v>
      </c>
      <c r="H543" s="831">
        <v>29</v>
      </c>
      <c r="I543" s="831">
        <v>2523</v>
      </c>
      <c r="J543" s="822">
        <v>0.8529411764705882</v>
      </c>
      <c r="K543" s="822">
        <v>87</v>
      </c>
      <c r="L543" s="831">
        <v>34</v>
      </c>
      <c r="M543" s="831">
        <v>2958</v>
      </c>
      <c r="N543" s="822">
        <v>1</v>
      </c>
      <c r="O543" s="822">
        <v>87</v>
      </c>
      <c r="P543" s="831"/>
      <c r="Q543" s="831"/>
      <c r="R543" s="827"/>
      <c r="S543" s="832"/>
    </row>
    <row r="544" spans="1:19" ht="14.45" customHeight="1" x14ac:dyDescent="0.2">
      <c r="A544" s="821" t="s">
        <v>7252</v>
      </c>
      <c r="B544" s="822" t="s">
        <v>7253</v>
      </c>
      <c r="C544" s="822" t="s">
        <v>637</v>
      </c>
      <c r="D544" s="822" t="s">
        <v>2340</v>
      </c>
      <c r="E544" s="822" t="s">
        <v>7235</v>
      </c>
      <c r="F544" s="822" t="s">
        <v>7378</v>
      </c>
      <c r="G544" s="822" t="s">
        <v>7379</v>
      </c>
      <c r="H544" s="831"/>
      <c r="I544" s="831"/>
      <c r="J544" s="822"/>
      <c r="K544" s="822"/>
      <c r="L544" s="831"/>
      <c r="M544" s="831"/>
      <c r="N544" s="822"/>
      <c r="O544" s="822"/>
      <c r="P544" s="831">
        <v>1</v>
      </c>
      <c r="Q544" s="831">
        <v>0</v>
      </c>
      <c r="R544" s="827"/>
      <c r="S544" s="832">
        <v>0</v>
      </c>
    </row>
    <row r="545" spans="1:19" ht="14.45" customHeight="1" x14ac:dyDescent="0.2">
      <c r="A545" s="821" t="s">
        <v>7252</v>
      </c>
      <c r="B545" s="822" t="s">
        <v>7253</v>
      </c>
      <c r="C545" s="822" t="s">
        <v>637</v>
      </c>
      <c r="D545" s="822" t="s">
        <v>2343</v>
      </c>
      <c r="E545" s="822" t="s">
        <v>7230</v>
      </c>
      <c r="F545" s="822" t="s">
        <v>7231</v>
      </c>
      <c r="G545" s="822" t="s">
        <v>7232</v>
      </c>
      <c r="H545" s="831">
        <v>7.75</v>
      </c>
      <c r="I545" s="831">
        <v>539.41</v>
      </c>
      <c r="J545" s="822">
        <v>6.2001149425287361</v>
      </c>
      <c r="K545" s="822">
        <v>69.601290322580638</v>
      </c>
      <c r="L545" s="831">
        <v>1.2500000000000002</v>
      </c>
      <c r="M545" s="831">
        <v>86.999999999999986</v>
      </c>
      <c r="N545" s="822">
        <v>1</v>
      </c>
      <c r="O545" s="822">
        <v>69.59999999999998</v>
      </c>
      <c r="P545" s="831">
        <v>19</v>
      </c>
      <c r="Q545" s="831">
        <v>1324.8700000000001</v>
      </c>
      <c r="R545" s="827">
        <v>15.228390804597705</v>
      </c>
      <c r="S545" s="832">
        <v>69.73</v>
      </c>
    </row>
    <row r="546" spans="1:19" ht="14.45" customHeight="1" x14ac:dyDescent="0.2">
      <c r="A546" s="821" t="s">
        <v>7252</v>
      </c>
      <c r="B546" s="822" t="s">
        <v>7253</v>
      </c>
      <c r="C546" s="822" t="s">
        <v>637</v>
      </c>
      <c r="D546" s="822" t="s">
        <v>2343</v>
      </c>
      <c r="E546" s="822" t="s">
        <v>7230</v>
      </c>
      <c r="F546" s="822" t="s">
        <v>7255</v>
      </c>
      <c r="G546" s="822" t="s">
        <v>1178</v>
      </c>
      <c r="H546" s="831">
        <v>0.2</v>
      </c>
      <c r="I546" s="831">
        <v>16.8</v>
      </c>
      <c r="J546" s="822"/>
      <c r="K546" s="822">
        <v>84</v>
      </c>
      <c r="L546" s="831"/>
      <c r="M546" s="831"/>
      <c r="N546" s="822"/>
      <c r="O546" s="822"/>
      <c r="P546" s="831"/>
      <c r="Q546" s="831"/>
      <c r="R546" s="827"/>
      <c r="S546" s="832"/>
    </row>
    <row r="547" spans="1:19" ht="14.45" customHeight="1" x14ac:dyDescent="0.2">
      <c r="A547" s="821" t="s">
        <v>7252</v>
      </c>
      <c r="B547" s="822" t="s">
        <v>7253</v>
      </c>
      <c r="C547" s="822" t="s">
        <v>637</v>
      </c>
      <c r="D547" s="822" t="s">
        <v>2343</v>
      </c>
      <c r="E547" s="822" t="s">
        <v>7230</v>
      </c>
      <c r="F547" s="822" t="s">
        <v>7258</v>
      </c>
      <c r="G547" s="822" t="s">
        <v>1178</v>
      </c>
      <c r="H547" s="831">
        <v>154</v>
      </c>
      <c r="I547" s="831">
        <v>2587.2000000000003</v>
      </c>
      <c r="J547" s="822">
        <v>0.86033519553072635</v>
      </c>
      <c r="K547" s="822">
        <v>16.8</v>
      </c>
      <c r="L547" s="831">
        <v>179</v>
      </c>
      <c r="M547" s="831">
        <v>3007.2</v>
      </c>
      <c r="N547" s="822">
        <v>1</v>
      </c>
      <c r="O547" s="822">
        <v>16.8</v>
      </c>
      <c r="P547" s="831">
        <v>169</v>
      </c>
      <c r="Q547" s="831">
        <v>2839.2000000000003</v>
      </c>
      <c r="R547" s="827">
        <v>0.94413407821229067</v>
      </c>
      <c r="S547" s="832">
        <v>16.8</v>
      </c>
    </row>
    <row r="548" spans="1:19" ht="14.45" customHeight="1" x14ac:dyDescent="0.2">
      <c r="A548" s="821" t="s">
        <v>7252</v>
      </c>
      <c r="B548" s="822" t="s">
        <v>7253</v>
      </c>
      <c r="C548" s="822" t="s">
        <v>637</v>
      </c>
      <c r="D548" s="822" t="s">
        <v>2343</v>
      </c>
      <c r="E548" s="822" t="s">
        <v>7235</v>
      </c>
      <c r="F548" s="822" t="s">
        <v>7268</v>
      </c>
      <c r="G548" s="822" t="s">
        <v>7269</v>
      </c>
      <c r="H548" s="831"/>
      <c r="I548" s="831"/>
      <c r="J548" s="822"/>
      <c r="K548" s="822"/>
      <c r="L548" s="831"/>
      <c r="M548" s="831"/>
      <c r="N548" s="822"/>
      <c r="O548" s="822"/>
      <c r="P548" s="831">
        <v>1</v>
      </c>
      <c r="Q548" s="831">
        <v>209</v>
      </c>
      <c r="R548" s="827"/>
      <c r="S548" s="832">
        <v>209</v>
      </c>
    </row>
    <row r="549" spans="1:19" ht="14.45" customHeight="1" x14ac:dyDescent="0.2">
      <c r="A549" s="821" t="s">
        <v>7252</v>
      </c>
      <c r="B549" s="822" t="s">
        <v>7253</v>
      </c>
      <c r="C549" s="822" t="s">
        <v>637</v>
      </c>
      <c r="D549" s="822" t="s">
        <v>2343</v>
      </c>
      <c r="E549" s="822" t="s">
        <v>7235</v>
      </c>
      <c r="F549" s="822" t="s">
        <v>7272</v>
      </c>
      <c r="G549" s="822" t="s">
        <v>7273</v>
      </c>
      <c r="H549" s="831">
        <v>12</v>
      </c>
      <c r="I549" s="831">
        <v>996</v>
      </c>
      <c r="J549" s="822">
        <v>1.0779220779220779</v>
      </c>
      <c r="K549" s="822">
        <v>83</v>
      </c>
      <c r="L549" s="831">
        <v>11</v>
      </c>
      <c r="M549" s="831">
        <v>924</v>
      </c>
      <c r="N549" s="822">
        <v>1</v>
      </c>
      <c r="O549" s="822">
        <v>84</v>
      </c>
      <c r="P549" s="831">
        <v>29</v>
      </c>
      <c r="Q549" s="831">
        <v>2465</v>
      </c>
      <c r="R549" s="827">
        <v>2.6677489177489178</v>
      </c>
      <c r="S549" s="832">
        <v>85</v>
      </c>
    </row>
    <row r="550" spans="1:19" ht="14.45" customHeight="1" x14ac:dyDescent="0.2">
      <c r="A550" s="821" t="s">
        <v>7252</v>
      </c>
      <c r="B550" s="822" t="s">
        <v>7253</v>
      </c>
      <c r="C550" s="822" t="s">
        <v>637</v>
      </c>
      <c r="D550" s="822" t="s">
        <v>2343</v>
      </c>
      <c r="E550" s="822" t="s">
        <v>7235</v>
      </c>
      <c r="F550" s="822" t="s">
        <v>7274</v>
      </c>
      <c r="G550" s="822" t="s">
        <v>7275</v>
      </c>
      <c r="H550" s="831"/>
      <c r="I550" s="831"/>
      <c r="J550" s="822"/>
      <c r="K550" s="822"/>
      <c r="L550" s="831"/>
      <c r="M550" s="831"/>
      <c r="N550" s="822"/>
      <c r="O550" s="822"/>
      <c r="P550" s="831">
        <v>1</v>
      </c>
      <c r="Q550" s="831">
        <v>108</v>
      </c>
      <c r="R550" s="827"/>
      <c r="S550" s="832">
        <v>108</v>
      </c>
    </row>
    <row r="551" spans="1:19" ht="14.45" customHeight="1" x14ac:dyDescent="0.2">
      <c r="A551" s="821" t="s">
        <v>7252</v>
      </c>
      <c r="B551" s="822" t="s">
        <v>7253</v>
      </c>
      <c r="C551" s="822" t="s">
        <v>637</v>
      </c>
      <c r="D551" s="822" t="s">
        <v>2343</v>
      </c>
      <c r="E551" s="822" t="s">
        <v>7235</v>
      </c>
      <c r="F551" s="822" t="s">
        <v>7276</v>
      </c>
      <c r="G551" s="822" t="s">
        <v>7277</v>
      </c>
      <c r="H551" s="831">
        <v>57</v>
      </c>
      <c r="I551" s="831">
        <v>2109</v>
      </c>
      <c r="J551" s="822">
        <v>0.78169014084507038</v>
      </c>
      <c r="K551" s="822">
        <v>37</v>
      </c>
      <c r="L551" s="831">
        <v>71</v>
      </c>
      <c r="M551" s="831">
        <v>2698</v>
      </c>
      <c r="N551" s="822">
        <v>1</v>
      </c>
      <c r="O551" s="822">
        <v>38</v>
      </c>
      <c r="P551" s="831">
        <v>90</v>
      </c>
      <c r="Q551" s="831">
        <v>3420</v>
      </c>
      <c r="R551" s="827">
        <v>1.267605633802817</v>
      </c>
      <c r="S551" s="832">
        <v>38</v>
      </c>
    </row>
    <row r="552" spans="1:19" ht="14.45" customHeight="1" x14ac:dyDescent="0.2">
      <c r="A552" s="821" t="s">
        <v>7252</v>
      </c>
      <c r="B552" s="822" t="s">
        <v>7253</v>
      </c>
      <c r="C552" s="822" t="s">
        <v>637</v>
      </c>
      <c r="D552" s="822" t="s">
        <v>2343</v>
      </c>
      <c r="E552" s="822" t="s">
        <v>7235</v>
      </c>
      <c r="F552" s="822" t="s">
        <v>7280</v>
      </c>
      <c r="G552" s="822" t="s">
        <v>7281</v>
      </c>
      <c r="H552" s="831"/>
      <c r="I552" s="831"/>
      <c r="J552" s="822"/>
      <c r="K552" s="822"/>
      <c r="L552" s="831"/>
      <c r="M552" s="831"/>
      <c r="N552" s="822"/>
      <c r="O552" s="822"/>
      <c r="P552" s="831">
        <v>1</v>
      </c>
      <c r="Q552" s="831">
        <v>5</v>
      </c>
      <c r="R552" s="827"/>
      <c r="S552" s="832">
        <v>5</v>
      </c>
    </row>
    <row r="553" spans="1:19" ht="14.45" customHeight="1" x14ac:dyDescent="0.2">
      <c r="A553" s="821" t="s">
        <v>7252</v>
      </c>
      <c r="B553" s="822" t="s">
        <v>7253</v>
      </c>
      <c r="C553" s="822" t="s">
        <v>637</v>
      </c>
      <c r="D553" s="822" t="s">
        <v>2343</v>
      </c>
      <c r="E553" s="822" t="s">
        <v>7235</v>
      </c>
      <c r="F553" s="822" t="s">
        <v>7284</v>
      </c>
      <c r="G553" s="822" t="s">
        <v>7285</v>
      </c>
      <c r="H553" s="831">
        <v>1</v>
      </c>
      <c r="I553" s="831">
        <v>382</v>
      </c>
      <c r="J553" s="822"/>
      <c r="K553" s="822">
        <v>382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7252</v>
      </c>
      <c r="B554" s="822" t="s">
        <v>7253</v>
      </c>
      <c r="C554" s="822" t="s">
        <v>637</v>
      </c>
      <c r="D554" s="822" t="s">
        <v>2343</v>
      </c>
      <c r="E554" s="822" t="s">
        <v>7235</v>
      </c>
      <c r="F554" s="822" t="s">
        <v>7294</v>
      </c>
      <c r="G554" s="822" t="s">
        <v>7295</v>
      </c>
      <c r="H554" s="831">
        <v>757</v>
      </c>
      <c r="I554" s="831">
        <v>190764</v>
      </c>
      <c r="J554" s="822">
        <v>0.9170199878861296</v>
      </c>
      <c r="K554" s="822">
        <v>252</v>
      </c>
      <c r="L554" s="831">
        <v>819</v>
      </c>
      <c r="M554" s="831">
        <v>208026</v>
      </c>
      <c r="N554" s="822">
        <v>1</v>
      </c>
      <c r="O554" s="822">
        <v>254</v>
      </c>
      <c r="P554" s="831">
        <v>678</v>
      </c>
      <c r="Q554" s="831">
        <v>172890</v>
      </c>
      <c r="R554" s="827">
        <v>0.83109803582244524</v>
      </c>
      <c r="S554" s="832">
        <v>255</v>
      </c>
    </row>
    <row r="555" spans="1:19" ht="14.45" customHeight="1" x14ac:dyDescent="0.2">
      <c r="A555" s="821" t="s">
        <v>7252</v>
      </c>
      <c r="B555" s="822" t="s">
        <v>7253</v>
      </c>
      <c r="C555" s="822" t="s">
        <v>637</v>
      </c>
      <c r="D555" s="822" t="s">
        <v>2343</v>
      </c>
      <c r="E555" s="822" t="s">
        <v>7235</v>
      </c>
      <c r="F555" s="822" t="s">
        <v>7296</v>
      </c>
      <c r="G555" s="822" t="s">
        <v>7297</v>
      </c>
      <c r="H555" s="831">
        <v>626</v>
      </c>
      <c r="I555" s="831">
        <v>79320</v>
      </c>
      <c r="J555" s="822">
        <v>1.0527154005414876</v>
      </c>
      <c r="K555" s="822">
        <v>126.70926517571885</v>
      </c>
      <c r="L555" s="831">
        <v>598</v>
      </c>
      <c r="M555" s="831">
        <v>75348</v>
      </c>
      <c r="N555" s="822">
        <v>1</v>
      </c>
      <c r="O555" s="822">
        <v>126</v>
      </c>
      <c r="P555" s="831">
        <v>492</v>
      </c>
      <c r="Q555" s="831">
        <v>62484</v>
      </c>
      <c r="R555" s="827">
        <v>0.82927217709826406</v>
      </c>
      <c r="S555" s="832">
        <v>127</v>
      </c>
    </row>
    <row r="556" spans="1:19" ht="14.45" customHeight="1" x14ac:dyDescent="0.2">
      <c r="A556" s="821" t="s">
        <v>7252</v>
      </c>
      <c r="B556" s="822" t="s">
        <v>7253</v>
      </c>
      <c r="C556" s="822" t="s">
        <v>637</v>
      </c>
      <c r="D556" s="822" t="s">
        <v>2343</v>
      </c>
      <c r="E556" s="822" t="s">
        <v>7235</v>
      </c>
      <c r="F556" s="822" t="s">
        <v>7304</v>
      </c>
      <c r="G556" s="822" t="s">
        <v>7305</v>
      </c>
      <c r="H556" s="831">
        <v>261</v>
      </c>
      <c r="I556" s="831">
        <v>42804</v>
      </c>
      <c r="J556" s="822">
        <v>0.96797829036635008</v>
      </c>
      <c r="K556" s="822">
        <v>164</v>
      </c>
      <c r="L556" s="831">
        <v>268</v>
      </c>
      <c r="M556" s="831">
        <v>44220</v>
      </c>
      <c r="N556" s="822">
        <v>1</v>
      </c>
      <c r="O556" s="822">
        <v>165</v>
      </c>
      <c r="P556" s="831">
        <v>228</v>
      </c>
      <c r="Q556" s="831">
        <v>37848</v>
      </c>
      <c r="R556" s="827">
        <v>0.85590230664857525</v>
      </c>
      <c r="S556" s="832">
        <v>166</v>
      </c>
    </row>
    <row r="557" spans="1:19" ht="14.45" customHeight="1" x14ac:dyDescent="0.2">
      <c r="A557" s="821" t="s">
        <v>7252</v>
      </c>
      <c r="B557" s="822" t="s">
        <v>7253</v>
      </c>
      <c r="C557" s="822" t="s">
        <v>637</v>
      </c>
      <c r="D557" s="822" t="s">
        <v>2343</v>
      </c>
      <c r="E557" s="822" t="s">
        <v>7235</v>
      </c>
      <c r="F557" s="822" t="s">
        <v>7306</v>
      </c>
      <c r="G557" s="822" t="s">
        <v>7307</v>
      </c>
      <c r="H557" s="831"/>
      <c r="I557" s="831"/>
      <c r="J557" s="822"/>
      <c r="K557" s="822"/>
      <c r="L557" s="831"/>
      <c r="M557" s="831"/>
      <c r="N557" s="822"/>
      <c r="O557" s="822"/>
      <c r="P557" s="831">
        <v>94</v>
      </c>
      <c r="Q557" s="831">
        <v>0</v>
      </c>
      <c r="R557" s="827"/>
      <c r="S557" s="832">
        <v>0</v>
      </c>
    </row>
    <row r="558" spans="1:19" ht="14.45" customHeight="1" x14ac:dyDescent="0.2">
      <c r="A558" s="821" t="s">
        <v>7252</v>
      </c>
      <c r="B558" s="822" t="s">
        <v>7253</v>
      </c>
      <c r="C558" s="822" t="s">
        <v>637</v>
      </c>
      <c r="D558" s="822" t="s">
        <v>2343</v>
      </c>
      <c r="E558" s="822" t="s">
        <v>7235</v>
      </c>
      <c r="F558" s="822" t="s">
        <v>7308</v>
      </c>
      <c r="G558" s="822" t="s">
        <v>7309</v>
      </c>
      <c r="H558" s="831">
        <v>977</v>
      </c>
      <c r="I558" s="831">
        <v>32566.65</v>
      </c>
      <c r="J558" s="822">
        <v>0.7269341517857143</v>
      </c>
      <c r="K558" s="822">
        <v>33.333316274309112</v>
      </c>
      <c r="L558" s="831">
        <v>1344</v>
      </c>
      <c r="M558" s="831">
        <v>44800</v>
      </c>
      <c r="N558" s="822">
        <v>1</v>
      </c>
      <c r="O558" s="822">
        <v>33.333333333333336</v>
      </c>
      <c r="P558" s="831">
        <v>1113</v>
      </c>
      <c r="Q558" s="831">
        <v>43467.770000000004</v>
      </c>
      <c r="R558" s="827">
        <v>0.97026272321428586</v>
      </c>
      <c r="S558" s="832">
        <v>39.054600179694525</v>
      </c>
    </row>
    <row r="559" spans="1:19" ht="14.45" customHeight="1" x14ac:dyDescent="0.2">
      <c r="A559" s="821" t="s">
        <v>7252</v>
      </c>
      <c r="B559" s="822" t="s">
        <v>7253</v>
      </c>
      <c r="C559" s="822" t="s">
        <v>637</v>
      </c>
      <c r="D559" s="822" t="s">
        <v>2343</v>
      </c>
      <c r="E559" s="822" t="s">
        <v>7235</v>
      </c>
      <c r="F559" s="822" t="s">
        <v>7312</v>
      </c>
      <c r="G559" s="822" t="s">
        <v>7313</v>
      </c>
      <c r="H559" s="831">
        <v>11</v>
      </c>
      <c r="I559" s="831">
        <v>407</v>
      </c>
      <c r="J559" s="822">
        <v>5.3552631578947372</v>
      </c>
      <c r="K559" s="822">
        <v>37</v>
      </c>
      <c r="L559" s="831">
        <v>2</v>
      </c>
      <c r="M559" s="831">
        <v>76</v>
      </c>
      <c r="N559" s="822">
        <v>1</v>
      </c>
      <c r="O559" s="822">
        <v>38</v>
      </c>
      <c r="P559" s="831">
        <v>12</v>
      </c>
      <c r="Q559" s="831">
        <v>456</v>
      </c>
      <c r="R559" s="827">
        <v>6</v>
      </c>
      <c r="S559" s="832">
        <v>38</v>
      </c>
    </row>
    <row r="560" spans="1:19" ht="14.45" customHeight="1" x14ac:dyDescent="0.2">
      <c r="A560" s="821" t="s">
        <v>7252</v>
      </c>
      <c r="B560" s="822" t="s">
        <v>7253</v>
      </c>
      <c r="C560" s="822" t="s">
        <v>637</v>
      </c>
      <c r="D560" s="822" t="s">
        <v>2343</v>
      </c>
      <c r="E560" s="822" t="s">
        <v>7235</v>
      </c>
      <c r="F560" s="822" t="s">
        <v>7238</v>
      </c>
      <c r="G560" s="822" t="s">
        <v>7239</v>
      </c>
      <c r="H560" s="831">
        <v>273</v>
      </c>
      <c r="I560" s="831">
        <v>23478</v>
      </c>
      <c r="J560" s="822">
        <v>0.92103095210074148</v>
      </c>
      <c r="K560" s="822">
        <v>86</v>
      </c>
      <c r="L560" s="831">
        <v>293</v>
      </c>
      <c r="M560" s="831">
        <v>25491</v>
      </c>
      <c r="N560" s="822">
        <v>1</v>
      </c>
      <c r="O560" s="822">
        <v>87</v>
      </c>
      <c r="P560" s="831">
        <v>254</v>
      </c>
      <c r="Q560" s="831">
        <v>22352</v>
      </c>
      <c r="R560" s="827">
        <v>0.87685849907810598</v>
      </c>
      <c r="S560" s="832">
        <v>88</v>
      </c>
    </row>
    <row r="561" spans="1:19" ht="14.45" customHeight="1" x14ac:dyDescent="0.2">
      <c r="A561" s="821" t="s">
        <v>7252</v>
      </c>
      <c r="B561" s="822" t="s">
        <v>7253</v>
      </c>
      <c r="C561" s="822" t="s">
        <v>637</v>
      </c>
      <c r="D561" s="822" t="s">
        <v>2343</v>
      </c>
      <c r="E561" s="822" t="s">
        <v>7235</v>
      </c>
      <c r="F561" s="822" t="s">
        <v>7240</v>
      </c>
      <c r="G561" s="822" t="s">
        <v>7241</v>
      </c>
      <c r="H561" s="831">
        <v>1</v>
      </c>
      <c r="I561" s="831">
        <v>158</v>
      </c>
      <c r="J561" s="822"/>
      <c r="K561" s="822">
        <v>158</v>
      </c>
      <c r="L561" s="831"/>
      <c r="M561" s="831"/>
      <c r="N561" s="822"/>
      <c r="O561" s="822"/>
      <c r="P561" s="831">
        <v>1</v>
      </c>
      <c r="Q561" s="831">
        <v>159</v>
      </c>
      <c r="R561" s="827"/>
      <c r="S561" s="832">
        <v>159</v>
      </c>
    </row>
    <row r="562" spans="1:19" ht="14.45" customHeight="1" x14ac:dyDescent="0.2">
      <c r="A562" s="821" t="s">
        <v>7252</v>
      </c>
      <c r="B562" s="822" t="s">
        <v>7253</v>
      </c>
      <c r="C562" s="822" t="s">
        <v>637</v>
      </c>
      <c r="D562" s="822" t="s">
        <v>2343</v>
      </c>
      <c r="E562" s="822" t="s">
        <v>7235</v>
      </c>
      <c r="F562" s="822" t="s">
        <v>7338</v>
      </c>
      <c r="G562" s="822" t="s">
        <v>7339</v>
      </c>
      <c r="H562" s="831"/>
      <c r="I562" s="831"/>
      <c r="J562" s="822"/>
      <c r="K562" s="822"/>
      <c r="L562" s="831"/>
      <c r="M562" s="831"/>
      <c r="N562" s="822"/>
      <c r="O562" s="822"/>
      <c r="P562" s="831">
        <v>1</v>
      </c>
      <c r="Q562" s="831">
        <v>62</v>
      </c>
      <c r="R562" s="827"/>
      <c r="S562" s="832">
        <v>62</v>
      </c>
    </row>
    <row r="563" spans="1:19" ht="14.45" customHeight="1" x14ac:dyDescent="0.2">
      <c r="A563" s="821" t="s">
        <v>7252</v>
      </c>
      <c r="B563" s="822" t="s">
        <v>7253</v>
      </c>
      <c r="C563" s="822" t="s">
        <v>637</v>
      </c>
      <c r="D563" s="822" t="s">
        <v>2343</v>
      </c>
      <c r="E563" s="822" t="s">
        <v>7235</v>
      </c>
      <c r="F563" s="822" t="s">
        <v>7360</v>
      </c>
      <c r="G563" s="822" t="s">
        <v>7361</v>
      </c>
      <c r="H563" s="831">
        <v>11</v>
      </c>
      <c r="I563" s="831">
        <v>957</v>
      </c>
      <c r="J563" s="822">
        <v>0.45833333333333331</v>
      </c>
      <c r="K563" s="822">
        <v>87</v>
      </c>
      <c r="L563" s="831">
        <v>24</v>
      </c>
      <c r="M563" s="831">
        <v>2088</v>
      </c>
      <c r="N563" s="822">
        <v>1</v>
      </c>
      <c r="O563" s="822">
        <v>87</v>
      </c>
      <c r="P563" s="831">
        <v>26</v>
      </c>
      <c r="Q563" s="831">
        <v>2288</v>
      </c>
      <c r="R563" s="827">
        <v>1.0957854406130267</v>
      </c>
      <c r="S563" s="832">
        <v>88</v>
      </c>
    </row>
    <row r="564" spans="1:19" ht="14.45" customHeight="1" x14ac:dyDescent="0.2">
      <c r="A564" s="821" t="s">
        <v>7252</v>
      </c>
      <c r="B564" s="822" t="s">
        <v>7253</v>
      </c>
      <c r="C564" s="822" t="s">
        <v>637</v>
      </c>
      <c r="D564" s="822" t="s">
        <v>2343</v>
      </c>
      <c r="E564" s="822" t="s">
        <v>7235</v>
      </c>
      <c r="F564" s="822" t="s">
        <v>7368</v>
      </c>
      <c r="G564" s="822" t="s">
        <v>7369</v>
      </c>
      <c r="H564" s="831"/>
      <c r="I564" s="831"/>
      <c r="J564" s="822"/>
      <c r="K564" s="822"/>
      <c r="L564" s="831"/>
      <c r="M564" s="831"/>
      <c r="N564" s="822"/>
      <c r="O564" s="822"/>
      <c r="P564" s="831">
        <v>124</v>
      </c>
      <c r="Q564" s="831">
        <v>0</v>
      </c>
      <c r="R564" s="827"/>
      <c r="S564" s="832">
        <v>0</v>
      </c>
    </row>
    <row r="565" spans="1:19" ht="14.45" customHeight="1" x14ac:dyDescent="0.2">
      <c r="A565" s="821" t="s">
        <v>7252</v>
      </c>
      <c r="B565" s="822" t="s">
        <v>7253</v>
      </c>
      <c r="C565" s="822" t="s">
        <v>637</v>
      </c>
      <c r="D565" s="822" t="s">
        <v>2343</v>
      </c>
      <c r="E565" s="822" t="s">
        <v>7235</v>
      </c>
      <c r="F565" s="822" t="s">
        <v>7378</v>
      </c>
      <c r="G565" s="822" t="s">
        <v>7379</v>
      </c>
      <c r="H565" s="831"/>
      <c r="I565" s="831"/>
      <c r="J565" s="822"/>
      <c r="K565" s="822"/>
      <c r="L565" s="831"/>
      <c r="M565" s="831"/>
      <c r="N565" s="822"/>
      <c r="O565" s="822"/>
      <c r="P565" s="831">
        <v>36</v>
      </c>
      <c r="Q565" s="831">
        <v>0</v>
      </c>
      <c r="R565" s="827"/>
      <c r="S565" s="832">
        <v>0</v>
      </c>
    </row>
    <row r="566" spans="1:19" ht="14.45" customHeight="1" x14ac:dyDescent="0.2">
      <c r="A566" s="821" t="s">
        <v>7252</v>
      </c>
      <c r="B566" s="822" t="s">
        <v>7253</v>
      </c>
      <c r="C566" s="822" t="s">
        <v>637</v>
      </c>
      <c r="D566" s="822" t="s">
        <v>2344</v>
      </c>
      <c r="E566" s="822" t="s">
        <v>7230</v>
      </c>
      <c r="F566" s="822" t="s">
        <v>7231</v>
      </c>
      <c r="G566" s="822" t="s">
        <v>7232</v>
      </c>
      <c r="H566" s="831">
        <v>10.35</v>
      </c>
      <c r="I566" s="831">
        <v>720.37</v>
      </c>
      <c r="J566" s="822">
        <v>3.5690150614347997</v>
      </c>
      <c r="K566" s="822">
        <v>69.600966183574883</v>
      </c>
      <c r="L566" s="831">
        <v>2.9</v>
      </c>
      <c r="M566" s="831">
        <v>201.84</v>
      </c>
      <c r="N566" s="822">
        <v>1</v>
      </c>
      <c r="O566" s="822">
        <v>69.600000000000009</v>
      </c>
      <c r="P566" s="831">
        <v>8</v>
      </c>
      <c r="Q566" s="831">
        <v>557.84</v>
      </c>
      <c r="R566" s="827">
        <v>2.7637732857709079</v>
      </c>
      <c r="S566" s="832">
        <v>69.73</v>
      </c>
    </row>
    <row r="567" spans="1:19" ht="14.45" customHeight="1" x14ac:dyDescent="0.2">
      <c r="A567" s="821" t="s">
        <v>7252</v>
      </c>
      <c r="B567" s="822" t="s">
        <v>7253</v>
      </c>
      <c r="C567" s="822" t="s">
        <v>637</v>
      </c>
      <c r="D567" s="822" t="s">
        <v>2344</v>
      </c>
      <c r="E567" s="822" t="s">
        <v>7230</v>
      </c>
      <c r="F567" s="822" t="s">
        <v>7258</v>
      </c>
      <c r="G567" s="822" t="s">
        <v>1178</v>
      </c>
      <c r="H567" s="831">
        <v>205</v>
      </c>
      <c r="I567" s="831">
        <v>3444</v>
      </c>
      <c r="J567" s="822">
        <v>0.96698113207547176</v>
      </c>
      <c r="K567" s="822">
        <v>16.8</v>
      </c>
      <c r="L567" s="831">
        <v>212</v>
      </c>
      <c r="M567" s="831">
        <v>3561.6</v>
      </c>
      <c r="N567" s="822">
        <v>1</v>
      </c>
      <c r="O567" s="822">
        <v>16.8</v>
      </c>
      <c r="P567" s="831">
        <v>161</v>
      </c>
      <c r="Q567" s="831">
        <v>2704.8</v>
      </c>
      <c r="R567" s="827">
        <v>0.75943396226415105</v>
      </c>
      <c r="S567" s="832">
        <v>16.8</v>
      </c>
    </row>
    <row r="568" spans="1:19" ht="14.45" customHeight="1" x14ac:dyDescent="0.2">
      <c r="A568" s="821" t="s">
        <v>7252</v>
      </c>
      <c r="B568" s="822" t="s">
        <v>7253</v>
      </c>
      <c r="C568" s="822" t="s">
        <v>637</v>
      </c>
      <c r="D568" s="822" t="s">
        <v>2344</v>
      </c>
      <c r="E568" s="822" t="s">
        <v>7235</v>
      </c>
      <c r="F568" s="822" t="s">
        <v>7272</v>
      </c>
      <c r="G568" s="822" t="s">
        <v>7273</v>
      </c>
      <c r="H568" s="831">
        <v>88</v>
      </c>
      <c r="I568" s="831">
        <v>7304</v>
      </c>
      <c r="J568" s="822">
        <v>1.2246814218645206</v>
      </c>
      <c r="K568" s="822">
        <v>83</v>
      </c>
      <c r="L568" s="831">
        <v>71</v>
      </c>
      <c r="M568" s="831">
        <v>5964</v>
      </c>
      <c r="N568" s="822">
        <v>1</v>
      </c>
      <c r="O568" s="822">
        <v>84</v>
      </c>
      <c r="P568" s="831">
        <v>48</v>
      </c>
      <c r="Q568" s="831">
        <v>4080</v>
      </c>
      <c r="R568" s="827">
        <v>0.68410462776659964</v>
      </c>
      <c r="S568" s="832">
        <v>85</v>
      </c>
    </row>
    <row r="569" spans="1:19" ht="14.45" customHeight="1" x14ac:dyDescent="0.2">
      <c r="A569" s="821" t="s">
        <v>7252</v>
      </c>
      <c r="B569" s="822" t="s">
        <v>7253</v>
      </c>
      <c r="C569" s="822" t="s">
        <v>637</v>
      </c>
      <c r="D569" s="822" t="s">
        <v>2344</v>
      </c>
      <c r="E569" s="822" t="s">
        <v>7235</v>
      </c>
      <c r="F569" s="822" t="s">
        <v>7276</v>
      </c>
      <c r="G569" s="822" t="s">
        <v>7277</v>
      </c>
      <c r="H569" s="831"/>
      <c r="I569" s="831"/>
      <c r="J569" s="822"/>
      <c r="K569" s="822"/>
      <c r="L569" s="831"/>
      <c r="M569" s="831"/>
      <c r="N569" s="822"/>
      <c r="O569" s="822"/>
      <c r="P569" s="831">
        <v>3</v>
      </c>
      <c r="Q569" s="831">
        <v>114</v>
      </c>
      <c r="R569" s="827"/>
      <c r="S569" s="832">
        <v>38</v>
      </c>
    </row>
    <row r="570" spans="1:19" ht="14.45" customHeight="1" x14ac:dyDescent="0.2">
      <c r="A570" s="821" t="s">
        <v>7252</v>
      </c>
      <c r="B570" s="822" t="s">
        <v>7253</v>
      </c>
      <c r="C570" s="822" t="s">
        <v>637</v>
      </c>
      <c r="D570" s="822" t="s">
        <v>2344</v>
      </c>
      <c r="E570" s="822" t="s">
        <v>7235</v>
      </c>
      <c r="F570" s="822" t="s">
        <v>7282</v>
      </c>
      <c r="G570" s="822" t="s">
        <v>7283</v>
      </c>
      <c r="H570" s="831"/>
      <c r="I570" s="831"/>
      <c r="J570" s="822"/>
      <c r="K570" s="822"/>
      <c r="L570" s="831">
        <v>2</v>
      </c>
      <c r="M570" s="831">
        <v>484</v>
      </c>
      <c r="N570" s="822">
        <v>1</v>
      </c>
      <c r="O570" s="822">
        <v>242</v>
      </c>
      <c r="P570" s="831">
        <v>1</v>
      </c>
      <c r="Q570" s="831">
        <v>243</v>
      </c>
      <c r="R570" s="827">
        <v>0.50206611570247939</v>
      </c>
      <c r="S570" s="832">
        <v>243</v>
      </c>
    </row>
    <row r="571" spans="1:19" ht="14.45" customHeight="1" x14ac:dyDescent="0.2">
      <c r="A571" s="821" t="s">
        <v>7252</v>
      </c>
      <c r="B571" s="822" t="s">
        <v>7253</v>
      </c>
      <c r="C571" s="822" t="s">
        <v>637</v>
      </c>
      <c r="D571" s="822" t="s">
        <v>2344</v>
      </c>
      <c r="E571" s="822" t="s">
        <v>7235</v>
      </c>
      <c r="F571" s="822" t="s">
        <v>7288</v>
      </c>
      <c r="G571" s="822" t="s">
        <v>7289</v>
      </c>
      <c r="H571" s="831">
        <v>1</v>
      </c>
      <c r="I571" s="831">
        <v>91</v>
      </c>
      <c r="J571" s="822"/>
      <c r="K571" s="822">
        <v>91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7252</v>
      </c>
      <c r="B572" s="822" t="s">
        <v>7253</v>
      </c>
      <c r="C572" s="822" t="s">
        <v>637</v>
      </c>
      <c r="D572" s="822" t="s">
        <v>2344</v>
      </c>
      <c r="E572" s="822" t="s">
        <v>7235</v>
      </c>
      <c r="F572" s="822" t="s">
        <v>7292</v>
      </c>
      <c r="G572" s="822" t="s">
        <v>7293</v>
      </c>
      <c r="H572" s="831"/>
      <c r="I572" s="831"/>
      <c r="J572" s="822"/>
      <c r="K572" s="822"/>
      <c r="L572" s="831">
        <v>1</v>
      </c>
      <c r="M572" s="831">
        <v>81</v>
      </c>
      <c r="N572" s="822">
        <v>1</v>
      </c>
      <c r="O572" s="822">
        <v>81</v>
      </c>
      <c r="P572" s="831"/>
      <c r="Q572" s="831"/>
      <c r="R572" s="827"/>
      <c r="S572" s="832"/>
    </row>
    <row r="573" spans="1:19" ht="14.45" customHeight="1" x14ac:dyDescent="0.2">
      <c r="A573" s="821" t="s">
        <v>7252</v>
      </c>
      <c r="B573" s="822" t="s">
        <v>7253</v>
      </c>
      <c r="C573" s="822" t="s">
        <v>637</v>
      </c>
      <c r="D573" s="822" t="s">
        <v>2344</v>
      </c>
      <c r="E573" s="822" t="s">
        <v>7235</v>
      </c>
      <c r="F573" s="822" t="s">
        <v>7294</v>
      </c>
      <c r="G573" s="822" t="s">
        <v>7295</v>
      </c>
      <c r="H573" s="831">
        <v>396</v>
      </c>
      <c r="I573" s="831">
        <v>99792</v>
      </c>
      <c r="J573" s="822">
        <v>1.0448986429887754</v>
      </c>
      <c r="K573" s="822">
        <v>252</v>
      </c>
      <c r="L573" s="831">
        <v>376</v>
      </c>
      <c r="M573" s="831">
        <v>95504</v>
      </c>
      <c r="N573" s="822">
        <v>1</v>
      </c>
      <c r="O573" s="822">
        <v>254</v>
      </c>
      <c r="P573" s="831">
        <v>364</v>
      </c>
      <c r="Q573" s="831">
        <v>92820</v>
      </c>
      <c r="R573" s="827">
        <v>0.97189646506952587</v>
      </c>
      <c r="S573" s="832">
        <v>255</v>
      </c>
    </row>
    <row r="574" spans="1:19" ht="14.45" customHeight="1" x14ac:dyDescent="0.2">
      <c r="A574" s="821" t="s">
        <v>7252</v>
      </c>
      <c r="B574" s="822" t="s">
        <v>7253</v>
      </c>
      <c r="C574" s="822" t="s">
        <v>637</v>
      </c>
      <c r="D574" s="822" t="s">
        <v>2344</v>
      </c>
      <c r="E574" s="822" t="s">
        <v>7235</v>
      </c>
      <c r="F574" s="822" t="s">
        <v>7296</v>
      </c>
      <c r="G574" s="822" t="s">
        <v>7297</v>
      </c>
      <c r="H574" s="831">
        <v>879</v>
      </c>
      <c r="I574" s="831">
        <v>111351</v>
      </c>
      <c r="J574" s="822">
        <v>1.1243487216769659</v>
      </c>
      <c r="K574" s="822">
        <v>126.67918088737201</v>
      </c>
      <c r="L574" s="831">
        <v>786</v>
      </c>
      <c r="M574" s="831">
        <v>99036</v>
      </c>
      <c r="N574" s="822">
        <v>1</v>
      </c>
      <c r="O574" s="822">
        <v>126</v>
      </c>
      <c r="P574" s="831">
        <v>579</v>
      </c>
      <c r="Q574" s="831">
        <v>73533</v>
      </c>
      <c r="R574" s="827">
        <v>0.74248758027383976</v>
      </c>
      <c r="S574" s="832">
        <v>127</v>
      </c>
    </row>
    <row r="575" spans="1:19" ht="14.45" customHeight="1" x14ac:dyDescent="0.2">
      <c r="A575" s="821" t="s">
        <v>7252</v>
      </c>
      <c r="B575" s="822" t="s">
        <v>7253</v>
      </c>
      <c r="C575" s="822" t="s">
        <v>637</v>
      </c>
      <c r="D575" s="822" t="s">
        <v>2344</v>
      </c>
      <c r="E575" s="822" t="s">
        <v>7235</v>
      </c>
      <c r="F575" s="822" t="s">
        <v>7304</v>
      </c>
      <c r="G575" s="822" t="s">
        <v>7305</v>
      </c>
      <c r="H575" s="831">
        <v>356</v>
      </c>
      <c r="I575" s="831">
        <v>58384</v>
      </c>
      <c r="J575" s="822">
        <v>1.1954135954135954</v>
      </c>
      <c r="K575" s="822">
        <v>164</v>
      </c>
      <c r="L575" s="831">
        <v>296</v>
      </c>
      <c r="M575" s="831">
        <v>48840</v>
      </c>
      <c r="N575" s="822">
        <v>1</v>
      </c>
      <c r="O575" s="822">
        <v>165</v>
      </c>
      <c r="P575" s="831">
        <v>264</v>
      </c>
      <c r="Q575" s="831">
        <v>43824</v>
      </c>
      <c r="R575" s="827">
        <v>0.89729729729729735</v>
      </c>
      <c r="S575" s="832">
        <v>166</v>
      </c>
    </row>
    <row r="576" spans="1:19" ht="14.45" customHeight="1" x14ac:dyDescent="0.2">
      <c r="A576" s="821" t="s">
        <v>7252</v>
      </c>
      <c r="B576" s="822" t="s">
        <v>7253</v>
      </c>
      <c r="C576" s="822" t="s">
        <v>637</v>
      </c>
      <c r="D576" s="822" t="s">
        <v>2344</v>
      </c>
      <c r="E576" s="822" t="s">
        <v>7235</v>
      </c>
      <c r="F576" s="822" t="s">
        <v>7306</v>
      </c>
      <c r="G576" s="822" t="s">
        <v>7307</v>
      </c>
      <c r="H576" s="831"/>
      <c r="I576" s="831"/>
      <c r="J576" s="822"/>
      <c r="K576" s="822"/>
      <c r="L576" s="831"/>
      <c r="M576" s="831"/>
      <c r="N576" s="822"/>
      <c r="O576" s="822"/>
      <c r="P576" s="831">
        <v>108</v>
      </c>
      <c r="Q576" s="831">
        <v>0</v>
      </c>
      <c r="R576" s="827"/>
      <c r="S576" s="832">
        <v>0</v>
      </c>
    </row>
    <row r="577" spans="1:19" ht="14.45" customHeight="1" x14ac:dyDescent="0.2">
      <c r="A577" s="821" t="s">
        <v>7252</v>
      </c>
      <c r="B577" s="822" t="s">
        <v>7253</v>
      </c>
      <c r="C577" s="822" t="s">
        <v>637</v>
      </c>
      <c r="D577" s="822" t="s">
        <v>2344</v>
      </c>
      <c r="E577" s="822" t="s">
        <v>7235</v>
      </c>
      <c r="F577" s="822" t="s">
        <v>7308</v>
      </c>
      <c r="G577" s="822" t="s">
        <v>7309</v>
      </c>
      <c r="H577" s="831">
        <v>920</v>
      </c>
      <c r="I577" s="831">
        <v>30666.660000000003</v>
      </c>
      <c r="J577" s="822">
        <v>0.80489900133884495</v>
      </c>
      <c r="K577" s="822">
        <v>33.333326086956525</v>
      </c>
      <c r="L577" s="831">
        <v>1143</v>
      </c>
      <c r="M577" s="831">
        <v>38100.009999999995</v>
      </c>
      <c r="N577" s="822">
        <v>1</v>
      </c>
      <c r="O577" s="822">
        <v>33.333342082239717</v>
      </c>
      <c r="P577" s="831">
        <v>937</v>
      </c>
      <c r="Q577" s="831">
        <v>36464.44</v>
      </c>
      <c r="R577" s="827">
        <v>0.95707166481058681</v>
      </c>
      <c r="S577" s="832">
        <v>38.916157950907156</v>
      </c>
    </row>
    <row r="578" spans="1:19" ht="14.45" customHeight="1" x14ac:dyDescent="0.2">
      <c r="A578" s="821" t="s">
        <v>7252</v>
      </c>
      <c r="B578" s="822" t="s">
        <v>7253</v>
      </c>
      <c r="C578" s="822" t="s">
        <v>637</v>
      </c>
      <c r="D578" s="822" t="s">
        <v>2344</v>
      </c>
      <c r="E578" s="822" t="s">
        <v>7235</v>
      </c>
      <c r="F578" s="822" t="s">
        <v>7312</v>
      </c>
      <c r="G578" s="822" t="s">
        <v>7313</v>
      </c>
      <c r="H578" s="831"/>
      <c r="I578" s="831"/>
      <c r="J578" s="822"/>
      <c r="K578" s="822"/>
      <c r="L578" s="831">
        <v>1</v>
      </c>
      <c r="M578" s="831">
        <v>38</v>
      </c>
      <c r="N578" s="822">
        <v>1</v>
      </c>
      <c r="O578" s="822">
        <v>38</v>
      </c>
      <c r="P578" s="831">
        <v>1</v>
      </c>
      <c r="Q578" s="831">
        <v>38</v>
      </c>
      <c r="R578" s="827">
        <v>1</v>
      </c>
      <c r="S578" s="832">
        <v>38</v>
      </c>
    </row>
    <row r="579" spans="1:19" ht="14.45" customHeight="1" x14ac:dyDescent="0.2">
      <c r="A579" s="821" t="s">
        <v>7252</v>
      </c>
      <c r="B579" s="822" t="s">
        <v>7253</v>
      </c>
      <c r="C579" s="822" t="s">
        <v>637</v>
      </c>
      <c r="D579" s="822" t="s">
        <v>2344</v>
      </c>
      <c r="E579" s="822" t="s">
        <v>7235</v>
      </c>
      <c r="F579" s="822" t="s">
        <v>7238</v>
      </c>
      <c r="G579" s="822" t="s">
        <v>7239</v>
      </c>
      <c r="H579" s="831">
        <v>358</v>
      </c>
      <c r="I579" s="831">
        <v>30788</v>
      </c>
      <c r="J579" s="822">
        <v>1.1955576265921093</v>
      </c>
      <c r="K579" s="822">
        <v>86</v>
      </c>
      <c r="L579" s="831">
        <v>296</v>
      </c>
      <c r="M579" s="831">
        <v>25752</v>
      </c>
      <c r="N579" s="822">
        <v>1</v>
      </c>
      <c r="O579" s="822">
        <v>87</v>
      </c>
      <c r="P579" s="831">
        <v>265</v>
      </c>
      <c r="Q579" s="831">
        <v>23320</v>
      </c>
      <c r="R579" s="827">
        <v>0.90556073314694008</v>
      </c>
      <c r="S579" s="832">
        <v>88</v>
      </c>
    </row>
    <row r="580" spans="1:19" ht="14.45" customHeight="1" x14ac:dyDescent="0.2">
      <c r="A580" s="821" t="s">
        <v>7252</v>
      </c>
      <c r="B580" s="822" t="s">
        <v>7253</v>
      </c>
      <c r="C580" s="822" t="s">
        <v>637</v>
      </c>
      <c r="D580" s="822" t="s">
        <v>2344</v>
      </c>
      <c r="E580" s="822" t="s">
        <v>7235</v>
      </c>
      <c r="F580" s="822" t="s">
        <v>7324</v>
      </c>
      <c r="G580" s="822" t="s">
        <v>7325</v>
      </c>
      <c r="H580" s="831"/>
      <c r="I580" s="831"/>
      <c r="J580" s="822"/>
      <c r="K580" s="822"/>
      <c r="L580" s="831"/>
      <c r="M580" s="831"/>
      <c r="N580" s="822"/>
      <c r="O580" s="822"/>
      <c r="P580" s="831">
        <v>1</v>
      </c>
      <c r="Q580" s="831">
        <v>76</v>
      </c>
      <c r="R580" s="827"/>
      <c r="S580" s="832">
        <v>76</v>
      </c>
    </row>
    <row r="581" spans="1:19" ht="14.45" customHeight="1" x14ac:dyDescent="0.2">
      <c r="A581" s="821" t="s">
        <v>7252</v>
      </c>
      <c r="B581" s="822" t="s">
        <v>7253</v>
      </c>
      <c r="C581" s="822" t="s">
        <v>637</v>
      </c>
      <c r="D581" s="822" t="s">
        <v>2344</v>
      </c>
      <c r="E581" s="822" t="s">
        <v>7235</v>
      </c>
      <c r="F581" s="822" t="s">
        <v>7368</v>
      </c>
      <c r="G581" s="822" t="s">
        <v>7369</v>
      </c>
      <c r="H581" s="831"/>
      <c r="I581" s="831"/>
      <c r="J581" s="822"/>
      <c r="K581" s="822"/>
      <c r="L581" s="831"/>
      <c r="M581" s="831"/>
      <c r="N581" s="822"/>
      <c r="O581" s="822"/>
      <c r="P581" s="831">
        <v>120</v>
      </c>
      <c r="Q581" s="831">
        <v>0</v>
      </c>
      <c r="R581" s="827"/>
      <c r="S581" s="832">
        <v>0</v>
      </c>
    </row>
    <row r="582" spans="1:19" ht="14.45" customHeight="1" x14ac:dyDescent="0.2">
      <c r="A582" s="821" t="s">
        <v>7252</v>
      </c>
      <c r="B582" s="822" t="s">
        <v>7253</v>
      </c>
      <c r="C582" s="822" t="s">
        <v>637</v>
      </c>
      <c r="D582" s="822" t="s">
        <v>2344</v>
      </c>
      <c r="E582" s="822" t="s">
        <v>7235</v>
      </c>
      <c r="F582" s="822" t="s">
        <v>7378</v>
      </c>
      <c r="G582" s="822" t="s">
        <v>7379</v>
      </c>
      <c r="H582" s="831"/>
      <c r="I582" s="831"/>
      <c r="J582" s="822"/>
      <c r="K582" s="822"/>
      <c r="L582" s="831"/>
      <c r="M582" s="831"/>
      <c r="N582" s="822"/>
      <c r="O582" s="822"/>
      <c r="P582" s="831">
        <v>37</v>
      </c>
      <c r="Q582" s="831">
        <v>0</v>
      </c>
      <c r="R582" s="827"/>
      <c r="S582" s="832">
        <v>0</v>
      </c>
    </row>
    <row r="583" spans="1:19" ht="14.45" customHeight="1" x14ac:dyDescent="0.2">
      <c r="A583" s="821" t="s">
        <v>7252</v>
      </c>
      <c r="B583" s="822" t="s">
        <v>7253</v>
      </c>
      <c r="C583" s="822" t="s">
        <v>637</v>
      </c>
      <c r="D583" s="822" t="s">
        <v>2344</v>
      </c>
      <c r="E583" s="822" t="s">
        <v>7235</v>
      </c>
      <c r="F583" s="822" t="s">
        <v>7382</v>
      </c>
      <c r="G583" s="822" t="s">
        <v>7383</v>
      </c>
      <c r="H583" s="831"/>
      <c r="I583" s="831"/>
      <c r="J583" s="822"/>
      <c r="K583" s="822"/>
      <c r="L583" s="831"/>
      <c r="M583" s="831"/>
      <c r="N583" s="822"/>
      <c r="O583" s="822"/>
      <c r="P583" s="831">
        <v>3</v>
      </c>
      <c r="Q583" s="831">
        <v>702</v>
      </c>
      <c r="R583" s="827"/>
      <c r="S583" s="832">
        <v>234</v>
      </c>
    </row>
    <row r="584" spans="1:19" ht="14.45" customHeight="1" x14ac:dyDescent="0.2">
      <c r="A584" s="821" t="s">
        <v>7252</v>
      </c>
      <c r="B584" s="822" t="s">
        <v>7253</v>
      </c>
      <c r="C584" s="822" t="s">
        <v>637</v>
      </c>
      <c r="D584" s="822" t="s">
        <v>2344</v>
      </c>
      <c r="E584" s="822" t="s">
        <v>7235</v>
      </c>
      <c r="F584" s="822" t="s">
        <v>7384</v>
      </c>
      <c r="G584" s="822" t="s">
        <v>7383</v>
      </c>
      <c r="H584" s="831"/>
      <c r="I584" s="831"/>
      <c r="J584" s="822"/>
      <c r="K584" s="822"/>
      <c r="L584" s="831"/>
      <c r="M584" s="831"/>
      <c r="N584" s="822"/>
      <c r="O584" s="822"/>
      <c r="P584" s="831">
        <v>1</v>
      </c>
      <c r="Q584" s="831">
        <v>117</v>
      </c>
      <c r="R584" s="827"/>
      <c r="S584" s="832">
        <v>117</v>
      </c>
    </row>
    <row r="585" spans="1:19" ht="14.45" customHeight="1" x14ac:dyDescent="0.2">
      <c r="A585" s="821" t="s">
        <v>7252</v>
      </c>
      <c r="B585" s="822" t="s">
        <v>7253</v>
      </c>
      <c r="C585" s="822" t="s">
        <v>637</v>
      </c>
      <c r="D585" s="822" t="s">
        <v>2345</v>
      </c>
      <c r="E585" s="822" t="s">
        <v>7230</v>
      </c>
      <c r="F585" s="822" t="s">
        <v>7231</v>
      </c>
      <c r="G585" s="822" t="s">
        <v>7232</v>
      </c>
      <c r="H585" s="831">
        <v>27.1</v>
      </c>
      <c r="I585" s="831">
        <v>1887.17</v>
      </c>
      <c r="J585" s="822">
        <v>5.8933545687339963</v>
      </c>
      <c r="K585" s="822">
        <v>69.637269372693723</v>
      </c>
      <c r="L585" s="831">
        <v>4.6000000000000005</v>
      </c>
      <c r="M585" s="831">
        <v>320.21999999999997</v>
      </c>
      <c r="N585" s="822">
        <v>1</v>
      </c>
      <c r="O585" s="822">
        <v>69.613043478260849</v>
      </c>
      <c r="P585" s="831">
        <v>2</v>
      </c>
      <c r="Q585" s="831">
        <v>139.46</v>
      </c>
      <c r="R585" s="827">
        <v>0.43551308475423151</v>
      </c>
      <c r="S585" s="832">
        <v>69.73</v>
      </c>
    </row>
    <row r="586" spans="1:19" ht="14.45" customHeight="1" x14ac:dyDescent="0.2">
      <c r="A586" s="821" t="s">
        <v>7252</v>
      </c>
      <c r="B586" s="822" t="s">
        <v>7253</v>
      </c>
      <c r="C586" s="822" t="s">
        <v>637</v>
      </c>
      <c r="D586" s="822" t="s">
        <v>2345</v>
      </c>
      <c r="E586" s="822" t="s">
        <v>7230</v>
      </c>
      <c r="F586" s="822" t="s">
        <v>7254</v>
      </c>
      <c r="G586" s="822" t="s">
        <v>1439</v>
      </c>
      <c r="H586" s="831">
        <v>1</v>
      </c>
      <c r="I586" s="831">
        <v>285.09000000000003</v>
      </c>
      <c r="J586" s="822">
        <v>1.24995615573483</v>
      </c>
      <c r="K586" s="822">
        <v>285.09000000000003</v>
      </c>
      <c r="L586" s="831">
        <v>0.8</v>
      </c>
      <c r="M586" s="831">
        <v>228.08</v>
      </c>
      <c r="N586" s="822">
        <v>1</v>
      </c>
      <c r="O586" s="822">
        <v>285.10000000000002</v>
      </c>
      <c r="P586" s="831"/>
      <c r="Q586" s="831"/>
      <c r="R586" s="827"/>
      <c r="S586" s="832"/>
    </row>
    <row r="587" spans="1:19" ht="14.45" customHeight="1" x14ac:dyDescent="0.2">
      <c r="A587" s="821" t="s">
        <v>7252</v>
      </c>
      <c r="B587" s="822" t="s">
        <v>7253</v>
      </c>
      <c r="C587" s="822" t="s">
        <v>637</v>
      </c>
      <c r="D587" s="822" t="s">
        <v>2345</v>
      </c>
      <c r="E587" s="822" t="s">
        <v>7230</v>
      </c>
      <c r="F587" s="822" t="s">
        <v>7257</v>
      </c>
      <c r="G587" s="822" t="s">
        <v>661</v>
      </c>
      <c r="H587" s="831"/>
      <c r="I587" s="831"/>
      <c r="J587" s="822"/>
      <c r="K587" s="822"/>
      <c r="L587" s="831"/>
      <c r="M587" s="831"/>
      <c r="N587" s="822"/>
      <c r="O587" s="822"/>
      <c r="P587" s="831">
        <v>0.1</v>
      </c>
      <c r="Q587" s="831">
        <v>4.7</v>
      </c>
      <c r="R587" s="827"/>
      <c r="S587" s="832">
        <v>47</v>
      </c>
    </row>
    <row r="588" spans="1:19" ht="14.45" customHeight="1" x14ac:dyDescent="0.2">
      <c r="A588" s="821" t="s">
        <v>7252</v>
      </c>
      <c r="B588" s="822" t="s">
        <v>7253</v>
      </c>
      <c r="C588" s="822" t="s">
        <v>637</v>
      </c>
      <c r="D588" s="822" t="s">
        <v>2345</v>
      </c>
      <c r="E588" s="822" t="s">
        <v>7230</v>
      </c>
      <c r="F588" s="822" t="s">
        <v>7258</v>
      </c>
      <c r="G588" s="822" t="s">
        <v>1178</v>
      </c>
      <c r="H588" s="831">
        <v>520</v>
      </c>
      <c r="I588" s="831">
        <v>8736</v>
      </c>
      <c r="J588" s="822">
        <v>1.3231552162849873</v>
      </c>
      <c r="K588" s="822">
        <v>16.8</v>
      </c>
      <c r="L588" s="831">
        <v>393</v>
      </c>
      <c r="M588" s="831">
        <v>6602.4</v>
      </c>
      <c r="N588" s="822">
        <v>1</v>
      </c>
      <c r="O588" s="822">
        <v>16.8</v>
      </c>
      <c r="P588" s="831">
        <v>299</v>
      </c>
      <c r="Q588" s="831">
        <v>5023.2</v>
      </c>
      <c r="R588" s="827">
        <v>0.76081424936386766</v>
      </c>
      <c r="S588" s="832">
        <v>16.8</v>
      </c>
    </row>
    <row r="589" spans="1:19" ht="14.45" customHeight="1" x14ac:dyDescent="0.2">
      <c r="A589" s="821" t="s">
        <v>7252</v>
      </c>
      <c r="B589" s="822" t="s">
        <v>7253</v>
      </c>
      <c r="C589" s="822" t="s">
        <v>637</v>
      </c>
      <c r="D589" s="822" t="s">
        <v>2345</v>
      </c>
      <c r="E589" s="822" t="s">
        <v>7230</v>
      </c>
      <c r="F589" s="822" t="s">
        <v>7259</v>
      </c>
      <c r="G589" s="822"/>
      <c r="H589" s="831">
        <v>0.2</v>
      </c>
      <c r="I589" s="831">
        <v>42.01</v>
      </c>
      <c r="J589" s="822"/>
      <c r="K589" s="822">
        <v>210.04999999999998</v>
      </c>
      <c r="L589" s="831"/>
      <c r="M589" s="831"/>
      <c r="N589" s="822"/>
      <c r="O589" s="822"/>
      <c r="P589" s="831"/>
      <c r="Q589" s="831"/>
      <c r="R589" s="827"/>
      <c r="S589" s="832"/>
    </row>
    <row r="590" spans="1:19" ht="14.45" customHeight="1" x14ac:dyDescent="0.2">
      <c r="A590" s="821" t="s">
        <v>7252</v>
      </c>
      <c r="B590" s="822" t="s">
        <v>7253</v>
      </c>
      <c r="C590" s="822" t="s">
        <v>637</v>
      </c>
      <c r="D590" s="822" t="s">
        <v>2345</v>
      </c>
      <c r="E590" s="822" t="s">
        <v>7230</v>
      </c>
      <c r="F590" s="822" t="s">
        <v>7260</v>
      </c>
      <c r="G590" s="822" t="s">
        <v>3266</v>
      </c>
      <c r="H590" s="831"/>
      <c r="I590" s="831"/>
      <c r="J590" s="822"/>
      <c r="K590" s="822"/>
      <c r="L590" s="831">
        <v>0.1</v>
      </c>
      <c r="M590" s="831">
        <v>94.12</v>
      </c>
      <c r="N590" s="822">
        <v>1</v>
      </c>
      <c r="O590" s="822">
        <v>941.2</v>
      </c>
      <c r="P590" s="831">
        <v>0.30000000000000004</v>
      </c>
      <c r="Q590" s="831">
        <v>282.36</v>
      </c>
      <c r="R590" s="827">
        <v>3</v>
      </c>
      <c r="S590" s="832">
        <v>941.19999999999993</v>
      </c>
    </row>
    <row r="591" spans="1:19" ht="14.45" customHeight="1" x14ac:dyDescent="0.2">
      <c r="A591" s="821" t="s">
        <v>7252</v>
      </c>
      <c r="B591" s="822" t="s">
        <v>7253</v>
      </c>
      <c r="C591" s="822" t="s">
        <v>637</v>
      </c>
      <c r="D591" s="822" t="s">
        <v>2345</v>
      </c>
      <c r="E591" s="822" t="s">
        <v>7235</v>
      </c>
      <c r="F591" s="822" t="s">
        <v>7272</v>
      </c>
      <c r="G591" s="822" t="s">
        <v>7273</v>
      </c>
      <c r="H591" s="831">
        <v>269</v>
      </c>
      <c r="I591" s="831">
        <v>22327</v>
      </c>
      <c r="J591" s="822">
        <v>2.3315580618212195</v>
      </c>
      <c r="K591" s="822">
        <v>83</v>
      </c>
      <c r="L591" s="831">
        <v>114</v>
      </c>
      <c r="M591" s="831">
        <v>9576</v>
      </c>
      <c r="N591" s="822">
        <v>1</v>
      </c>
      <c r="O591" s="822">
        <v>84</v>
      </c>
      <c r="P591" s="831">
        <v>173</v>
      </c>
      <c r="Q591" s="831">
        <v>14705</v>
      </c>
      <c r="R591" s="827">
        <v>1.5356098579782791</v>
      </c>
      <c r="S591" s="832">
        <v>85</v>
      </c>
    </row>
    <row r="592" spans="1:19" ht="14.45" customHeight="1" x14ac:dyDescent="0.2">
      <c r="A592" s="821" t="s">
        <v>7252</v>
      </c>
      <c r="B592" s="822" t="s">
        <v>7253</v>
      </c>
      <c r="C592" s="822" t="s">
        <v>637</v>
      </c>
      <c r="D592" s="822" t="s">
        <v>2345</v>
      </c>
      <c r="E592" s="822" t="s">
        <v>7235</v>
      </c>
      <c r="F592" s="822" t="s">
        <v>7274</v>
      </c>
      <c r="G592" s="822" t="s">
        <v>7275</v>
      </c>
      <c r="H592" s="831">
        <v>33</v>
      </c>
      <c r="I592" s="831">
        <v>3498</v>
      </c>
      <c r="J592" s="822">
        <v>10.897196261682243</v>
      </c>
      <c r="K592" s="822">
        <v>106</v>
      </c>
      <c r="L592" s="831">
        <v>3</v>
      </c>
      <c r="M592" s="831">
        <v>321</v>
      </c>
      <c r="N592" s="822">
        <v>1</v>
      </c>
      <c r="O592" s="822">
        <v>107</v>
      </c>
      <c r="P592" s="831">
        <v>1</v>
      </c>
      <c r="Q592" s="831">
        <v>108</v>
      </c>
      <c r="R592" s="827">
        <v>0.3364485981308411</v>
      </c>
      <c r="S592" s="832">
        <v>108</v>
      </c>
    </row>
    <row r="593" spans="1:19" ht="14.45" customHeight="1" x14ac:dyDescent="0.2">
      <c r="A593" s="821" t="s">
        <v>7252</v>
      </c>
      <c r="B593" s="822" t="s">
        <v>7253</v>
      </c>
      <c r="C593" s="822" t="s">
        <v>637</v>
      </c>
      <c r="D593" s="822" t="s">
        <v>2345</v>
      </c>
      <c r="E593" s="822" t="s">
        <v>7235</v>
      </c>
      <c r="F593" s="822" t="s">
        <v>7276</v>
      </c>
      <c r="G593" s="822" t="s">
        <v>7277</v>
      </c>
      <c r="H593" s="831">
        <v>44</v>
      </c>
      <c r="I593" s="831">
        <v>1628</v>
      </c>
      <c r="J593" s="822">
        <v>0.69100169779286924</v>
      </c>
      <c r="K593" s="822">
        <v>37</v>
      </c>
      <c r="L593" s="831">
        <v>62</v>
      </c>
      <c r="M593" s="831">
        <v>2356</v>
      </c>
      <c r="N593" s="822">
        <v>1</v>
      </c>
      <c r="O593" s="822">
        <v>38</v>
      </c>
      <c r="P593" s="831">
        <v>36</v>
      </c>
      <c r="Q593" s="831">
        <v>1368</v>
      </c>
      <c r="R593" s="827">
        <v>0.58064516129032262</v>
      </c>
      <c r="S593" s="832">
        <v>38</v>
      </c>
    </row>
    <row r="594" spans="1:19" ht="14.45" customHeight="1" x14ac:dyDescent="0.2">
      <c r="A594" s="821" t="s">
        <v>7252</v>
      </c>
      <c r="B594" s="822" t="s">
        <v>7253</v>
      </c>
      <c r="C594" s="822" t="s">
        <v>637</v>
      </c>
      <c r="D594" s="822" t="s">
        <v>2345</v>
      </c>
      <c r="E594" s="822" t="s">
        <v>7235</v>
      </c>
      <c r="F594" s="822" t="s">
        <v>7278</v>
      </c>
      <c r="G594" s="822" t="s">
        <v>7279</v>
      </c>
      <c r="H594" s="831">
        <v>1</v>
      </c>
      <c r="I594" s="831">
        <v>5</v>
      </c>
      <c r="J594" s="822"/>
      <c r="K594" s="822">
        <v>5</v>
      </c>
      <c r="L594" s="831"/>
      <c r="M594" s="831"/>
      <c r="N594" s="822"/>
      <c r="O594" s="822"/>
      <c r="P594" s="831"/>
      <c r="Q594" s="831"/>
      <c r="R594" s="827"/>
      <c r="S594" s="832"/>
    </row>
    <row r="595" spans="1:19" ht="14.45" customHeight="1" x14ac:dyDescent="0.2">
      <c r="A595" s="821" t="s">
        <v>7252</v>
      </c>
      <c r="B595" s="822" t="s">
        <v>7253</v>
      </c>
      <c r="C595" s="822" t="s">
        <v>637</v>
      </c>
      <c r="D595" s="822" t="s">
        <v>2345</v>
      </c>
      <c r="E595" s="822" t="s">
        <v>7235</v>
      </c>
      <c r="F595" s="822" t="s">
        <v>7280</v>
      </c>
      <c r="G595" s="822" t="s">
        <v>7281</v>
      </c>
      <c r="H595" s="831">
        <v>10</v>
      </c>
      <c r="I595" s="831">
        <v>50</v>
      </c>
      <c r="J595" s="822">
        <v>1.4285714285714286</v>
      </c>
      <c r="K595" s="822">
        <v>5</v>
      </c>
      <c r="L595" s="831">
        <v>7</v>
      </c>
      <c r="M595" s="831">
        <v>35</v>
      </c>
      <c r="N595" s="822">
        <v>1</v>
      </c>
      <c r="O595" s="822">
        <v>5</v>
      </c>
      <c r="P595" s="831">
        <v>18</v>
      </c>
      <c r="Q595" s="831">
        <v>90</v>
      </c>
      <c r="R595" s="827">
        <v>2.5714285714285716</v>
      </c>
      <c r="S595" s="832">
        <v>5</v>
      </c>
    </row>
    <row r="596" spans="1:19" ht="14.45" customHeight="1" x14ac:dyDescent="0.2">
      <c r="A596" s="821" t="s">
        <v>7252</v>
      </c>
      <c r="B596" s="822" t="s">
        <v>7253</v>
      </c>
      <c r="C596" s="822" t="s">
        <v>637</v>
      </c>
      <c r="D596" s="822" t="s">
        <v>2345</v>
      </c>
      <c r="E596" s="822" t="s">
        <v>7235</v>
      </c>
      <c r="F596" s="822" t="s">
        <v>7282</v>
      </c>
      <c r="G596" s="822" t="s">
        <v>7283</v>
      </c>
      <c r="H596" s="831">
        <v>1</v>
      </c>
      <c r="I596" s="831">
        <v>241</v>
      </c>
      <c r="J596" s="822"/>
      <c r="K596" s="822">
        <v>241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7252</v>
      </c>
      <c r="B597" s="822" t="s">
        <v>7253</v>
      </c>
      <c r="C597" s="822" t="s">
        <v>637</v>
      </c>
      <c r="D597" s="822" t="s">
        <v>2345</v>
      </c>
      <c r="E597" s="822" t="s">
        <v>7235</v>
      </c>
      <c r="F597" s="822" t="s">
        <v>7284</v>
      </c>
      <c r="G597" s="822" t="s">
        <v>7285</v>
      </c>
      <c r="H597" s="831"/>
      <c r="I597" s="831"/>
      <c r="J597" s="822"/>
      <c r="K597" s="822"/>
      <c r="L597" s="831">
        <v>1</v>
      </c>
      <c r="M597" s="831">
        <v>384</v>
      </c>
      <c r="N597" s="822">
        <v>1</v>
      </c>
      <c r="O597" s="822">
        <v>384</v>
      </c>
      <c r="P597" s="831">
        <v>4</v>
      </c>
      <c r="Q597" s="831">
        <v>1540</v>
      </c>
      <c r="R597" s="827">
        <v>4.010416666666667</v>
      </c>
      <c r="S597" s="832">
        <v>385</v>
      </c>
    </row>
    <row r="598" spans="1:19" ht="14.45" customHeight="1" x14ac:dyDescent="0.2">
      <c r="A598" s="821" t="s">
        <v>7252</v>
      </c>
      <c r="B598" s="822" t="s">
        <v>7253</v>
      </c>
      <c r="C598" s="822" t="s">
        <v>637</v>
      </c>
      <c r="D598" s="822" t="s">
        <v>2345</v>
      </c>
      <c r="E598" s="822" t="s">
        <v>7235</v>
      </c>
      <c r="F598" s="822" t="s">
        <v>7286</v>
      </c>
      <c r="G598" s="822" t="s">
        <v>7287</v>
      </c>
      <c r="H598" s="831">
        <v>1</v>
      </c>
      <c r="I598" s="831">
        <v>604</v>
      </c>
      <c r="J598" s="822"/>
      <c r="K598" s="822">
        <v>604</v>
      </c>
      <c r="L598" s="831"/>
      <c r="M598" s="831"/>
      <c r="N598" s="822"/>
      <c r="O598" s="822"/>
      <c r="P598" s="831"/>
      <c r="Q598" s="831"/>
      <c r="R598" s="827"/>
      <c r="S598" s="832"/>
    </row>
    <row r="599" spans="1:19" ht="14.45" customHeight="1" x14ac:dyDescent="0.2">
      <c r="A599" s="821" t="s">
        <v>7252</v>
      </c>
      <c r="B599" s="822" t="s">
        <v>7253</v>
      </c>
      <c r="C599" s="822" t="s">
        <v>637</v>
      </c>
      <c r="D599" s="822" t="s">
        <v>2345</v>
      </c>
      <c r="E599" s="822" t="s">
        <v>7235</v>
      </c>
      <c r="F599" s="822" t="s">
        <v>7288</v>
      </c>
      <c r="G599" s="822" t="s">
        <v>7289</v>
      </c>
      <c r="H599" s="831">
        <v>4</v>
      </c>
      <c r="I599" s="831">
        <v>364</v>
      </c>
      <c r="J599" s="822">
        <v>1.3333333333333333</v>
      </c>
      <c r="K599" s="822">
        <v>91</v>
      </c>
      <c r="L599" s="831">
        <v>3</v>
      </c>
      <c r="M599" s="831">
        <v>273</v>
      </c>
      <c r="N599" s="822">
        <v>1</v>
      </c>
      <c r="O599" s="822">
        <v>91</v>
      </c>
      <c r="P599" s="831">
        <v>7</v>
      </c>
      <c r="Q599" s="831">
        <v>644</v>
      </c>
      <c r="R599" s="827">
        <v>2.358974358974359</v>
      </c>
      <c r="S599" s="832">
        <v>92</v>
      </c>
    </row>
    <row r="600" spans="1:19" ht="14.45" customHeight="1" x14ac:dyDescent="0.2">
      <c r="A600" s="821" t="s">
        <v>7252</v>
      </c>
      <c r="B600" s="822" t="s">
        <v>7253</v>
      </c>
      <c r="C600" s="822" t="s">
        <v>637</v>
      </c>
      <c r="D600" s="822" t="s">
        <v>2345</v>
      </c>
      <c r="E600" s="822" t="s">
        <v>7235</v>
      </c>
      <c r="F600" s="822" t="s">
        <v>7292</v>
      </c>
      <c r="G600" s="822" t="s">
        <v>7293</v>
      </c>
      <c r="H600" s="831">
        <v>18</v>
      </c>
      <c r="I600" s="831">
        <v>1458</v>
      </c>
      <c r="J600" s="822">
        <v>3</v>
      </c>
      <c r="K600" s="822">
        <v>81</v>
      </c>
      <c r="L600" s="831">
        <v>6</v>
      </c>
      <c r="M600" s="831">
        <v>486</v>
      </c>
      <c r="N600" s="822">
        <v>1</v>
      </c>
      <c r="O600" s="822">
        <v>81</v>
      </c>
      <c r="P600" s="831">
        <v>8</v>
      </c>
      <c r="Q600" s="831">
        <v>656</v>
      </c>
      <c r="R600" s="827">
        <v>1.3497942386831276</v>
      </c>
      <c r="S600" s="832">
        <v>82</v>
      </c>
    </row>
    <row r="601" spans="1:19" ht="14.45" customHeight="1" x14ac:dyDescent="0.2">
      <c r="A601" s="821" t="s">
        <v>7252</v>
      </c>
      <c r="B601" s="822" t="s">
        <v>7253</v>
      </c>
      <c r="C601" s="822" t="s">
        <v>637</v>
      </c>
      <c r="D601" s="822" t="s">
        <v>2345</v>
      </c>
      <c r="E601" s="822" t="s">
        <v>7235</v>
      </c>
      <c r="F601" s="822" t="s">
        <v>7294</v>
      </c>
      <c r="G601" s="822" t="s">
        <v>7295</v>
      </c>
      <c r="H601" s="831">
        <v>467</v>
      </c>
      <c r="I601" s="831">
        <v>117684</v>
      </c>
      <c r="J601" s="822">
        <v>0.93411861823723652</v>
      </c>
      <c r="K601" s="822">
        <v>252</v>
      </c>
      <c r="L601" s="831">
        <v>496</v>
      </c>
      <c r="M601" s="831">
        <v>125984</v>
      </c>
      <c r="N601" s="822">
        <v>1</v>
      </c>
      <c r="O601" s="822">
        <v>254</v>
      </c>
      <c r="P601" s="831">
        <v>493</v>
      </c>
      <c r="Q601" s="831">
        <v>125715</v>
      </c>
      <c r="R601" s="827">
        <v>0.99786480822961643</v>
      </c>
      <c r="S601" s="832">
        <v>255</v>
      </c>
    </row>
    <row r="602" spans="1:19" ht="14.45" customHeight="1" x14ac:dyDescent="0.2">
      <c r="A602" s="821" t="s">
        <v>7252</v>
      </c>
      <c r="B602" s="822" t="s">
        <v>7253</v>
      </c>
      <c r="C602" s="822" t="s">
        <v>637</v>
      </c>
      <c r="D602" s="822" t="s">
        <v>2345</v>
      </c>
      <c r="E602" s="822" t="s">
        <v>7235</v>
      </c>
      <c r="F602" s="822" t="s">
        <v>7296</v>
      </c>
      <c r="G602" s="822" t="s">
        <v>7297</v>
      </c>
      <c r="H602" s="831">
        <v>1046</v>
      </c>
      <c r="I602" s="831">
        <v>132584</v>
      </c>
      <c r="J602" s="822">
        <v>1.7774560274560274</v>
      </c>
      <c r="K602" s="822">
        <v>126.75334608030593</v>
      </c>
      <c r="L602" s="831">
        <v>592</v>
      </c>
      <c r="M602" s="831">
        <v>74592</v>
      </c>
      <c r="N602" s="822">
        <v>1</v>
      </c>
      <c r="O602" s="822">
        <v>126</v>
      </c>
      <c r="P602" s="831">
        <v>539</v>
      </c>
      <c r="Q602" s="831">
        <v>68453</v>
      </c>
      <c r="R602" s="827">
        <v>0.91769894894894899</v>
      </c>
      <c r="S602" s="832">
        <v>127</v>
      </c>
    </row>
    <row r="603" spans="1:19" ht="14.45" customHeight="1" x14ac:dyDescent="0.2">
      <c r="A603" s="821" t="s">
        <v>7252</v>
      </c>
      <c r="B603" s="822" t="s">
        <v>7253</v>
      </c>
      <c r="C603" s="822" t="s">
        <v>637</v>
      </c>
      <c r="D603" s="822" t="s">
        <v>2345</v>
      </c>
      <c r="E603" s="822" t="s">
        <v>7235</v>
      </c>
      <c r="F603" s="822" t="s">
        <v>7304</v>
      </c>
      <c r="G603" s="822" t="s">
        <v>7305</v>
      </c>
      <c r="H603" s="831">
        <v>469</v>
      </c>
      <c r="I603" s="831">
        <v>76916</v>
      </c>
      <c r="J603" s="822">
        <v>1.201437050921587</v>
      </c>
      <c r="K603" s="822">
        <v>164</v>
      </c>
      <c r="L603" s="831">
        <v>388</v>
      </c>
      <c r="M603" s="831">
        <v>64020</v>
      </c>
      <c r="N603" s="822">
        <v>1</v>
      </c>
      <c r="O603" s="822">
        <v>165</v>
      </c>
      <c r="P603" s="831">
        <v>313</v>
      </c>
      <c r="Q603" s="831">
        <v>51958</v>
      </c>
      <c r="R603" s="827">
        <v>0.81159012808497344</v>
      </c>
      <c r="S603" s="832">
        <v>166</v>
      </c>
    </row>
    <row r="604" spans="1:19" ht="14.45" customHeight="1" x14ac:dyDescent="0.2">
      <c r="A604" s="821" t="s">
        <v>7252</v>
      </c>
      <c r="B604" s="822" t="s">
        <v>7253</v>
      </c>
      <c r="C604" s="822" t="s">
        <v>637</v>
      </c>
      <c r="D604" s="822" t="s">
        <v>2345</v>
      </c>
      <c r="E604" s="822" t="s">
        <v>7235</v>
      </c>
      <c r="F604" s="822" t="s">
        <v>7306</v>
      </c>
      <c r="G604" s="822" t="s">
        <v>7307</v>
      </c>
      <c r="H604" s="831"/>
      <c r="I604" s="831"/>
      <c r="J604" s="822"/>
      <c r="K604" s="822"/>
      <c r="L604" s="831"/>
      <c r="M604" s="831"/>
      <c r="N604" s="822"/>
      <c r="O604" s="822"/>
      <c r="P604" s="831">
        <v>152</v>
      </c>
      <c r="Q604" s="831">
        <v>0</v>
      </c>
      <c r="R604" s="827"/>
      <c r="S604" s="832">
        <v>0</v>
      </c>
    </row>
    <row r="605" spans="1:19" ht="14.45" customHeight="1" x14ac:dyDescent="0.2">
      <c r="A605" s="821" t="s">
        <v>7252</v>
      </c>
      <c r="B605" s="822" t="s">
        <v>7253</v>
      </c>
      <c r="C605" s="822" t="s">
        <v>637</v>
      </c>
      <c r="D605" s="822" t="s">
        <v>2345</v>
      </c>
      <c r="E605" s="822" t="s">
        <v>7235</v>
      </c>
      <c r="F605" s="822" t="s">
        <v>7308</v>
      </c>
      <c r="G605" s="822" t="s">
        <v>7309</v>
      </c>
      <c r="H605" s="831">
        <v>1090</v>
      </c>
      <c r="I605" s="831">
        <v>36333.339999999997</v>
      </c>
      <c r="J605" s="822">
        <v>1.0273327966698589</v>
      </c>
      <c r="K605" s="822">
        <v>33.333339449541285</v>
      </c>
      <c r="L605" s="831">
        <v>1061</v>
      </c>
      <c r="M605" s="831">
        <v>35366.67</v>
      </c>
      <c r="N605" s="822">
        <v>1</v>
      </c>
      <c r="O605" s="822">
        <v>33.333336475023565</v>
      </c>
      <c r="P605" s="831">
        <v>1015</v>
      </c>
      <c r="Q605" s="831">
        <v>40273.32</v>
      </c>
      <c r="R605" s="827">
        <v>1.1387365561982512</v>
      </c>
      <c r="S605" s="832">
        <v>39.678147783251234</v>
      </c>
    </row>
    <row r="606" spans="1:19" ht="14.45" customHeight="1" x14ac:dyDescent="0.2">
      <c r="A606" s="821" t="s">
        <v>7252</v>
      </c>
      <c r="B606" s="822" t="s">
        <v>7253</v>
      </c>
      <c r="C606" s="822" t="s">
        <v>637</v>
      </c>
      <c r="D606" s="822" t="s">
        <v>2345</v>
      </c>
      <c r="E606" s="822" t="s">
        <v>7235</v>
      </c>
      <c r="F606" s="822" t="s">
        <v>7312</v>
      </c>
      <c r="G606" s="822" t="s">
        <v>7313</v>
      </c>
      <c r="H606" s="831">
        <v>40</v>
      </c>
      <c r="I606" s="831">
        <v>1480</v>
      </c>
      <c r="J606" s="822">
        <v>1.8546365914786966</v>
      </c>
      <c r="K606" s="822">
        <v>37</v>
      </c>
      <c r="L606" s="831">
        <v>21</v>
      </c>
      <c r="M606" s="831">
        <v>798</v>
      </c>
      <c r="N606" s="822">
        <v>1</v>
      </c>
      <c r="O606" s="822">
        <v>38</v>
      </c>
      <c r="P606" s="831">
        <v>34</v>
      </c>
      <c r="Q606" s="831">
        <v>1292</v>
      </c>
      <c r="R606" s="827">
        <v>1.6190476190476191</v>
      </c>
      <c r="S606" s="832">
        <v>38</v>
      </c>
    </row>
    <row r="607" spans="1:19" ht="14.45" customHeight="1" x14ac:dyDescent="0.2">
      <c r="A607" s="821" t="s">
        <v>7252</v>
      </c>
      <c r="B607" s="822" t="s">
        <v>7253</v>
      </c>
      <c r="C607" s="822" t="s">
        <v>637</v>
      </c>
      <c r="D607" s="822" t="s">
        <v>2345</v>
      </c>
      <c r="E607" s="822" t="s">
        <v>7235</v>
      </c>
      <c r="F607" s="822" t="s">
        <v>7238</v>
      </c>
      <c r="G607" s="822" t="s">
        <v>7239</v>
      </c>
      <c r="H607" s="831">
        <v>640</v>
      </c>
      <c r="I607" s="831">
        <v>55040</v>
      </c>
      <c r="J607" s="822">
        <v>1.3605240390557409</v>
      </c>
      <c r="K607" s="822">
        <v>86</v>
      </c>
      <c r="L607" s="831">
        <v>465</v>
      </c>
      <c r="M607" s="831">
        <v>40455</v>
      </c>
      <c r="N607" s="822">
        <v>1</v>
      </c>
      <c r="O607" s="822">
        <v>87</v>
      </c>
      <c r="P607" s="831">
        <v>356</v>
      </c>
      <c r="Q607" s="831">
        <v>31328</v>
      </c>
      <c r="R607" s="827">
        <v>0.77439129897416881</v>
      </c>
      <c r="S607" s="832">
        <v>88</v>
      </c>
    </row>
    <row r="608" spans="1:19" ht="14.45" customHeight="1" x14ac:dyDescent="0.2">
      <c r="A608" s="821" t="s">
        <v>7252</v>
      </c>
      <c r="B608" s="822" t="s">
        <v>7253</v>
      </c>
      <c r="C608" s="822" t="s">
        <v>637</v>
      </c>
      <c r="D608" s="822" t="s">
        <v>2345</v>
      </c>
      <c r="E608" s="822" t="s">
        <v>7235</v>
      </c>
      <c r="F608" s="822" t="s">
        <v>7314</v>
      </c>
      <c r="G608" s="822" t="s">
        <v>7315</v>
      </c>
      <c r="H608" s="831">
        <v>6</v>
      </c>
      <c r="I608" s="831">
        <v>930</v>
      </c>
      <c r="J608" s="822">
        <v>5.9615384615384617</v>
      </c>
      <c r="K608" s="822">
        <v>155</v>
      </c>
      <c r="L608" s="831">
        <v>1</v>
      </c>
      <c r="M608" s="831">
        <v>156</v>
      </c>
      <c r="N608" s="822">
        <v>1</v>
      </c>
      <c r="O608" s="822">
        <v>156</v>
      </c>
      <c r="P608" s="831">
        <v>4</v>
      </c>
      <c r="Q608" s="831">
        <v>628</v>
      </c>
      <c r="R608" s="827">
        <v>4.0256410256410255</v>
      </c>
      <c r="S608" s="832">
        <v>157</v>
      </c>
    </row>
    <row r="609" spans="1:19" ht="14.45" customHeight="1" x14ac:dyDescent="0.2">
      <c r="A609" s="821" t="s">
        <v>7252</v>
      </c>
      <c r="B609" s="822" t="s">
        <v>7253</v>
      </c>
      <c r="C609" s="822" t="s">
        <v>637</v>
      </c>
      <c r="D609" s="822" t="s">
        <v>2345</v>
      </c>
      <c r="E609" s="822" t="s">
        <v>7235</v>
      </c>
      <c r="F609" s="822" t="s">
        <v>7316</v>
      </c>
      <c r="G609" s="822" t="s">
        <v>7317</v>
      </c>
      <c r="H609" s="831">
        <v>1</v>
      </c>
      <c r="I609" s="831">
        <v>32</v>
      </c>
      <c r="J609" s="822">
        <v>0.96969696969696972</v>
      </c>
      <c r="K609" s="822">
        <v>32</v>
      </c>
      <c r="L609" s="831">
        <v>1</v>
      </c>
      <c r="M609" s="831">
        <v>33</v>
      </c>
      <c r="N609" s="822">
        <v>1</v>
      </c>
      <c r="O609" s="822">
        <v>33</v>
      </c>
      <c r="P609" s="831">
        <v>2</v>
      </c>
      <c r="Q609" s="831">
        <v>66</v>
      </c>
      <c r="R609" s="827">
        <v>2</v>
      </c>
      <c r="S609" s="832">
        <v>33</v>
      </c>
    </row>
    <row r="610" spans="1:19" ht="14.45" customHeight="1" x14ac:dyDescent="0.2">
      <c r="A610" s="821" t="s">
        <v>7252</v>
      </c>
      <c r="B610" s="822" t="s">
        <v>7253</v>
      </c>
      <c r="C610" s="822" t="s">
        <v>637</v>
      </c>
      <c r="D610" s="822" t="s">
        <v>2345</v>
      </c>
      <c r="E610" s="822" t="s">
        <v>7235</v>
      </c>
      <c r="F610" s="822" t="s">
        <v>7318</v>
      </c>
      <c r="G610" s="822" t="s">
        <v>7319</v>
      </c>
      <c r="H610" s="831">
        <v>11</v>
      </c>
      <c r="I610" s="831">
        <v>0</v>
      </c>
      <c r="J610" s="822"/>
      <c r="K610" s="822">
        <v>0</v>
      </c>
      <c r="L610" s="831">
        <v>2</v>
      </c>
      <c r="M610" s="831">
        <v>0</v>
      </c>
      <c r="N610" s="822"/>
      <c r="O610" s="822">
        <v>0</v>
      </c>
      <c r="P610" s="831">
        <v>1</v>
      </c>
      <c r="Q610" s="831">
        <v>0</v>
      </c>
      <c r="R610" s="827"/>
      <c r="S610" s="832">
        <v>0</v>
      </c>
    </row>
    <row r="611" spans="1:19" ht="14.45" customHeight="1" x14ac:dyDescent="0.2">
      <c r="A611" s="821" t="s">
        <v>7252</v>
      </c>
      <c r="B611" s="822" t="s">
        <v>7253</v>
      </c>
      <c r="C611" s="822" t="s">
        <v>637</v>
      </c>
      <c r="D611" s="822" t="s">
        <v>2345</v>
      </c>
      <c r="E611" s="822" t="s">
        <v>7235</v>
      </c>
      <c r="F611" s="822" t="s">
        <v>7322</v>
      </c>
      <c r="G611" s="822" t="s">
        <v>7323</v>
      </c>
      <c r="H611" s="831">
        <v>10</v>
      </c>
      <c r="I611" s="831">
        <v>2000</v>
      </c>
      <c r="J611" s="822">
        <v>2.5</v>
      </c>
      <c r="K611" s="822">
        <v>200</v>
      </c>
      <c r="L611" s="831">
        <v>4</v>
      </c>
      <c r="M611" s="831">
        <v>800</v>
      </c>
      <c r="N611" s="822">
        <v>1</v>
      </c>
      <c r="O611" s="822">
        <v>200</v>
      </c>
      <c r="P611" s="831">
        <v>1</v>
      </c>
      <c r="Q611" s="831">
        <v>350</v>
      </c>
      <c r="R611" s="827">
        <v>0.4375</v>
      </c>
      <c r="S611" s="832">
        <v>350</v>
      </c>
    </row>
    <row r="612" spans="1:19" ht="14.45" customHeight="1" x14ac:dyDescent="0.2">
      <c r="A612" s="821" t="s">
        <v>7252</v>
      </c>
      <c r="B612" s="822" t="s">
        <v>7253</v>
      </c>
      <c r="C612" s="822" t="s">
        <v>637</v>
      </c>
      <c r="D612" s="822" t="s">
        <v>2345</v>
      </c>
      <c r="E612" s="822" t="s">
        <v>7235</v>
      </c>
      <c r="F612" s="822" t="s">
        <v>7324</v>
      </c>
      <c r="G612" s="822" t="s">
        <v>7325</v>
      </c>
      <c r="H612" s="831">
        <v>6</v>
      </c>
      <c r="I612" s="831">
        <v>444</v>
      </c>
      <c r="J612" s="822">
        <v>0.59199999999999997</v>
      </c>
      <c r="K612" s="822">
        <v>74</v>
      </c>
      <c r="L612" s="831">
        <v>10</v>
      </c>
      <c r="M612" s="831">
        <v>750</v>
      </c>
      <c r="N612" s="822">
        <v>1</v>
      </c>
      <c r="O612" s="822">
        <v>75</v>
      </c>
      <c r="P612" s="831">
        <v>51</v>
      </c>
      <c r="Q612" s="831">
        <v>3876</v>
      </c>
      <c r="R612" s="827">
        <v>5.1680000000000001</v>
      </c>
      <c r="S612" s="832">
        <v>76</v>
      </c>
    </row>
    <row r="613" spans="1:19" ht="14.45" customHeight="1" x14ac:dyDescent="0.2">
      <c r="A613" s="821" t="s">
        <v>7252</v>
      </c>
      <c r="B613" s="822" t="s">
        <v>7253</v>
      </c>
      <c r="C613" s="822" t="s">
        <v>637</v>
      </c>
      <c r="D613" s="822" t="s">
        <v>2345</v>
      </c>
      <c r="E613" s="822" t="s">
        <v>7235</v>
      </c>
      <c r="F613" s="822" t="s">
        <v>7326</v>
      </c>
      <c r="G613" s="822" t="s">
        <v>7327</v>
      </c>
      <c r="H613" s="831">
        <v>1</v>
      </c>
      <c r="I613" s="831">
        <v>496</v>
      </c>
      <c r="J613" s="822">
        <v>0.4969939879759519</v>
      </c>
      <c r="K613" s="822">
        <v>496</v>
      </c>
      <c r="L613" s="831">
        <v>2</v>
      </c>
      <c r="M613" s="831">
        <v>998</v>
      </c>
      <c r="N613" s="822">
        <v>1</v>
      </c>
      <c r="O613" s="822">
        <v>499</v>
      </c>
      <c r="P613" s="831"/>
      <c r="Q613" s="831"/>
      <c r="R613" s="827"/>
      <c r="S613" s="832"/>
    </row>
    <row r="614" spans="1:19" ht="14.45" customHeight="1" x14ac:dyDescent="0.2">
      <c r="A614" s="821" t="s">
        <v>7252</v>
      </c>
      <c r="B614" s="822" t="s">
        <v>7253</v>
      </c>
      <c r="C614" s="822" t="s">
        <v>637</v>
      </c>
      <c r="D614" s="822" t="s">
        <v>2345</v>
      </c>
      <c r="E614" s="822" t="s">
        <v>7235</v>
      </c>
      <c r="F614" s="822" t="s">
        <v>7240</v>
      </c>
      <c r="G614" s="822" t="s">
        <v>7241</v>
      </c>
      <c r="H614" s="831">
        <v>1</v>
      </c>
      <c r="I614" s="831">
        <v>158</v>
      </c>
      <c r="J614" s="822"/>
      <c r="K614" s="822">
        <v>158</v>
      </c>
      <c r="L614" s="831"/>
      <c r="M614" s="831"/>
      <c r="N614" s="822"/>
      <c r="O614" s="822"/>
      <c r="P614" s="831">
        <v>2</v>
      </c>
      <c r="Q614" s="831">
        <v>318</v>
      </c>
      <c r="R614" s="827"/>
      <c r="S614" s="832">
        <v>159</v>
      </c>
    </row>
    <row r="615" spans="1:19" ht="14.45" customHeight="1" x14ac:dyDescent="0.2">
      <c r="A615" s="821" t="s">
        <v>7252</v>
      </c>
      <c r="B615" s="822" t="s">
        <v>7253</v>
      </c>
      <c r="C615" s="822" t="s">
        <v>637</v>
      </c>
      <c r="D615" s="822" t="s">
        <v>2345</v>
      </c>
      <c r="E615" s="822" t="s">
        <v>7235</v>
      </c>
      <c r="F615" s="822" t="s">
        <v>7242</v>
      </c>
      <c r="G615" s="822" t="s">
        <v>7243</v>
      </c>
      <c r="H615" s="831"/>
      <c r="I615" s="831"/>
      <c r="J615" s="822"/>
      <c r="K615" s="822"/>
      <c r="L615" s="831">
        <v>1</v>
      </c>
      <c r="M615" s="831">
        <v>448</v>
      </c>
      <c r="N615" s="822">
        <v>1</v>
      </c>
      <c r="O615" s="822">
        <v>448</v>
      </c>
      <c r="P615" s="831"/>
      <c r="Q615" s="831"/>
      <c r="R615" s="827"/>
      <c r="S615" s="832"/>
    </row>
    <row r="616" spans="1:19" ht="14.45" customHeight="1" x14ac:dyDescent="0.2">
      <c r="A616" s="821" t="s">
        <v>7252</v>
      </c>
      <c r="B616" s="822" t="s">
        <v>7253</v>
      </c>
      <c r="C616" s="822" t="s">
        <v>637</v>
      </c>
      <c r="D616" s="822" t="s">
        <v>2345</v>
      </c>
      <c r="E616" s="822" t="s">
        <v>7235</v>
      </c>
      <c r="F616" s="822" t="s">
        <v>7338</v>
      </c>
      <c r="G616" s="822" t="s">
        <v>7339</v>
      </c>
      <c r="H616" s="831">
        <v>63</v>
      </c>
      <c r="I616" s="831">
        <v>3734</v>
      </c>
      <c r="J616" s="822">
        <v>2.9149102263856363</v>
      </c>
      <c r="K616" s="822">
        <v>59.269841269841272</v>
      </c>
      <c r="L616" s="831">
        <v>21</v>
      </c>
      <c r="M616" s="831">
        <v>1281</v>
      </c>
      <c r="N616" s="822">
        <v>1</v>
      </c>
      <c r="O616" s="822">
        <v>61</v>
      </c>
      <c r="P616" s="831">
        <v>31</v>
      </c>
      <c r="Q616" s="831">
        <v>1922</v>
      </c>
      <c r="R616" s="827">
        <v>1.5003903200624511</v>
      </c>
      <c r="S616" s="832">
        <v>62</v>
      </c>
    </row>
    <row r="617" spans="1:19" ht="14.45" customHeight="1" x14ac:dyDescent="0.2">
      <c r="A617" s="821" t="s">
        <v>7252</v>
      </c>
      <c r="B617" s="822" t="s">
        <v>7253</v>
      </c>
      <c r="C617" s="822" t="s">
        <v>637</v>
      </c>
      <c r="D617" s="822" t="s">
        <v>2345</v>
      </c>
      <c r="E617" s="822" t="s">
        <v>7235</v>
      </c>
      <c r="F617" s="822" t="s">
        <v>7348</v>
      </c>
      <c r="G617" s="822" t="s">
        <v>7349</v>
      </c>
      <c r="H617" s="831">
        <v>1</v>
      </c>
      <c r="I617" s="831">
        <v>353</v>
      </c>
      <c r="J617" s="822"/>
      <c r="K617" s="822">
        <v>353</v>
      </c>
      <c r="L617" s="831"/>
      <c r="M617" s="831"/>
      <c r="N617" s="822"/>
      <c r="O617" s="822"/>
      <c r="P617" s="831">
        <v>1</v>
      </c>
      <c r="Q617" s="831">
        <v>356</v>
      </c>
      <c r="R617" s="827"/>
      <c r="S617" s="832">
        <v>356</v>
      </c>
    </row>
    <row r="618" spans="1:19" ht="14.45" customHeight="1" x14ac:dyDescent="0.2">
      <c r="A618" s="821" t="s">
        <v>7252</v>
      </c>
      <c r="B618" s="822" t="s">
        <v>7253</v>
      </c>
      <c r="C618" s="822" t="s">
        <v>637</v>
      </c>
      <c r="D618" s="822" t="s">
        <v>2345</v>
      </c>
      <c r="E618" s="822" t="s">
        <v>7235</v>
      </c>
      <c r="F618" s="822" t="s">
        <v>7352</v>
      </c>
      <c r="G618" s="822" t="s">
        <v>7353</v>
      </c>
      <c r="H618" s="831"/>
      <c r="I618" s="831"/>
      <c r="J618" s="822"/>
      <c r="K618" s="822"/>
      <c r="L618" s="831">
        <v>1</v>
      </c>
      <c r="M618" s="831">
        <v>134</v>
      </c>
      <c r="N618" s="822">
        <v>1</v>
      </c>
      <c r="O618" s="822">
        <v>134</v>
      </c>
      <c r="P618" s="831"/>
      <c r="Q618" s="831"/>
      <c r="R618" s="827"/>
      <c r="S618" s="832"/>
    </row>
    <row r="619" spans="1:19" ht="14.45" customHeight="1" x14ac:dyDescent="0.2">
      <c r="A619" s="821" t="s">
        <v>7252</v>
      </c>
      <c r="B619" s="822" t="s">
        <v>7253</v>
      </c>
      <c r="C619" s="822" t="s">
        <v>637</v>
      </c>
      <c r="D619" s="822" t="s">
        <v>2345</v>
      </c>
      <c r="E619" s="822" t="s">
        <v>7235</v>
      </c>
      <c r="F619" s="822" t="s">
        <v>7360</v>
      </c>
      <c r="G619" s="822" t="s">
        <v>7361</v>
      </c>
      <c r="H619" s="831">
        <v>179</v>
      </c>
      <c r="I619" s="831">
        <v>15573</v>
      </c>
      <c r="J619" s="822">
        <v>1.5982142857142858</v>
      </c>
      <c r="K619" s="822">
        <v>87</v>
      </c>
      <c r="L619" s="831">
        <v>112</v>
      </c>
      <c r="M619" s="831">
        <v>9744</v>
      </c>
      <c r="N619" s="822">
        <v>1</v>
      </c>
      <c r="O619" s="822">
        <v>87</v>
      </c>
      <c r="P619" s="831">
        <v>101</v>
      </c>
      <c r="Q619" s="831">
        <v>8888</v>
      </c>
      <c r="R619" s="827">
        <v>0.91215106732348117</v>
      </c>
      <c r="S619" s="832">
        <v>88</v>
      </c>
    </row>
    <row r="620" spans="1:19" ht="14.45" customHeight="1" x14ac:dyDescent="0.2">
      <c r="A620" s="821" t="s">
        <v>7252</v>
      </c>
      <c r="B620" s="822" t="s">
        <v>7253</v>
      </c>
      <c r="C620" s="822" t="s">
        <v>637</v>
      </c>
      <c r="D620" s="822" t="s">
        <v>2345</v>
      </c>
      <c r="E620" s="822" t="s">
        <v>7235</v>
      </c>
      <c r="F620" s="822" t="s">
        <v>7362</v>
      </c>
      <c r="G620" s="822" t="s">
        <v>7363</v>
      </c>
      <c r="H620" s="831"/>
      <c r="I620" s="831"/>
      <c r="J620" s="822"/>
      <c r="K620" s="822"/>
      <c r="L620" s="831"/>
      <c r="M620" s="831"/>
      <c r="N620" s="822"/>
      <c r="O620" s="822"/>
      <c r="P620" s="831">
        <v>1</v>
      </c>
      <c r="Q620" s="831">
        <v>505</v>
      </c>
      <c r="R620" s="827"/>
      <c r="S620" s="832">
        <v>505</v>
      </c>
    </row>
    <row r="621" spans="1:19" ht="14.45" customHeight="1" x14ac:dyDescent="0.2">
      <c r="A621" s="821" t="s">
        <v>7252</v>
      </c>
      <c r="B621" s="822" t="s">
        <v>7253</v>
      </c>
      <c r="C621" s="822" t="s">
        <v>637</v>
      </c>
      <c r="D621" s="822" t="s">
        <v>2345</v>
      </c>
      <c r="E621" s="822" t="s">
        <v>7235</v>
      </c>
      <c r="F621" s="822" t="s">
        <v>7366</v>
      </c>
      <c r="G621" s="822" t="s">
        <v>7367</v>
      </c>
      <c r="H621" s="831"/>
      <c r="I621" s="831"/>
      <c r="J621" s="822"/>
      <c r="K621" s="822"/>
      <c r="L621" s="831"/>
      <c r="M621" s="831"/>
      <c r="N621" s="822"/>
      <c r="O621" s="822"/>
      <c r="P621" s="831">
        <v>2</v>
      </c>
      <c r="Q621" s="831">
        <v>5294</v>
      </c>
      <c r="R621" s="827"/>
      <c r="S621" s="832">
        <v>2647</v>
      </c>
    </row>
    <row r="622" spans="1:19" ht="14.45" customHeight="1" x14ac:dyDescent="0.2">
      <c r="A622" s="821" t="s">
        <v>7252</v>
      </c>
      <c r="B622" s="822" t="s">
        <v>7253</v>
      </c>
      <c r="C622" s="822" t="s">
        <v>637</v>
      </c>
      <c r="D622" s="822" t="s">
        <v>2345</v>
      </c>
      <c r="E622" s="822" t="s">
        <v>7235</v>
      </c>
      <c r="F622" s="822" t="s">
        <v>7368</v>
      </c>
      <c r="G622" s="822" t="s">
        <v>7369</v>
      </c>
      <c r="H622" s="831"/>
      <c r="I622" s="831"/>
      <c r="J622" s="822"/>
      <c r="K622" s="822"/>
      <c r="L622" s="831"/>
      <c r="M622" s="831"/>
      <c r="N622" s="822"/>
      <c r="O622" s="822"/>
      <c r="P622" s="831">
        <v>141</v>
      </c>
      <c r="Q622" s="831">
        <v>0</v>
      </c>
      <c r="R622" s="827"/>
      <c r="S622" s="832">
        <v>0</v>
      </c>
    </row>
    <row r="623" spans="1:19" ht="14.45" customHeight="1" x14ac:dyDescent="0.2">
      <c r="A623" s="821" t="s">
        <v>7252</v>
      </c>
      <c r="B623" s="822" t="s">
        <v>7253</v>
      </c>
      <c r="C623" s="822" t="s">
        <v>637</v>
      </c>
      <c r="D623" s="822" t="s">
        <v>2345</v>
      </c>
      <c r="E623" s="822" t="s">
        <v>7235</v>
      </c>
      <c r="F623" s="822" t="s">
        <v>7378</v>
      </c>
      <c r="G623" s="822" t="s">
        <v>7379</v>
      </c>
      <c r="H623" s="831"/>
      <c r="I623" s="831"/>
      <c r="J623" s="822"/>
      <c r="K623" s="822"/>
      <c r="L623" s="831"/>
      <c r="M623" s="831"/>
      <c r="N623" s="822"/>
      <c r="O623" s="822"/>
      <c r="P623" s="831">
        <v>56</v>
      </c>
      <c r="Q623" s="831">
        <v>0</v>
      </c>
      <c r="R623" s="827"/>
      <c r="S623" s="832">
        <v>0</v>
      </c>
    </row>
    <row r="624" spans="1:19" ht="14.45" customHeight="1" x14ac:dyDescent="0.2">
      <c r="A624" s="821" t="s">
        <v>7252</v>
      </c>
      <c r="B624" s="822" t="s">
        <v>7253</v>
      </c>
      <c r="C624" s="822" t="s">
        <v>637</v>
      </c>
      <c r="D624" s="822" t="s">
        <v>2345</v>
      </c>
      <c r="E624" s="822" t="s">
        <v>7235</v>
      </c>
      <c r="F624" s="822" t="s">
        <v>7382</v>
      </c>
      <c r="G624" s="822" t="s">
        <v>7383</v>
      </c>
      <c r="H624" s="831"/>
      <c r="I624" s="831"/>
      <c r="J624" s="822"/>
      <c r="K624" s="822"/>
      <c r="L624" s="831"/>
      <c r="M624" s="831"/>
      <c r="N624" s="822"/>
      <c r="O624" s="822"/>
      <c r="P624" s="831">
        <v>2</v>
      </c>
      <c r="Q624" s="831">
        <v>468</v>
      </c>
      <c r="R624" s="827"/>
      <c r="S624" s="832">
        <v>234</v>
      </c>
    </row>
    <row r="625" spans="1:19" ht="14.45" customHeight="1" x14ac:dyDescent="0.2">
      <c r="A625" s="821" t="s">
        <v>7252</v>
      </c>
      <c r="B625" s="822" t="s">
        <v>7253</v>
      </c>
      <c r="C625" s="822" t="s">
        <v>637</v>
      </c>
      <c r="D625" s="822" t="s">
        <v>2347</v>
      </c>
      <c r="E625" s="822" t="s">
        <v>7230</v>
      </c>
      <c r="F625" s="822" t="s">
        <v>7231</v>
      </c>
      <c r="G625" s="822" t="s">
        <v>7232</v>
      </c>
      <c r="H625" s="831">
        <v>13.55</v>
      </c>
      <c r="I625" s="831">
        <v>943.12</v>
      </c>
      <c r="J625" s="822">
        <v>6.7743140353397502</v>
      </c>
      <c r="K625" s="822">
        <v>69.602952029520296</v>
      </c>
      <c r="L625" s="831">
        <v>2</v>
      </c>
      <c r="M625" s="831">
        <v>139.22</v>
      </c>
      <c r="N625" s="822">
        <v>1</v>
      </c>
      <c r="O625" s="822">
        <v>69.61</v>
      </c>
      <c r="P625" s="831">
        <v>12</v>
      </c>
      <c r="Q625" s="831">
        <v>836.76</v>
      </c>
      <c r="R625" s="827">
        <v>6.0103433414739262</v>
      </c>
      <c r="S625" s="832">
        <v>69.73</v>
      </c>
    </row>
    <row r="626" spans="1:19" ht="14.45" customHeight="1" x14ac:dyDescent="0.2">
      <c r="A626" s="821" t="s">
        <v>7252</v>
      </c>
      <c r="B626" s="822" t="s">
        <v>7253</v>
      </c>
      <c r="C626" s="822" t="s">
        <v>637</v>
      </c>
      <c r="D626" s="822" t="s">
        <v>2347</v>
      </c>
      <c r="E626" s="822" t="s">
        <v>7230</v>
      </c>
      <c r="F626" s="822" t="s">
        <v>7255</v>
      </c>
      <c r="G626" s="822" t="s">
        <v>1178</v>
      </c>
      <c r="H626" s="831">
        <v>0.60000000000000009</v>
      </c>
      <c r="I626" s="831">
        <v>44.1</v>
      </c>
      <c r="J626" s="822"/>
      <c r="K626" s="822">
        <v>73.499999999999986</v>
      </c>
      <c r="L626" s="831"/>
      <c r="M626" s="831"/>
      <c r="N626" s="822"/>
      <c r="O626" s="822"/>
      <c r="P626" s="831"/>
      <c r="Q626" s="831"/>
      <c r="R626" s="827"/>
      <c r="S626" s="832"/>
    </row>
    <row r="627" spans="1:19" ht="14.45" customHeight="1" x14ac:dyDescent="0.2">
      <c r="A627" s="821" t="s">
        <v>7252</v>
      </c>
      <c r="B627" s="822" t="s">
        <v>7253</v>
      </c>
      <c r="C627" s="822" t="s">
        <v>637</v>
      </c>
      <c r="D627" s="822" t="s">
        <v>2347</v>
      </c>
      <c r="E627" s="822" t="s">
        <v>7230</v>
      </c>
      <c r="F627" s="822" t="s">
        <v>7258</v>
      </c>
      <c r="G627" s="822" t="s">
        <v>1178</v>
      </c>
      <c r="H627" s="831">
        <v>265</v>
      </c>
      <c r="I627" s="831">
        <v>4452</v>
      </c>
      <c r="J627" s="822">
        <v>1.0860655737704918</v>
      </c>
      <c r="K627" s="822">
        <v>16.8</v>
      </c>
      <c r="L627" s="831">
        <v>244</v>
      </c>
      <c r="M627" s="831">
        <v>4099.2</v>
      </c>
      <c r="N627" s="822">
        <v>1</v>
      </c>
      <c r="O627" s="822">
        <v>16.8</v>
      </c>
      <c r="P627" s="831">
        <v>151</v>
      </c>
      <c r="Q627" s="831">
        <v>2536.8000000000002</v>
      </c>
      <c r="R627" s="827">
        <v>0.61885245901639352</v>
      </c>
      <c r="S627" s="832">
        <v>16.8</v>
      </c>
    </row>
    <row r="628" spans="1:19" ht="14.45" customHeight="1" x14ac:dyDescent="0.2">
      <c r="A628" s="821" t="s">
        <v>7252</v>
      </c>
      <c r="B628" s="822" t="s">
        <v>7253</v>
      </c>
      <c r="C628" s="822" t="s">
        <v>637</v>
      </c>
      <c r="D628" s="822" t="s">
        <v>2347</v>
      </c>
      <c r="E628" s="822" t="s">
        <v>7230</v>
      </c>
      <c r="F628" s="822" t="s">
        <v>7259</v>
      </c>
      <c r="G628" s="822"/>
      <c r="H628" s="831">
        <v>0.60000000000000009</v>
      </c>
      <c r="I628" s="831">
        <v>126.03</v>
      </c>
      <c r="J628" s="822"/>
      <c r="K628" s="822">
        <v>210.04999999999998</v>
      </c>
      <c r="L628" s="831"/>
      <c r="M628" s="831"/>
      <c r="N628" s="822"/>
      <c r="O628" s="822"/>
      <c r="P628" s="831"/>
      <c r="Q628" s="831"/>
      <c r="R628" s="827"/>
      <c r="S628" s="832"/>
    </row>
    <row r="629" spans="1:19" ht="14.45" customHeight="1" x14ac:dyDescent="0.2">
      <c r="A629" s="821" t="s">
        <v>7252</v>
      </c>
      <c r="B629" s="822" t="s">
        <v>7253</v>
      </c>
      <c r="C629" s="822" t="s">
        <v>637</v>
      </c>
      <c r="D629" s="822" t="s">
        <v>2347</v>
      </c>
      <c r="E629" s="822" t="s">
        <v>7230</v>
      </c>
      <c r="F629" s="822" t="s">
        <v>7260</v>
      </c>
      <c r="G629" s="822" t="s">
        <v>3266</v>
      </c>
      <c r="H629" s="831"/>
      <c r="I629" s="831"/>
      <c r="J629" s="822"/>
      <c r="K629" s="822"/>
      <c r="L629" s="831"/>
      <c r="M629" s="831"/>
      <c r="N629" s="822"/>
      <c r="O629" s="822"/>
      <c r="P629" s="831">
        <v>1</v>
      </c>
      <c r="Q629" s="831">
        <v>941.26</v>
      </c>
      <c r="R629" s="827"/>
      <c r="S629" s="832">
        <v>941.26</v>
      </c>
    </row>
    <row r="630" spans="1:19" ht="14.45" customHeight="1" x14ac:dyDescent="0.2">
      <c r="A630" s="821" t="s">
        <v>7252</v>
      </c>
      <c r="B630" s="822" t="s">
        <v>7253</v>
      </c>
      <c r="C630" s="822" t="s">
        <v>637</v>
      </c>
      <c r="D630" s="822" t="s">
        <v>2347</v>
      </c>
      <c r="E630" s="822" t="s">
        <v>7235</v>
      </c>
      <c r="F630" s="822" t="s">
        <v>7268</v>
      </c>
      <c r="G630" s="822" t="s">
        <v>7269</v>
      </c>
      <c r="H630" s="831">
        <v>1</v>
      </c>
      <c r="I630" s="831">
        <v>206</v>
      </c>
      <c r="J630" s="822">
        <v>9.0469916556873073E-2</v>
      </c>
      <c r="K630" s="822">
        <v>206</v>
      </c>
      <c r="L630" s="831">
        <v>11</v>
      </c>
      <c r="M630" s="831">
        <v>2277</v>
      </c>
      <c r="N630" s="822">
        <v>1</v>
      </c>
      <c r="O630" s="822">
        <v>207</v>
      </c>
      <c r="P630" s="831">
        <v>3</v>
      </c>
      <c r="Q630" s="831">
        <v>627</v>
      </c>
      <c r="R630" s="827">
        <v>0.27536231884057971</v>
      </c>
      <c r="S630" s="832">
        <v>209</v>
      </c>
    </row>
    <row r="631" spans="1:19" ht="14.45" customHeight="1" x14ac:dyDescent="0.2">
      <c r="A631" s="821" t="s">
        <v>7252</v>
      </c>
      <c r="B631" s="822" t="s">
        <v>7253</v>
      </c>
      <c r="C631" s="822" t="s">
        <v>637</v>
      </c>
      <c r="D631" s="822" t="s">
        <v>2347</v>
      </c>
      <c r="E631" s="822" t="s">
        <v>7235</v>
      </c>
      <c r="F631" s="822" t="s">
        <v>7272</v>
      </c>
      <c r="G631" s="822" t="s">
        <v>7273</v>
      </c>
      <c r="H631" s="831">
        <v>29</v>
      </c>
      <c r="I631" s="831">
        <v>2407</v>
      </c>
      <c r="J631" s="822">
        <v>1.0612874779541446</v>
      </c>
      <c r="K631" s="822">
        <v>83</v>
      </c>
      <c r="L631" s="831">
        <v>27</v>
      </c>
      <c r="M631" s="831">
        <v>2268</v>
      </c>
      <c r="N631" s="822">
        <v>1</v>
      </c>
      <c r="O631" s="822">
        <v>84</v>
      </c>
      <c r="P631" s="831">
        <v>7</v>
      </c>
      <c r="Q631" s="831">
        <v>595</v>
      </c>
      <c r="R631" s="827">
        <v>0.26234567901234568</v>
      </c>
      <c r="S631" s="832">
        <v>85</v>
      </c>
    </row>
    <row r="632" spans="1:19" ht="14.45" customHeight="1" x14ac:dyDescent="0.2">
      <c r="A632" s="821" t="s">
        <v>7252</v>
      </c>
      <c r="B632" s="822" t="s">
        <v>7253</v>
      </c>
      <c r="C632" s="822" t="s">
        <v>637</v>
      </c>
      <c r="D632" s="822" t="s">
        <v>2347</v>
      </c>
      <c r="E632" s="822" t="s">
        <v>7235</v>
      </c>
      <c r="F632" s="822" t="s">
        <v>7274</v>
      </c>
      <c r="G632" s="822" t="s">
        <v>7275</v>
      </c>
      <c r="H632" s="831">
        <v>35</v>
      </c>
      <c r="I632" s="831">
        <v>3710</v>
      </c>
      <c r="J632" s="822">
        <v>1.0197910940076966</v>
      </c>
      <c r="K632" s="822">
        <v>106</v>
      </c>
      <c r="L632" s="831">
        <v>34</v>
      </c>
      <c r="M632" s="831">
        <v>3638</v>
      </c>
      <c r="N632" s="822">
        <v>1</v>
      </c>
      <c r="O632" s="822">
        <v>107</v>
      </c>
      <c r="P632" s="831">
        <v>21</v>
      </c>
      <c r="Q632" s="831">
        <v>2268</v>
      </c>
      <c r="R632" s="827">
        <v>0.62341946124244085</v>
      </c>
      <c r="S632" s="832">
        <v>108</v>
      </c>
    </row>
    <row r="633" spans="1:19" ht="14.45" customHeight="1" x14ac:dyDescent="0.2">
      <c r="A633" s="821" t="s">
        <v>7252</v>
      </c>
      <c r="B633" s="822" t="s">
        <v>7253</v>
      </c>
      <c r="C633" s="822" t="s">
        <v>637</v>
      </c>
      <c r="D633" s="822" t="s">
        <v>2347</v>
      </c>
      <c r="E633" s="822" t="s">
        <v>7235</v>
      </c>
      <c r="F633" s="822" t="s">
        <v>7276</v>
      </c>
      <c r="G633" s="822" t="s">
        <v>7277</v>
      </c>
      <c r="H633" s="831">
        <v>91</v>
      </c>
      <c r="I633" s="831">
        <v>3367</v>
      </c>
      <c r="J633" s="822">
        <v>0.99556475458308691</v>
      </c>
      <c r="K633" s="822">
        <v>37</v>
      </c>
      <c r="L633" s="831">
        <v>89</v>
      </c>
      <c r="M633" s="831">
        <v>3382</v>
      </c>
      <c r="N633" s="822">
        <v>1</v>
      </c>
      <c r="O633" s="822">
        <v>38</v>
      </c>
      <c r="P633" s="831">
        <v>125</v>
      </c>
      <c r="Q633" s="831">
        <v>4750</v>
      </c>
      <c r="R633" s="827">
        <v>1.404494382022472</v>
      </c>
      <c r="S633" s="832">
        <v>38</v>
      </c>
    </row>
    <row r="634" spans="1:19" ht="14.45" customHeight="1" x14ac:dyDescent="0.2">
      <c r="A634" s="821" t="s">
        <v>7252</v>
      </c>
      <c r="B634" s="822" t="s">
        <v>7253</v>
      </c>
      <c r="C634" s="822" t="s">
        <v>637</v>
      </c>
      <c r="D634" s="822" t="s">
        <v>2347</v>
      </c>
      <c r="E634" s="822" t="s">
        <v>7235</v>
      </c>
      <c r="F634" s="822" t="s">
        <v>7284</v>
      </c>
      <c r="G634" s="822" t="s">
        <v>7285</v>
      </c>
      <c r="H634" s="831">
        <v>1</v>
      </c>
      <c r="I634" s="831">
        <v>382</v>
      </c>
      <c r="J634" s="822"/>
      <c r="K634" s="822">
        <v>382</v>
      </c>
      <c r="L634" s="831"/>
      <c r="M634" s="831"/>
      <c r="N634" s="822"/>
      <c r="O634" s="822"/>
      <c r="P634" s="831"/>
      <c r="Q634" s="831"/>
      <c r="R634" s="827"/>
      <c r="S634" s="832"/>
    </row>
    <row r="635" spans="1:19" ht="14.45" customHeight="1" x14ac:dyDescent="0.2">
      <c r="A635" s="821" t="s">
        <v>7252</v>
      </c>
      <c r="B635" s="822" t="s">
        <v>7253</v>
      </c>
      <c r="C635" s="822" t="s">
        <v>637</v>
      </c>
      <c r="D635" s="822" t="s">
        <v>2347</v>
      </c>
      <c r="E635" s="822" t="s">
        <v>7235</v>
      </c>
      <c r="F635" s="822" t="s">
        <v>7286</v>
      </c>
      <c r="G635" s="822" t="s">
        <v>7287</v>
      </c>
      <c r="H635" s="831"/>
      <c r="I635" s="831"/>
      <c r="J635" s="822"/>
      <c r="K635" s="822"/>
      <c r="L635" s="831"/>
      <c r="M635" s="831"/>
      <c r="N635" s="822"/>
      <c r="O635" s="822"/>
      <c r="P635" s="831">
        <v>1</v>
      </c>
      <c r="Q635" s="831">
        <v>609</v>
      </c>
      <c r="R635" s="827"/>
      <c r="S635" s="832">
        <v>609</v>
      </c>
    </row>
    <row r="636" spans="1:19" ht="14.45" customHeight="1" x14ac:dyDescent="0.2">
      <c r="A636" s="821" t="s">
        <v>7252</v>
      </c>
      <c r="B636" s="822" t="s">
        <v>7253</v>
      </c>
      <c r="C636" s="822" t="s">
        <v>637</v>
      </c>
      <c r="D636" s="822" t="s">
        <v>2347</v>
      </c>
      <c r="E636" s="822" t="s">
        <v>7235</v>
      </c>
      <c r="F636" s="822" t="s">
        <v>7292</v>
      </c>
      <c r="G636" s="822" t="s">
        <v>7293</v>
      </c>
      <c r="H636" s="831"/>
      <c r="I636" s="831"/>
      <c r="J636" s="822"/>
      <c r="K636" s="822"/>
      <c r="L636" s="831">
        <v>1</v>
      </c>
      <c r="M636" s="831">
        <v>81</v>
      </c>
      <c r="N636" s="822">
        <v>1</v>
      </c>
      <c r="O636" s="822">
        <v>81</v>
      </c>
      <c r="P636" s="831">
        <v>1</v>
      </c>
      <c r="Q636" s="831">
        <v>82</v>
      </c>
      <c r="R636" s="827">
        <v>1.0123456790123457</v>
      </c>
      <c r="S636" s="832">
        <v>82</v>
      </c>
    </row>
    <row r="637" spans="1:19" ht="14.45" customHeight="1" x14ac:dyDescent="0.2">
      <c r="A637" s="821" t="s">
        <v>7252</v>
      </c>
      <c r="B637" s="822" t="s">
        <v>7253</v>
      </c>
      <c r="C637" s="822" t="s">
        <v>637</v>
      </c>
      <c r="D637" s="822" t="s">
        <v>2347</v>
      </c>
      <c r="E637" s="822" t="s">
        <v>7235</v>
      </c>
      <c r="F637" s="822" t="s">
        <v>7294</v>
      </c>
      <c r="G637" s="822" t="s">
        <v>7295</v>
      </c>
      <c r="H637" s="831">
        <v>610</v>
      </c>
      <c r="I637" s="831">
        <v>153720</v>
      </c>
      <c r="J637" s="822">
        <v>1.0983608900067166</v>
      </c>
      <c r="K637" s="822">
        <v>252</v>
      </c>
      <c r="L637" s="831">
        <v>551</v>
      </c>
      <c r="M637" s="831">
        <v>139954</v>
      </c>
      <c r="N637" s="822">
        <v>1</v>
      </c>
      <c r="O637" s="822">
        <v>254</v>
      </c>
      <c r="P637" s="831">
        <v>400</v>
      </c>
      <c r="Q637" s="831">
        <v>102000</v>
      </c>
      <c r="R637" s="827">
        <v>0.72881089500835994</v>
      </c>
      <c r="S637" s="832">
        <v>255</v>
      </c>
    </row>
    <row r="638" spans="1:19" ht="14.45" customHeight="1" x14ac:dyDescent="0.2">
      <c r="A638" s="821" t="s">
        <v>7252</v>
      </c>
      <c r="B638" s="822" t="s">
        <v>7253</v>
      </c>
      <c r="C638" s="822" t="s">
        <v>637</v>
      </c>
      <c r="D638" s="822" t="s">
        <v>2347</v>
      </c>
      <c r="E638" s="822" t="s">
        <v>7235</v>
      </c>
      <c r="F638" s="822" t="s">
        <v>7296</v>
      </c>
      <c r="G638" s="822" t="s">
        <v>7297</v>
      </c>
      <c r="H638" s="831">
        <v>723</v>
      </c>
      <c r="I638" s="831">
        <v>91612</v>
      </c>
      <c r="J638" s="822">
        <v>0.86763647384172449</v>
      </c>
      <c r="K638" s="822">
        <v>126.71092669432919</v>
      </c>
      <c r="L638" s="831">
        <v>838</v>
      </c>
      <c r="M638" s="831">
        <v>105588</v>
      </c>
      <c r="N638" s="822">
        <v>1</v>
      </c>
      <c r="O638" s="822">
        <v>126</v>
      </c>
      <c r="P638" s="831">
        <v>578</v>
      </c>
      <c r="Q638" s="831">
        <v>73406</v>
      </c>
      <c r="R638" s="827">
        <v>0.69521157707315229</v>
      </c>
      <c r="S638" s="832">
        <v>127</v>
      </c>
    </row>
    <row r="639" spans="1:19" ht="14.45" customHeight="1" x14ac:dyDescent="0.2">
      <c r="A639" s="821" t="s">
        <v>7252</v>
      </c>
      <c r="B639" s="822" t="s">
        <v>7253</v>
      </c>
      <c r="C639" s="822" t="s">
        <v>637</v>
      </c>
      <c r="D639" s="822" t="s">
        <v>2347</v>
      </c>
      <c r="E639" s="822" t="s">
        <v>7235</v>
      </c>
      <c r="F639" s="822" t="s">
        <v>7304</v>
      </c>
      <c r="G639" s="822" t="s">
        <v>7305</v>
      </c>
      <c r="H639" s="831">
        <v>453</v>
      </c>
      <c r="I639" s="831">
        <v>74292</v>
      </c>
      <c r="J639" s="822">
        <v>1.0797471114017876</v>
      </c>
      <c r="K639" s="822">
        <v>164</v>
      </c>
      <c r="L639" s="831">
        <v>417</v>
      </c>
      <c r="M639" s="831">
        <v>68805</v>
      </c>
      <c r="N639" s="822">
        <v>1</v>
      </c>
      <c r="O639" s="822">
        <v>165</v>
      </c>
      <c r="P639" s="831">
        <v>233</v>
      </c>
      <c r="Q639" s="831">
        <v>38678</v>
      </c>
      <c r="R639" s="827">
        <v>0.56213937940556646</v>
      </c>
      <c r="S639" s="832">
        <v>166</v>
      </c>
    </row>
    <row r="640" spans="1:19" ht="14.45" customHeight="1" x14ac:dyDescent="0.2">
      <c r="A640" s="821" t="s">
        <v>7252</v>
      </c>
      <c r="B640" s="822" t="s">
        <v>7253</v>
      </c>
      <c r="C640" s="822" t="s">
        <v>637</v>
      </c>
      <c r="D640" s="822" t="s">
        <v>2347</v>
      </c>
      <c r="E640" s="822" t="s">
        <v>7235</v>
      </c>
      <c r="F640" s="822" t="s">
        <v>7306</v>
      </c>
      <c r="G640" s="822" t="s">
        <v>7307</v>
      </c>
      <c r="H640" s="831"/>
      <c r="I640" s="831"/>
      <c r="J640" s="822"/>
      <c r="K640" s="822"/>
      <c r="L640" s="831"/>
      <c r="M640" s="831"/>
      <c r="N640" s="822"/>
      <c r="O640" s="822"/>
      <c r="P640" s="831">
        <v>95</v>
      </c>
      <c r="Q640" s="831">
        <v>0</v>
      </c>
      <c r="R640" s="827"/>
      <c r="S640" s="832">
        <v>0</v>
      </c>
    </row>
    <row r="641" spans="1:19" ht="14.45" customHeight="1" x14ac:dyDescent="0.2">
      <c r="A641" s="821" t="s">
        <v>7252</v>
      </c>
      <c r="B641" s="822" t="s">
        <v>7253</v>
      </c>
      <c r="C641" s="822" t="s">
        <v>637</v>
      </c>
      <c r="D641" s="822" t="s">
        <v>2347</v>
      </c>
      <c r="E641" s="822" t="s">
        <v>7235</v>
      </c>
      <c r="F641" s="822" t="s">
        <v>7308</v>
      </c>
      <c r="G641" s="822" t="s">
        <v>7309</v>
      </c>
      <c r="H641" s="831">
        <v>995</v>
      </c>
      <c r="I641" s="831">
        <v>33166.67</v>
      </c>
      <c r="J641" s="822">
        <v>0.74643690815811181</v>
      </c>
      <c r="K641" s="822">
        <v>33.33333668341708</v>
      </c>
      <c r="L641" s="831">
        <v>1333</v>
      </c>
      <c r="M641" s="831">
        <v>44433.320000000007</v>
      </c>
      <c r="N641" s="822">
        <v>1</v>
      </c>
      <c r="O641" s="822">
        <v>33.333323330832712</v>
      </c>
      <c r="P641" s="831">
        <v>952</v>
      </c>
      <c r="Q641" s="831">
        <v>37050.01</v>
      </c>
      <c r="R641" s="827">
        <v>0.83383393363358838</v>
      </c>
      <c r="S641" s="832">
        <v>38.918077731092438</v>
      </c>
    </row>
    <row r="642" spans="1:19" ht="14.45" customHeight="1" x14ac:dyDescent="0.2">
      <c r="A642" s="821" t="s">
        <v>7252</v>
      </c>
      <c r="B642" s="822" t="s">
        <v>7253</v>
      </c>
      <c r="C642" s="822" t="s">
        <v>637</v>
      </c>
      <c r="D642" s="822" t="s">
        <v>2347</v>
      </c>
      <c r="E642" s="822" t="s">
        <v>7235</v>
      </c>
      <c r="F642" s="822" t="s">
        <v>7312</v>
      </c>
      <c r="G642" s="822" t="s">
        <v>7313</v>
      </c>
      <c r="H642" s="831">
        <v>20</v>
      </c>
      <c r="I642" s="831">
        <v>740</v>
      </c>
      <c r="J642" s="822">
        <v>0.51246537396121883</v>
      </c>
      <c r="K642" s="822">
        <v>37</v>
      </c>
      <c r="L642" s="831">
        <v>38</v>
      </c>
      <c r="M642" s="831">
        <v>1444</v>
      </c>
      <c r="N642" s="822">
        <v>1</v>
      </c>
      <c r="O642" s="822">
        <v>38</v>
      </c>
      <c r="P642" s="831">
        <v>50</v>
      </c>
      <c r="Q642" s="831">
        <v>1900</v>
      </c>
      <c r="R642" s="827">
        <v>1.3157894736842106</v>
      </c>
      <c r="S642" s="832">
        <v>38</v>
      </c>
    </row>
    <row r="643" spans="1:19" ht="14.45" customHeight="1" x14ac:dyDescent="0.2">
      <c r="A643" s="821" t="s">
        <v>7252</v>
      </c>
      <c r="B643" s="822" t="s">
        <v>7253</v>
      </c>
      <c r="C643" s="822" t="s">
        <v>637</v>
      </c>
      <c r="D643" s="822" t="s">
        <v>2347</v>
      </c>
      <c r="E643" s="822" t="s">
        <v>7235</v>
      </c>
      <c r="F643" s="822" t="s">
        <v>7238</v>
      </c>
      <c r="G643" s="822" t="s">
        <v>7239</v>
      </c>
      <c r="H643" s="831">
        <v>474</v>
      </c>
      <c r="I643" s="831">
        <v>40764</v>
      </c>
      <c r="J643" s="822">
        <v>1.0722007417343959</v>
      </c>
      <c r="K643" s="822">
        <v>86</v>
      </c>
      <c r="L643" s="831">
        <v>437</v>
      </c>
      <c r="M643" s="831">
        <v>38019</v>
      </c>
      <c r="N643" s="822">
        <v>1</v>
      </c>
      <c r="O643" s="822">
        <v>87</v>
      </c>
      <c r="P643" s="831">
        <v>250</v>
      </c>
      <c r="Q643" s="831">
        <v>22000</v>
      </c>
      <c r="R643" s="827">
        <v>0.57865803940135196</v>
      </c>
      <c r="S643" s="832">
        <v>88</v>
      </c>
    </row>
    <row r="644" spans="1:19" ht="14.45" customHeight="1" x14ac:dyDescent="0.2">
      <c r="A644" s="821" t="s">
        <v>7252</v>
      </c>
      <c r="B644" s="822" t="s">
        <v>7253</v>
      </c>
      <c r="C644" s="822" t="s">
        <v>637</v>
      </c>
      <c r="D644" s="822" t="s">
        <v>2347</v>
      </c>
      <c r="E644" s="822" t="s">
        <v>7235</v>
      </c>
      <c r="F644" s="822" t="s">
        <v>7314</v>
      </c>
      <c r="G644" s="822" t="s">
        <v>7315</v>
      </c>
      <c r="H644" s="831">
        <v>5</v>
      </c>
      <c r="I644" s="831">
        <v>775</v>
      </c>
      <c r="J644" s="822">
        <v>0.99358974358974361</v>
      </c>
      <c r="K644" s="822">
        <v>155</v>
      </c>
      <c r="L644" s="831">
        <v>5</v>
      </c>
      <c r="M644" s="831">
        <v>780</v>
      </c>
      <c r="N644" s="822">
        <v>1</v>
      </c>
      <c r="O644" s="822">
        <v>156</v>
      </c>
      <c r="P644" s="831">
        <v>9</v>
      </c>
      <c r="Q644" s="831">
        <v>1413</v>
      </c>
      <c r="R644" s="827">
        <v>1.8115384615384615</v>
      </c>
      <c r="S644" s="832">
        <v>157</v>
      </c>
    </row>
    <row r="645" spans="1:19" ht="14.45" customHeight="1" x14ac:dyDescent="0.2">
      <c r="A645" s="821" t="s">
        <v>7252</v>
      </c>
      <c r="B645" s="822" t="s">
        <v>7253</v>
      </c>
      <c r="C645" s="822" t="s">
        <v>637</v>
      </c>
      <c r="D645" s="822" t="s">
        <v>2347</v>
      </c>
      <c r="E645" s="822" t="s">
        <v>7235</v>
      </c>
      <c r="F645" s="822" t="s">
        <v>7324</v>
      </c>
      <c r="G645" s="822" t="s">
        <v>7325</v>
      </c>
      <c r="H645" s="831"/>
      <c r="I645" s="831"/>
      <c r="J645" s="822"/>
      <c r="K645" s="822"/>
      <c r="L645" s="831"/>
      <c r="M645" s="831"/>
      <c r="N645" s="822"/>
      <c r="O645" s="822"/>
      <c r="P645" s="831">
        <v>2</v>
      </c>
      <c r="Q645" s="831">
        <v>152</v>
      </c>
      <c r="R645" s="827"/>
      <c r="S645" s="832">
        <v>76</v>
      </c>
    </row>
    <row r="646" spans="1:19" ht="14.45" customHeight="1" x14ac:dyDescent="0.2">
      <c r="A646" s="821" t="s">
        <v>7252</v>
      </c>
      <c r="B646" s="822" t="s">
        <v>7253</v>
      </c>
      <c r="C646" s="822" t="s">
        <v>637</v>
      </c>
      <c r="D646" s="822" t="s">
        <v>2347</v>
      </c>
      <c r="E646" s="822" t="s">
        <v>7235</v>
      </c>
      <c r="F646" s="822" t="s">
        <v>7326</v>
      </c>
      <c r="G646" s="822" t="s">
        <v>7327</v>
      </c>
      <c r="H646" s="831"/>
      <c r="I646" s="831"/>
      <c r="J646" s="822"/>
      <c r="K646" s="822"/>
      <c r="L646" s="831"/>
      <c r="M646" s="831"/>
      <c r="N646" s="822"/>
      <c r="O646" s="822"/>
      <c r="P646" s="831">
        <v>1</v>
      </c>
      <c r="Q646" s="831">
        <v>501</v>
      </c>
      <c r="R646" s="827"/>
      <c r="S646" s="832">
        <v>501</v>
      </c>
    </row>
    <row r="647" spans="1:19" ht="14.45" customHeight="1" x14ac:dyDescent="0.2">
      <c r="A647" s="821" t="s">
        <v>7252</v>
      </c>
      <c r="B647" s="822" t="s">
        <v>7253</v>
      </c>
      <c r="C647" s="822" t="s">
        <v>637</v>
      </c>
      <c r="D647" s="822" t="s">
        <v>2347</v>
      </c>
      <c r="E647" s="822" t="s">
        <v>7235</v>
      </c>
      <c r="F647" s="822" t="s">
        <v>7334</v>
      </c>
      <c r="G647" s="822" t="s">
        <v>7335</v>
      </c>
      <c r="H647" s="831"/>
      <c r="I647" s="831"/>
      <c r="J647" s="822"/>
      <c r="K647" s="822"/>
      <c r="L647" s="831">
        <v>1</v>
      </c>
      <c r="M647" s="831">
        <v>122</v>
      </c>
      <c r="N647" s="822">
        <v>1</v>
      </c>
      <c r="O647" s="822">
        <v>122</v>
      </c>
      <c r="P647" s="831"/>
      <c r="Q647" s="831"/>
      <c r="R647" s="827"/>
      <c r="S647" s="832"/>
    </row>
    <row r="648" spans="1:19" ht="14.45" customHeight="1" x14ac:dyDescent="0.2">
      <c r="A648" s="821" t="s">
        <v>7252</v>
      </c>
      <c r="B648" s="822" t="s">
        <v>7253</v>
      </c>
      <c r="C648" s="822" t="s">
        <v>637</v>
      </c>
      <c r="D648" s="822" t="s">
        <v>2347</v>
      </c>
      <c r="E648" s="822" t="s">
        <v>7235</v>
      </c>
      <c r="F648" s="822" t="s">
        <v>7336</v>
      </c>
      <c r="G648" s="822" t="s">
        <v>7337</v>
      </c>
      <c r="H648" s="831"/>
      <c r="I648" s="831"/>
      <c r="J648" s="822"/>
      <c r="K648" s="822"/>
      <c r="L648" s="831"/>
      <c r="M648" s="831"/>
      <c r="N648" s="822"/>
      <c r="O648" s="822"/>
      <c r="P648" s="831">
        <v>2</v>
      </c>
      <c r="Q648" s="831">
        <v>252</v>
      </c>
      <c r="R648" s="827"/>
      <c r="S648" s="832">
        <v>126</v>
      </c>
    </row>
    <row r="649" spans="1:19" ht="14.45" customHeight="1" x14ac:dyDescent="0.2">
      <c r="A649" s="821" t="s">
        <v>7252</v>
      </c>
      <c r="B649" s="822" t="s">
        <v>7253</v>
      </c>
      <c r="C649" s="822" t="s">
        <v>637</v>
      </c>
      <c r="D649" s="822" t="s">
        <v>2347</v>
      </c>
      <c r="E649" s="822" t="s">
        <v>7235</v>
      </c>
      <c r="F649" s="822" t="s">
        <v>7338</v>
      </c>
      <c r="G649" s="822" t="s">
        <v>7339</v>
      </c>
      <c r="H649" s="831">
        <v>15</v>
      </c>
      <c r="I649" s="831">
        <v>887</v>
      </c>
      <c r="J649" s="822">
        <v>0.76531492666091461</v>
      </c>
      <c r="K649" s="822">
        <v>59.133333333333333</v>
      </c>
      <c r="L649" s="831">
        <v>19</v>
      </c>
      <c r="M649" s="831">
        <v>1159</v>
      </c>
      <c r="N649" s="822">
        <v>1</v>
      </c>
      <c r="O649" s="822">
        <v>61</v>
      </c>
      <c r="P649" s="831">
        <v>19</v>
      </c>
      <c r="Q649" s="831">
        <v>1178</v>
      </c>
      <c r="R649" s="827">
        <v>1.0163934426229508</v>
      </c>
      <c r="S649" s="832">
        <v>62</v>
      </c>
    </row>
    <row r="650" spans="1:19" ht="14.45" customHeight="1" x14ac:dyDescent="0.2">
      <c r="A650" s="821" t="s">
        <v>7252</v>
      </c>
      <c r="B650" s="822" t="s">
        <v>7253</v>
      </c>
      <c r="C650" s="822" t="s">
        <v>637</v>
      </c>
      <c r="D650" s="822" t="s">
        <v>2347</v>
      </c>
      <c r="E650" s="822" t="s">
        <v>7235</v>
      </c>
      <c r="F650" s="822" t="s">
        <v>7342</v>
      </c>
      <c r="G650" s="822" t="s">
        <v>7343</v>
      </c>
      <c r="H650" s="831"/>
      <c r="I650" s="831"/>
      <c r="J650" s="822"/>
      <c r="K650" s="822"/>
      <c r="L650" s="831"/>
      <c r="M650" s="831"/>
      <c r="N650" s="822"/>
      <c r="O650" s="822"/>
      <c r="P650" s="831">
        <v>1</v>
      </c>
      <c r="Q650" s="831">
        <v>93</v>
      </c>
      <c r="R650" s="827"/>
      <c r="S650" s="832">
        <v>93</v>
      </c>
    </row>
    <row r="651" spans="1:19" ht="14.45" customHeight="1" x14ac:dyDescent="0.2">
      <c r="A651" s="821" t="s">
        <v>7252</v>
      </c>
      <c r="B651" s="822" t="s">
        <v>7253</v>
      </c>
      <c r="C651" s="822" t="s">
        <v>637</v>
      </c>
      <c r="D651" s="822" t="s">
        <v>2347</v>
      </c>
      <c r="E651" s="822" t="s">
        <v>7235</v>
      </c>
      <c r="F651" s="822" t="s">
        <v>7356</v>
      </c>
      <c r="G651" s="822" t="s">
        <v>7357</v>
      </c>
      <c r="H651" s="831">
        <v>1</v>
      </c>
      <c r="I651" s="831">
        <v>749</v>
      </c>
      <c r="J651" s="822"/>
      <c r="K651" s="822">
        <v>749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7252</v>
      </c>
      <c r="B652" s="822" t="s">
        <v>7253</v>
      </c>
      <c r="C652" s="822" t="s">
        <v>637</v>
      </c>
      <c r="D652" s="822" t="s">
        <v>2347</v>
      </c>
      <c r="E652" s="822" t="s">
        <v>7235</v>
      </c>
      <c r="F652" s="822" t="s">
        <v>7360</v>
      </c>
      <c r="G652" s="822" t="s">
        <v>7361</v>
      </c>
      <c r="H652" s="831">
        <v>20</v>
      </c>
      <c r="I652" s="831">
        <v>1740</v>
      </c>
      <c r="J652" s="822">
        <v>0.83333333333333337</v>
      </c>
      <c r="K652" s="822">
        <v>87</v>
      </c>
      <c r="L652" s="831">
        <v>24</v>
      </c>
      <c r="M652" s="831">
        <v>2088</v>
      </c>
      <c r="N652" s="822">
        <v>1</v>
      </c>
      <c r="O652" s="822">
        <v>87</v>
      </c>
      <c r="P652" s="831">
        <v>20</v>
      </c>
      <c r="Q652" s="831">
        <v>1760</v>
      </c>
      <c r="R652" s="827">
        <v>0.84291187739463602</v>
      </c>
      <c r="S652" s="832">
        <v>88</v>
      </c>
    </row>
    <row r="653" spans="1:19" ht="14.45" customHeight="1" x14ac:dyDescent="0.2">
      <c r="A653" s="821" t="s">
        <v>7252</v>
      </c>
      <c r="B653" s="822" t="s">
        <v>7253</v>
      </c>
      <c r="C653" s="822" t="s">
        <v>637</v>
      </c>
      <c r="D653" s="822" t="s">
        <v>2347</v>
      </c>
      <c r="E653" s="822" t="s">
        <v>7235</v>
      </c>
      <c r="F653" s="822" t="s">
        <v>7368</v>
      </c>
      <c r="G653" s="822" t="s">
        <v>7369</v>
      </c>
      <c r="H653" s="831"/>
      <c r="I653" s="831"/>
      <c r="J653" s="822"/>
      <c r="K653" s="822"/>
      <c r="L653" s="831"/>
      <c r="M653" s="831"/>
      <c r="N653" s="822"/>
      <c r="O653" s="822"/>
      <c r="P653" s="831">
        <v>117</v>
      </c>
      <c r="Q653" s="831">
        <v>0</v>
      </c>
      <c r="R653" s="827"/>
      <c r="S653" s="832">
        <v>0</v>
      </c>
    </row>
    <row r="654" spans="1:19" ht="14.45" customHeight="1" x14ac:dyDescent="0.2">
      <c r="A654" s="821" t="s">
        <v>7252</v>
      </c>
      <c r="B654" s="822" t="s">
        <v>7253</v>
      </c>
      <c r="C654" s="822" t="s">
        <v>637</v>
      </c>
      <c r="D654" s="822" t="s">
        <v>2347</v>
      </c>
      <c r="E654" s="822" t="s">
        <v>7235</v>
      </c>
      <c r="F654" s="822" t="s">
        <v>7378</v>
      </c>
      <c r="G654" s="822" t="s">
        <v>7379</v>
      </c>
      <c r="H654" s="831"/>
      <c r="I654" s="831"/>
      <c r="J654" s="822"/>
      <c r="K654" s="822"/>
      <c r="L654" s="831"/>
      <c r="M654" s="831"/>
      <c r="N654" s="822"/>
      <c r="O654" s="822"/>
      <c r="P654" s="831">
        <v>39</v>
      </c>
      <c r="Q654" s="831">
        <v>0</v>
      </c>
      <c r="R654" s="827"/>
      <c r="S654" s="832">
        <v>0</v>
      </c>
    </row>
    <row r="655" spans="1:19" ht="14.45" customHeight="1" x14ac:dyDescent="0.2">
      <c r="A655" s="821" t="s">
        <v>7252</v>
      </c>
      <c r="B655" s="822" t="s">
        <v>7253</v>
      </c>
      <c r="C655" s="822" t="s">
        <v>637</v>
      </c>
      <c r="D655" s="822" t="s">
        <v>2347</v>
      </c>
      <c r="E655" s="822" t="s">
        <v>7235</v>
      </c>
      <c r="F655" s="822" t="s">
        <v>7382</v>
      </c>
      <c r="G655" s="822" t="s">
        <v>7383</v>
      </c>
      <c r="H655" s="831"/>
      <c r="I655" s="831"/>
      <c r="J655" s="822"/>
      <c r="K655" s="822"/>
      <c r="L655" s="831"/>
      <c r="M655" s="831"/>
      <c r="N655" s="822"/>
      <c r="O655" s="822"/>
      <c r="P655" s="831">
        <v>2</v>
      </c>
      <c r="Q655" s="831">
        <v>468</v>
      </c>
      <c r="R655" s="827"/>
      <c r="S655" s="832">
        <v>234</v>
      </c>
    </row>
    <row r="656" spans="1:19" ht="14.45" customHeight="1" x14ac:dyDescent="0.2">
      <c r="A656" s="821" t="s">
        <v>7252</v>
      </c>
      <c r="B656" s="822" t="s">
        <v>7253</v>
      </c>
      <c r="C656" s="822" t="s">
        <v>637</v>
      </c>
      <c r="D656" s="822" t="s">
        <v>2347</v>
      </c>
      <c r="E656" s="822" t="s">
        <v>7235</v>
      </c>
      <c r="F656" s="822" t="s">
        <v>7384</v>
      </c>
      <c r="G656" s="822" t="s">
        <v>7383</v>
      </c>
      <c r="H656" s="831"/>
      <c r="I656" s="831"/>
      <c r="J656" s="822"/>
      <c r="K656" s="822"/>
      <c r="L656" s="831"/>
      <c r="M656" s="831"/>
      <c r="N656" s="822"/>
      <c r="O656" s="822"/>
      <c r="P656" s="831">
        <v>3</v>
      </c>
      <c r="Q656" s="831">
        <v>351</v>
      </c>
      <c r="R656" s="827"/>
      <c r="S656" s="832">
        <v>117</v>
      </c>
    </row>
    <row r="657" spans="1:19" ht="14.45" customHeight="1" x14ac:dyDescent="0.2">
      <c r="A657" s="821" t="s">
        <v>7252</v>
      </c>
      <c r="B657" s="822" t="s">
        <v>7253</v>
      </c>
      <c r="C657" s="822" t="s">
        <v>637</v>
      </c>
      <c r="D657" s="822" t="s">
        <v>7227</v>
      </c>
      <c r="E657" s="822" t="s">
        <v>7235</v>
      </c>
      <c r="F657" s="822" t="s">
        <v>7340</v>
      </c>
      <c r="G657" s="822" t="s">
        <v>7341</v>
      </c>
      <c r="H657" s="831"/>
      <c r="I657" s="831"/>
      <c r="J657" s="822"/>
      <c r="K657" s="822"/>
      <c r="L657" s="831">
        <v>1</v>
      </c>
      <c r="M657" s="831">
        <v>206</v>
      </c>
      <c r="N657" s="822">
        <v>1</v>
      </c>
      <c r="O657" s="822">
        <v>206</v>
      </c>
      <c r="P657" s="831"/>
      <c r="Q657" s="831"/>
      <c r="R657" s="827"/>
      <c r="S657" s="832"/>
    </row>
    <row r="658" spans="1:19" ht="14.45" customHeight="1" x14ac:dyDescent="0.2">
      <c r="A658" s="821" t="s">
        <v>7252</v>
      </c>
      <c r="B658" s="822" t="s">
        <v>7253</v>
      </c>
      <c r="C658" s="822" t="s">
        <v>637</v>
      </c>
      <c r="D658" s="822" t="s">
        <v>2349</v>
      </c>
      <c r="E658" s="822" t="s">
        <v>7230</v>
      </c>
      <c r="F658" s="822" t="s">
        <v>7231</v>
      </c>
      <c r="G658" s="822" t="s">
        <v>7232</v>
      </c>
      <c r="H658" s="831">
        <v>5.95</v>
      </c>
      <c r="I658" s="831">
        <v>414.12000000000006</v>
      </c>
      <c r="J658" s="822">
        <v>11.900000000000002</v>
      </c>
      <c r="K658" s="822">
        <v>69.600000000000009</v>
      </c>
      <c r="L658" s="831">
        <v>0.49999999999999994</v>
      </c>
      <c r="M658" s="831">
        <v>34.799999999999997</v>
      </c>
      <c r="N658" s="822">
        <v>1</v>
      </c>
      <c r="O658" s="822">
        <v>69.600000000000009</v>
      </c>
      <c r="P658" s="831">
        <v>2</v>
      </c>
      <c r="Q658" s="831">
        <v>139.46</v>
      </c>
      <c r="R658" s="827">
        <v>4.0074712643678163</v>
      </c>
      <c r="S658" s="832">
        <v>69.73</v>
      </c>
    </row>
    <row r="659" spans="1:19" ht="14.45" customHeight="1" x14ac:dyDescent="0.2">
      <c r="A659" s="821" t="s">
        <v>7252</v>
      </c>
      <c r="B659" s="822" t="s">
        <v>7253</v>
      </c>
      <c r="C659" s="822" t="s">
        <v>637</v>
      </c>
      <c r="D659" s="822" t="s">
        <v>2349</v>
      </c>
      <c r="E659" s="822" t="s">
        <v>7230</v>
      </c>
      <c r="F659" s="822" t="s">
        <v>7258</v>
      </c>
      <c r="G659" s="822" t="s">
        <v>1178</v>
      </c>
      <c r="H659" s="831">
        <v>118</v>
      </c>
      <c r="I659" s="831">
        <v>1982.4</v>
      </c>
      <c r="J659" s="822">
        <v>2.1071428571428572</v>
      </c>
      <c r="K659" s="822">
        <v>16.8</v>
      </c>
      <c r="L659" s="831">
        <v>56</v>
      </c>
      <c r="M659" s="831">
        <v>940.8</v>
      </c>
      <c r="N659" s="822">
        <v>1</v>
      </c>
      <c r="O659" s="822">
        <v>16.8</v>
      </c>
      <c r="P659" s="831">
        <v>55</v>
      </c>
      <c r="Q659" s="831">
        <v>924</v>
      </c>
      <c r="R659" s="827">
        <v>0.98214285714285721</v>
      </c>
      <c r="S659" s="832">
        <v>16.8</v>
      </c>
    </row>
    <row r="660" spans="1:19" ht="14.45" customHeight="1" x14ac:dyDescent="0.2">
      <c r="A660" s="821" t="s">
        <v>7252</v>
      </c>
      <c r="B660" s="822" t="s">
        <v>7253</v>
      </c>
      <c r="C660" s="822" t="s">
        <v>637</v>
      </c>
      <c r="D660" s="822" t="s">
        <v>2349</v>
      </c>
      <c r="E660" s="822" t="s">
        <v>7230</v>
      </c>
      <c r="F660" s="822" t="s">
        <v>7259</v>
      </c>
      <c r="G660" s="822"/>
      <c r="H660" s="831">
        <v>0.2</v>
      </c>
      <c r="I660" s="831">
        <v>42.01</v>
      </c>
      <c r="J660" s="822"/>
      <c r="K660" s="822">
        <v>210.04999999999998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7252</v>
      </c>
      <c r="B661" s="822" t="s">
        <v>7253</v>
      </c>
      <c r="C661" s="822" t="s">
        <v>637</v>
      </c>
      <c r="D661" s="822" t="s">
        <v>2349</v>
      </c>
      <c r="E661" s="822" t="s">
        <v>7235</v>
      </c>
      <c r="F661" s="822" t="s">
        <v>7274</v>
      </c>
      <c r="G661" s="822" t="s">
        <v>7275</v>
      </c>
      <c r="H661" s="831">
        <v>202</v>
      </c>
      <c r="I661" s="831">
        <v>21412</v>
      </c>
      <c r="J661" s="822">
        <v>1.6138076575218572</v>
      </c>
      <c r="K661" s="822">
        <v>106</v>
      </c>
      <c r="L661" s="831">
        <v>124</v>
      </c>
      <c r="M661" s="831">
        <v>13268</v>
      </c>
      <c r="N661" s="822">
        <v>1</v>
      </c>
      <c r="O661" s="822">
        <v>107</v>
      </c>
      <c r="P661" s="831">
        <v>97</v>
      </c>
      <c r="Q661" s="831">
        <v>10476</v>
      </c>
      <c r="R661" s="827">
        <v>0.78956888754899002</v>
      </c>
      <c r="S661" s="832">
        <v>108</v>
      </c>
    </row>
    <row r="662" spans="1:19" ht="14.45" customHeight="1" x14ac:dyDescent="0.2">
      <c r="A662" s="821" t="s">
        <v>7252</v>
      </c>
      <c r="B662" s="822" t="s">
        <v>7253</v>
      </c>
      <c r="C662" s="822" t="s">
        <v>637</v>
      </c>
      <c r="D662" s="822" t="s">
        <v>2349</v>
      </c>
      <c r="E662" s="822" t="s">
        <v>7235</v>
      </c>
      <c r="F662" s="822" t="s">
        <v>7276</v>
      </c>
      <c r="G662" s="822" t="s">
        <v>7277</v>
      </c>
      <c r="H662" s="831">
        <v>10</v>
      </c>
      <c r="I662" s="831">
        <v>370</v>
      </c>
      <c r="J662" s="822">
        <v>4.8684210526315788</v>
      </c>
      <c r="K662" s="822">
        <v>37</v>
      </c>
      <c r="L662" s="831">
        <v>2</v>
      </c>
      <c r="M662" s="831">
        <v>76</v>
      </c>
      <c r="N662" s="822">
        <v>1</v>
      </c>
      <c r="O662" s="822">
        <v>38</v>
      </c>
      <c r="P662" s="831">
        <v>15</v>
      </c>
      <c r="Q662" s="831">
        <v>570</v>
      </c>
      <c r="R662" s="827">
        <v>7.5</v>
      </c>
      <c r="S662" s="832">
        <v>38</v>
      </c>
    </row>
    <row r="663" spans="1:19" ht="14.45" customHeight="1" x14ac:dyDescent="0.2">
      <c r="A663" s="821" t="s">
        <v>7252</v>
      </c>
      <c r="B663" s="822" t="s">
        <v>7253</v>
      </c>
      <c r="C663" s="822" t="s">
        <v>637</v>
      </c>
      <c r="D663" s="822" t="s">
        <v>2349</v>
      </c>
      <c r="E663" s="822" t="s">
        <v>7235</v>
      </c>
      <c r="F663" s="822" t="s">
        <v>7280</v>
      </c>
      <c r="G663" s="822" t="s">
        <v>7281</v>
      </c>
      <c r="H663" s="831">
        <v>13</v>
      </c>
      <c r="I663" s="831">
        <v>65</v>
      </c>
      <c r="J663" s="822">
        <v>2.1666666666666665</v>
      </c>
      <c r="K663" s="822">
        <v>5</v>
      </c>
      <c r="L663" s="831">
        <v>6</v>
      </c>
      <c r="M663" s="831">
        <v>30</v>
      </c>
      <c r="N663" s="822">
        <v>1</v>
      </c>
      <c r="O663" s="822">
        <v>5</v>
      </c>
      <c r="P663" s="831">
        <v>11</v>
      </c>
      <c r="Q663" s="831">
        <v>55</v>
      </c>
      <c r="R663" s="827">
        <v>1.8333333333333333</v>
      </c>
      <c r="S663" s="832">
        <v>5</v>
      </c>
    </row>
    <row r="664" spans="1:19" ht="14.45" customHeight="1" x14ac:dyDescent="0.2">
      <c r="A664" s="821" t="s">
        <v>7252</v>
      </c>
      <c r="B664" s="822" t="s">
        <v>7253</v>
      </c>
      <c r="C664" s="822" t="s">
        <v>637</v>
      </c>
      <c r="D664" s="822" t="s">
        <v>2349</v>
      </c>
      <c r="E664" s="822" t="s">
        <v>7235</v>
      </c>
      <c r="F664" s="822" t="s">
        <v>7282</v>
      </c>
      <c r="G664" s="822" t="s">
        <v>7283</v>
      </c>
      <c r="H664" s="831"/>
      <c r="I664" s="831"/>
      <c r="J664" s="822"/>
      <c r="K664" s="822"/>
      <c r="L664" s="831"/>
      <c r="M664" s="831"/>
      <c r="N664" s="822"/>
      <c r="O664" s="822"/>
      <c r="P664" s="831">
        <v>1</v>
      </c>
      <c r="Q664" s="831">
        <v>243</v>
      </c>
      <c r="R664" s="827"/>
      <c r="S664" s="832">
        <v>243</v>
      </c>
    </row>
    <row r="665" spans="1:19" ht="14.45" customHeight="1" x14ac:dyDescent="0.2">
      <c r="A665" s="821" t="s">
        <v>7252</v>
      </c>
      <c r="B665" s="822" t="s">
        <v>7253</v>
      </c>
      <c r="C665" s="822" t="s">
        <v>637</v>
      </c>
      <c r="D665" s="822" t="s">
        <v>2349</v>
      </c>
      <c r="E665" s="822" t="s">
        <v>7235</v>
      </c>
      <c r="F665" s="822" t="s">
        <v>7284</v>
      </c>
      <c r="G665" s="822" t="s">
        <v>7285</v>
      </c>
      <c r="H665" s="831">
        <v>6</v>
      </c>
      <c r="I665" s="831">
        <v>2292</v>
      </c>
      <c r="J665" s="822">
        <v>2.984375</v>
      </c>
      <c r="K665" s="822">
        <v>382</v>
      </c>
      <c r="L665" s="831">
        <v>2</v>
      </c>
      <c r="M665" s="831">
        <v>768</v>
      </c>
      <c r="N665" s="822">
        <v>1</v>
      </c>
      <c r="O665" s="822">
        <v>384</v>
      </c>
      <c r="P665" s="831"/>
      <c r="Q665" s="831"/>
      <c r="R665" s="827"/>
      <c r="S665" s="832"/>
    </row>
    <row r="666" spans="1:19" ht="14.45" customHeight="1" x14ac:dyDescent="0.2">
      <c r="A666" s="821" t="s">
        <v>7252</v>
      </c>
      <c r="B666" s="822" t="s">
        <v>7253</v>
      </c>
      <c r="C666" s="822" t="s">
        <v>637</v>
      </c>
      <c r="D666" s="822" t="s">
        <v>2349</v>
      </c>
      <c r="E666" s="822" t="s">
        <v>7235</v>
      </c>
      <c r="F666" s="822" t="s">
        <v>7286</v>
      </c>
      <c r="G666" s="822" t="s">
        <v>7287</v>
      </c>
      <c r="H666" s="831">
        <v>1</v>
      </c>
      <c r="I666" s="831">
        <v>604</v>
      </c>
      <c r="J666" s="822"/>
      <c r="K666" s="822">
        <v>604</v>
      </c>
      <c r="L666" s="831"/>
      <c r="M666" s="831"/>
      <c r="N666" s="822"/>
      <c r="O666" s="822"/>
      <c r="P666" s="831"/>
      <c r="Q666" s="831"/>
      <c r="R666" s="827"/>
      <c r="S666" s="832"/>
    </row>
    <row r="667" spans="1:19" ht="14.45" customHeight="1" x14ac:dyDescent="0.2">
      <c r="A667" s="821" t="s">
        <v>7252</v>
      </c>
      <c r="B667" s="822" t="s">
        <v>7253</v>
      </c>
      <c r="C667" s="822" t="s">
        <v>637</v>
      </c>
      <c r="D667" s="822" t="s">
        <v>2349</v>
      </c>
      <c r="E667" s="822" t="s">
        <v>7235</v>
      </c>
      <c r="F667" s="822" t="s">
        <v>7294</v>
      </c>
      <c r="G667" s="822" t="s">
        <v>7295</v>
      </c>
      <c r="H667" s="831">
        <v>547</v>
      </c>
      <c r="I667" s="831">
        <v>137844</v>
      </c>
      <c r="J667" s="822">
        <v>1.4095919828203294</v>
      </c>
      <c r="K667" s="822">
        <v>252</v>
      </c>
      <c r="L667" s="831">
        <v>385</v>
      </c>
      <c r="M667" s="831">
        <v>97790</v>
      </c>
      <c r="N667" s="822">
        <v>1</v>
      </c>
      <c r="O667" s="822">
        <v>254</v>
      </c>
      <c r="P667" s="831">
        <v>287</v>
      </c>
      <c r="Q667" s="831">
        <v>73185</v>
      </c>
      <c r="R667" s="827">
        <v>0.7483894058697208</v>
      </c>
      <c r="S667" s="832">
        <v>255</v>
      </c>
    </row>
    <row r="668" spans="1:19" ht="14.45" customHeight="1" x14ac:dyDescent="0.2">
      <c r="A668" s="821" t="s">
        <v>7252</v>
      </c>
      <c r="B668" s="822" t="s">
        <v>7253</v>
      </c>
      <c r="C668" s="822" t="s">
        <v>637</v>
      </c>
      <c r="D668" s="822" t="s">
        <v>2349</v>
      </c>
      <c r="E668" s="822" t="s">
        <v>7235</v>
      </c>
      <c r="F668" s="822" t="s">
        <v>7296</v>
      </c>
      <c r="G668" s="822" t="s">
        <v>7297</v>
      </c>
      <c r="H668" s="831">
        <v>1167</v>
      </c>
      <c r="I668" s="831">
        <v>147882</v>
      </c>
      <c r="J668" s="822">
        <v>1.4226262626262627</v>
      </c>
      <c r="K668" s="822">
        <v>126.719794344473</v>
      </c>
      <c r="L668" s="831">
        <v>825</v>
      </c>
      <c r="M668" s="831">
        <v>103950</v>
      </c>
      <c r="N668" s="822">
        <v>1</v>
      </c>
      <c r="O668" s="822">
        <v>126</v>
      </c>
      <c r="P668" s="831">
        <v>651</v>
      </c>
      <c r="Q668" s="831">
        <v>82677</v>
      </c>
      <c r="R668" s="827">
        <v>0.79535353535353537</v>
      </c>
      <c r="S668" s="832">
        <v>127</v>
      </c>
    </row>
    <row r="669" spans="1:19" ht="14.45" customHeight="1" x14ac:dyDescent="0.2">
      <c r="A669" s="821" t="s">
        <v>7252</v>
      </c>
      <c r="B669" s="822" t="s">
        <v>7253</v>
      </c>
      <c r="C669" s="822" t="s">
        <v>637</v>
      </c>
      <c r="D669" s="822" t="s">
        <v>2349</v>
      </c>
      <c r="E669" s="822" t="s">
        <v>7235</v>
      </c>
      <c r="F669" s="822" t="s">
        <v>7304</v>
      </c>
      <c r="G669" s="822" t="s">
        <v>7305</v>
      </c>
      <c r="H669" s="831">
        <v>72</v>
      </c>
      <c r="I669" s="831">
        <v>11808</v>
      </c>
      <c r="J669" s="822">
        <v>1.2338557993730408</v>
      </c>
      <c r="K669" s="822">
        <v>164</v>
      </c>
      <c r="L669" s="831">
        <v>58</v>
      </c>
      <c r="M669" s="831">
        <v>9570</v>
      </c>
      <c r="N669" s="822">
        <v>1</v>
      </c>
      <c r="O669" s="822">
        <v>165</v>
      </c>
      <c r="P669" s="831">
        <v>48</v>
      </c>
      <c r="Q669" s="831">
        <v>7968</v>
      </c>
      <c r="R669" s="827">
        <v>0.83260188087774289</v>
      </c>
      <c r="S669" s="832">
        <v>166</v>
      </c>
    </row>
    <row r="670" spans="1:19" ht="14.45" customHeight="1" x14ac:dyDescent="0.2">
      <c r="A670" s="821" t="s">
        <v>7252</v>
      </c>
      <c r="B670" s="822" t="s">
        <v>7253</v>
      </c>
      <c r="C670" s="822" t="s">
        <v>637</v>
      </c>
      <c r="D670" s="822" t="s">
        <v>2349</v>
      </c>
      <c r="E670" s="822" t="s">
        <v>7235</v>
      </c>
      <c r="F670" s="822" t="s">
        <v>7306</v>
      </c>
      <c r="G670" s="822" t="s">
        <v>7307</v>
      </c>
      <c r="H670" s="831"/>
      <c r="I670" s="831"/>
      <c r="J670" s="822"/>
      <c r="K670" s="822"/>
      <c r="L670" s="831"/>
      <c r="M670" s="831"/>
      <c r="N670" s="822"/>
      <c r="O670" s="822"/>
      <c r="P670" s="831">
        <v>44</v>
      </c>
      <c r="Q670" s="831">
        <v>0</v>
      </c>
      <c r="R670" s="827"/>
      <c r="S670" s="832">
        <v>0</v>
      </c>
    </row>
    <row r="671" spans="1:19" ht="14.45" customHeight="1" x14ac:dyDescent="0.2">
      <c r="A671" s="821" t="s">
        <v>7252</v>
      </c>
      <c r="B671" s="822" t="s">
        <v>7253</v>
      </c>
      <c r="C671" s="822" t="s">
        <v>637</v>
      </c>
      <c r="D671" s="822" t="s">
        <v>2349</v>
      </c>
      <c r="E671" s="822" t="s">
        <v>7235</v>
      </c>
      <c r="F671" s="822" t="s">
        <v>7308</v>
      </c>
      <c r="G671" s="822" t="s">
        <v>7309</v>
      </c>
      <c r="H671" s="831">
        <v>1341</v>
      </c>
      <c r="I671" s="831">
        <v>44700</v>
      </c>
      <c r="J671" s="822">
        <v>1.1374048695686692</v>
      </c>
      <c r="K671" s="822">
        <v>33.333333333333336</v>
      </c>
      <c r="L671" s="831">
        <v>1179</v>
      </c>
      <c r="M671" s="831">
        <v>39299.99</v>
      </c>
      <c r="N671" s="822">
        <v>1</v>
      </c>
      <c r="O671" s="822">
        <v>33.333324851569124</v>
      </c>
      <c r="P671" s="831">
        <v>915</v>
      </c>
      <c r="Q671" s="831">
        <v>35254.449999999997</v>
      </c>
      <c r="R671" s="827">
        <v>0.89706002469720725</v>
      </c>
      <c r="S671" s="832">
        <v>38.529453551912567</v>
      </c>
    </row>
    <row r="672" spans="1:19" ht="14.45" customHeight="1" x14ac:dyDescent="0.2">
      <c r="A672" s="821" t="s">
        <v>7252</v>
      </c>
      <c r="B672" s="822" t="s">
        <v>7253</v>
      </c>
      <c r="C672" s="822" t="s">
        <v>637</v>
      </c>
      <c r="D672" s="822" t="s">
        <v>2349</v>
      </c>
      <c r="E672" s="822" t="s">
        <v>7235</v>
      </c>
      <c r="F672" s="822" t="s">
        <v>7312</v>
      </c>
      <c r="G672" s="822" t="s">
        <v>7313</v>
      </c>
      <c r="H672" s="831">
        <v>1</v>
      </c>
      <c r="I672" s="831">
        <v>37</v>
      </c>
      <c r="J672" s="822"/>
      <c r="K672" s="822">
        <v>37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7252</v>
      </c>
      <c r="B673" s="822" t="s">
        <v>7253</v>
      </c>
      <c r="C673" s="822" t="s">
        <v>637</v>
      </c>
      <c r="D673" s="822" t="s">
        <v>2349</v>
      </c>
      <c r="E673" s="822" t="s">
        <v>7235</v>
      </c>
      <c r="F673" s="822" t="s">
        <v>7238</v>
      </c>
      <c r="G673" s="822" t="s">
        <v>7239</v>
      </c>
      <c r="H673" s="831">
        <v>124</v>
      </c>
      <c r="I673" s="831">
        <v>10664</v>
      </c>
      <c r="J673" s="822">
        <v>1.8294733230399725</v>
      </c>
      <c r="K673" s="822">
        <v>86</v>
      </c>
      <c r="L673" s="831">
        <v>67</v>
      </c>
      <c r="M673" s="831">
        <v>5829</v>
      </c>
      <c r="N673" s="822">
        <v>1</v>
      </c>
      <c r="O673" s="822">
        <v>87</v>
      </c>
      <c r="P673" s="831">
        <v>77</v>
      </c>
      <c r="Q673" s="831">
        <v>6776</v>
      </c>
      <c r="R673" s="827">
        <v>1.1624635443472293</v>
      </c>
      <c r="S673" s="832">
        <v>88</v>
      </c>
    </row>
    <row r="674" spans="1:19" ht="14.45" customHeight="1" x14ac:dyDescent="0.2">
      <c r="A674" s="821" t="s">
        <v>7252</v>
      </c>
      <c r="B674" s="822" t="s">
        <v>7253</v>
      </c>
      <c r="C674" s="822" t="s">
        <v>637</v>
      </c>
      <c r="D674" s="822" t="s">
        <v>2349</v>
      </c>
      <c r="E674" s="822" t="s">
        <v>7235</v>
      </c>
      <c r="F674" s="822" t="s">
        <v>7324</v>
      </c>
      <c r="G674" s="822" t="s">
        <v>7325</v>
      </c>
      <c r="H674" s="831"/>
      <c r="I674" s="831"/>
      <c r="J674" s="822"/>
      <c r="K674" s="822"/>
      <c r="L674" s="831"/>
      <c r="M674" s="831"/>
      <c r="N674" s="822"/>
      <c r="O674" s="822"/>
      <c r="P674" s="831">
        <v>3</v>
      </c>
      <c r="Q674" s="831">
        <v>228</v>
      </c>
      <c r="R674" s="827"/>
      <c r="S674" s="832">
        <v>76</v>
      </c>
    </row>
    <row r="675" spans="1:19" ht="14.45" customHeight="1" x14ac:dyDescent="0.2">
      <c r="A675" s="821" t="s">
        <v>7252</v>
      </c>
      <c r="B675" s="822" t="s">
        <v>7253</v>
      </c>
      <c r="C675" s="822" t="s">
        <v>637</v>
      </c>
      <c r="D675" s="822" t="s">
        <v>2349</v>
      </c>
      <c r="E675" s="822" t="s">
        <v>7235</v>
      </c>
      <c r="F675" s="822" t="s">
        <v>7326</v>
      </c>
      <c r="G675" s="822" t="s">
        <v>7327</v>
      </c>
      <c r="H675" s="831">
        <v>2</v>
      </c>
      <c r="I675" s="831">
        <v>992</v>
      </c>
      <c r="J675" s="822">
        <v>1.9879759519038076</v>
      </c>
      <c r="K675" s="822">
        <v>496</v>
      </c>
      <c r="L675" s="831">
        <v>1</v>
      </c>
      <c r="M675" s="831">
        <v>499</v>
      </c>
      <c r="N675" s="822">
        <v>1</v>
      </c>
      <c r="O675" s="822">
        <v>499</v>
      </c>
      <c r="P675" s="831">
        <v>1</v>
      </c>
      <c r="Q675" s="831">
        <v>501</v>
      </c>
      <c r="R675" s="827">
        <v>1.0040080160320641</v>
      </c>
      <c r="S675" s="832">
        <v>501</v>
      </c>
    </row>
    <row r="676" spans="1:19" ht="14.45" customHeight="1" x14ac:dyDescent="0.2">
      <c r="A676" s="821" t="s">
        <v>7252</v>
      </c>
      <c r="B676" s="822" t="s">
        <v>7253</v>
      </c>
      <c r="C676" s="822" t="s">
        <v>637</v>
      </c>
      <c r="D676" s="822" t="s">
        <v>2349</v>
      </c>
      <c r="E676" s="822" t="s">
        <v>7235</v>
      </c>
      <c r="F676" s="822" t="s">
        <v>7356</v>
      </c>
      <c r="G676" s="822" t="s">
        <v>7357</v>
      </c>
      <c r="H676" s="831">
        <v>1</v>
      </c>
      <c r="I676" s="831">
        <v>748</v>
      </c>
      <c r="J676" s="822"/>
      <c r="K676" s="822">
        <v>748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7252</v>
      </c>
      <c r="B677" s="822" t="s">
        <v>7253</v>
      </c>
      <c r="C677" s="822" t="s">
        <v>637</v>
      </c>
      <c r="D677" s="822" t="s">
        <v>2349</v>
      </c>
      <c r="E677" s="822" t="s">
        <v>7235</v>
      </c>
      <c r="F677" s="822" t="s">
        <v>7360</v>
      </c>
      <c r="G677" s="822" t="s">
        <v>7361</v>
      </c>
      <c r="H677" s="831">
        <v>59</v>
      </c>
      <c r="I677" s="831">
        <v>5133</v>
      </c>
      <c r="J677" s="822">
        <v>2.95</v>
      </c>
      <c r="K677" s="822">
        <v>87</v>
      </c>
      <c r="L677" s="831">
        <v>20</v>
      </c>
      <c r="M677" s="831">
        <v>1740</v>
      </c>
      <c r="N677" s="822">
        <v>1</v>
      </c>
      <c r="O677" s="822">
        <v>87</v>
      </c>
      <c r="P677" s="831">
        <v>30</v>
      </c>
      <c r="Q677" s="831">
        <v>2640</v>
      </c>
      <c r="R677" s="827">
        <v>1.5172413793103448</v>
      </c>
      <c r="S677" s="832">
        <v>88</v>
      </c>
    </row>
    <row r="678" spans="1:19" ht="14.45" customHeight="1" x14ac:dyDescent="0.2">
      <c r="A678" s="821" t="s">
        <v>7252</v>
      </c>
      <c r="B678" s="822" t="s">
        <v>7253</v>
      </c>
      <c r="C678" s="822" t="s">
        <v>637</v>
      </c>
      <c r="D678" s="822" t="s">
        <v>2349</v>
      </c>
      <c r="E678" s="822" t="s">
        <v>7235</v>
      </c>
      <c r="F678" s="822" t="s">
        <v>7362</v>
      </c>
      <c r="G678" s="822" t="s">
        <v>7363</v>
      </c>
      <c r="H678" s="831">
        <v>1</v>
      </c>
      <c r="I678" s="831">
        <v>500</v>
      </c>
      <c r="J678" s="822"/>
      <c r="K678" s="822">
        <v>500</v>
      </c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7252</v>
      </c>
      <c r="B679" s="822" t="s">
        <v>7253</v>
      </c>
      <c r="C679" s="822" t="s">
        <v>637</v>
      </c>
      <c r="D679" s="822" t="s">
        <v>2349</v>
      </c>
      <c r="E679" s="822" t="s">
        <v>7235</v>
      </c>
      <c r="F679" s="822" t="s">
        <v>7368</v>
      </c>
      <c r="G679" s="822" t="s">
        <v>7369</v>
      </c>
      <c r="H679" s="831"/>
      <c r="I679" s="831"/>
      <c r="J679" s="822"/>
      <c r="K679" s="822"/>
      <c r="L679" s="831"/>
      <c r="M679" s="831"/>
      <c r="N679" s="822"/>
      <c r="O679" s="822"/>
      <c r="P679" s="831">
        <v>29</v>
      </c>
      <c r="Q679" s="831">
        <v>0</v>
      </c>
      <c r="R679" s="827"/>
      <c r="S679" s="832">
        <v>0</v>
      </c>
    </row>
    <row r="680" spans="1:19" ht="14.45" customHeight="1" x14ac:dyDescent="0.2">
      <c r="A680" s="821" t="s">
        <v>7252</v>
      </c>
      <c r="B680" s="822" t="s">
        <v>7253</v>
      </c>
      <c r="C680" s="822" t="s">
        <v>637</v>
      </c>
      <c r="D680" s="822" t="s">
        <v>2349</v>
      </c>
      <c r="E680" s="822" t="s">
        <v>7235</v>
      </c>
      <c r="F680" s="822" t="s">
        <v>7378</v>
      </c>
      <c r="G680" s="822" t="s">
        <v>7379</v>
      </c>
      <c r="H680" s="831"/>
      <c r="I680" s="831"/>
      <c r="J680" s="822"/>
      <c r="K680" s="822"/>
      <c r="L680" s="831"/>
      <c r="M680" s="831"/>
      <c r="N680" s="822"/>
      <c r="O680" s="822"/>
      <c r="P680" s="831">
        <v>3</v>
      </c>
      <c r="Q680" s="831">
        <v>0</v>
      </c>
      <c r="R680" s="827"/>
      <c r="S680" s="832">
        <v>0</v>
      </c>
    </row>
    <row r="681" spans="1:19" ht="14.45" customHeight="1" x14ac:dyDescent="0.2">
      <c r="A681" s="821" t="s">
        <v>7252</v>
      </c>
      <c r="B681" s="822" t="s">
        <v>7253</v>
      </c>
      <c r="C681" s="822" t="s">
        <v>637</v>
      </c>
      <c r="D681" s="822" t="s">
        <v>2350</v>
      </c>
      <c r="E681" s="822" t="s">
        <v>7230</v>
      </c>
      <c r="F681" s="822" t="s">
        <v>7231</v>
      </c>
      <c r="G681" s="822" t="s">
        <v>7232</v>
      </c>
      <c r="H681" s="831">
        <v>2</v>
      </c>
      <c r="I681" s="831">
        <v>139.19999999999999</v>
      </c>
      <c r="J681" s="822"/>
      <c r="K681" s="822">
        <v>69.599999999999994</v>
      </c>
      <c r="L681" s="831"/>
      <c r="M681" s="831"/>
      <c r="N681" s="822"/>
      <c r="O681" s="822"/>
      <c r="P681" s="831">
        <v>4</v>
      </c>
      <c r="Q681" s="831">
        <v>278.92</v>
      </c>
      <c r="R681" s="827"/>
      <c r="S681" s="832">
        <v>69.73</v>
      </c>
    </row>
    <row r="682" spans="1:19" ht="14.45" customHeight="1" x14ac:dyDescent="0.2">
      <c r="A682" s="821" t="s">
        <v>7252</v>
      </c>
      <c r="B682" s="822" t="s">
        <v>7253</v>
      </c>
      <c r="C682" s="822" t="s">
        <v>637</v>
      </c>
      <c r="D682" s="822" t="s">
        <v>2350</v>
      </c>
      <c r="E682" s="822" t="s">
        <v>7230</v>
      </c>
      <c r="F682" s="822" t="s">
        <v>7258</v>
      </c>
      <c r="G682" s="822" t="s">
        <v>1178</v>
      </c>
      <c r="H682" s="831">
        <v>36</v>
      </c>
      <c r="I682" s="831">
        <v>604.80000000000007</v>
      </c>
      <c r="J682" s="822">
        <v>2.7692307692307692</v>
      </c>
      <c r="K682" s="822">
        <v>16.8</v>
      </c>
      <c r="L682" s="831">
        <v>13</v>
      </c>
      <c r="M682" s="831">
        <v>218.40000000000003</v>
      </c>
      <c r="N682" s="822">
        <v>1</v>
      </c>
      <c r="O682" s="822">
        <v>16.800000000000004</v>
      </c>
      <c r="P682" s="831">
        <v>27</v>
      </c>
      <c r="Q682" s="831">
        <v>453.59999999999997</v>
      </c>
      <c r="R682" s="827">
        <v>2.0769230769230766</v>
      </c>
      <c r="S682" s="832">
        <v>16.799999999999997</v>
      </c>
    </row>
    <row r="683" spans="1:19" ht="14.45" customHeight="1" x14ac:dyDescent="0.2">
      <c r="A683" s="821" t="s">
        <v>7252</v>
      </c>
      <c r="B683" s="822" t="s">
        <v>7253</v>
      </c>
      <c r="C683" s="822" t="s">
        <v>637</v>
      </c>
      <c r="D683" s="822" t="s">
        <v>2350</v>
      </c>
      <c r="E683" s="822" t="s">
        <v>7230</v>
      </c>
      <c r="F683" s="822" t="s">
        <v>7259</v>
      </c>
      <c r="G683" s="822"/>
      <c r="H683" s="831">
        <v>0.8</v>
      </c>
      <c r="I683" s="831">
        <v>168.04</v>
      </c>
      <c r="J683" s="822"/>
      <c r="K683" s="822">
        <v>210.04999999999998</v>
      </c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7252</v>
      </c>
      <c r="B684" s="822" t="s">
        <v>7253</v>
      </c>
      <c r="C684" s="822" t="s">
        <v>637</v>
      </c>
      <c r="D684" s="822" t="s">
        <v>2350</v>
      </c>
      <c r="E684" s="822" t="s">
        <v>7235</v>
      </c>
      <c r="F684" s="822" t="s">
        <v>7274</v>
      </c>
      <c r="G684" s="822" t="s">
        <v>7275</v>
      </c>
      <c r="H684" s="831">
        <v>2</v>
      </c>
      <c r="I684" s="831">
        <v>212</v>
      </c>
      <c r="J684" s="822"/>
      <c r="K684" s="822">
        <v>106</v>
      </c>
      <c r="L684" s="831"/>
      <c r="M684" s="831"/>
      <c r="N684" s="822"/>
      <c r="O684" s="822"/>
      <c r="P684" s="831"/>
      <c r="Q684" s="831"/>
      <c r="R684" s="827"/>
      <c r="S684" s="832"/>
    </row>
    <row r="685" spans="1:19" ht="14.45" customHeight="1" x14ac:dyDescent="0.2">
      <c r="A685" s="821" t="s">
        <v>7252</v>
      </c>
      <c r="B685" s="822" t="s">
        <v>7253</v>
      </c>
      <c r="C685" s="822" t="s">
        <v>637</v>
      </c>
      <c r="D685" s="822" t="s">
        <v>2350</v>
      </c>
      <c r="E685" s="822" t="s">
        <v>7235</v>
      </c>
      <c r="F685" s="822" t="s">
        <v>7276</v>
      </c>
      <c r="G685" s="822" t="s">
        <v>7277</v>
      </c>
      <c r="H685" s="831">
        <v>3</v>
      </c>
      <c r="I685" s="831">
        <v>111</v>
      </c>
      <c r="J685" s="822">
        <v>0.58421052631578951</v>
      </c>
      <c r="K685" s="822">
        <v>37</v>
      </c>
      <c r="L685" s="831">
        <v>5</v>
      </c>
      <c r="M685" s="831">
        <v>190</v>
      </c>
      <c r="N685" s="822">
        <v>1</v>
      </c>
      <c r="O685" s="822">
        <v>38</v>
      </c>
      <c r="P685" s="831">
        <v>16</v>
      </c>
      <c r="Q685" s="831">
        <v>608</v>
      </c>
      <c r="R685" s="827">
        <v>3.2</v>
      </c>
      <c r="S685" s="832">
        <v>38</v>
      </c>
    </row>
    <row r="686" spans="1:19" ht="14.45" customHeight="1" x14ac:dyDescent="0.2">
      <c r="A686" s="821" t="s">
        <v>7252</v>
      </c>
      <c r="B686" s="822" t="s">
        <v>7253</v>
      </c>
      <c r="C686" s="822" t="s">
        <v>637</v>
      </c>
      <c r="D686" s="822" t="s">
        <v>2350</v>
      </c>
      <c r="E686" s="822" t="s">
        <v>7235</v>
      </c>
      <c r="F686" s="822" t="s">
        <v>7280</v>
      </c>
      <c r="G686" s="822" t="s">
        <v>7281</v>
      </c>
      <c r="H686" s="831"/>
      <c r="I686" s="831"/>
      <c r="J686" s="822"/>
      <c r="K686" s="822"/>
      <c r="L686" s="831"/>
      <c r="M686" s="831"/>
      <c r="N686" s="822"/>
      <c r="O686" s="822"/>
      <c r="P686" s="831">
        <v>4</v>
      </c>
      <c r="Q686" s="831">
        <v>20</v>
      </c>
      <c r="R686" s="827"/>
      <c r="S686" s="832">
        <v>5</v>
      </c>
    </row>
    <row r="687" spans="1:19" ht="14.45" customHeight="1" x14ac:dyDescent="0.2">
      <c r="A687" s="821" t="s">
        <v>7252</v>
      </c>
      <c r="B687" s="822" t="s">
        <v>7253</v>
      </c>
      <c r="C687" s="822" t="s">
        <v>637</v>
      </c>
      <c r="D687" s="822" t="s">
        <v>2350</v>
      </c>
      <c r="E687" s="822" t="s">
        <v>7235</v>
      </c>
      <c r="F687" s="822" t="s">
        <v>7292</v>
      </c>
      <c r="G687" s="822" t="s">
        <v>7293</v>
      </c>
      <c r="H687" s="831"/>
      <c r="I687" s="831"/>
      <c r="J687" s="822"/>
      <c r="K687" s="822"/>
      <c r="L687" s="831">
        <v>1</v>
      </c>
      <c r="M687" s="831">
        <v>81</v>
      </c>
      <c r="N687" s="822">
        <v>1</v>
      </c>
      <c r="O687" s="822">
        <v>81</v>
      </c>
      <c r="P687" s="831"/>
      <c r="Q687" s="831"/>
      <c r="R687" s="827"/>
      <c r="S687" s="832"/>
    </row>
    <row r="688" spans="1:19" ht="14.45" customHeight="1" x14ac:dyDescent="0.2">
      <c r="A688" s="821" t="s">
        <v>7252</v>
      </c>
      <c r="B688" s="822" t="s">
        <v>7253</v>
      </c>
      <c r="C688" s="822" t="s">
        <v>637</v>
      </c>
      <c r="D688" s="822" t="s">
        <v>2350</v>
      </c>
      <c r="E688" s="822" t="s">
        <v>7235</v>
      </c>
      <c r="F688" s="822" t="s">
        <v>7294</v>
      </c>
      <c r="G688" s="822" t="s">
        <v>7295</v>
      </c>
      <c r="H688" s="831">
        <v>322</v>
      </c>
      <c r="I688" s="831">
        <v>81144</v>
      </c>
      <c r="J688" s="822">
        <v>0.93684623732883832</v>
      </c>
      <c r="K688" s="822">
        <v>252</v>
      </c>
      <c r="L688" s="831">
        <v>341</v>
      </c>
      <c r="M688" s="831">
        <v>86614</v>
      </c>
      <c r="N688" s="822">
        <v>1</v>
      </c>
      <c r="O688" s="822">
        <v>254</v>
      </c>
      <c r="P688" s="831">
        <v>366</v>
      </c>
      <c r="Q688" s="831">
        <v>93330</v>
      </c>
      <c r="R688" s="827">
        <v>1.0775394278061283</v>
      </c>
      <c r="S688" s="832">
        <v>255</v>
      </c>
    </row>
    <row r="689" spans="1:19" ht="14.45" customHeight="1" x14ac:dyDescent="0.2">
      <c r="A689" s="821" t="s">
        <v>7252</v>
      </c>
      <c r="B689" s="822" t="s">
        <v>7253</v>
      </c>
      <c r="C689" s="822" t="s">
        <v>637</v>
      </c>
      <c r="D689" s="822" t="s">
        <v>2350</v>
      </c>
      <c r="E689" s="822" t="s">
        <v>7235</v>
      </c>
      <c r="F689" s="822" t="s">
        <v>7296</v>
      </c>
      <c r="G689" s="822" t="s">
        <v>7297</v>
      </c>
      <c r="H689" s="831">
        <v>406</v>
      </c>
      <c r="I689" s="831">
        <v>51486</v>
      </c>
      <c r="J689" s="822">
        <v>0.94369295062135705</v>
      </c>
      <c r="K689" s="822">
        <v>126.8128078817734</v>
      </c>
      <c r="L689" s="831">
        <v>433</v>
      </c>
      <c r="M689" s="831">
        <v>54558</v>
      </c>
      <c r="N689" s="822">
        <v>1</v>
      </c>
      <c r="O689" s="822">
        <v>126</v>
      </c>
      <c r="P689" s="831">
        <v>345</v>
      </c>
      <c r="Q689" s="831">
        <v>43815</v>
      </c>
      <c r="R689" s="827">
        <v>0.80309028923347625</v>
      </c>
      <c r="S689" s="832">
        <v>127</v>
      </c>
    </row>
    <row r="690" spans="1:19" ht="14.45" customHeight="1" x14ac:dyDescent="0.2">
      <c r="A690" s="821" t="s">
        <v>7252</v>
      </c>
      <c r="B690" s="822" t="s">
        <v>7253</v>
      </c>
      <c r="C690" s="822" t="s">
        <v>637</v>
      </c>
      <c r="D690" s="822" t="s">
        <v>2350</v>
      </c>
      <c r="E690" s="822" t="s">
        <v>7235</v>
      </c>
      <c r="F690" s="822" t="s">
        <v>7304</v>
      </c>
      <c r="G690" s="822" t="s">
        <v>7305</v>
      </c>
      <c r="H690" s="831">
        <v>109</v>
      </c>
      <c r="I690" s="831">
        <v>17876</v>
      </c>
      <c r="J690" s="822">
        <v>0.98490358126721766</v>
      </c>
      <c r="K690" s="822">
        <v>164</v>
      </c>
      <c r="L690" s="831">
        <v>110</v>
      </c>
      <c r="M690" s="831">
        <v>18150</v>
      </c>
      <c r="N690" s="822">
        <v>1</v>
      </c>
      <c r="O690" s="822">
        <v>165</v>
      </c>
      <c r="P690" s="831">
        <v>144</v>
      </c>
      <c r="Q690" s="831">
        <v>23904</v>
      </c>
      <c r="R690" s="827">
        <v>1.3170247933884298</v>
      </c>
      <c r="S690" s="832">
        <v>166</v>
      </c>
    </row>
    <row r="691" spans="1:19" ht="14.45" customHeight="1" x14ac:dyDescent="0.2">
      <c r="A691" s="821" t="s">
        <v>7252</v>
      </c>
      <c r="B691" s="822" t="s">
        <v>7253</v>
      </c>
      <c r="C691" s="822" t="s">
        <v>637</v>
      </c>
      <c r="D691" s="822" t="s">
        <v>2350</v>
      </c>
      <c r="E691" s="822" t="s">
        <v>7235</v>
      </c>
      <c r="F691" s="822" t="s">
        <v>7306</v>
      </c>
      <c r="G691" s="822" t="s">
        <v>7307</v>
      </c>
      <c r="H691" s="831"/>
      <c r="I691" s="831"/>
      <c r="J691" s="822"/>
      <c r="K691" s="822"/>
      <c r="L691" s="831"/>
      <c r="M691" s="831"/>
      <c r="N691" s="822"/>
      <c r="O691" s="822"/>
      <c r="P691" s="831">
        <v>55</v>
      </c>
      <c r="Q691" s="831">
        <v>0</v>
      </c>
      <c r="R691" s="827"/>
      <c r="S691" s="832">
        <v>0</v>
      </c>
    </row>
    <row r="692" spans="1:19" ht="14.45" customHeight="1" x14ac:dyDescent="0.2">
      <c r="A692" s="821" t="s">
        <v>7252</v>
      </c>
      <c r="B692" s="822" t="s">
        <v>7253</v>
      </c>
      <c r="C692" s="822" t="s">
        <v>637</v>
      </c>
      <c r="D692" s="822" t="s">
        <v>2350</v>
      </c>
      <c r="E692" s="822" t="s">
        <v>7235</v>
      </c>
      <c r="F692" s="822" t="s">
        <v>7308</v>
      </c>
      <c r="G692" s="822" t="s">
        <v>7309</v>
      </c>
      <c r="H692" s="831">
        <v>572</v>
      </c>
      <c r="I692" s="831">
        <v>19066.669999999998</v>
      </c>
      <c r="J692" s="822">
        <v>0.76675637178454992</v>
      </c>
      <c r="K692" s="822">
        <v>33.333339160839159</v>
      </c>
      <c r="L692" s="831">
        <v>746</v>
      </c>
      <c r="M692" s="831">
        <v>24866.660000000003</v>
      </c>
      <c r="N692" s="822">
        <v>1</v>
      </c>
      <c r="O692" s="822">
        <v>33.333324396782849</v>
      </c>
      <c r="P692" s="831">
        <v>707</v>
      </c>
      <c r="Q692" s="831">
        <v>27617.779999999995</v>
      </c>
      <c r="R692" s="827">
        <v>1.110634882207743</v>
      </c>
      <c r="S692" s="832">
        <v>39.063338048090515</v>
      </c>
    </row>
    <row r="693" spans="1:19" ht="14.45" customHeight="1" x14ac:dyDescent="0.2">
      <c r="A693" s="821" t="s">
        <v>7252</v>
      </c>
      <c r="B693" s="822" t="s">
        <v>7253</v>
      </c>
      <c r="C693" s="822" t="s">
        <v>637</v>
      </c>
      <c r="D693" s="822" t="s">
        <v>2350</v>
      </c>
      <c r="E693" s="822" t="s">
        <v>7235</v>
      </c>
      <c r="F693" s="822" t="s">
        <v>7312</v>
      </c>
      <c r="G693" s="822" t="s">
        <v>7313</v>
      </c>
      <c r="H693" s="831">
        <v>1</v>
      </c>
      <c r="I693" s="831">
        <v>37</v>
      </c>
      <c r="J693" s="822">
        <v>0.32456140350877194</v>
      </c>
      <c r="K693" s="822">
        <v>37</v>
      </c>
      <c r="L693" s="831">
        <v>3</v>
      </c>
      <c r="M693" s="831">
        <v>114</v>
      </c>
      <c r="N693" s="822">
        <v>1</v>
      </c>
      <c r="O693" s="822">
        <v>38</v>
      </c>
      <c r="P693" s="831">
        <v>3</v>
      </c>
      <c r="Q693" s="831">
        <v>114</v>
      </c>
      <c r="R693" s="827">
        <v>1</v>
      </c>
      <c r="S693" s="832">
        <v>38</v>
      </c>
    </row>
    <row r="694" spans="1:19" ht="14.45" customHeight="1" x14ac:dyDescent="0.2">
      <c r="A694" s="821" t="s">
        <v>7252</v>
      </c>
      <c r="B694" s="822" t="s">
        <v>7253</v>
      </c>
      <c r="C694" s="822" t="s">
        <v>637</v>
      </c>
      <c r="D694" s="822" t="s">
        <v>2350</v>
      </c>
      <c r="E694" s="822" t="s">
        <v>7235</v>
      </c>
      <c r="F694" s="822" t="s">
        <v>7238</v>
      </c>
      <c r="G694" s="822" t="s">
        <v>7239</v>
      </c>
      <c r="H694" s="831">
        <v>105</v>
      </c>
      <c r="I694" s="831">
        <v>9030</v>
      </c>
      <c r="J694" s="822">
        <v>0.93507300403852123</v>
      </c>
      <c r="K694" s="822">
        <v>86</v>
      </c>
      <c r="L694" s="831">
        <v>111</v>
      </c>
      <c r="M694" s="831">
        <v>9657</v>
      </c>
      <c r="N694" s="822">
        <v>1</v>
      </c>
      <c r="O694" s="822">
        <v>87</v>
      </c>
      <c r="P694" s="831">
        <v>148</v>
      </c>
      <c r="Q694" s="831">
        <v>13024</v>
      </c>
      <c r="R694" s="827">
        <v>1.3486590038314177</v>
      </c>
      <c r="S694" s="832">
        <v>88</v>
      </c>
    </row>
    <row r="695" spans="1:19" ht="14.45" customHeight="1" x14ac:dyDescent="0.2">
      <c r="A695" s="821" t="s">
        <v>7252</v>
      </c>
      <c r="B695" s="822" t="s">
        <v>7253</v>
      </c>
      <c r="C695" s="822" t="s">
        <v>637</v>
      </c>
      <c r="D695" s="822" t="s">
        <v>2350</v>
      </c>
      <c r="E695" s="822" t="s">
        <v>7235</v>
      </c>
      <c r="F695" s="822" t="s">
        <v>7314</v>
      </c>
      <c r="G695" s="822" t="s">
        <v>7315</v>
      </c>
      <c r="H695" s="831"/>
      <c r="I695" s="831"/>
      <c r="J695" s="822"/>
      <c r="K695" s="822"/>
      <c r="L695" s="831"/>
      <c r="M695" s="831"/>
      <c r="N695" s="822"/>
      <c r="O695" s="822"/>
      <c r="P695" s="831">
        <v>1</v>
      </c>
      <c r="Q695" s="831">
        <v>157</v>
      </c>
      <c r="R695" s="827"/>
      <c r="S695" s="832">
        <v>157</v>
      </c>
    </row>
    <row r="696" spans="1:19" ht="14.45" customHeight="1" x14ac:dyDescent="0.2">
      <c r="A696" s="821" t="s">
        <v>7252</v>
      </c>
      <c r="B696" s="822" t="s">
        <v>7253</v>
      </c>
      <c r="C696" s="822" t="s">
        <v>637</v>
      </c>
      <c r="D696" s="822" t="s">
        <v>2350</v>
      </c>
      <c r="E696" s="822" t="s">
        <v>7235</v>
      </c>
      <c r="F696" s="822" t="s">
        <v>7324</v>
      </c>
      <c r="G696" s="822" t="s">
        <v>7325</v>
      </c>
      <c r="H696" s="831"/>
      <c r="I696" s="831"/>
      <c r="J696" s="822"/>
      <c r="K696" s="822"/>
      <c r="L696" s="831"/>
      <c r="M696" s="831"/>
      <c r="N696" s="822"/>
      <c r="O696" s="822"/>
      <c r="P696" s="831">
        <v>9</v>
      </c>
      <c r="Q696" s="831">
        <v>684</v>
      </c>
      <c r="R696" s="827"/>
      <c r="S696" s="832">
        <v>76</v>
      </c>
    </row>
    <row r="697" spans="1:19" ht="14.45" customHeight="1" x14ac:dyDescent="0.2">
      <c r="A697" s="821" t="s">
        <v>7252</v>
      </c>
      <c r="B697" s="822" t="s">
        <v>7253</v>
      </c>
      <c r="C697" s="822" t="s">
        <v>637</v>
      </c>
      <c r="D697" s="822" t="s">
        <v>2350</v>
      </c>
      <c r="E697" s="822" t="s">
        <v>7235</v>
      </c>
      <c r="F697" s="822" t="s">
        <v>7350</v>
      </c>
      <c r="G697" s="822" t="s">
        <v>7351</v>
      </c>
      <c r="H697" s="831"/>
      <c r="I697" s="831"/>
      <c r="J697" s="822"/>
      <c r="K697" s="822"/>
      <c r="L697" s="831"/>
      <c r="M697" s="831"/>
      <c r="N697" s="822"/>
      <c r="O697" s="822"/>
      <c r="P697" s="831">
        <v>1</v>
      </c>
      <c r="Q697" s="831">
        <v>509</v>
      </c>
      <c r="R697" s="827"/>
      <c r="S697" s="832">
        <v>509</v>
      </c>
    </row>
    <row r="698" spans="1:19" ht="14.45" customHeight="1" x14ac:dyDescent="0.2">
      <c r="A698" s="821" t="s">
        <v>7252</v>
      </c>
      <c r="B698" s="822" t="s">
        <v>7253</v>
      </c>
      <c r="C698" s="822" t="s">
        <v>637</v>
      </c>
      <c r="D698" s="822" t="s">
        <v>2350</v>
      </c>
      <c r="E698" s="822" t="s">
        <v>7235</v>
      </c>
      <c r="F698" s="822" t="s">
        <v>7360</v>
      </c>
      <c r="G698" s="822" t="s">
        <v>7361</v>
      </c>
      <c r="H698" s="831">
        <v>3</v>
      </c>
      <c r="I698" s="831">
        <v>261</v>
      </c>
      <c r="J698" s="822">
        <v>0.6</v>
      </c>
      <c r="K698" s="822">
        <v>87</v>
      </c>
      <c r="L698" s="831">
        <v>5</v>
      </c>
      <c r="M698" s="831">
        <v>435</v>
      </c>
      <c r="N698" s="822">
        <v>1</v>
      </c>
      <c r="O698" s="822">
        <v>87</v>
      </c>
      <c r="P698" s="831">
        <v>4</v>
      </c>
      <c r="Q698" s="831">
        <v>352</v>
      </c>
      <c r="R698" s="827">
        <v>0.80919540229885056</v>
      </c>
      <c r="S698" s="832">
        <v>88</v>
      </c>
    </row>
    <row r="699" spans="1:19" ht="14.45" customHeight="1" x14ac:dyDescent="0.2">
      <c r="A699" s="821" t="s">
        <v>7252</v>
      </c>
      <c r="B699" s="822" t="s">
        <v>7253</v>
      </c>
      <c r="C699" s="822" t="s">
        <v>637</v>
      </c>
      <c r="D699" s="822" t="s">
        <v>2350</v>
      </c>
      <c r="E699" s="822" t="s">
        <v>7235</v>
      </c>
      <c r="F699" s="822" t="s">
        <v>7368</v>
      </c>
      <c r="G699" s="822" t="s">
        <v>7369</v>
      </c>
      <c r="H699" s="831"/>
      <c r="I699" s="831"/>
      <c r="J699" s="822"/>
      <c r="K699" s="822"/>
      <c r="L699" s="831"/>
      <c r="M699" s="831"/>
      <c r="N699" s="822"/>
      <c r="O699" s="822"/>
      <c r="P699" s="831">
        <v>68</v>
      </c>
      <c r="Q699" s="831">
        <v>0</v>
      </c>
      <c r="R699" s="827"/>
      <c r="S699" s="832">
        <v>0</v>
      </c>
    </row>
    <row r="700" spans="1:19" ht="14.45" customHeight="1" x14ac:dyDescent="0.2">
      <c r="A700" s="821" t="s">
        <v>7252</v>
      </c>
      <c r="B700" s="822" t="s">
        <v>7253</v>
      </c>
      <c r="C700" s="822" t="s">
        <v>637</v>
      </c>
      <c r="D700" s="822" t="s">
        <v>2350</v>
      </c>
      <c r="E700" s="822" t="s">
        <v>7235</v>
      </c>
      <c r="F700" s="822" t="s">
        <v>7378</v>
      </c>
      <c r="G700" s="822" t="s">
        <v>7379</v>
      </c>
      <c r="H700" s="831"/>
      <c r="I700" s="831"/>
      <c r="J700" s="822"/>
      <c r="K700" s="822"/>
      <c r="L700" s="831"/>
      <c r="M700" s="831"/>
      <c r="N700" s="822"/>
      <c r="O700" s="822"/>
      <c r="P700" s="831">
        <v>18</v>
      </c>
      <c r="Q700" s="831">
        <v>0</v>
      </c>
      <c r="R700" s="827"/>
      <c r="S700" s="832">
        <v>0</v>
      </c>
    </row>
    <row r="701" spans="1:19" ht="14.45" customHeight="1" x14ac:dyDescent="0.2">
      <c r="A701" s="821" t="s">
        <v>7252</v>
      </c>
      <c r="B701" s="822" t="s">
        <v>7253</v>
      </c>
      <c r="C701" s="822" t="s">
        <v>637</v>
      </c>
      <c r="D701" s="822" t="s">
        <v>2311</v>
      </c>
      <c r="E701" s="822" t="s">
        <v>7230</v>
      </c>
      <c r="F701" s="822" t="s">
        <v>7231</v>
      </c>
      <c r="G701" s="822" t="s">
        <v>7232</v>
      </c>
      <c r="H701" s="831">
        <v>2.6499999999999995</v>
      </c>
      <c r="I701" s="831">
        <v>184.44</v>
      </c>
      <c r="J701" s="822">
        <v>3.7849374102195767</v>
      </c>
      <c r="K701" s="822">
        <v>69.600000000000009</v>
      </c>
      <c r="L701" s="831">
        <v>0.7</v>
      </c>
      <c r="M701" s="831">
        <v>48.730000000000004</v>
      </c>
      <c r="N701" s="822">
        <v>1</v>
      </c>
      <c r="O701" s="822">
        <v>69.614285714285728</v>
      </c>
      <c r="P701" s="831">
        <v>1.7</v>
      </c>
      <c r="Q701" s="831">
        <v>118.49000000000001</v>
      </c>
      <c r="R701" s="827">
        <v>2.431561666324646</v>
      </c>
      <c r="S701" s="832">
        <v>69.7</v>
      </c>
    </row>
    <row r="702" spans="1:19" ht="14.45" customHeight="1" x14ac:dyDescent="0.2">
      <c r="A702" s="821" t="s">
        <v>7252</v>
      </c>
      <c r="B702" s="822" t="s">
        <v>7253</v>
      </c>
      <c r="C702" s="822" t="s">
        <v>637</v>
      </c>
      <c r="D702" s="822" t="s">
        <v>2311</v>
      </c>
      <c r="E702" s="822" t="s">
        <v>7230</v>
      </c>
      <c r="F702" s="822" t="s">
        <v>7254</v>
      </c>
      <c r="G702" s="822" t="s">
        <v>1439</v>
      </c>
      <c r="H702" s="831"/>
      <c r="I702" s="831"/>
      <c r="J702" s="822"/>
      <c r="K702" s="822"/>
      <c r="L702" s="831"/>
      <c r="M702" s="831"/>
      <c r="N702" s="822"/>
      <c r="O702" s="822"/>
      <c r="P702" s="831">
        <v>0.2</v>
      </c>
      <c r="Q702" s="831">
        <v>73.540000000000006</v>
      </c>
      <c r="R702" s="827"/>
      <c r="S702" s="832">
        <v>367.7</v>
      </c>
    </row>
    <row r="703" spans="1:19" ht="14.45" customHeight="1" x14ac:dyDescent="0.2">
      <c r="A703" s="821" t="s">
        <v>7252</v>
      </c>
      <c r="B703" s="822" t="s">
        <v>7253</v>
      </c>
      <c r="C703" s="822" t="s">
        <v>637</v>
      </c>
      <c r="D703" s="822" t="s">
        <v>2311</v>
      </c>
      <c r="E703" s="822" t="s">
        <v>7230</v>
      </c>
      <c r="F703" s="822" t="s">
        <v>7255</v>
      </c>
      <c r="G703" s="822" t="s">
        <v>1178</v>
      </c>
      <c r="H703" s="831">
        <v>0.2</v>
      </c>
      <c r="I703" s="831">
        <v>16.8</v>
      </c>
      <c r="J703" s="822"/>
      <c r="K703" s="822">
        <v>84</v>
      </c>
      <c r="L703" s="831"/>
      <c r="M703" s="831"/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7252</v>
      </c>
      <c r="B704" s="822" t="s">
        <v>7253</v>
      </c>
      <c r="C704" s="822" t="s">
        <v>637</v>
      </c>
      <c r="D704" s="822" t="s">
        <v>2311</v>
      </c>
      <c r="E704" s="822" t="s">
        <v>7230</v>
      </c>
      <c r="F704" s="822" t="s">
        <v>7256</v>
      </c>
      <c r="G704" s="822" t="s">
        <v>3565</v>
      </c>
      <c r="H704" s="831"/>
      <c r="I704" s="831"/>
      <c r="J704" s="822"/>
      <c r="K704" s="822"/>
      <c r="L704" s="831"/>
      <c r="M704" s="831"/>
      <c r="N704" s="822"/>
      <c r="O704" s="822"/>
      <c r="P704" s="831">
        <v>0.2</v>
      </c>
      <c r="Q704" s="831">
        <v>7.8</v>
      </c>
      <c r="R704" s="827"/>
      <c r="S704" s="832">
        <v>39</v>
      </c>
    </row>
    <row r="705" spans="1:19" ht="14.45" customHeight="1" x14ac:dyDescent="0.2">
      <c r="A705" s="821" t="s">
        <v>7252</v>
      </c>
      <c r="B705" s="822" t="s">
        <v>7253</v>
      </c>
      <c r="C705" s="822" t="s">
        <v>637</v>
      </c>
      <c r="D705" s="822" t="s">
        <v>2311</v>
      </c>
      <c r="E705" s="822" t="s">
        <v>7230</v>
      </c>
      <c r="F705" s="822" t="s">
        <v>7258</v>
      </c>
      <c r="G705" s="822" t="s">
        <v>1178</v>
      </c>
      <c r="H705" s="831">
        <v>52</v>
      </c>
      <c r="I705" s="831">
        <v>873.5999999999998</v>
      </c>
      <c r="J705" s="822">
        <v>0.71232876712328741</v>
      </c>
      <c r="K705" s="822">
        <v>16.799999999999997</v>
      </c>
      <c r="L705" s="831">
        <v>73</v>
      </c>
      <c r="M705" s="831">
        <v>1226.4000000000001</v>
      </c>
      <c r="N705" s="822">
        <v>1</v>
      </c>
      <c r="O705" s="822">
        <v>16.8</v>
      </c>
      <c r="P705" s="831">
        <v>33</v>
      </c>
      <c r="Q705" s="831">
        <v>554.4</v>
      </c>
      <c r="R705" s="827">
        <v>0.45205479452054792</v>
      </c>
      <c r="S705" s="832">
        <v>16.8</v>
      </c>
    </row>
    <row r="706" spans="1:19" ht="14.45" customHeight="1" x14ac:dyDescent="0.2">
      <c r="A706" s="821" t="s">
        <v>7252</v>
      </c>
      <c r="B706" s="822" t="s">
        <v>7253</v>
      </c>
      <c r="C706" s="822" t="s">
        <v>637</v>
      </c>
      <c r="D706" s="822" t="s">
        <v>2311</v>
      </c>
      <c r="E706" s="822" t="s">
        <v>7235</v>
      </c>
      <c r="F706" s="822" t="s">
        <v>7272</v>
      </c>
      <c r="G706" s="822" t="s">
        <v>7273</v>
      </c>
      <c r="H706" s="831">
        <v>43</v>
      </c>
      <c r="I706" s="831">
        <v>3569</v>
      </c>
      <c r="J706" s="822">
        <v>1.0622023809523808</v>
      </c>
      <c r="K706" s="822">
        <v>83</v>
      </c>
      <c r="L706" s="831">
        <v>40</v>
      </c>
      <c r="M706" s="831">
        <v>3360</v>
      </c>
      <c r="N706" s="822">
        <v>1</v>
      </c>
      <c r="O706" s="822">
        <v>84</v>
      </c>
      <c r="P706" s="831">
        <v>46</v>
      </c>
      <c r="Q706" s="831">
        <v>3910</v>
      </c>
      <c r="R706" s="827">
        <v>1.1636904761904763</v>
      </c>
      <c r="S706" s="832">
        <v>85</v>
      </c>
    </row>
    <row r="707" spans="1:19" ht="14.45" customHeight="1" x14ac:dyDescent="0.2">
      <c r="A707" s="821" t="s">
        <v>7252</v>
      </c>
      <c r="B707" s="822" t="s">
        <v>7253</v>
      </c>
      <c r="C707" s="822" t="s">
        <v>637</v>
      </c>
      <c r="D707" s="822" t="s">
        <v>2311</v>
      </c>
      <c r="E707" s="822" t="s">
        <v>7235</v>
      </c>
      <c r="F707" s="822" t="s">
        <v>7274</v>
      </c>
      <c r="G707" s="822" t="s">
        <v>7275</v>
      </c>
      <c r="H707" s="831">
        <v>8</v>
      </c>
      <c r="I707" s="831">
        <v>848</v>
      </c>
      <c r="J707" s="822">
        <v>0.72047578589634664</v>
      </c>
      <c r="K707" s="822">
        <v>106</v>
      </c>
      <c r="L707" s="831">
        <v>11</v>
      </c>
      <c r="M707" s="831">
        <v>1177</v>
      </c>
      <c r="N707" s="822">
        <v>1</v>
      </c>
      <c r="O707" s="822">
        <v>107</v>
      </c>
      <c r="P707" s="831">
        <v>1</v>
      </c>
      <c r="Q707" s="831">
        <v>108</v>
      </c>
      <c r="R707" s="827">
        <v>9.1758708581138493E-2</v>
      </c>
      <c r="S707" s="832">
        <v>108</v>
      </c>
    </row>
    <row r="708" spans="1:19" ht="14.45" customHeight="1" x14ac:dyDescent="0.2">
      <c r="A708" s="821" t="s">
        <v>7252</v>
      </c>
      <c r="B708" s="822" t="s">
        <v>7253</v>
      </c>
      <c r="C708" s="822" t="s">
        <v>637</v>
      </c>
      <c r="D708" s="822" t="s">
        <v>2311</v>
      </c>
      <c r="E708" s="822" t="s">
        <v>7235</v>
      </c>
      <c r="F708" s="822" t="s">
        <v>7276</v>
      </c>
      <c r="G708" s="822" t="s">
        <v>7277</v>
      </c>
      <c r="H708" s="831">
        <v>45</v>
      </c>
      <c r="I708" s="831">
        <v>1665</v>
      </c>
      <c r="J708" s="822">
        <v>0.52161654135338342</v>
      </c>
      <c r="K708" s="822">
        <v>37</v>
      </c>
      <c r="L708" s="831">
        <v>84</v>
      </c>
      <c r="M708" s="831">
        <v>3192</v>
      </c>
      <c r="N708" s="822">
        <v>1</v>
      </c>
      <c r="O708" s="822">
        <v>38</v>
      </c>
      <c r="P708" s="831">
        <v>81</v>
      </c>
      <c r="Q708" s="831">
        <v>3078</v>
      </c>
      <c r="R708" s="827">
        <v>0.9642857142857143</v>
      </c>
      <c r="S708" s="832">
        <v>38</v>
      </c>
    </row>
    <row r="709" spans="1:19" ht="14.45" customHeight="1" x14ac:dyDescent="0.2">
      <c r="A709" s="821" t="s">
        <v>7252</v>
      </c>
      <c r="B709" s="822" t="s">
        <v>7253</v>
      </c>
      <c r="C709" s="822" t="s">
        <v>637</v>
      </c>
      <c r="D709" s="822" t="s">
        <v>2311</v>
      </c>
      <c r="E709" s="822" t="s">
        <v>7235</v>
      </c>
      <c r="F709" s="822" t="s">
        <v>7278</v>
      </c>
      <c r="G709" s="822" t="s">
        <v>7279</v>
      </c>
      <c r="H709" s="831">
        <v>1</v>
      </c>
      <c r="I709" s="831">
        <v>5</v>
      </c>
      <c r="J709" s="822">
        <v>0.25</v>
      </c>
      <c r="K709" s="822">
        <v>5</v>
      </c>
      <c r="L709" s="831">
        <v>4</v>
      </c>
      <c r="M709" s="831">
        <v>20</v>
      </c>
      <c r="N709" s="822">
        <v>1</v>
      </c>
      <c r="O709" s="822">
        <v>5</v>
      </c>
      <c r="P709" s="831">
        <v>2</v>
      </c>
      <c r="Q709" s="831">
        <v>10</v>
      </c>
      <c r="R709" s="827">
        <v>0.5</v>
      </c>
      <c r="S709" s="832">
        <v>5</v>
      </c>
    </row>
    <row r="710" spans="1:19" ht="14.45" customHeight="1" x14ac:dyDescent="0.2">
      <c r="A710" s="821" t="s">
        <v>7252</v>
      </c>
      <c r="B710" s="822" t="s">
        <v>7253</v>
      </c>
      <c r="C710" s="822" t="s">
        <v>637</v>
      </c>
      <c r="D710" s="822" t="s">
        <v>2311</v>
      </c>
      <c r="E710" s="822" t="s">
        <v>7235</v>
      </c>
      <c r="F710" s="822" t="s">
        <v>7280</v>
      </c>
      <c r="G710" s="822" t="s">
        <v>7281</v>
      </c>
      <c r="H710" s="831">
        <v>14</v>
      </c>
      <c r="I710" s="831">
        <v>70</v>
      </c>
      <c r="J710" s="822">
        <v>1</v>
      </c>
      <c r="K710" s="822">
        <v>5</v>
      </c>
      <c r="L710" s="831">
        <v>14</v>
      </c>
      <c r="M710" s="831">
        <v>70</v>
      </c>
      <c r="N710" s="822">
        <v>1</v>
      </c>
      <c r="O710" s="822">
        <v>5</v>
      </c>
      <c r="P710" s="831">
        <v>10</v>
      </c>
      <c r="Q710" s="831">
        <v>50</v>
      </c>
      <c r="R710" s="827">
        <v>0.7142857142857143</v>
      </c>
      <c r="S710" s="832">
        <v>5</v>
      </c>
    </row>
    <row r="711" spans="1:19" ht="14.45" customHeight="1" x14ac:dyDescent="0.2">
      <c r="A711" s="821" t="s">
        <v>7252</v>
      </c>
      <c r="B711" s="822" t="s">
        <v>7253</v>
      </c>
      <c r="C711" s="822" t="s">
        <v>637</v>
      </c>
      <c r="D711" s="822" t="s">
        <v>2311</v>
      </c>
      <c r="E711" s="822" t="s">
        <v>7235</v>
      </c>
      <c r="F711" s="822" t="s">
        <v>7282</v>
      </c>
      <c r="G711" s="822" t="s">
        <v>7283</v>
      </c>
      <c r="H711" s="831"/>
      <c r="I711" s="831"/>
      <c r="J711" s="822"/>
      <c r="K711" s="822"/>
      <c r="L711" s="831"/>
      <c r="M711" s="831"/>
      <c r="N711" s="822"/>
      <c r="O711" s="822"/>
      <c r="P711" s="831">
        <v>1</v>
      </c>
      <c r="Q711" s="831">
        <v>243</v>
      </c>
      <c r="R711" s="827"/>
      <c r="S711" s="832">
        <v>243</v>
      </c>
    </row>
    <row r="712" spans="1:19" ht="14.45" customHeight="1" x14ac:dyDescent="0.2">
      <c r="A712" s="821" t="s">
        <v>7252</v>
      </c>
      <c r="B712" s="822" t="s">
        <v>7253</v>
      </c>
      <c r="C712" s="822" t="s">
        <v>637</v>
      </c>
      <c r="D712" s="822" t="s">
        <v>2311</v>
      </c>
      <c r="E712" s="822" t="s">
        <v>7235</v>
      </c>
      <c r="F712" s="822" t="s">
        <v>7284</v>
      </c>
      <c r="G712" s="822" t="s">
        <v>7285</v>
      </c>
      <c r="H712" s="831">
        <v>3</v>
      </c>
      <c r="I712" s="831">
        <v>1146</v>
      </c>
      <c r="J712" s="822">
        <v>0.99479166666666663</v>
      </c>
      <c r="K712" s="822">
        <v>382</v>
      </c>
      <c r="L712" s="831">
        <v>3</v>
      </c>
      <c r="M712" s="831">
        <v>1152</v>
      </c>
      <c r="N712" s="822">
        <v>1</v>
      </c>
      <c r="O712" s="822">
        <v>384</v>
      </c>
      <c r="P712" s="831"/>
      <c r="Q712" s="831"/>
      <c r="R712" s="827"/>
      <c r="S712" s="832"/>
    </row>
    <row r="713" spans="1:19" ht="14.45" customHeight="1" x14ac:dyDescent="0.2">
      <c r="A713" s="821" t="s">
        <v>7252</v>
      </c>
      <c r="B713" s="822" t="s">
        <v>7253</v>
      </c>
      <c r="C713" s="822" t="s">
        <v>637</v>
      </c>
      <c r="D713" s="822" t="s">
        <v>2311</v>
      </c>
      <c r="E713" s="822" t="s">
        <v>7235</v>
      </c>
      <c r="F713" s="822" t="s">
        <v>7288</v>
      </c>
      <c r="G713" s="822" t="s">
        <v>7289</v>
      </c>
      <c r="H713" s="831">
        <v>2</v>
      </c>
      <c r="I713" s="831">
        <v>182</v>
      </c>
      <c r="J713" s="822">
        <v>2</v>
      </c>
      <c r="K713" s="822">
        <v>91</v>
      </c>
      <c r="L713" s="831">
        <v>1</v>
      </c>
      <c r="M713" s="831">
        <v>91</v>
      </c>
      <c r="N713" s="822">
        <v>1</v>
      </c>
      <c r="O713" s="822">
        <v>91</v>
      </c>
      <c r="P713" s="831"/>
      <c r="Q713" s="831"/>
      <c r="R713" s="827"/>
      <c r="S713" s="832"/>
    </row>
    <row r="714" spans="1:19" ht="14.45" customHeight="1" x14ac:dyDescent="0.2">
      <c r="A714" s="821" t="s">
        <v>7252</v>
      </c>
      <c r="B714" s="822" t="s">
        <v>7253</v>
      </c>
      <c r="C714" s="822" t="s">
        <v>637</v>
      </c>
      <c r="D714" s="822" t="s">
        <v>2311</v>
      </c>
      <c r="E714" s="822" t="s">
        <v>7235</v>
      </c>
      <c r="F714" s="822" t="s">
        <v>7290</v>
      </c>
      <c r="G714" s="822" t="s">
        <v>7291</v>
      </c>
      <c r="H714" s="831">
        <v>1</v>
      </c>
      <c r="I714" s="831">
        <v>434</v>
      </c>
      <c r="J714" s="822"/>
      <c r="K714" s="822">
        <v>434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7252</v>
      </c>
      <c r="B715" s="822" t="s">
        <v>7253</v>
      </c>
      <c r="C715" s="822" t="s">
        <v>637</v>
      </c>
      <c r="D715" s="822" t="s">
        <v>2311</v>
      </c>
      <c r="E715" s="822" t="s">
        <v>7235</v>
      </c>
      <c r="F715" s="822" t="s">
        <v>7292</v>
      </c>
      <c r="G715" s="822" t="s">
        <v>7293</v>
      </c>
      <c r="H715" s="831">
        <v>1</v>
      </c>
      <c r="I715" s="831">
        <v>81</v>
      </c>
      <c r="J715" s="822">
        <v>0.25</v>
      </c>
      <c r="K715" s="822">
        <v>81</v>
      </c>
      <c r="L715" s="831">
        <v>4</v>
      </c>
      <c r="M715" s="831">
        <v>324</v>
      </c>
      <c r="N715" s="822">
        <v>1</v>
      </c>
      <c r="O715" s="822">
        <v>81</v>
      </c>
      <c r="P715" s="831">
        <v>4</v>
      </c>
      <c r="Q715" s="831">
        <v>328</v>
      </c>
      <c r="R715" s="827">
        <v>1.0123456790123457</v>
      </c>
      <c r="S715" s="832">
        <v>82</v>
      </c>
    </row>
    <row r="716" spans="1:19" ht="14.45" customHeight="1" x14ac:dyDescent="0.2">
      <c r="A716" s="821" t="s">
        <v>7252</v>
      </c>
      <c r="B716" s="822" t="s">
        <v>7253</v>
      </c>
      <c r="C716" s="822" t="s">
        <v>637</v>
      </c>
      <c r="D716" s="822" t="s">
        <v>2311</v>
      </c>
      <c r="E716" s="822" t="s">
        <v>7235</v>
      </c>
      <c r="F716" s="822" t="s">
        <v>7294</v>
      </c>
      <c r="G716" s="822" t="s">
        <v>7295</v>
      </c>
      <c r="H716" s="831">
        <v>223</v>
      </c>
      <c r="I716" s="831">
        <v>56196</v>
      </c>
      <c r="J716" s="822">
        <v>1.079239485308239</v>
      </c>
      <c r="K716" s="822">
        <v>252</v>
      </c>
      <c r="L716" s="831">
        <v>205</v>
      </c>
      <c r="M716" s="831">
        <v>52070</v>
      </c>
      <c r="N716" s="822">
        <v>1</v>
      </c>
      <c r="O716" s="822">
        <v>254</v>
      </c>
      <c r="P716" s="831">
        <v>154</v>
      </c>
      <c r="Q716" s="831">
        <v>39270</v>
      </c>
      <c r="R716" s="827">
        <v>0.75417706932974837</v>
      </c>
      <c r="S716" s="832">
        <v>255</v>
      </c>
    </row>
    <row r="717" spans="1:19" ht="14.45" customHeight="1" x14ac:dyDescent="0.2">
      <c r="A717" s="821" t="s">
        <v>7252</v>
      </c>
      <c r="B717" s="822" t="s">
        <v>7253</v>
      </c>
      <c r="C717" s="822" t="s">
        <v>637</v>
      </c>
      <c r="D717" s="822" t="s">
        <v>2311</v>
      </c>
      <c r="E717" s="822" t="s">
        <v>7235</v>
      </c>
      <c r="F717" s="822" t="s">
        <v>7296</v>
      </c>
      <c r="G717" s="822" t="s">
        <v>7297</v>
      </c>
      <c r="H717" s="831">
        <v>234</v>
      </c>
      <c r="I717" s="831">
        <v>29646</v>
      </c>
      <c r="J717" s="822">
        <v>0.95644599303135891</v>
      </c>
      <c r="K717" s="822">
        <v>126.69230769230769</v>
      </c>
      <c r="L717" s="831">
        <v>246</v>
      </c>
      <c r="M717" s="831">
        <v>30996</v>
      </c>
      <c r="N717" s="822">
        <v>1</v>
      </c>
      <c r="O717" s="822">
        <v>126</v>
      </c>
      <c r="P717" s="831">
        <v>188</v>
      </c>
      <c r="Q717" s="831">
        <v>23876</v>
      </c>
      <c r="R717" s="827">
        <v>0.77029294102464829</v>
      </c>
      <c r="S717" s="832">
        <v>127</v>
      </c>
    </row>
    <row r="718" spans="1:19" ht="14.45" customHeight="1" x14ac:dyDescent="0.2">
      <c r="A718" s="821" t="s">
        <v>7252</v>
      </c>
      <c r="B718" s="822" t="s">
        <v>7253</v>
      </c>
      <c r="C718" s="822" t="s">
        <v>637</v>
      </c>
      <c r="D718" s="822" t="s">
        <v>2311</v>
      </c>
      <c r="E718" s="822" t="s">
        <v>7235</v>
      </c>
      <c r="F718" s="822" t="s">
        <v>7300</v>
      </c>
      <c r="G718" s="822" t="s">
        <v>7301</v>
      </c>
      <c r="H718" s="831"/>
      <c r="I718" s="831"/>
      <c r="J718" s="822"/>
      <c r="K718" s="822"/>
      <c r="L718" s="831">
        <v>1</v>
      </c>
      <c r="M718" s="831">
        <v>200</v>
      </c>
      <c r="N718" s="822">
        <v>1</v>
      </c>
      <c r="O718" s="822">
        <v>200</v>
      </c>
      <c r="P718" s="831"/>
      <c r="Q718" s="831"/>
      <c r="R718" s="827"/>
      <c r="S718" s="832"/>
    </row>
    <row r="719" spans="1:19" ht="14.45" customHeight="1" x14ac:dyDescent="0.2">
      <c r="A719" s="821" t="s">
        <v>7252</v>
      </c>
      <c r="B719" s="822" t="s">
        <v>7253</v>
      </c>
      <c r="C719" s="822" t="s">
        <v>637</v>
      </c>
      <c r="D719" s="822" t="s">
        <v>2311</v>
      </c>
      <c r="E719" s="822" t="s">
        <v>7235</v>
      </c>
      <c r="F719" s="822" t="s">
        <v>7304</v>
      </c>
      <c r="G719" s="822" t="s">
        <v>7305</v>
      </c>
      <c r="H719" s="831">
        <v>86</v>
      </c>
      <c r="I719" s="831">
        <v>14104</v>
      </c>
      <c r="J719" s="822">
        <v>0.80640365923384794</v>
      </c>
      <c r="K719" s="822">
        <v>164</v>
      </c>
      <c r="L719" s="831">
        <v>106</v>
      </c>
      <c r="M719" s="831">
        <v>17490</v>
      </c>
      <c r="N719" s="822">
        <v>1</v>
      </c>
      <c r="O719" s="822">
        <v>165</v>
      </c>
      <c r="P719" s="831">
        <v>58</v>
      </c>
      <c r="Q719" s="831">
        <v>9628</v>
      </c>
      <c r="R719" s="827">
        <v>0.55048599199542592</v>
      </c>
      <c r="S719" s="832">
        <v>166</v>
      </c>
    </row>
    <row r="720" spans="1:19" ht="14.45" customHeight="1" x14ac:dyDescent="0.2">
      <c r="A720" s="821" t="s">
        <v>7252</v>
      </c>
      <c r="B720" s="822" t="s">
        <v>7253</v>
      </c>
      <c r="C720" s="822" t="s">
        <v>637</v>
      </c>
      <c r="D720" s="822" t="s">
        <v>2311</v>
      </c>
      <c r="E720" s="822" t="s">
        <v>7235</v>
      </c>
      <c r="F720" s="822" t="s">
        <v>7306</v>
      </c>
      <c r="G720" s="822" t="s">
        <v>7307</v>
      </c>
      <c r="H720" s="831"/>
      <c r="I720" s="831"/>
      <c r="J720" s="822"/>
      <c r="K720" s="822"/>
      <c r="L720" s="831"/>
      <c r="M720" s="831"/>
      <c r="N720" s="822"/>
      <c r="O720" s="822"/>
      <c r="P720" s="831">
        <v>38</v>
      </c>
      <c r="Q720" s="831">
        <v>0</v>
      </c>
      <c r="R720" s="827"/>
      <c r="S720" s="832">
        <v>0</v>
      </c>
    </row>
    <row r="721" spans="1:19" ht="14.45" customHeight="1" x14ac:dyDescent="0.2">
      <c r="A721" s="821" t="s">
        <v>7252</v>
      </c>
      <c r="B721" s="822" t="s">
        <v>7253</v>
      </c>
      <c r="C721" s="822" t="s">
        <v>637</v>
      </c>
      <c r="D721" s="822" t="s">
        <v>2311</v>
      </c>
      <c r="E721" s="822" t="s">
        <v>7235</v>
      </c>
      <c r="F721" s="822" t="s">
        <v>7308</v>
      </c>
      <c r="G721" s="822" t="s">
        <v>7309</v>
      </c>
      <c r="H721" s="831">
        <v>249</v>
      </c>
      <c r="I721" s="831">
        <v>8300.01</v>
      </c>
      <c r="J721" s="822">
        <v>0.57907019578130425</v>
      </c>
      <c r="K721" s="822">
        <v>33.333373493975905</v>
      </c>
      <c r="L721" s="831">
        <v>430</v>
      </c>
      <c r="M721" s="831">
        <v>14333.34</v>
      </c>
      <c r="N721" s="822">
        <v>1</v>
      </c>
      <c r="O721" s="822">
        <v>33.3333488372093</v>
      </c>
      <c r="P721" s="831">
        <v>323</v>
      </c>
      <c r="Q721" s="831">
        <v>13064.450000000003</v>
      </c>
      <c r="R721" s="827">
        <v>0.91147283187310157</v>
      </c>
      <c r="S721" s="832">
        <v>40.447213622291031</v>
      </c>
    </row>
    <row r="722" spans="1:19" ht="14.45" customHeight="1" x14ac:dyDescent="0.2">
      <c r="A722" s="821" t="s">
        <v>7252</v>
      </c>
      <c r="B722" s="822" t="s">
        <v>7253</v>
      </c>
      <c r="C722" s="822" t="s">
        <v>637</v>
      </c>
      <c r="D722" s="822" t="s">
        <v>2311</v>
      </c>
      <c r="E722" s="822" t="s">
        <v>7235</v>
      </c>
      <c r="F722" s="822" t="s">
        <v>7312</v>
      </c>
      <c r="G722" s="822" t="s">
        <v>7313</v>
      </c>
      <c r="H722" s="831">
        <v>4</v>
      </c>
      <c r="I722" s="831">
        <v>148</v>
      </c>
      <c r="J722" s="822">
        <v>0.97368421052631582</v>
      </c>
      <c r="K722" s="822">
        <v>37</v>
      </c>
      <c r="L722" s="831">
        <v>4</v>
      </c>
      <c r="M722" s="831">
        <v>152</v>
      </c>
      <c r="N722" s="822">
        <v>1</v>
      </c>
      <c r="O722" s="822">
        <v>38</v>
      </c>
      <c r="P722" s="831">
        <v>3</v>
      </c>
      <c r="Q722" s="831">
        <v>114</v>
      </c>
      <c r="R722" s="827">
        <v>0.75</v>
      </c>
      <c r="S722" s="832">
        <v>38</v>
      </c>
    </row>
    <row r="723" spans="1:19" ht="14.45" customHeight="1" x14ac:dyDescent="0.2">
      <c r="A723" s="821" t="s">
        <v>7252</v>
      </c>
      <c r="B723" s="822" t="s">
        <v>7253</v>
      </c>
      <c r="C723" s="822" t="s">
        <v>637</v>
      </c>
      <c r="D723" s="822" t="s">
        <v>2311</v>
      </c>
      <c r="E723" s="822" t="s">
        <v>7235</v>
      </c>
      <c r="F723" s="822" t="s">
        <v>7238</v>
      </c>
      <c r="G723" s="822" t="s">
        <v>7239</v>
      </c>
      <c r="H723" s="831">
        <v>98</v>
      </c>
      <c r="I723" s="831">
        <v>8428</v>
      </c>
      <c r="J723" s="822">
        <v>0.86494252873563215</v>
      </c>
      <c r="K723" s="822">
        <v>86</v>
      </c>
      <c r="L723" s="831">
        <v>112</v>
      </c>
      <c r="M723" s="831">
        <v>9744</v>
      </c>
      <c r="N723" s="822">
        <v>1</v>
      </c>
      <c r="O723" s="822">
        <v>87</v>
      </c>
      <c r="P723" s="831">
        <v>69</v>
      </c>
      <c r="Q723" s="831">
        <v>6072</v>
      </c>
      <c r="R723" s="827">
        <v>0.62315270935960587</v>
      </c>
      <c r="S723" s="832">
        <v>88</v>
      </c>
    </row>
    <row r="724" spans="1:19" ht="14.45" customHeight="1" x14ac:dyDescent="0.2">
      <c r="A724" s="821" t="s">
        <v>7252</v>
      </c>
      <c r="B724" s="822" t="s">
        <v>7253</v>
      </c>
      <c r="C724" s="822" t="s">
        <v>637</v>
      </c>
      <c r="D724" s="822" t="s">
        <v>2311</v>
      </c>
      <c r="E724" s="822" t="s">
        <v>7235</v>
      </c>
      <c r="F724" s="822" t="s">
        <v>7314</v>
      </c>
      <c r="G724" s="822" t="s">
        <v>7315</v>
      </c>
      <c r="H724" s="831"/>
      <c r="I724" s="831"/>
      <c r="J724" s="822"/>
      <c r="K724" s="822"/>
      <c r="L724" s="831"/>
      <c r="M724" s="831"/>
      <c r="N724" s="822"/>
      <c r="O724" s="822"/>
      <c r="P724" s="831">
        <v>3</v>
      </c>
      <c r="Q724" s="831">
        <v>471</v>
      </c>
      <c r="R724" s="827"/>
      <c r="S724" s="832">
        <v>157</v>
      </c>
    </row>
    <row r="725" spans="1:19" ht="14.45" customHeight="1" x14ac:dyDescent="0.2">
      <c r="A725" s="821" t="s">
        <v>7252</v>
      </c>
      <c r="B725" s="822" t="s">
        <v>7253</v>
      </c>
      <c r="C725" s="822" t="s">
        <v>637</v>
      </c>
      <c r="D725" s="822" t="s">
        <v>2311</v>
      </c>
      <c r="E725" s="822" t="s">
        <v>7235</v>
      </c>
      <c r="F725" s="822" t="s">
        <v>7316</v>
      </c>
      <c r="G725" s="822" t="s">
        <v>7317</v>
      </c>
      <c r="H725" s="831"/>
      <c r="I725" s="831"/>
      <c r="J725" s="822"/>
      <c r="K725" s="822"/>
      <c r="L725" s="831">
        <v>1</v>
      </c>
      <c r="M725" s="831">
        <v>33</v>
      </c>
      <c r="N725" s="822">
        <v>1</v>
      </c>
      <c r="O725" s="822">
        <v>33</v>
      </c>
      <c r="P725" s="831">
        <v>2</v>
      </c>
      <c r="Q725" s="831">
        <v>66</v>
      </c>
      <c r="R725" s="827">
        <v>2</v>
      </c>
      <c r="S725" s="832">
        <v>33</v>
      </c>
    </row>
    <row r="726" spans="1:19" ht="14.45" customHeight="1" x14ac:dyDescent="0.2">
      <c r="A726" s="821" t="s">
        <v>7252</v>
      </c>
      <c r="B726" s="822" t="s">
        <v>7253</v>
      </c>
      <c r="C726" s="822" t="s">
        <v>637</v>
      </c>
      <c r="D726" s="822" t="s">
        <v>2311</v>
      </c>
      <c r="E726" s="822" t="s">
        <v>7235</v>
      </c>
      <c r="F726" s="822" t="s">
        <v>7324</v>
      </c>
      <c r="G726" s="822" t="s">
        <v>7325</v>
      </c>
      <c r="H726" s="831"/>
      <c r="I726" s="831"/>
      <c r="J726" s="822"/>
      <c r="K726" s="822"/>
      <c r="L726" s="831"/>
      <c r="M726" s="831"/>
      <c r="N726" s="822"/>
      <c r="O726" s="822"/>
      <c r="P726" s="831">
        <v>11</v>
      </c>
      <c r="Q726" s="831">
        <v>836</v>
      </c>
      <c r="R726" s="827"/>
      <c r="S726" s="832">
        <v>76</v>
      </c>
    </row>
    <row r="727" spans="1:19" ht="14.45" customHeight="1" x14ac:dyDescent="0.2">
      <c r="A727" s="821" t="s">
        <v>7252</v>
      </c>
      <c r="B727" s="822" t="s">
        <v>7253</v>
      </c>
      <c r="C727" s="822" t="s">
        <v>637</v>
      </c>
      <c r="D727" s="822" t="s">
        <v>2311</v>
      </c>
      <c r="E727" s="822" t="s">
        <v>7235</v>
      </c>
      <c r="F727" s="822" t="s">
        <v>7326</v>
      </c>
      <c r="G727" s="822" t="s">
        <v>7327</v>
      </c>
      <c r="H727" s="831">
        <v>2</v>
      </c>
      <c r="I727" s="831">
        <v>992</v>
      </c>
      <c r="J727" s="822">
        <v>1.9879759519038076</v>
      </c>
      <c r="K727" s="822">
        <v>496</v>
      </c>
      <c r="L727" s="831">
        <v>1</v>
      </c>
      <c r="M727" s="831">
        <v>499</v>
      </c>
      <c r="N727" s="822">
        <v>1</v>
      </c>
      <c r="O727" s="822">
        <v>499</v>
      </c>
      <c r="P727" s="831"/>
      <c r="Q727" s="831"/>
      <c r="R727" s="827"/>
      <c r="S727" s="832"/>
    </row>
    <row r="728" spans="1:19" ht="14.45" customHeight="1" x14ac:dyDescent="0.2">
      <c r="A728" s="821" t="s">
        <v>7252</v>
      </c>
      <c r="B728" s="822" t="s">
        <v>7253</v>
      </c>
      <c r="C728" s="822" t="s">
        <v>637</v>
      </c>
      <c r="D728" s="822" t="s">
        <v>2311</v>
      </c>
      <c r="E728" s="822" t="s">
        <v>7235</v>
      </c>
      <c r="F728" s="822" t="s">
        <v>7330</v>
      </c>
      <c r="G728" s="822" t="s">
        <v>7331</v>
      </c>
      <c r="H728" s="831"/>
      <c r="I728" s="831"/>
      <c r="J728" s="822"/>
      <c r="K728" s="822"/>
      <c r="L728" s="831"/>
      <c r="M728" s="831"/>
      <c r="N728" s="822"/>
      <c r="O728" s="822"/>
      <c r="P728" s="831">
        <v>1</v>
      </c>
      <c r="Q728" s="831">
        <v>379</v>
      </c>
      <c r="R728" s="827"/>
      <c r="S728" s="832">
        <v>379</v>
      </c>
    </row>
    <row r="729" spans="1:19" ht="14.45" customHeight="1" x14ac:dyDescent="0.2">
      <c r="A729" s="821" t="s">
        <v>7252</v>
      </c>
      <c r="B729" s="822" t="s">
        <v>7253</v>
      </c>
      <c r="C729" s="822" t="s">
        <v>637</v>
      </c>
      <c r="D729" s="822" t="s">
        <v>2311</v>
      </c>
      <c r="E729" s="822" t="s">
        <v>7235</v>
      </c>
      <c r="F729" s="822" t="s">
        <v>7338</v>
      </c>
      <c r="G729" s="822" t="s">
        <v>7339</v>
      </c>
      <c r="H729" s="831">
        <v>4</v>
      </c>
      <c r="I729" s="831">
        <v>236</v>
      </c>
      <c r="J729" s="822">
        <v>1.2896174863387979</v>
      </c>
      <c r="K729" s="822">
        <v>59</v>
      </c>
      <c r="L729" s="831">
        <v>3</v>
      </c>
      <c r="M729" s="831">
        <v>183</v>
      </c>
      <c r="N729" s="822">
        <v>1</v>
      </c>
      <c r="O729" s="822">
        <v>61</v>
      </c>
      <c r="P729" s="831">
        <v>2</v>
      </c>
      <c r="Q729" s="831">
        <v>124</v>
      </c>
      <c r="R729" s="827">
        <v>0.67759562841530052</v>
      </c>
      <c r="S729" s="832">
        <v>62</v>
      </c>
    </row>
    <row r="730" spans="1:19" ht="14.45" customHeight="1" x14ac:dyDescent="0.2">
      <c r="A730" s="821" t="s">
        <v>7252</v>
      </c>
      <c r="B730" s="822" t="s">
        <v>7253</v>
      </c>
      <c r="C730" s="822" t="s">
        <v>637</v>
      </c>
      <c r="D730" s="822" t="s">
        <v>2311</v>
      </c>
      <c r="E730" s="822" t="s">
        <v>7235</v>
      </c>
      <c r="F730" s="822" t="s">
        <v>7344</v>
      </c>
      <c r="G730" s="822" t="s">
        <v>7345</v>
      </c>
      <c r="H730" s="831"/>
      <c r="I730" s="831"/>
      <c r="J730" s="822"/>
      <c r="K730" s="822"/>
      <c r="L730" s="831">
        <v>1</v>
      </c>
      <c r="M730" s="831">
        <v>376</v>
      </c>
      <c r="N730" s="822">
        <v>1</v>
      </c>
      <c r="O730" s="822">
        <v>376</v>
      </c>
      <c r="P730" s="831"/>
      <c r="Q730" s="831"/>
      <c r="R730" s="827"/>
      <c r="S730" s="832"/>
    </row>
    <row r="731" spans="1:19" ht="14.45" customHeight="1" x14ac:dyDescent="0.2">
      <c r="A731" s="821" t="s">
        <v>7252</v>
      </c>
      <c r="B731" s="822" t="s">
        <v>7253</v>
      </c>
      <c r="C731" s="822" t="s">
        <v>637</v>
      </c>
      <c r="D731" s="822" t="s">
        <v>2311</v>
      </c>
      <c r="E731" s="822" t="s">
        <v>7235</v>
      </c>
      <c r="F731" s="822" t="s">
        <v>7358</v>
      </c>
      <c r="G731" s="822" t="s">
        <v>7359</v>
      </c>
      <c r="H731" s="831"/>
      <c r="I731" s="831"/>
      <c r="J731" s="822"/>
      <c r="K731" s="822"/>
      <c r="L731" s="831">
        <v>1</v>
      </c>
      <c r="M731" s="831">
        <v>510</v>
      </c>
      <c r="N731" s="822">
        <v>1</v>
      </c>
      <c r="O731" s="822">
        <v>510</v>
      </c>
      <c r="P731" s="831"/>
      <c r="Q731" s="831"/>
      <c r="R731" s="827"/>
      <c r="S731" s="832"/>
    </row>
    <row r="732" spans="1:19" ht="14.45" customHeight="1" x14ac:dyDescent="0.2">
      <c r="A732" s="821" t="s">
        <v>7252</v>
      </c>
      <c r="B732" s="822" t="s">
        <v>7253</v>
      </c>
      <c r="C732" s="822" t="s">
        <v>637</v>
      </c>
      <c r="D732" s="822" t="s">
        <v>2311</v>
      </c>
      <c r="E732" s="822" t="s">
        <v>7235</v>
      </c>
      <c r="F732" s="822" t="s">
        <v>7360</v>
      </c>
      <c r="G732" s="822" t="s">
        <v>7361</v>
      </c>
      <c r="H732" s="831">
        <v>17</v>
      </c>
      <c r="I732" s="831">
        <v>1479</v>
      </c>
      <c r="J732" s="822">
        <v>2.4285714285714284</v>
      </c>
      <c r="K732" s="822">
        <v>87</v>
      </c>
      <c r="L732" s="831">
        <v>7</v>
      </c>
      <c r="M732" s="831">
        <v>609</v>
      </c>
      <c r="N732" s="822">
        <v>1</v>
      </c>
      <c r="O732" s="822">
        <v>87</v>
      </c>
      <c r="P732" s="831">
        <v>11</v>
      </c>
      <c r="Q732" s="831">
        <v>968</v>
      </c>
      <c r="R732" s="827">
        <v>1.5894909688013137</v>
      </c>
      <c r="S732" s="832">
        <v>88</v>
      </c>
    </row>
    <row r="733" spans="1:19" ht="14.45" customHeight="1" x14ac:dyDescent="0.2">
      <c r="A733" s="821" t="s">
        <v>7252</v>
      </c>
      <c r="B733" s="822" t="s">
        <v>7253</v>
      </c>
      <c r="C733" s="822" t="s">
        <v>637</v>
      </c>
      <c r="D733" s="822" t="s">
        <v>2311</v>
      </c>
      <c r="E733" s="822" t="s">
        <v>7235</v>
      </c>
      <c r="F733" s="822" t="s">
        <v>7368</v>
      </c>
      <c r="G733" s="822" t="s">
        <v>7369</v>
      </c>
      <c r="H733" s="831"/>
      <c r="I733" s="831"/>
      <c r="J733" s="822"/>
      <c r="K733" s="822"/>
      <c r="L733" s="831"/>
      <c r="M733" s="831"/>
      <c r="N733" s="822"/>
      <c r="O733" s="822"/>
      <c r="P733" s="831">
        <v>30</v>
      </c>
      <c r="Q733" s="831">
        <v>0</v>
      </c>
      <c r="R733" s="827"/>
      <c r="S733" s="832">
        <v>0</v>
      </c>
    </row>
    <row r="734" spans="1:19" ht="14.45" customHeight="1" x14ac:dyDescent="0.2">
      <c r="A734" s="821" t="s">
        <v>7252</v>
      </c>
      <c r="B734" s="822" t="s">
        <v>7253</v>
      </c>
      <c r="C734" s="822" t="s">
        <v>637</v>
      </c>
      <c r="D734" s="822" t="s">
        <v>2311</v>
      </c>
      <c r="E734" s="822" t="s">
        <v>7235</v>
      </c>
      <c r="F734" s="822" t="s">
        <v>7378</v>
      </c>
      <c r="G734" s="822" t="s">
        <v>7379</v>
      </c>
      <c r="H734" s="831"/>
      <c r="I734" s="831"/>
      <c r="J734" s="822"/>
      <c r="K734" s="822"/>
      <c r="L734" s="831"/>
      <c r="M734" s="831"/>
      <c r="N734" s="822"/>
      <c r="O734" s="822"/>
      <c r="P734" s="831">
        <v>1</v>
      </c>
      <c r="Q734" s="831">
        <v>0</v>
      </c>
      <c r="R734" s="827"/>
      <c r="S734" s="832">
        <v>0</v>
      </c>
    </row>
    <row r="735" spans="1:19" ht="14.45" customHeight="1" x14ac:dyDescent="0.2">
      <c r="A735" s="821" t="s">
        <v>7252</v>
      </c>
      <c r="B735" s="822" t="s">
        <v>7253</v>
      </c>
      <c r="C735" s="822" t="s">
        <v>637</v>
      </c>
      <c r="D735" s="822" t="s">
        <v>2311</v>
      </c>
      <c r="E735" s="822" t="s">
        <v>7235</v>
      </c>
      <c r="F735" s="822" t="s">
        <v>7384</v>
      </c>
      <c r="G735" s="822" t="s">
        <v>7383</v>
      </c>
      <c r="H735" s="831"/>
      <c r="I735" s="831"/>
      <c r="J735" s="822"/>
      <c r="K735" s="822"/>
      <c r="L735" s="831"/>
      <c r="M735" s="831"/>
      <c r="N735" s="822"/>
      <c r="O735" s="822"/>
      <c r="P735" s="831">
        <v>3</v>
      </c>
      <c r="Q735" s="831">
        <v>351</v>
      </c>
      <c r="R735" s="827"/>
      <c r="S735" s="832">
        <v>117</v>
      </c>
    </row>
    <row r="736" spans="1:19" ht="14.45" customHeight="1" x14ac:dyDescent="0.2">
      <c r="A736" s="821" t="s">
        <v>7252</v>
      </c>
      <c r="B736" s="822" t="s">
        <v>7253</v>
      </c>
      <c r="C736" s="822" t="s">
        <v>637</v>
      </c>
      <c r="D736" s="822" t="s">
        <v>7226</v>
      </c>
      <c r="E736" s="822" t="s">
        <v>7230</v>
      </c>
      <c r="F736" s="822" t="s">
        <v>7231</v>
      </c>
      <c r="G736" s="822" t="s">
        <v>7232</v>
      </c>
      <c r="H736" s="831">
        <v>0.05</v>
      </c>
      <c r="I736" s="831">
        <v>3.48</v>
      </c>
      <c r="J736" s="822">
        <v>5.2631578947368418E-2</v>
      </c>
      <c r="K736" s="822">
        <v>69.599999999999994</v>
      </c>
      <c r="L736" s="831">
        <v>0.95000000000000007</v>
      </c>
      <c r="M736" s="831">
        <v>66.12</v>
      </c>
      <c r="N736" s="822">
        <v>1</v>
      </c>
      <c r="O736" s="822">
        <v>69.599999999999994</v>
      </c>
      <c r="P736" s="831"/>
      <c r="Q736" s="831"/>
      <c r="R736" s="827"/>
      <c r="S736" s="832"/>
    </row>
    <row r="737" spans="1:19" ht="14.45" customHeight="1" x14ac:dyDescent="0.2">
      <c r="A737" s="821" t="s">
        <v>7252</v>
      </c>
      <c r="B737" s="822" t="s">
        <v>7253</v>
      </c>
      <c r="C737" s="822" t="s">
        <v>637</v>
      </c>
      <c r="D737" s="822" t="s">
        <v>7226</v>
      </c>
      <c r="E737" s="822" t="s">
        <v>7230</v>
      </c>
      <c r="F737" s="822" t="s">
        <v>7258</v>
      </c>
      <c r="G737" s="822" t="s">
        <v>1178</v>
      </c>
      <c r="H737" s="831">
        <v>1</v>
      </c>
      <c r="I737" s="831">
        <v>16.8</v>
      </c>
      <c r="J737" s="822">
        <v>4.1666666666666671E-2</v>
      </c>
      <c r="K737" s="822">
        <v>16.8</v>
      </c>
      <c r="L737" s="831">
        <v>24</v>
      </c>
      <c r="M737" s="831">
        <v>403.2</v>
      </c>
      <c r="N737" s="822">
        <v>1</v>
      </c>
      <c r="O737" s="822">
        <v>16.8</v>
      </c>
      <c r="P737" s="831"/>
      <c r="Q737" s="831"/>
      <c r="R737" s="827"/>
      <c r="S737" s="832"/>
    </row>
    <row r="738" spans="1:19" ht="14.45" customHeight="1" x14ac:dyDescent="0.2">
      <c r="A738" s="821" t="s">
        <v>7252</v>
      </c>
      <c r="B738" s="822" t="s">
        <v>7253</v>
      </c>
      <c r="C738" s="822" t="s">
        <v>637</v>
      </c>
      <c r="D738" s="822" t="s">
        <v>7226</v>
      </c>
      <c r="E738" s="822" t="s">
        <v>7235</v>
      </c>
      <c r="F738" s="822" t="s">
        <v>7270</v>
      </c>
      <c r="G738" s="822" t="s">
        <v>7271</v>
      </c>
      <c r="H738" s="831">
        <v>1</v>
      </c>
      <c r="I738" s="831">
        <v>147</v>
      </c>
      <c r="J738" s="822"/>
      <c r="K738" s="822">
        <v>147</v>
      </c>
      <c r="L738" s="831"/>
      <c r="M738" s="831"/>
      <c r="N738" s="822"/>
      <c r="O738" s="822"/>
      <c r="P738" s="831"/>
      <c r="Q738" s="831"/>
      <c r="R738" s="827"/>
      <c r="S738" s="832"/>
    </row>
    <row r="739" spans="1:19" ht="14.45" customHeight="1" x14ac:dyDescent="0.2">
      <c r="A739" s="821" t="s">
        <v>7252</v>
      </c>
      <c r="B739" s="822" t="s">
        <v>7253</v>
      </c>
      <c r="C739" s="822" t="s">
        <v>637</v>
      </c>
      <c r="D739" s="822" t="s">
        <v>7226</v>
      </c>
      <c r="E739" s="822" t="s">
        <v>7235</v>
      </c>
      <c r="F739" s="822" t="s">
        <v>7272</v>
      </c>
      <c r="G739" s="822" t="s">
        <v>7273</v>
      </c>
      <c r="H739" s="831">
        <v>5</v>
      </c>
      <c r="I739" s="831">
        <v>415</v>
      </c>
      <c r="J739" s="822">
        <v>0.24702380952380953</v>
      </c>
      <c r="K739" s="822">
        <v>83</v>
      </c>
      <c r="L739" s="831">
        <v>20</v>
      </c>
      <c r="M739" s="831">
        <v>1680</v>
      </c>
      <c r="N739" s="822">
        <v>1</v>
      </c>
      <c r="O739" s="822">
        <v>84</v>
      </c>
      <c r="P739" s="831"/>
      <c r="Q739" s="831"/>
      <c r="R739" s="827"/>
      <c r="S739" s="832"/>
    </row>
    <row r="740" spans="1:19" ht="14.45" customHeight="1" x14ac:dyDescent="0.2">
      <c r="A740" s="821" t="s">
        <v>7252</v>
      </c>
      <c r="B740" s="822" t="s">
        <v>7253</v>
      </c>
      <c r="C740" s="822" t="s">
        <v>637</v>
      </c>
      <c r="D740" s="822" t="s">
        <v>7226</v>
      </c>
      <c r="E740" s="822" t="s">
        <v>7235</v>
      </c>
      <c r="F740" s="822" t="s">
        <v>7274</v>
      </c>
      <c r="G740" s="822" t="s">
        <v>7275</v>
      </c>
      <c r="H740" s="831">
        <v>1</v>
      </c>
      <c r="I740" s="831">
        <v>106</v>
      </c>
      <c r="J740" s="822">
        <v>0.99065420560747663</v>
      </c>
      <c r="K740" s="822">
        <v>106</v>
      </c>
      <c r="L740" s="831">
        <v>1</v>
      </c>
      <c r="M740" s="831">
        <v>107</v>
      </c>
      <c r="N740" s="822">
        <v>1</v>
      </c>
      <c r="O740" s="822">
        <v>107</v>
      </c>
      <c r="P740" s="831"/>
      <c r="Q740" s="831"/>
      <c r="R740" s="827"/>
      <c r="S740" s="832"/>
    </row>
    <row r="741" spans="1:19" ht="14.45" customHeight="1" x14ac:dyDescent="0.2">
      <c r="A741" s="821" t="s">
        <v>7252</v>
      </c>
      <c r="B741" s="822" t="s">
        <v>7253</v>
      </c>
      <c r="C741" s="822" t="s">
        <v>637</v>
      </c>
      <c r="D741" s="822" t="s">
        <v>7226</v>
      </c>
      <c r="E741" s="822" t="s">
        <v>7235</v>
      </c>
      <c r="F741" s="822" t="s">
        <v>7276</v>
      </c>
      <c r="G741" s="822" t="s">
        <v>7277</v>
      </c>
      <c r="H741" s="831">
        <v>3</v>
      </c>
      <c r="I741" s="831">
        <v>111</v>
      </c>
      <c r="J741" s="822">
        <v>0.13277511961722488</v>
      </c>
      <c r="K741" s="822">
        <v>37</v>
      </c>
      <c r="L741" s="831">
        <v>22</v>
      </c>
      <c r="M741" s="831">
        <v>836</v>
      </c>
      <c r="N741" s="822">
        <v>1</v>
      </c>
      <c r="O741" s="822">
        <v>38</v>
      </c>
      <c r="P741" s="831"/>
      <c r="Q741" s="831"/>
      <c r="R741" s="827"/>
      <c r="S741" s="832"/>
    </row>
    <row r="742" spans="1:19" ht="14.45" customHeight="1" x14ac:dyDescent="0.2">
      <c r="A742" s="821" t="s">
        <v>7252</v>
      </c>
      <c r="B742" s="822" t="s">
        <v>7253</v>
      </c>
      <c r="C742" s="822" t="s">
        <v>637</v>
      </c>
      <c r="D742" s="822" t="s">
        <v>7226</v>
      </c>
      <c r="E742" s="822" t="s">
        <v>7235</v>
      </c>
      <c r="F742" s="822" t="s">
        <v>7280</v>
      </c>
      <c r="G742" s="822" t="s">
        <v>7281</v>
      </c>
      <c r="H742" s="831">
        <v>2</v>
      </c>
      <c r="I742" s="831">
        <v>10</v>
      </c>
      <c r="J742" s="822">
        <v>0.4</v>
      </c>
      <c r="K742" s="822">
        <v>5</v>
      </c>
      <c r="L742" s="831">
        <v>5</v>
      </c>
      <c r="M742" s="831">
        <v>25</v>
      </c>
      <c r="N742" s="822">
        <v>1</v>
      </c>
      <c r="O742" s="822">
        <v>5</v>
      </c>
      <c r="P742" s="831"/>
      <c r="Q742" s="831"/>
      <c r="R742" s="827"/>
      <c r="S742" s="832"/>
    </row>
    <row r="743" spans="1:19" ht="14.45" customHeight="1" x14ac:dyDescent="0.2">
      <c r="A743" s="821" t="s">
        <v>7252</v>
      </c>
      <c r="B743" s="822" t="s">
        <v>7253</v>
      </c>
      <c r="C743" s="822" t="s">
        <v>637</v>
      </c>
      <c r="D743" s="822" t="s">
        <v>7226</v>
      </c>
      <c r="E743" s="822" t="s">
        <v>7235</v>
      </c>
      <c r="F743" s="822" t="s">
        <v>7284</v>
      </c>
      <c r="G743" s="822" t="s">
        <v>7285</v>
      </c>
      <c r="H743" s="831">
        <v>1</v>
      </c>
      <c r="I743" s="831">
        <v>382</v>
      </c>
      <c r="J743" s="822"/>
      <c r="K743" s="822">
        <v>382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7252</v>
      </c>
      <c r="B744" s="822" t="s">
        <v>7253</v>
      </c>
      <c r="C744" s="822" t="s">
        <v>637</v>
      </c>
      <c r="D744" s="822" t="s">
        <v>7226</v>
      </c>
      <c r="E744" s="822" t="s">
        <v>7235</v>
      </c>
      <c r="F744" s="822" t="s">
        <v>7288</v>
      </c>
      <c r="G744" s="822" t="s">
        <v>7289</v>
      </c>
      <c r="H744" s="831"/>
      <c r="I744" s="831"/>
      <c r="J744" s="822"/>
      <c r="K744" s="822"/>
      <c r="L744" s="831">
        <v>1</v>
      </c>
      <c r="M744" s="831">
        <v>91</v>
      </c>
      <c r="N744" s="822">
        <v>1</v>
      </c>
      <c r="O744" s="822">
        <v>91</v>
      </c>
      <c r="P744" s="831"/>
      <c r="Q744" s="831"/>
      <c r="R744" s="827"/>
      <c r="S744" s="832"/>
    </row>
    <row r="745" spans="1:19" ht="14.45" customHeight="1" x14ac:dyDescent="0.2">
      <c r="A745" s="821" t="s">
        <v>7252</v>
      </c>
      <c r="B745" s="822" t="s">
        <v>7253</v>
      </c>
      <c r="C745" s="822" t="s">
        <v>637</v>
      </c>
      <c r="D745" s="822" t="s">
        <v>7226</v>
      </c>
      <c r="E745" s="822" t="s">
        <v>7235</v>
      </c>
      <c r="F745" s="822" t="s">
        <v>7294</v>
      </c>
      <c r="G745" s="822" t="s">
        <v>7295</v>
      </c>
      <c r="H745" s="831">
        <v>243</v>
      </c>
      <c r="I745" s="831">
        <v>61236</v>
      </c>
      <c r="J745" s="822">
        <v>0.7852984175023725</v>
      </c>
      <c r="K745" s="822">
        <v>252</v>
      </c>
      <c r="L745" s="831">
        <v>307</v>
      </c>
      <c r="M745" s="831">
        <v>77978</v>
      </c>
      <c r="N745" s="822">
        <v>1</v>
      </c>
      <c r="O745" s="822">
        <v>254</v>
      </c>
      <c r="P745" s="831"/>
      <c r="Q745" s="831"/>
      <c r="R745" s="827"/>
      <c r="S745" s="832"/>
    </row>
    <row r="746" spans="1:19" ht="14.45" customHeight="1" x14ac:dyDescent="0.2">
      <c r="A746" s="821" t="s">
        <v>7252</v>
      </c>
      <c r="B746" s="822" t="s">
        <v>7253</v>
      </c>
      <c r="C746" s="822" t="s">
        <v>637</v>
      </c>
      <c r="D746" s="822" t="s">
        <v>7226</v>
      </c>
      <c r="E746" s="822" t="s">
        <v>7235</v>
      </c>
      <c r="F746" s="822" t="s">
        <v>7296</v>
      </c>
      <c r="G746" s="822" t="s">
        <v>7297</v>
      </c>
      <c r="H746" s="831">
        <v>118</v>
      </c>
      <c r="I746" s="831">
        <v>14946</v>
      </c>
      <c r="J746" s="822">
        <v>0.49016135379771741</v>
      </c>
      <c r="K746" s="822">
        <v>126.66101694915254</v>
      </c>
      <c r="L746" s="831">
        <v>242</v>
      </c>
      <c r="M746" s="831">
        <v>30492</v>
      </c>
      <c r="N746" s="822">
        <v>1</v>
      </c>
      <c r="O746" s="822">
        <v>126</v>
      </c>
      <c r="P746" s="831"/>
      <c r="Q746" s="831"/>
      <c r="R746" s="827"/>
      <c r="S746" s="832"/>
    </row>
    <row r="747" spans="1:19" ht="14.45" customHeight="1" x14ac:dyDescent="0.2">
      <c r="A747" s="821" t="s">
        <v>7252</v>
      </c>
      <c r="B747" s="822" t="s">
        <v>7253</v>
      </c>
      <c r="C747" s="822" t="s">
        <v>637</v>
      </c>
      <c r="D747" s="822" t="s">
        <v>7226</v>
      </c>
      <c r="E747" s="822" t="s">
        <v>7235</v>
      </c>
      <c r="F747" s="822" t="s">
        <v>7304</v>
      </c>
      <c r="G747" s="822" t="s">
        <v>7305</v>
      </c>
      <c r="H747" s="831">
        <v>92</v>
      </c>
      <c r="I747" s="831">
        <v>15088</v>
      </c>
      <c r="J747" s="822">
        <v>0.68240615106286751</v>
      </c>
      <c r="K747" s="822">
        <v>164</v>
      </c>
      <c r="L747" s="831">
        <v>134</v>
      </c>
      <c r="M747" s="831">
        <v>22110</v>
      </c>
      <c r="N747" s="822">
        <v>1</v>
      </c>
      <c r="O747" s="822">
        <v>165</v>
      </c>
      <c r="P747" s="831"/>
      <c r="Q747" s="831"/>
      <c r="R747" s="827"/>
      <c r="S747" s="832"/>
    </row>
    <row r="748" spans="1:19" ht="14.45" customHeight="1" x14ac:dyDescent="0.2">
      <c r="A748" s="821" t="s">
        <v>7252</v>
      </c>
      <c r="B748" s="822" t="s">
        <v>7253</v>
      </c>
      <c r="C748" s="822" t="s">
        <v>637</v>
      </c>
      <c r="D748" s="822" t="s">
        <v>7226</v>
      </c>
      <c r="E748" s="822" t="s">
        <v>7235</v>
      </c>
      <c r="F748" s="822" t="s">
        <v>7308</v>
      </c>
      <c r="G748" s="822" t="s">
        <v>7309</v>
      </c>
      <c r="H748" s="831">
        <v>241</v>
      </c>
      <c r="I748" s="831">
        <v>8033.34</v>
      </c>
      <c r="J748" s="822">
        <v>0.45992422134512267</v>
      </c>
      <c r="K748" s="822">
        <v>33.333360995850626</v>
      </c>
      <c r="L748" s="831">
        <v>524</v>
      </c>
      <c r="M748" s="831">
        <v>17466.66</v>
      </c>
      <c r="N748" s="822">
        <v>1</v>
      </c>
      <c r="O748" s="822">
        <v>33.333320610687025</v>
      </c>
      <c r="P748" s="831"/>
      <c r="Q748" s="831"/>
      <c r="R748" s="827"/>
      <c r="S748" s="832"/>
    </row>
    <row r="749" spans="1:19" ht="14.45" customHeight="1" x14ac:dyDescent="0.2">
      <c r="A749" s="821" t="s">
        <v>7252</v>
      </c>
      <c r="B749" s="822" t="s">
        <v>7253</v>
      </c>
      <c r="C749" s="822" t="s">
        <v>637</v>
      </c>
      <c r="D749" s="822" t="s">
        <v>7226</v>
      </c>
      <c r="E749" s="822" t="s">
        <v>7235</v>
      </c>
      <c r="F749" s="822" t="s">
        <v>7238</v>
      </c>
      <c r="G749" s="822" t="s">
        <v>7239</v>
      </c>
      <c r="H749" s="831">
        <v>1</v>
      </c>
      <c r="I749" s="831">
        <v>86</v>
      </c>
      <c r="J749" s="822">
        <v>2.601330913490623E-2</v>
      </c>
      <c r="K749" s="822">
        <v>86</v>
      </c>
      <c r="L749" s="831">
        <v>38</v>
      </c>
      <c r="M749" s="831">
        <v>3306</v>
      </c>
      <c r="N749" s="822">
        <v>1</v>
      </c>
      <c r="O749" s="822">
        <v>87</v>
      </c>
      <c r="P749" s="831"/>
      <c r="Q749" s="831"/>
      <c r="R749" s="827"/>
      <c r="S749" s="832"/>
    </row>
    <row r="750" spans="1:19" ht="14.45" customHeight="1" x14ac:dyDescent="0.2">
      <c r="A750" s="821" t="s">
        <v>7252</v>
      </c>
      <c r="B750" s="822" t="s">
        <v>7253</v>
      </c>
      <c r="C750" s="822" t="s">
        <v>637</v>
      </c>
      <c r="D750" s="822" t="s">
        <v>7226</v>
      </c>
      <c r="E750" s="822" t="s">
        <v>7235</v>
      </c>
      <c r="F750" s="822" t="s">
        <v>7316</v>
      </c>
      <c r="G750" s="822" t="s">
        <v>7317</v>
      </c>
      <c r="H750" s="831">
        <v>1</v>
      </c>
      <c r="I750" s="831">
        <v>32</v>
      </c>
      <c r="J750" s="822">
        <v>0.96969696969696972</v>
      </c>
      <c r="K750" s="822">
        <v>32</v>
      </c>
      <c r="L750" s="831">
        <v>1</v>
      </c>
      <c r="M750" s="831">
        <v>33</v>
      </c>
      <c r="N750" s="822">
        <v>1</v>
      </c>
      <c r="O750" s="822">
        <v>33</v>
      </c>
      <c r="P750" s="831"/>
      <c r="Q750" s="831"/>
      <c r="R750" s="827"/>
      <c r="S750" s="832"/>
    </row>
    <row r="751" spans="1:19" ht="14.45" customHeight="1" x14ac:dyDescent="0.2">
      <c r="A751" s="821" t="s">
        <v>7252</v>
      </c>
      <c r="B751" s="822" t="s">
        <v>7253</v>
      </c>
      <c r="C751" s="822" t="s">
        <v>637</v>
      </c>
      <c r="D751" s="822" t="s">
        <v>7226</v>
      </c>
      <c r="E751" s="822" t="s">
        <v>7235</v>
      </c>
      <c r="F751" s="822" t="s">
        <v>7322</v>
      </c>
      <c r="G751" s="822" t="s">
        <v>7323</v>
      </c>
      <c r="H751" s="831">
        <v>1</v>
      </c>
      <c r="I751" s="831">
        <v>200</v>
      </c>
      <c r="J751" s="822"/>
      <c r="K751" s="822">
        <v>200</v>
      </c>
      <c r="L751" s="831"/>
      <c r="M751" s="831"/>
      <c r="N751" s="822"/>
      <c r="O751" s="822"/>
      <c r="P751" s="831"/>
      <c r="Q751" s="831"/>
      <c r="R751" s="827"/>
      <c r="S751" s="832"/>
    </row>
    <row r="752" spans="1:19" ht="14.45" customHeight="1" x14ac:dyDescent="0.2">
      <c r="A752" s="821" t="s">
        <v>7252</v>
      </c>
      <c r="B752" s="822" t="s">
        <v>7253</v>
      </c>
      <c r="C752" s="822" t="s">
        <v>637</v>
      </c>
      <c r="D752" s="822" t="s">
        <v>7226</v>
      </c>
      <c r="E752" s="822" t="s">
        <v>7235</v>
      </c>
      <c r="F752" s="822" t="s">
        <v>7240</v>
      </c>
      <c r="G752" s="822" t="s">
        <v>7241</v>
      </c>
      <c r="H752" s="831"/>
      <c r="I752" s="831"/>
      <c r="J752" s="822"/>
      <c r="K752" s="822"/>
      <c r="L752" s="831">
        <v>1</v>
      </c>
      <c r="M752" s="831">
        <v>158</v>
      </c>
      <c r="N752" s="822">
        <v>1</v>
      </c>
      <c r="O752" s="822">
        <v>158</v>
      </c>
      <c r="P752" s="831"/>
      <c r="Q752" s="831"/>
      <c r="R752" s="827"/>
      <c r="S752" s="832"/>
    </row>
    <row r="753" spans="1:19" ht="14.45" customHeight="1" x14ac:dyDescent="0.2">
      <c r="A753" s="821" t="s">
        <v>7252</v>
      </c>
      <c r="B753" s="822" t="s">
        <v>7253</v>
      </c>
      <c r="C753" s="822" t="s">
        <v>637</v>
      </c>
      <c r="D753" s="822" t="s">
        <v>7226</v>
      </c>
      <c r="E753" s="822" t="s">
        <v>7235</v>
      </c>
      <c r="F753" s="822" t="s">
        <v>7330</v>
      </c>
      <c r="G753" s="822" t="s">
        <v>7331</v>
      </c>
      <c r="H753" s="831">
        <v>3</v>
      </c>
      <c r="I753" s="831">
        <v>1122</v>
      </c>
      <c r="J753" s="822"/>
      <c r="K753" s="822">
        <v>374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7252</v>
      </c>
      <c r="B754" s="822" t="s">
        <v>7253</v>
      </c>
      <c r="C754" s="822" t="s">
        <v>637</v>
      </c>
      <c r="D754" s="822" t="s">
        <v>7226</v>
      </c>
      <c r="E754" s="822" t="s">
        <v>7235</v>
      </c>
      <c r="F754" s="822" t="s">
        <v>7336</v>
      </c>
      <c r="G754" s="822" t="s">
        <v>7337</v>
      </c>
      <c r="H754" s="831"/>
      <c r="I754" s="831"/>
      <c r="J754" s="822"/>
      <c r="K754" s="822"/>
      <c r="L754" s="831">
        <v>2</v>
      </c>
      <c r="M754" s="831">
        <v>250</v>
      </c>
      <c r="N754" s="822">
        <v>1</v>
      </c>
      <c r="O754" s="822">
        <v>125</v>
      </c>
      <c r="P754" s="831"/>
      <c r="Q754" s="831"/>
      <c r="R754" s="827"/>
      <c r="S754" s="832"/>
    </row>
    <row r="755" spans="1:19" ht="14.45" customHeight="1" x14ac:dyDescent="0.2">
      <c r="A755" s="821" t="s">
        <v>7252</v>
      </c>
      <c r="B755" s="822" t="s">
        <v>7253</v>
      </c>
      <c r="C755" s="822" t="s">
        <v>637</v>
      </c>
      <c r="D755" s="822" t="s">
        <v>7226</v>
      </c>
      <c r="E755" s="822" t="s">
        <v>7235</v>
      </c>
      <c r="F755" s="822" t="s">
        <v>7360</v>
      </c>
      <c r="G755" s="822" t="s">
        <v>7361</v>
      </c>
      <c r="H755" s="831">
        <v>24</v>
      </c>
      <c r="I755" s="831">
        <v>2088</v>
      </c>
      <c r="J755" s="822">
        <v>0.38709677419354838</v>
      </c>
      <c r="K755" s="822">
        <v>87</v>
      </c>
      <c r="L755" s="831">
        <v>62</v>
      </c>
      <c r="M755" s="831">
        <v>5394</v>
      </c>
      <c r="N755" s="822">
        <v>1</v>
      </c>
      <c r="O755" s="822">
        <v>87</v>
      </c>
      <c r="P755" s="831"/>
      <c r="Q755" s="831"/>
      <c r="R755" s="827"/>
      <c r="S755" s="832"/>
    </row>
    <row r="756" spans="1:19" ht="14.45" customHeight="1" x14ac:dyDescent="0.2">
      <c r="A756" s="821" t="s">
        <v>7252</v>
      </c>
      <c r="B756" s="822" t="s">
        <v>7253</v>
      </c>
      <c r="C756" s="822" t="s">
        <v>637</v>
      </c>
      <c r="D756" s="822" t="s">
        <v>2342</v>
      </c>
      <c r="E756" s="822" t="s">
        <v>7230</v>
      </c>
      <c r="F756" s="822" t="s">
        <v>7231</v>
      </c>
      <c r="G756" s="822" t="s">
        <v>7232</v>
      </c>
      <c r="H756" s="831"/>
      <c r="I756" s="831"/>
      <c r="J756" s="822"/>
      <c r="K756" s="822"/>
      <c r="L756" s="831"/>
      <c r="M756" s="831"/>
      <c r="N756" s="822"/>
      <c r="O756" s="822"/>
      <c r="P756" s="831">
        <v>3</v>
      </c>
      <c r="Q756" s="831">
        <v>209.19</v>
      </c>
      <c r="R756" s="827"/>
      <c r="S756" s="832">
        <v>69.73</v>
      </c>
    </row>
    <row r="757" spans="1:19" ht="14.45" customHeight="1" x14ac:dyDescent="0.2">
      <c r="A757" s="821" t="s">
        <v>7252</v>
      </c>
      <c r="B757" s="822" t="s">
        <v>7253</v>
      </c>
      <c r="C757" s="822" t="s">
        <v>637</v>
      </c>
      <c r="D757" s="822" t="s">
        <v>2342</v>
      </c>
      <c r="E757" s="822" t="s">
        <v>7230</v>
      </c>
      <c r="F757" s="822" t="s">
        <v>7258</v>
      </c>
      <c r="G757" s="822" t="s">
        <v>1178</v>
      </c>
      <c r="H757" s="831"/>
      <c r="I757" s="831"/>
      <c r="J757" s="822"/>
      <c r="K757" s="822"/>
      <c r="L757" s="831">
        <v>40</v>
      </c>
      <c r="M757" s="831">
        <v>672</v>
      </c>
      <c r="N757" s="822">
        <v>1</v>
      </c>
      <c r="O757" s="822">
        <v>16.8</v>
      </c>
      <c r="P757" s="831">
        <v>48</v>
      </c>
      <c r="Q757" s="831">
        <v>806.40000000000009</v>
      </c>
      <c r="R757" s="827">
        <v>1.2000000000000002</v>
      </c>
      <c r="S757" s="832">
        <v>16.8</v>
      </c>
    </row>
    <row r="758" spans="1:19" ht="14.45" customHeight="1" x14ac:dyDescent="0.2">
      <c r="A758" s="821" t="s">
        <v>7252</v>
      </c>
      <c r="B758" s="822" t="s">
        <v>7253</v>
      </c>
      <c r="C758" s="822" t="s">
        <v>637</v>
      </c>
      <c r="D758" s="822" t="s">
        <v>2342</v>
      </c>
      <c r="E758" s="822" t="s">
        <v>7235</v>
      </c>
      <c r="F758" s="822" t="s">
        <v>7268</v>
      </c>
      <c r="G758" s="822" t="s">
        <v>7269</v>
      </c>
      <c r="H758" s="831"/>
      <c r="I758" s="831"/>
      <c r="J758" s="822"/>
      <c r="K758" s="822"/>
      <c r="L758" s="831">
        <v>2</v>
      </c>
      <c r="M758" s="831">
        <v>414</v>
      </c>
      <c r="N758" s="822">
        <v>1</v>
      </c>
      <c r="O758" s="822">
        <v>207</v>
      </c>
      <c r="P758" s="831"/>
      <c r="Q758" s="831"/>
      <c r="R758" s="827"/>
      <c r="S758" s="832"/>
    </row>
    <row r="759" spans="1:19" ht="14.45" customHeight="1" x14ac:dyDescent="0.2">
      <c r="A759" s="821" t="s">
        <v>7252</v>
      </c>
      <c r="B759" s="822" t="s">
        <v>7253</v>
      </c>
      <c r="C759" s="822" t="s">
        <v>637</v>
      </c>
      <c r="D759" s="822" t="s">
        <v>2342</v>
      </c>
      <c r="E759" s="822" t="s">
        <v>7235</v>
      </c>
      <c r="F759" s="822" t="s">
        <v>7272</v>
      </c>
      <c r="G759" s="822" t="s">
        <v>7273</v>
      </c>
      <c r="H759" s="831"/>
      <c r="I759" s="831"/>
      <c r="J759" s="822"/>
      <c r="K759" s="822"/>
      <c r="L759" s="831">
        <v>13</v>
      </c>
      <c r="M759" s="831">
        <v>1092</v>
      </c>
      <c r="N759" s="822">
        <v>1</v>
      </c>
      <c r="O759" s="822">
        <v>84</v>
      </c>
      <c r="P759" s="831">
        <v>53</v>
      </c>
      <c r="Q759" s="831">
        <v>4505</v>
      </c>
      <c r="R759" s="827">
        <v>4.1254578754578759</v>
      </c>
      <c r="S759" s="832">
        <v>85</v>
      </c>
    </row>
    <row r="760" spans="1:19" ht="14.45" customHeight="1" x14ac:dyDescent="0.2">
      <c r="A760" s="821" t="s">
        <v>7252</v>
      </c>
      <c r="B760" s="822" t="s">
        <v>7253</v>
      </c>
      <c r="C760" s="822" t="s">
        <v>637</v>
      </c>
      <c r="D760" s="822" t="s">
        <v>2342</v>
      </c>
      <c r="E760" s="822" t="s">
        <v>7235</v>
      </c>
      <c r="F760" s="822" t="s">
        <v>7274</v>
      </c>
      <c r="G760" s="822" t="s">
        <v>7275</v>
      </c>
      <c r="H760" s="831"/>
      <c r="I760" s="831"/>
      <c r="J760" s="822"/>
      <c r="K760" s="822"/>
      <c r="L760" s="831">
        <v>5</v>
      </c>
      <c r="M760" s="831">
        <v>535</v>
      </c>
      <c r="N760" s="822">
        <v>1</v>
      </c>
      <c r="O760" s="822">
        <v>107</v>
      </c>
      <c r="P760" s="831">
        <v>6</v>
      </c>
      <c r="Q760" s="831">
        <v>648</v>
      </c>
      <c r="R760" s="827">
        <v>1.2112149532710281</v>
      </c>
      <c r="S760" s="832">
        <v>108</v>
      </c>
    </row>
    <row r="761" spans="1:19" ht="14.45" customHeight="1" x14ac:dyDescent="0.2">
      <c r="A761" s="821" t="s">
        <v>7252</v>
      </c>
      <c r="B761" s="822" t="s">
        <v>7253</v>
      </c>
      <c r="C761" s="822" t="s">
        <v>637</v>
      </c>
      <c r="D761" s="822" t="s">
        <v>2342</v>
      </c>
      <c r="E761" s="822" t="s">
        <v>7235</v>
      </c>
      <c r="F761" s="822" t="s">
        <v>7276</v>
      </c>
      <c r="G761" s="822" t="s">
        <v>7277</v>
      </c>
      <c r="H761" s="831"/>
      <c r="I761" s="831"/>
      <c r="J761" s="822"/>
      <c r="K761" s="822"/>
      <c r="L761" s="831">
        <v>33</v>
      </c>
      <c r="M761" s="831">
        <v>1254</v>
      </c>
      <c r="N761" s="822">
        <v>1</v>
      </c>
      <c r="O761" s="822">
        <v>38</v>
      </c>
      <c r="P761" s="831">
        <v>51</v>
      </c>
      <c r="Q761" s="831">
        <v>1938</v>
      </c>
      <c r="R761" s="827">
        <v>1.5454545454545454</v>
      </c>
      <c r="S761" s="832">
        <v>38</v>
      </c>
    </row>
    <row r="762" spans="1:19" ht="14.45" customHeight="1" x14ac:dyDescent="0.2">
      <c r="A762" s="821" t="s">
        <v>7252</v>
      </c>
      <c r="B762" s="822" t="s">
        <v>7253</v>
      </c>
      <c r="C762" s="822" t="s">
        <v>637</v>
      </c>
      <c r="D762" s="822" t="s">
        <v>2342</v>
      </c>
      <c r="E762" s="822" t="s">
        <v>7235</v>
      </c>
      <c r="F762" s="822" t="s">
        <v>7278</v>
      </c>
      <c r="G762" s="822" t="s">
        <v>7279</v>
      </c>
      <c r="H762" s="831"/>
      <c r="I762" s="831"/>
      <c r="J762" s="822"/>
      <c r="K762" s="822"/>
      <c r="L762" s="831"/>
      <c r="M762" s="831"/>
      <c r="N762" s="822"/>
      <c r="O762" s="822"/>
      <c r="P762" s="831">
        <v>1</v>
      </c>
      <c r="Q762" s="831">
        <v>5</v>
      </c>
      <c r="R762" s="827"/>
      <c r="S762" s="832">
        <v>5</v>
      </c>
    </row>
    <row r="763" spans="1:19" ht="14.45" customHeight="1" x14ac:dyDescent="0.2">
      <c r="A763" s="821" t="s">
        <v>7252</v>
      </c>
      <c r="B763" s="822" t="s">
        <v>7253</v>
      </c>
      <c r="C763" s="822" t="s">
        <v>637</v>
      </c>
      <c r="D763" s="822" t="s">
        <v>2342</v>
      </c>
      <c r="E763" s="822" t="s">
        <v>7235</v>
      </c>
      <c r="F763" s="822" t="s">
        <v>7280</v>
      </c>
      <c r="G763" s="822" t="s">
        <v>7281</v>
      </c>
      <c r="H763" s="831"/>
      <c r="I763" s="831"/>
      <c r="J763" s="822"/>
      <c r="K763" s="822"/>
      <c r="L763" s="831">
        <v>1</v>
      </c>
      <c r="M763" s="831">
        <v>5</v>
      </c>
      <c r="N763" s="822">
        <v>1</v>
      </c>
      <c r="O763" s="822">
        <v>5</v>
      </c>
      <c r="P763" s="831">
        <v>12</v>
      </c>
      <c r="Q763" s="831">
        <v>60</v>
      </c>
      <c r="R763" s="827">
        <v>12</v>
      </c>
      <c r="S763" s="832">
        <v>5</v>
      </c>
    </row>
    <row r="764" spans="1:19" ht="14.45" customHeight="1" x14ac:dyDescent="0.2">
      <c r="A764" s="821" t="s">
        <v>7252</v>
      </c>
      <c r="B764" s="822" t="s">
        <v>7253</v>
      </c>
      <c r="C764" s="822" t="s">
        <v>637</v>
      </c>
      <c r="D764" s="822" t="s">
        <v>2342</v>
      </c>
      <c r="E764" s="822" t="s">
        <v>7235</v>
      </c>
      <c r="F764" s="822" t="s">
        <v>7288</v>
      </c>
      <c r="G764" s="822" t="s">
        <v>7289</v>
      </c>
      <c r="H764" s="831"/>
      <c r="I764" s="831"/>
      <c r="J764" s="822"/>
      <c r="K764" s="822"/>
      <c r="L764" s="831"/>
      <c r="M764" s="831"/>
      <c r="N764" s="822"/>
      <c r="O764" s="822"/>
      <c r="P764" s="831">
        <v>1</v>
      </c>
      <c r="Q764" s="831">
        <v>92</v>
      </c>
      <c r="R764" s="827"/>
      <c r="S764" s="832">
        <v>92</v>
      </c>
    </row>
    <row r="765" spans="1:19" ht="14.45" customHeight="1" x14ac:dyDescent="0.2">
      <c r="A765" s="821" t="s">
        <v>7252</v>
      </c>
      <c r="B765" s="822" t="s">
        <v>7253</v>
      </c>
      <c r="C765" s="822" t="s">
        <v>637</v>
      </c>
      <c r="D765" s="822" t="s">
        <v>2342</v>
      </c>
      <c r="E765" s="822" t="s">
        <v>7235</v>
      </c>
      <c r="F765" s="822" t="s">
        <v>7292</v>
      </c>
      <c r="G765" s="822" t="s">
        <v>7293</v>
      </c>
      <c r="H765" s="831"/>
      <c r="I765" s="831"/>
      <c r="J765" s="822"/>
      <c r="K765" s="822"/>
      <c r="L765" s="831">
        <v>5</v>
      </c>
      <c r="M765" s="831">
        <v>405</v>
      </c>
      <c r="N765" s="822">
        <v>1</v>
      </c>
      <c r="O765" s="822">
        <v>81</v>
      </c>
      <c r="P765" s="831">
        <v>3</v>
      </c>
      <c r="Q765" s="831">
        <v>246</v>
      </c>
      <c r="R765" s="827">
        <v>0.6074074074074074</v>
      </c>
      <c r="S765" s="832">
        <v>82</v>
      </c>
    </row>
    <row r="766" spans="1:19" ht="14.45" customHeight="1" x14ac:dyDescent="0.2">
      <c r="A766" s="821" t="s">
        <v>7252</v>
      </c>
      <c r="B766" s="822" t="s">
        <v>7253</v>
      </c>
      <c r="C766" s="822" t="s">
        <v>637</v>
      </c>
      <c r="D766" s="822" t="s">
        <v>2342</v>
      </c>
      <c r="E766" s="822" t="s">
        <v>7235</v>
      </c>
      <c r="F766" s="822" t="s">
        <v>7294</v>
      </c>
      <c r="G766" s="822" t="s">
        <v>7295</v>
      </c>
      <c r="H766" s="831"/>
      <c r="I766" s="831"/>
      <c r="J766" s="822"/>
      <c r="K766" s="822"/>
      <c r="L766" s="831">
        <v>78</v>
      </c>
      <c r="M766" s="831">
        <v>19812</v>
      </c>
      <c r="N766" s="822">
        <v>1</v>
      </c>
      <c r="O766" s="822">
        <v>254</v>
      </c>
      <c r="P766" s="831">
        <v>135</v>
      </c>
      <c r="Q766" s="831">
        <v>34425</v>
      </c>
      <c r="R766" s="827">
        <v>1.7375832828588733</v>
      </c>
      <c r="S766" s="832">
        <v>255</v>
      </c>
    </row>
    <row r="767" spans="1:19" ht="14.45" customHeight="1" x14ac:dyDescent="0.2">
      <c r="A767" s="821" t="s">
        <v>7252</v>
      </c>
      <c r="B767" s="822" t="s">
        <v>7253</v>
      </c>
      <c r="C767" s="822" t="s">
        <v>637</v>
      </c>
      <c r="D767" s="822" t="s">
        <v>2342</v>
      </c>
      <c r="E767" s="822" t="s">
        <v>7235</v>
      </c>
      <c r="F767" s="822" t="s">
        <v>7296</v>
      </c>
      <c r="G767" s="822" t="s">
        <v>7297</v>
      </c>
      <c r="H767" s="831"/>
      <c r="I767" s="831"/>
      <c r="J767" s="822"/>
      <c r="K767" s="822"/>
      <c r="L767" s="831">
        <v>59</v>
      </c>
      <c r="M767" s="831">
        <v>7434</v>
      </c>
      <c r="N767" s="822">
        <v>1</v>
      </c>
      <c r="O767" s="822">
        <v>126</v>
      </c>
      <c r="P767" s="831">
        <v>104</v>
      </c>
      <c r="Q767" s="831">
        <v>13208</v>
      </c>
      <c r="R767" s="827">
        <v>1.7767016411084207</v>
      </c>
      <c r="S767" s="832">
        <v>127</v>
      </c>
    </row>
    <row r="768" spans="1:19" ht="14.45" customHeight="1" x14ac:dyDescent="0.2">
      <c r="A768" s="821" t="s">
        <v>7252</v>
      </c>
      <c r="B768" s="822" t="s">
        <v>7253</v>
      </c>
      <c r="C768" s="822" t="s">
        <v>637</v>
      </c>
      <c r="D768" s="822" t="s">
        <v>2342</v>
      </c>
      <c r="E768" s="822" t="s">
        <v>7235</v>
      </c>
      <c r="F768" s="822" t="s">
        <v>7304</v>
      </c>
      <c r="G768" s="822" t="s">
        <v>7305</v>
      </c>
      <c r="H768" s="831"/>
      <c r="I768" s="831"/>
      <c r="J768" s="822"/>
      <c r="K768" s="822"/>
      <c r="L768" s="831">
        <v>46</v>
      </c>
      <c r="M768" s="831">
        <v>7590</v>
      </c>
      <c r="N768" s="822">
        <v>1</v>
      </c>
      <c r="O768" s="822">
        <v>165</v>
      </c>
      <c r="P768" s="831">
        <v>60</v>
      </c>
      <c r="Q768" s="831">
        <v>9960</v>
      </c>
      <c r="R768" s="827">
        <v>1.3122529644268774</v>
      </c>
      <c r="S768" s="832">
        <v>166</v>
      </c>
    </row>
    <row r="769" spans="1:19" ht="14.45" customHeight="1" x14ac:dyDescent="0.2">
      <c r="A769" s="821" t="s">
        <v>7252</v>
      </c>
      <c r="B769" s="822" t="s">
        <v>7253</v>
      </c>
      <c r="C769" s="822" t="s">
        <v>637</v>
      </c>
      <c r="D769" s="822" t="s">
        <v>2342</v>
      </c>
      <c r="E769" s="822" t="s">
        <v>7235</v>
      </c>
      <c r="F769" s="822" t="s">
        <v>7306</v>
      </c>
      <c r="G769" s="822" t="s">
        <v>7307</v>
      </c>
      <c r="H769" s="831"/>
      <c r="I769" s="831"/>
      <c r="J769" s="822"/>
      <c r="K769" s="822"/>
      <c r="L769" s="831"/>
      <c r="M769" s="831"/>
      <c r="N769" s="822"/>
      <c r="O769" s="822"/>
      <c r="P769" s="831">
        <v>39</v>
      </c>
      <c r="Q769" s="831">
        <v>0</v>
      </c>
      <c r="R769" s="827"/>
      <c r="S769" s="832">
        <v>0</v>
      </c>
    </row>
    <row r="770" spans="1:19" ht="14.45" customHeight="1" x14ac:dyDescent="0.2">
      <c r="A770" s="821" t="s">
        <v>7252</v>
      </c>
      <c r="B770" s="822" t="s">
        <v>7253</v>
      </c>
      <c r="C770" s="822" t="s">
        <v>637</v>
      </c>
      <c r="D770" s="822" t="s">
        <v>2342</v>
      </c>
      <c r="E770" s="822" t="s">
        <v>7235</v>
      </c>
      <c r="F770" s="822" t="s">
        <v>7308</v>
      </c>
      <c r="G770" s="822" t="s">
        <v>7309</v>
      </c>
      <c r="H770" s="831"/>
      <c r="I770" s="831"/>
      <c r="J770" s="822"/>
      <c r="K770" s="822"/>
      <c r="L770" s="831">
        <v>136</v>
      </c>
      <c r="M770" s="831">
        <v>4533.33</v>
      </c>
      <c r="N770" s="822">
        <v>1</v>
      </c>
      <c r="O770" s="822">
        <v>33.333308823529414</v>
      </c>
      <c r="P770" s="831">
        <v>238</v>
      </c>
      <c r="Q770" s="831">
        <v>9595.5600000000013</v>
      </c>
      <c r="R770" s="827">
        <v>2.1166692034332382</v>
      </c>
      <c r="S770" s="832">
        <v>40.317478991596644</v>
      </c>
    </row>
    <row r="771" spans="1:19" ht="14.45" customHeight="1" x14ac:dyDescent="0.2">
      <c r="A771" s="821" t="s">
        <v>7252</v>
      </c>
      <c r="B771" s="822" t="s">
        <v>7253</v>
      </c>
      <c r="C771" s="822" t="s">
        <v>637</v>
      </c>
      <c r="D771" s="822" t="s">
        <v>2342</v>
      </c>
      <c r="E771" s="822" t="s">
        <v>7235</v>
      </c>
      <c r="F771" s="822" t="s">
        <v>7312</v>
      </c>
      <c r="G771" s="822" t="s">
        <v>7313</v>
      </c>
      <c r="H771" s="831"/>
      <c r="I771" s="831"/>
      <c r="J771" s="822"/>
      <c r="K771" s="822"/>
      <c r="L771" s="831">
        <v>3</v>
      </c>
      <c r="M771" s="831">
        <v>114</v>
      </c>
      <c r="N771" s="822">
        <v>1</v>
      </c>
      <c r="O771" s="822">
        <v>38</v>
      </c>
      <c r="P771" s="831">
        <v>3</v>
      </c>
      <c r="Q771" s="831">
        <v>114</v>
      </c>
      <c r="R771" s="827">
        <v>1</v>
      </c>
      <c r="S771" s="832">
        <v>38</v>
      </c>
    </row>
    <row r="772" spans="1:19" ht="14.45" customHeight="1" x14ac:dyDescent="0.2">
      <c r="A772" s="821" t="s">
        <v>7252</v>
      </c>
      <c r="B772" s="822" t="s">
        <v>7253</v>
      </c>
      <c r="C772" s="822" t="s">
        <v>637</v>
      </c>
      <c r="D772" s="822" t="s">
        <v>2342</v>
      </c>
      <c r="E772" s="822" t="s">
        <v>7235</v>
      </c>
      <c r="F772" s="822" t="s">
        <v>7238</v>
      </c>
      <c r="G772" s="822" t="s">
        <v>7239</v>
      </c>
      <c r="H772" s="831"/>
      <c r="I772" s="831"/>
      <c r="J772" s="822"/>
      <c r="K772" s="822"/>
      <c r="L772" s="831">
        <v>54</v>
      </c>
      <c r="M772" s="831">
        <v>4698</v>
      </c>
      <c r="N772" s="822">
        <v>1</v>
      </c>
      <c r="O772" s="822">
        <v>87</v>
      </c>
      <c r="P772" s="831">
        <v>75</v>
      </c>
      <c r="Q772" s="831">
        <v>6600</v>
      </c>
      <c r="R772" s="827">
        <v>1.40485312899106</v>
      </c>
      <c r="S772" s="832">
        <v>88</v>
      </c>
    </row>
    <row r="773" spans="1:19" ht="14.45" customHeight="1" x14ac:dyDescent="0.2">
      <c r="A773" s="821" t="s">
        <v>7252</v>
      </c>
      <c r="B773" s="822" t="s">
        <v>7253</v>
      </c>
      <c r="C773" s="822" t="s">
        <v>637</v>
      </c>
      <c r="D773" s="822" t="s">
        <v>2342</v>
      </c>
      <c r="E773" s="822" t="s">
        <v>7235</v>
      </c>
      <c r="F773" s="822" t="s">
        <v>7314</v>
      </c>
      <c r="G773" s="822" t="s">
        <v>7315</v>
      </c>
      <c r="H773" s="831"/>
      <c r="I773" s="831"/>
      <c r="J773" s="822"/>
      <c r="K773" s="822"/>
      <c r="L773" s="831"/>
      <c r="M773" s="831"/>
      <c r="N773" s="822"/>
      <c r="O773" s="822"/>
      <c r="P773" s="831">
        <v>1</v>
      </c>
      <c r="Q773" s="831">
        <v>157</v>
      </c>
      <c r="R773" s="827"/>
      <c r="S773" s="832">
        <v>157</v>
      </c>
    </row>
    <row r="774" spans="1:19" ht="14.45" customHeight="1" x14ac:dyDescent="0.2">
      <c r="A774" s="821" t="s">
        <v>7252</v>
      </c>
      <c r="B774" s="822" t="s">
        <v>7253</v>
      </c>
      <c r="C774" s="822" t="s">
        <v>637</v>
      </c>
      <c r="D774" s="822" t="s">
        <v>2342</v>
      </c>
      <c r="E774" s="822" t="s">
        <v>7235</v>
      </c>
      <c r="F774" s="822" t="s">
        <v>7324</v>
      </c>
      <c r="G774" s="822" t="s">
        <v>7325</v>
      </c>
      <c r="H774" s="831"/>
      <c r="I774" s="831"/>
      <c r="J774" s="822"/>
      <c r="K774" s="822"/>
      <c r="L774" s="831"/>
      <c r="M774" s="831"/>
      <c r="N774" s="822"/>
      <c r="O774" s="822"/>
      <c r="P774" s="831">
        <v>2</v>
      </c>
      <c r="Q774" s="831">
        <v>152</v>
      </c>
      <c r="R774" s="827"/>
      <c r="S774" s="832">
        <v>76</v>
      </c>
    </row>
    <row r="775" spans="1:19" ht="14.45" customHeight="1" x14ac:dyDescent="0.2">
      <c r="A775" s="821" t="s">
        <v>7252</v>
      </c>
      <c r="B775" s="822" t="s">
        <v>7253</v>
      </c>
      <c r="C775" s="822" t="s">
        <v>637</v>
      </c>
      <c r="D775" s="822" t="s">
        <v>2342</v>
      </c>
      <c r="E775" s="822" t="s">
        <v>7235</v>
      </c>
      <c r="F775" s="822" t="s">
        <v>7240</v>
      </c>
      <c r="G775" s="822" t="s">
        <v>7241</v>
      </c>
      <c r="H775" s="831"/>
      <c r="I775" s="831"/>
      <c r="J775" s="822"/>
      <c r="K775" s="822"/>
      <c r="L775" s="831"/>
      <c r="M775" s="831"/>
      <c r="N775" s="822"/>
      <c r="O775" s="822"/>
      <c r="P775" s="831">
        <v>1</v>
      </c>
      <c r="Q775" s="831">
        <v>159</v>
      </c>
      <c r="R775" s="827"/>
      <c r="S775" s="832">
        <v>159</v>
      </c>
    </row>
    <row r="776" spans="1:19" ht="14.45" customHeight="1" x14ac:dyDescent="0.2">
      <c r="A776" s="821" t="s">
        <v>7252</v>
      </c>
      <c r="B776" s="822" t="s">
        <v>7253</v>
      </c>
      <c r="C776" s="822" t="s">
        <v>637</v>
      </c>
      <c r="D776" s="822" t="s">
        <v>2342</v>
      </c>
      <c r="E776" s="822" t="s">
        <v>7235</v>
      </c>
      <c r="F776" s="822" t="s">
        <v>7338</v>
      </c>
      <c r="G776" s="822" t="s">
        <v>7339</v>
      </c>
      <c r="H776" s="831"/>
      <c r="I776" s="831"/>
      <c r="J776" s="822"/>
      <c r="K776" s="822"/>
      <c r="L776" s="831">
        <v>1</v>
      </c>
      <c r="M776" s="831">
        <v>61</v>
      </c>
      <c r="N776" s="822">
        <v>1</v>
      </c>
      <c r="O776" s="822">
        <v>61</v>
      </c>
      <c r="P776" s="831">
        <v>5</v>
      </c>
      <c r="Q776" s="831">
        <v>310</v>
      </c>
      <c r="R776" s="827">
        <v>5.081967213114754</v>
      </c>
      <c r="S776" s="832">
        <v>62</v>
      </c>
    </row>
    <row r="777" spans="1:19" ht="14.45" customHeight="1" x14ac:dyDescent="0.2">
      <c r="A777" s="821" t="s">
        <v>7252</v>
      </c>
      <c r="B777" s="822" t="s">
        <v>7253</v>
      </c>
      <c r="C777" s="822" t="s">
        <v>637</v>
      </c>
      <c r="D777" s="822" t="s">
        <v>2342</v>
      </c>
      <c r="E777" s="822" t="s">
        <v>7235</v>
      </c>
      <c r="F777" s="822" t="s">
        <v>7360</v>
      </c>
      <c r="G777" s="822" t="s">
        <v>7361</v>
      </c>
      <c r="H777" s="831"/>
      <c r="I777" s="831"/>
      <c r="J777" s="822"/>
      <c r="K777" s="822"/>
      <c r="L777" s="831">
        <v>9</v>
      </c>
      <c r="M777" s="831">
        <v>783</v>
      </c>
      <c r="N777" s="822">
        <v>1</v>
      </c>
      <c r="O777" s="822">
        <v>87</v>
      </c>
      <c r="P777" s="831">
        <v>15</v>
      </c>
      <c r="Q777" s="831">
        <v>1320</v>
      </c>
      <c r="R777" s="827">
        <v>1.685823754789272</v>
      </c>
      <c r="S777" s="832">
        <v>88</v>
      </c>
    </row>
    <row r="778" spans="1:19" ht="14.45" customHeight="1" x14ac:dyDescent="0.2">
      <c r="A778" s="821" t="s">
        <v>7252</v>
      </c>
      <c r="B778" s="822" t="s">
        <v>7253</v>
      </c>
      <c r="C778" s="822" t="s">
        <v>637</v>
      </c>
      <c r="D778" s="822" t="s">
        <v>2342</v>
      </c>
      <c r="E778" s="822" t="s">
        <v>7235</v>
      </c>
      <c r="F778" s="822" t="s">
        <v>7368</v>
      </c>
      <c r="G778" s="822" t="s">
        <v>7369</v>
      </c>
      <c r="H778" s="831"/>
      <c r="I778" s="831"/>
      <c r="J778" s="822"/>
      <c r="K778" s="822"/>
      <c r="L778" s="831"/>
      <c r="M778" s="831"/>
      <c r="N778" s="822"/>
      <c r="O778" s="822"/>
      <c r="P778" s="831">
        <v>32</v>
      </c>
      <c r="Q778" s="831">
        <v>0</v>
      </c>
      <c r="R778" s="827"/>
      <c r="S778" s="832">
        <v>0</v>
      </c>
    </row>
    <row r="779" spans="1:19" ht="14.45" customHeight="1" x14ac:dyDescent="0.2">
      <c r="A779" s="821" t="s">
        <v>7252</v>
      </c>
      <c r="B779" s="822" t="s">
        <v>7253</v>
      </c>
      <c r="C779" s="822" t="s">
        <v>637</v>
      </c>
      <c r="D779" s="822" t="s">
        <v>2342</v>
      </c>
      <c r="E779" s="822" t="s">
        <v>7235</v>
      </c>
      <c r="F779" s="822" t="s">
        <v>7378</v>
      </c>
      <c r="G779" s="822" t="s">
        <v>7379</v>
      </c>
      <c r="H779" s="831"/>
      <c r="I779" s="831"/>
      <c r="J779" s="822"/>
      <c r="K779" s="822"/>
      <c r="L779" s="831"/>
      <c r="M779" s="831"/>
      <c r="N779" s="822"/>
      <c r="O779" s="822"/>
      <c r="P779" s="831">
        <v>3</v>
      </c>
      <c r="Q779" s="831">
        <v>0</v>
      </c>
      <c r="R779" s="827"/>
      <c r="S779" s="832">
        <v>0</v>
      </c>
    </row>
    <row r="780" spans="1:19" ht="14.45" customHeight="1" x14ac:dyDescent="0.2">
      <c r="A780" s="821" t="s">
        <v>7252</v>
      </c>
      <c r="B780" s="822" t="s">
        <v>7253</v>
      </c>
      <c r="C780" s="822" t="s">
        <v>637</v>
      </c>
      <c r="D780" s="822" t="s">
        <v>7224</v>
      </c>
      <c r="E780" s="822" t="s">
        <v>7235</v>
      </c>
      <c r="F780" s="822" t="s">
        <v>7268</v>
      </c>
      <c r="G780" s="822" t="s">
        <v>7269</v>
      </c>
      <c r="H780" s="831">
        <v>1</v>
      </c>
      <c r="I780" s="831">
        <v>206</v>
      </c>
      <c r="J780" s="822"/>
      <c r="K780" s="822">
        <v>206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7252</v>
      </c>
      <c r="B781" s="822" t="s">
        <v>7253</v>
      </c>
      <c r="C781" s="822" t="s">
        <v>637</v>
      </c>
      <c r="D781" s="822" t="s">
        <v>7224</v>
      </c>
      <c r="E781" s="822" t="s">
        <v>7235</v>
      </c>
      <c r="F781" s="822" t="s">
        <v>7296</v>
      </c>
      <c r="G781" s="822" t="s">
        <v>7297</v>
      </c>
      <c r="H781" s="831">
        <v>1</v>
      </c>
      <c r="I781" s="831">
        <v>127</v>
      </c>
      <c r="J781" s="822"/>
      <c r="K781" s="822">
        <v>127</v>
      </c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7252</v>
      </c>
      <c r="B782" s="822" t="s">
        <v>7253</v>
      </c>
      <c r="C782" s="822" t="s">
        <v>637</v>
      </c>
      <c r="D782" s="822" t="s">
        <v>2333</v>
      </c>
      <c r="E782" s="822" t="s">
        <v>7230</v>
      </c>
      <c r="F782" s="822" t="s">
        <v>7231</v>
      </c>
      <c r="G782" s="822" t="s">
        <v>7232</v>
      </c>
      <c r="H782" s="831"/>
      <c r="I782" s="831"/>
      <c r="J782" s="822"/>
      <c r="K782" s="822"/>
      <c r="L782" s="831"/>
      <c r="M782" s="831"/>
      <c r="N782" s="822"/>
      <c r="O782" s="822"/>
      <c r="P782" s="831">
        <v>6</v>
      </c>
      <c r="Q782" s="831">
        <v>418.38</v>
      </c>
      <c r="R782" s="827"/>
      <c r="S782" s="832">
        <v>69.73</v>
      </c>
    </row>
    <row r="783" spans="1:19" ht="14.45" customHeight="1" x14ac:dyDescent="0.2">
      <c r="A783" s="821" t="s">
        <v>7252</v>
      </c>
      <c r="B783" s="822" t="s">
        <v>7253</v>
      </c>
      <c r="C783" s="822" t="s">
        <v>637</v>
      </c>
      <c r="D783" s="822" t="s">
        <v>2333</v>
      </c>
      <c r="E783" s="822" t="s">
        <v>7230</v>
      </c>
      <c r="F783" s="822" t="s">
        <v>7258</v>
      </c>
      <c r="G783" s="822" t="s">
        <v>1178</v>
      </c>
      <c r="H783" s="831"/>
      <c r="I783" s="831"/>
      <c r="J783" s="822"/>
      <c r="K783" s="822"/>
      <c r="L783" s="831">
        <v>10</v>
      </c>
      <c r="M783" s="831">
        <v>168</v>
      </c>
      <c r="N783" s="822">
        <v>1</v>
      </c>
      <c r="O783" s="822">
        <v>16.8</v>
      </c>
      <c r="P783" s="831">
        <v>33</v>
      </c>
      <c r="Q783" s="831">
        <v>554.4</v>
      </c>
      <c r="R783" s="827">
        <v>3.3</v>
      </c>
      <c r="S783" s="832">
        <v>16.8</v>
      </c>
    </row>
    <row r="784" spans="1:19" ht="14.45" customHeight="1" x14ac:dyDescent="0.2">
      <c r="A784" s="821" t="s">
        <v>7252</v>
      </c>
      <c r="B784" s="822" t="s">
        <v>7253</v>
      </c>
      <c r="C784" s="822" t="s">
        <v>637</v>
      </c>
      <c r="D784" s="822" t="s">
        <v>2333</v>
      </c>
      <c r="E784" s="822" t="s">
        <v>7233</v>
      </c>
      <c r="F784" s="822" t="s">
        <v>7262</v>
      </c>
      <c r="G784" s="822" t="s">
        <v>7263</v>
      </c>
      <c r="H784" s="831"/>
      <c r="I784" s="831"/>
      <c r="J784" s="822"/>
      <c r="K784" s="822"/>
      <c r="L784" s="831"/>
      <c r="M784" s="831"/>
      <c r="N784" s="822"/>
      <c r="O784" s="822"/>
      <c r="P784" s="831">
        <v>2</v>
      </c>
      <c r="Q784" s="831">
        <v>166.66</v>
      </c>
      <c r="R784" s="827"/>
      <c r="S784" s="832">
        <v>83.33</v>
      </c>
    </row>
    <row r="785" spans="1:19" ht="14.45" customHeight="1" x14ac:dyDescent="0.2">
      <c r="A785" s="821" t="s">
        <v>7252</v>
      </c>
      <c r="B785" s="822" t="s">
        <v>7253</v>
      </c>
      <c r="C785" s="822" t="s">
        <v>637</v>
      </c>
      <c r="D785" s="822" t="s">
        <v>2333</v>
      </c>
      <c r="E785" s="822" t="s">
        <v>7235</v>
      </c>
      <c r="F785" s="822" t="s">
        <v>7272</v>
      </c>
      <c r="G785" s="822" t="s">
        <v>7273</v>
      </c>
      <c r="H785" s="831"/>
      <c r="I785" s="831"/>
      <c r="J785" s="822"/>
      <c r="K785" s="822"/>
      <c r="L785" s="831"/>
      <c r="M785" s="831"/>
      <c r="N785" s="822"/>
      <c r="O785" s="822"/>
      <c r="P785" s="831">
        <v>2</v>
      </c>
      <c r="Q785" s="831">
        <v>170</v>
      </c>
      <c r="R785" s="827"/>
      <c r="S785" s="832">
        <v>85</v>
      </c>
    </row>
    <row r="786" spans="1:19" ht="14.45" customHeight="1" x14ac:dyDescent="0.2">
      <c r="A786" s="821" t="s">
        <v>7252</v>
      </c>
      <c r="B786" s="822" t="s">
        <v>7253</v>
      </c>
      <c r="C786" s="822" t="s">
        <v>637</v>
      </c>
      <c r="D786" s="822" t="s">
        <v>2333</v>
      </c>
      <c r="E786" s="822" t="s">
        <v>7235</v>
      </c>
      <c r="F786" s="822" t="s">
        <v>7274</v>
      </c>
      <c r="G786" s="822" t="s">
        <v>7275</v>
      </c>
      <c r="H786" s="831"/>
      <c r="I786" s="831"/>
      <c r="J786" s="822"/>
      <c r="K786" s="822"/>
      <c r="L786" s="831">
        <v>33</v>
      </c>
      <c r="M786" s="831">
        <v>3531</v>
      </c>
      <c r="N786" s="822">
        <v>1</v>
      </c>
      <c r="O786" s="822">
        <v>107</v>
      </c>
      <c r="P786" s="831">
        <v>105</v>
      </c>
      <c r="Q786" s="831">
        <v>11340</v>
      </c>
      <c r="R786" s="827">
        <v>3.2115548003398469</v>
      </c>
      <c r="S786" s="832">
        <v>108</v>
      </c>
    </row>
    <row r="787" spans="1:19" ht="14.45" customHeight="1" x14ac:dyDescent="0.2">
      <c r="A787" s="821" t="s">
        <v>7252</v>
      </c>
      <c r="B787" s="822" t="s">
        <v>7253</v>
      </c>
      <c r="C787" s="822" t="s">
        <v>637</v>
      </c>
      <c r="D787" s="822" t="s">
        <v>2333</v>
      </c>
      <c r="E787" s="822" t="s">
        <v>7235</v>
      </c>
      <c r="F787" s="822" t="s">
        <v>7276</v>
      </c>
      <c r="G787" s="822" t="s">
        <v>7277</v>
      </c>
      <c r="H787" s="831"/>
      <c r="I787" s="831"/>
      <c r="J787" s="822"/>
      <c r="K787" s="822"/>
      <c r="L787" s="831">
        <v>1</v>
      </c>
      <c r="M787" s="831">
        <v>38</v>
      </c>
      <c r="N787" s="822">
        <v>1</v>
      </c>
      <c r="O787" s="822">
        <v>38</v>
      </c>
      <c r="P787" s="831">
        <v>2</v>
      </c>
      <c r="Q787" s="831">
        <v>76</v>
      </c>
      <c r="R787" s="827">
        <v>2</v>
      </c>
      <c r="S787" s="832">
        <v>38</v>
      </c>
    </row>
    <row r="788" spans="1:19" ht="14.45" customHeight="1" x14ac:dyDescent="0.2">
      <c r="A788" s="821" t="s">
        <v>7252</v>
      </c>
      <c r="B788" s="822" t="s">
        <v>7253</v>
      </c>
      <c r="C788" s="822" t="s">
        <v>637</v>
      </c>
      <c r="D788" s="822" t="s">
        <v>2333</v>
      </c>
      <c r="E788" s="822" t="s">
        <v>7235</v>
      </c>
      <c r="F788" s="822" t="s">
        <v>7280</v>
      </c>
      <c r="G788" s="822" t="s">
        <v>7281</v>
      </c>
      <c r="H788" s="831"/>
      <c r="I788" s="831"/>
      <c r="J788" s="822"/>
      <c r="K788" s="822"/>
      <c r="L788" s="831"/>
      <c r="M788" s="831"/>
      <c r="N788" s="822"/>
      <c r="O788" s="822"/>
      <c r="P788" s="831">
        <v>2</v>
      </c>
      <c r="Q788" s="831">
        <v>10</v>
      </c>
      <c r="R788" s="827"/>
      <c r="S788" s="832">
        <v>5</v>
      </c>
    </row>
    <row r="789" spans="1:19" ht="14.45" customHeight="1" x14ac:dyDescent="0.2">
      <c r="A789" s="821" t="s">
        <v>7252</v>
      </c>
      <c r="B789" s="822" t="s">
        <v>7253</v>
      </c>
      <c r="C789" s="822" t="s">
        <v>637</v>
      </c>
      <c r="D789" s="822" t="s">
        <v>2333</v>
      </c>
      <c r="E789" s="822" t="s">
        <v>7235</v>
      </c>
      <c r="F789" s="822" t="s">
        <v>7282</v>
      </c>
      <c r="G789" s="822" t="s">
        <v>7283</v>
      </c>
      <c r="H789" s="831"/>
      <c r="I789" s="831"/>
      <c r="J789" s="822"/>
      <c r="K789" s="822"/>
      <c r="L789" s="831">
        <v>1</v>
      </c>
      <c r="M789" s="831">
        <v>242</v>
      </c>
      <c r="N789" s="822">
        <v>1</v>
      </c>
      <c r="O789" s="822">
        <v>242</v>
      </c>
      <c r="P789" s="831"/>
      <c r="Q789" s="831"/>
      <c r="R789" s="827"/>
      <c r="S789" s="832"/>
    </row>
    <row r="790" spans="1:19" ht="14.45" customHeight="1" x14ac:dyDescent="0.2">
      <c r="A790" s="821" t="s">
        <v>7252</v>
      </c>
      <c r="B790" s="822" t="s">
        <v>7253</v>
      </c>
      <c r="C790" s="822" t="s">
        <v>637</v>
      </c>
      <c r="D790" s="822" t="s">
        <v>2333</v>
      </c>
      <c r="E790" s="822" t="s">
        <v>7235</v>
      </c>
      <c r="F790" s="822" t="s">
        <v>7288</v>
      </c>
      <c r="G790" s="822" t="s">
        <v>7289</v>
      </c>
      <c r="H790" s="831"/>
      <c r="I790" s="831"/>
      <c r="J790" s="822"/>
      <c r="K790" s="822"/>
      <c r="L790" s="831">
        <v>1</v>
      </c>
      <c r="M790" s="831">
        <v>91</v>
      </c>
      <c r="N790" s="822">
        <v>1</v>
      </c>
      <c r="O790" s="822">
        <v>91</v>
      </c>
      <c r="P790" s="831"/>
      <c r="Q790" s="831"/>
      <c r="R790" s="827"/>
      <c r="S790" s="832"/>
    </row>
    <row r="791" spans="1:19" ht="14.45" customHeight="1" x14ac:dyDescent="0.2">
      <c r="A791" s="821" t="s">
        <v>7252</v>
      </c>
      <c r="B791" s="822" t="s">
        <v>7253</v>
      </c>
      <c r="C791" s="822" t="s">
        <v>637</v>
      </c>
      <c r="D791" s="822" t="s">
        <v>2333</v>
      </c>
      <c r="E791" s="822" t="s">
        <v>7235</v>
      </c>
      <c r="F791" s="822" t="s">
        <v>7292</v>
      </c>
      <c r="G791" s="822" t="s">
        <v>7293</v>
      </c>
      <c r="H791" s="831"/>
      <c r="I791" s="831"/>
      <c r="J791" s="822"/>
      <c r="K791" s="822"/>
      <c r="L791" s="831"/>
      <c r="M791" s="831"/>
      <c r="N791" s="822"/>
      <c r="O791" s="822"/>
      <c r="P791" s="831">
        <v>1</v>
      </c>
      <c r="Q791" s="831">
        <v>82</v>
      </c>
      <c r="R791" s="827"/>
      <c r="S791" s="832">
        <v>82</v>
      </c>
    </row>
    <row r="792" spans="1:19" ht="14.45" customHeight="1" x14ac:dyDescent="0.2">
      <c r="A792" s="821" t="s">
        <v>7252</v>
      </c>
      <c r="B792" s="822" t="s">
        <v>7253</v>
      </c>
      <c r="C792" s="822" t="s">
        <v>637</v>
      </c>
      <c r="D792" s="822" t="s">
        <v>2333</v>
      </c>
      <c r="E792" s="822" t="s">
        <v>7235</v>
      </c>
      <c r="F792" s="822" t="s">
        <v>7294</v>
      </c>
      <c r="G792" s="822" t="s">
        <v>7295</v>
      </c>
      <c r="H792" s="831"/>
      <c r="I792" s="831"/>
      <c r="J792" s="822"/>
      <c r="K792" s="822"/>
      <c r="L792" s="831">
        <v>102</v>
      </c>
      <c r="M792" s="831">
        <v>25908</v>
      </c>
      <c r="N792" s="822">
        <v>1</v>
      </c>
      <c r="O792" s="822">
        <v>254</v>
      </c>
      <c r="P792" s="831">
        <v>129</v>
      </c>
      <c r="Q792" s="831">
        <v>32895</v>
      </c>
      <c r="R792" s="827">
        <v>1.2696850393700787</v>
      </c>
      <c r="S792" s="832">
        <v>255</v>
      </c>
    </row>
    <row r="793" spans="1:19" ht="14.45" customHeight="1" x14ac:dyDescent="0.2">
      <c r="A793" s="821" t="s">
        <v>7252</v>
      </c>
      <c r="B793" s="822" t="s">
        <v>7253</v>
      </c>
      <c r="C793" s="822" t="s">
        <v>637</v>
      </c>
      <c r="D793" s="822" t="s">
        <v>2333</v>
      </c>
      <c r="E793" s="822" t="s">
        <v>7235</v>
      </c>
      <c r="F793" s="822" t="s">
        <v>7296</v>
      </c>
      <c r="G793" s="822" t="s">
        <v>7297</v>
      </c>
      <c r="H793" s="831"/>
      <c r="I793" s="831"/>
      <c r="J793" s="822"/>
      <c r="K793" s="822"/>
      <c r="L793" s="831">
        <v>126</v>
      </c>
      <c r="M793" s="831">
        <v>15876</v>
      </c>
      <c r="N793" s="822">
        <v>1</v>
      </c>
      <c r="O793" s="822">
        <v>126</v>
      </c>
      <c r="P793" s="831">
        <v>543</v>
      </c>
      <c r="Q793" s="831">
        <v>68961</v>
      </c>
      <c r="R793" s="827">
        <v>4.3437263794406649</v>
      </c>
      <c r="S793" s="832">
        <v>127</v>
      </c>
    </row>
    <row r="794" spans="1:19" ht="14.45" customHeight="1" x14ac:dyDescent="0.2">
      <c r="A794" s="821" t="s">
        <v>7252</v>
      </c>
      <c r="B794" s="822" t="s">
        <v>7253</v>
      </c>
      <c r="C794" s="822" t="s">
        <v>637</v>
      </c>
      <c r="D794" s="822" t="s">
        <v>2333</v>
      </c>
      <c r="E794" s="822" t="s">
        <v>7235</v>
      </c>
      <c r="F794" s="822" t="s">
        <v>7304</v>
      </c>
      <c r="G794" s="822" t="s">
        <v>7305</v>
      </c>
      <c r="H794" s="831"/>
      <c r="I794" s="831"/>
      <c r="J794" s="822"/>
      <c r="K794" s="822"/>
      <c r="L794" s="831">
        <v>11</v>
      </c>
      <c r="M794" s="831">
        <v>1815</v>
      </c>
      <c r="N794" s="822">
        <v>1</v>
      </c>
      <c r="O794" s="822">
        <v>165</v>
      </c>
      <c r="P794" s="831">
        <v>36</v>
      </c>
      <c r="Q794" s="831">
        <v>5976</v>
      </c>
      <c r="R794" s="827">
        <v>3.2925619834710744</v>
      </c>
      <c r="S794" s="832">
        <v>166</v>
      </c>
    </row>
    <row r="795" spans="1:19" ht="14.45" customHeight="1" x14ac:dyDescent="0.2">
      <c r="A795" s="821" t="s">
        <v>7252</v>
      </c>
      <c r="B795" s="822" t="s">
        <v>7253</v>
      </c>
      <c r="C795" s="822" t="s">
        <v>637</v>
      </c>
      <c r="D795" s="822" t="s">
        <v>2333</v>
      </c>
      <c r="E795" s="822" t="s">
        <v>7235</v>
      </c>
      <c r="F795" s="822" t="s">
        <v>7306</v>
      </c>
      <c r="G795" s="822" t="s">
        <v>7307</v>
      </c>
      <c r="H795" s="831"/>
      <c r="I795" s="831"/>
      <c r="J795" s="822"/>
      <c r="K795" s="822"/>
      <c r="L795" s="831"/>
      <c r="M795" s="831"/>
      <c r="N795" s="822"/>
      <c r="O795" s="822"/>
      <c r="P795" s="831">
        <v>51</v>
      </c>
      <c r="Q795" s="831">
        <v>0</v>
      </c>
      <c r="R795" s="827"/>
      <c r="S795" s="832">
        <v>0</v>
      </c>
    </row>
    <row r="796" spans="1:19" ht="14.45" customHeight="1" x14ac:dyDescent="0.2">
      <c r="A796" s="821" t="s">
        <v>7252</v>
      </c>
      <c r="B796" s="822" t="s">
        <v>7253</v>
      </c>
      <c r="C796" s="822" t="s">
        <v>637</v>
      </c>
      <c r="D796" s="822" t="s">
        <v>2333</v>
      </c>
      <c r="E796" s="822" t="s">
        <v>7235</v>
      </c>
      <c r="F796" s="822" t="s">
        <v>7308</v>
      </c>
      <c r="G796" s="822" t="s">
        <v>7309</v>
      </c>
      <c r="H796" s="831"/>
      <c r="I796" s="831"/>
      <c r="J796" s="822"/>
      <c r="K796" s="822"/>
      <c r="L796" s="831">
        <v>227</v>
      </c>
      <c r="M796" s="831">
        <v>7566.67</v>
      </c>
      <c r="N796" s="822">
        <v>1</v>
      </c>
      <c r="O796" s="822">
        <v>33.333348017621148</v>
      </c>
      <c r="P796" s="831">
        <v>664</v>
      </c>
      <c r="Q796" s="831">
        <v>26147.77</v>
      </c>
      <c r="R796" s="827">
        <v>3.4556509005943168</v>
      </c>
      <c r="S796" s="832">
        <v>39.379171686746986</v>
      </c>
    </row>
    <row r="797" spans="1:19" ht="14.45" customHeight="1" x14ac:dyDescent="0.2">
      <c r="A797" s="821" t="s">
        <v>7252</v>
      </c>
      <c r="B797" s="822" t="s">
        <v>7253</v>
      </c>
      <c r="C797" s="822" t="s">
        <v>637</v>
      </c>
      <c r="D797" s="822" t="s">
        <v>2333</v>
      </c>
      <c r="E797" s="822" t="s">
        <v>7235</v>
      </c>
      <c r="F797" s="822" t="s">
        <v>7238</v>
      </c>
      <c r="G797" s="822" t="s">
        <v>7239</v>
      </c>
      <c r="H797" s="831"/>
      <c r="I797" s="831"/>
      <c r="J797" s="822"/>
      <c r="K797" s="822"/>
      <c r="L797" s="831">
        <v>12</v>
      </c>
      <c r="M797" s="831">
        <v>1044</v>
      </c>
      <c r="N797" s="822">
        <v>1</v>
      </c>
      <c r="O797" s="822">
        <v>87</v>
      </c>
      <c r="P797" s="831">
        <v>38</v>
      </c>
      <c r="Q797" s="831">
        <v>3344</v>
      </c>
      <c r="R797" s="827">
        <v>3.2030651340996168</v>
      </c>
      <c r="S797" s="832">
        <v>88</v>
      </c>
    </row>
    <row r="798" spans="1:19" ht="14.45" customHeight="1" x14ac:dyDescent="0.2">
      <c r="A798" s="821" t="s">
        <v>7252</v>
      </c>
      <c r="B798" s="822" t="s">
        <v>7253</v>
      </c>
      <c r="C798" s="822" t="s">
        <v>637</v>
      </c>
      <c r="D798" s="822" t="s">
        <v>2333</v>
      </c>
      <c r="E798" s="822" t="s">
        <v>7235</v>
      </c>
      <c r="F798" s="822" t="s">
        <v>7324</v>
      </c>
      <c r="G798" s="822" t="s">
        <v>7325</v>
      </c>
      <c r="H798" s="831"/>
      <c r="I798" s="831"/>
      <c r="J798" s="822"/>
      <c r="K798" s="822"/>
      <c r="L798" s="831"/>
      <c r="M798" s="831"/>
      <c r="N798" s="822"/>
      <c r="O798" s="822"/>
      <c r="P798" s="831">
        <v>1</v>
      </c>
      <c r="Q798" s="831">
        <v>76</v>
      </c>
      <c r="R798" s="827"/>
      <c r="S798" s="832">
        <v>76</v>
      </c>
    </row>
    <row r="799" spans="1:19" ht="14.45" customHeight="1" x14ac:dyDescent="0.2">
      <c r="A799" s="821" t="s">
        <v>7252</v>
      </c>
      <c r="B799" s="822" t="s">
        <v>7253</v>
      </c>
      <c r="C799" s="822" t="s">
        <v>637</v>
      </c>
      <c r="D799" s="822" t="s">
        <v>2333</v>
      </c>
      <c r="E799" s="822" t="s">
        <v>7235</v>
      </c>
      <c r="F799" s="822" t="s">
        <v>7240</v>
      </c>
      <c r="G799" s="822" t="s">
        <v>7241</v>
      </c>
      <c r="H799" s="831"/>
      <c r="I799" s="831"/>
      <c r="J799" s="822"/>
      <c r="K799" s="822"/>
      <c r="L799" s="831">
        <v>1</v>
      </c>
      <c r="M799" s="831">
        <v>158</v>
      </c>
      <c r="N799" s="822">
        <v>1</v>
      </c>
      <c r="O799" s="822">
        <v>158</v>
      </c>
      <c r="P799" s="831"/>
      <c r="Q799" s="831"/>
      <c r="R799" s="827"/>
      <c r="S799" s="832"/>
    </row>
    <row r="800" spans="1:19" ht="14.45" customHeight="1" x14ac:dyDescent="0.2">
      <c r="A800" s="821" t="s">
        <v>7252</v>
      </c>
      <c r="B800" s="822" t="s">
        <v>7253</v>
      </c>
      <c r="C800" s="822" t="s">
        <v>637</v>
      </c>
      <c r="D800" s="822" t="s">
        <v>2333</v>
      </c>
      <c r="E800" s="822" t="s">
        <v>7235</v>
      </c>
      <c r="F800" s="822" t="s">
        <v>7354</v>
      </c>
      <c r="G800" s="822" t="s">
        <v>7355</v>
      </c>
      <c r="H800" s="831"/>
      <c r="I800" s="831"/>
      <c r="J800" s="822"/>
      <c r="K800" s="822"/>
      <c r="L800" s="831">
        <v>1</v>
      </c>
      <c r="M800" s="831">
        <v>145</v>
      </c>
      <c r="N800" s="822">
        <v>1</v>
      </c>
      <c r="O800" s="822">
        <v>145</v>
      </c>
      <c r="P800" s="831"/>
      <c r="Q800" s="831"/>
      <c r="R800" s="827"/>
      <c r="S800" s="832"/>
    </row>
    <row r="801" spans="1:19" ht="14.45" customHeight="1" x14ac:dyDescent="0.2">
      <c r="A801" s="821" t="s">
        <v>7252</v>
      </c>
      <c r="B801" s="822" t="s">
        <v>7253</v>
      </c>
      <c r="C801" s="822" t="s">
        <v>637</v>
      </c>
      <c r="D801" s="822" t="s">
        <v>2333</v>
      </c>
      <c r="E801" s="822" t="s">
        <v>7235</v>
      </c>
      <c r="F801" s="822" t="s">
        <v>7360</v>
      </c>
      <c r="G801" s="822" t="s">
        <v>7361</v>
      </c>
      <c r="H801" s="831"/>
      <c r="I801" s="831"/>
      <c r="J801" s="822"/>
      <c r="K801" s="822"/>
      <c r="L801" s="831">
        <v>1</v>
      </c>
      <c r="M801" s="831">
        <v>87</v>
      </c>
      <c r="N801" s="822">
        <v>1</v>
      </c>
      <c r="O801" s="822">
        <v>87</v>
      </c>
      <c r="P801" s="831">
        <v>1</v>
      </c>
      <c r="Q801" s="831">
        <v>88</v>
      </c>
      <c r="R801" s="827">
        <v>1.0114942528735633</v>
      </c>
      <c r="S801" s="832">
        <v>88</v>
      </c>
    </row>
    <row r="802" spans="1:19" ht="14.45" customHeight="1" x14ac:dyDescent="0.2">
      <c r="A802" s="821" t="s">
        <v>7252</v>
      </c>
      <c r="B802" s="822" t="s">
        <v>7253</v>
      </c>
      <c r="C802" s="822" t="s">
        <v>637</v>
      </c>
      <c r="D802" s="822" t="s">
        <v>2333</v>
      </c>
      <c r="E802" s="822" t="s">
        <v>7235</v>
      </c>
      <c r="F802" s="822" t="s">
        <v>7364</v>
      </c>
      <c r="G802" s="822" t="s">
        <v>7365</v>
      </c>
      <c r="H802" s="831"/>
      <c r="I802" s="831"/>
      <c r="J802" s="822"/>
      <c r="K802" s="822"/>
      <c r="L802" s="831"/>
      <c r="M802" s="831"/>
      <c r="N802" s="822"/>
      <c r="O802" s="822"/>
      <c r="P802" s="831">
        <v>1</v>
      </c>
      <c r="Q802" s="831">
        <v>1769</v>
      </c>
      <c r="R802" s="827"/>
      <c r="S802" s="832">
        <v>1769</v>
      </c>
    </row>
    <row r="803" spans="1:19" ht="14.45" customHeight="1" x14ac:dyDescent="0.2">
      <c r="A803" s="821" t="s">
        <v>7252</v>
      </c>
      <c r="B803" s="822" t="s">
        <v>7253</v>
      </c>
      <c r="C803" s="822" t="s">
        <v>637</v>
      </c>
      <c r="D803" s="822" t="s">
        <v>2333</v>
      </c>
      <c r="E803" s="822" t="s">
        <v>7235</v>
      </c>
      <c r="F803" s="822" t="s">
        <v>7368</v>
      </c>
      <c r="G803" s="822" t="s">
        <v>7369</v>
      </c>
      <c r="H803" s="831"/>
      <c r="I803" s="831"/>
      <c r="J803" s="822"/>
      <c r="K803" s="822"/>
      <c r="L803" s="831"/>
      <c r="M803" s="831"/>
      <c r="N803" s="822"/>
      <c r="O803" s="822"/>
      <c r="P803" s="831">
        <v>66</v>
      </c>
      <c r="Q803" s="831">
        <v>0</v>
      </c>
      <c r="R803" s="827"/>
      <c r="S803" s="832">
        <v>0</v>
      </c>
    </row>
    <row r="804" spans="1:19" ht="14.45" customHeight="1" x14ac:dyDescent="0.2">
      <c r="A804" s="821" t="s">
        <v>7252</v>
      </c>
      <c r="B804" s="822" t="s">
        <v>7253</v>
      </c>
      <c r="C804" s="822" t="s">
        <v>637</v>
      </c>
      <c r="D804" s="822" t="s">
        <v>2333</v>
      </c>
      <c r="E804" s="822" t="s">
        <v>7235</v>
      </c>
      <c r="F804" s="822" t="s">
        <v>7378</v>
      </c>
      <c r="G804" s="822" t="s">
        <v>7379</v>
      </c>
      <c r="H804" s="831"/>
      <c r="I804" s="831"/>
      <c r="J804" s="822"/>
      <c r="K804" s="822"/>
      <c r="L804" s="831"/>
      <c r="M804" s="831"/>
      <c r="N804" s="822"/>
      <c r="O804" s="822"/>
      <c r="P804" s="831">
        <v>3</v>
      </c>
      <c r="Q804" s="831">
        <v>0</v>
      </c>
      <c r="R804" s="827"/>
      <c r="S804" s="832">
        <v>0</v>
      </c>
    </row>
    <row r="805" spans="1:19" ht="14.45" customHeight="1" x14ac:dyDescent="0.2">
      <c r="A805" s="821" t="s">
        <v>7252</v>
      </c>
      <c r="B805" s="822" t="s">
        <v>7253</v>
      </c>
      <c r="C805" s="822" t="s">
        <v>637</v>
      </c>
      <c r="D805" s="822" t="s">
        <v>2333</v>
      </c>
      <c r="E805" s="822" t="s">
        <v>7235</v>
      </c>
      <c r="F805" s="822" t="s">
        <v>7384</v>
      </c>
      <c r="G805" s="822" t="s">
        <v>7383</v>
      </c>
      <c r="H805" s="831"/>
      <c r="I805" s="831"/>
      <c r="J805" s="822"/>
      <c r="K805" s="822"/>
      <c r="L805" s="831"/>
      <c r="M805" s="831"/>
      <c r="N805" s="822"/>
      <c r="O805" s="822"/>
      <c r="P805" s="831">
        <v>2</v>
      </c>
      <c r="Q805" s="831">
        <v>234</v>
      </c>
      <c r="R805" s="827"/>
      <c r="S805" s="832">
        <v>117</v>
      </c>
    </row>
    <row r="806" spans="1:19" ht="14.45" customHeight="1" x14ac:dyDescent="0.2">
      <c r="A806" s="821" t="s">
        <v>7252</v>
      </c>
      <c r="B806" s="822" t="s">
        <v>7253</v>
      </c>
      <c r="C806" s="822" t="s">
        <v>637</v>
      </c>
      <c r="D806" s="822" t="s">
        <v>2352</v>
      </c>
      <c r="E806" s="822" t="s">
        <v>7230</v>
      </c>
      <c r="F806" s="822" t="s">
        <v>7231</v>
      </c>
      <c r="G806" s="822" t="s">
        <v>7232</v>
      </c>
      <c r="H806" s="831"/>
      <c r="I806" s="831"/>
      <c r="J806" s="822"/>
      <c r="K806" s="822"/>
      <c r="L806" s="831">
        <v>0.2</v>
      </c>
      <c r="M806" s="831">
        <v>13.94</v>
      </c>
      <c r="N806" s="822">
        <v>1</v>
      </c>
      <c r="O806" s="822">
        <v>69.699999999999989</v>
      </c>
      <c r="P806" s="831">
        <v>18.2</v>
      </c>
      <c r="Q806" s="831">
        <v>1269.08</v>
      </c>
      <c r="R806" s="827">
        <v>91.038737446197985</v>
      </c>
      <c r="S806" s="832">
        <v>69.729670329670327</v>
      </c>
    </row>
    <row r="807" spans="1:19" ht="14.45" customHeight="1" x14ac:dyDescent="0.2">
      <c r="A807" s="821" t="s">
        <v>7252</v>
      </c>
      <c r="B807" s="822" t="s">
        <v>7253</v>
      </c>
      <c r="C807" s="822" t="s">
        <v>637</v>
      </c>
      <c r="D807" s="822" t="s">
        <v>2352</v>
      </c>
      <c r="E807" s="822" t="s">
        <v>7230</v>
      </c>
      <c r="F807" s="822" t="s">
        <v>7255</v>
      </c>
      <c r="G807" s="822" t="s">
        <v>1178</v>
      </c>
      <c r="H807" s="831"/>
      <c r="I807" s="831"/>
      <c r="J807" s="822"/>
      <c r="K807" s="822"/>
      <c r="L807" s="831">
        <v>0.2</v>
      </c>
      <c r="M807" s="831">
        <v>16.8</v>
      </c>
      <c r="N807" s="822">
        <v>1</v>
      </c>
      <c r="O807" s="822">
        <v>84</v>
      </c>
      <c r="P807" s="831"/>
      <c r="Q807" s="831"/>
      <c r="R807" s="827"/>
      <c r="S807" s="832"/>
    </row>
    <row r="808" spans="1:19" ht="14.45" customHeight="1" x14ac:dyDescent="0.2">
      <c r="A808" s="821" t="s">
        <v>7252</v>
      </c>
      <c r="B808" s="822" t="s">
        <v>7253</v>
      </c>
      <c r="C808" s="822" t="s">
        <v>637</v>
      </c>
      <c r="D808" s="822" t="s">
        <v>2352</v>
      </c>
      <c r="E808" s="822" t="s">
        <v>7230</v>
      </c>
      <c r="F808" s="822" t="s">
        <v>7258</v>
      </c>
      <c r="G808" s="822" t="s">
        <v>1178</v>
      </c>
      <c r="H808" s="831"/>
      <c r="I808" s="831"/>
      <c r="J808" s="822"/>
      <c r="K808" s="822"/>
      <c r="L808" s="831">
        <v>7</v>
      </c>
      <c r="M808" s="831">
        <v>117.60000000000001</v>
      </c>
      <c r="N808" s="822">
        <v>1</v>
      </c>
      <c r="O808" s="822">
        <v>16.8</v>
      </c>
      <c r="P808" s="831">
        <v>119</v>
      </c>
      <c r="Q808" s="831">
        <v>1999.2</v>
      </c>
      <c r="R808" s="827">
        <v>17</v>
      </c>
      <c r="S808" s="832">
        <v>16.8</v>
      </c>
    </row>
    <row r="809" spans="1:19" ht="14.45" customHeight="1" x14ac:dyDescent="0.2">
      <c r="A809" s="821" t="s">
        <v>7252</v>
      </c>
      <c r="B809" s="822" t="s">
        <v>7253</v>
      </c>
      <c r="C809" s="822" t="s">
        <v>637</v>
      </c>
      <c r="D809" s="822" t="s">
        <v>2352</v>
      </c>
      <c r="E809" s="822" t="s">
        <v>7230</v>
      </c>
      <c r="F809" s="822" t="s">
        <v>7260</v>
      </c>
      <c r="G809" s="822" t="s">
        <v>3266</v>
      </c>
      <c r="H809" s="831"/>
      <c r="I809" s="831"/>
      <c r="J809" s="822"/>
      <c r="K809" s="822"/>
      <c r="L809" s="831"/>
      <c r="M809" s="831"/>
      <c r="N809" s="822"/>
      <c r="O809" s="822"/>
      <c r="P809" s="831">
        <v>4.1500000000000004</v>
      </c>
      <c r="Q809" s="831">
        <v>3906.22</v>
      </c>
      <c r="R809" s="827"/>
      <c r="S809" s="832">
        <v>941.25783132530103</v>
      </c>
    </row>
    <row r="810" spans="1:19" ht="14.45" customHeight="1" x14ac:dyDescent="0.2">
      <c r="A810" s="821" t="s">
        <v>7252</v>
      </c>
      <c r="B810" s="822" t="s">
        <v>7253</v>
      </c>
      <c r="C810" s="822" t="s">
        <v>637</v>
      </c>
      <c r="D810" s="822" t="s">
        <v>2352</v>
      </c>
      <c r="E810" s="822" t="s">
        <v>7235</v>
      </c>
      <c r="F810" s="822" t="s">
        <v>7268</v>
      </c>
      <c r="G810" s="822" t="s">
        <v>7269</v>
      </c>
      <c r="H810" s="831"/>
      <c r="I810" s="831"/>
      <c r="J810" s="822"/>
      <c r="K810" s="822"/>
      <c r="L810" s="831">
        <v>13</v>
      </c>
      <c r="M810" s="831">
        <v>2691</v>
      </c>
      <c r="N810" s="822">
        <v>1</v>
      </c>
      <c r="O810" s="822">
        <v>207</v>
      </c>
      <c r="P810" s="831">
        <v>206</v>
      </c>
      <c r="Q810" s="831">
        <v>43054</v>
      </c>
      <c r="R810" s="827">
        <v>15.999256781865478</v>
      </c>
      <c r="S810" s="832">
        <v>209</v>
      </c>
    </row>
    <row r="811" spans="1:19" ht="14.45" customHeight="1" x14ac:dyDescent="0.2">
      <c r="A811" s="821" t="s">
        <v>7252</v>
      </c>
      <c r="B811" s="822" t="s">
        <v>7253</v>
      </c>
      <c r="C811" s="822" t="s">
        <v>637</v>
      </c>
      <c r="D811" s="822" t="s">
        <v>2352</v>
      </c>
      <c r="E811" s="822" t="s">
        <v>7235</v>
      </c>
      <c r="F811" s="822" t="s">
        <v>7272</v>
      </c>
      <c r="G811" s="822" t="s">
        <v>7273</v>
      </c>
      <c r="H811" s="831"/>
      <c r="I811" s="831"/>
      <c r="J811" s="822"/>
      <c r="K811" s="822"/>
      <c r="L811" s="831"/>
      <c r="M811" s="831"/>
      <c r="N811" s="822"/>
      <c r="O811" s="822"/>
      <c r="P811" s="831">
        <v>76</v>
      </c>
      <c r="Q811" s="831">
        <v>6460</v>
      </c>
      <c r="R811" s="827"/>
      <c r="S811" s="832">
        <v>85</v>
      </c>
    </row>
    <row r="812" spans="1:19" ht="14.45" customHeight="1" x14ac:dyDescent="0.2">
      <c r="A812" s="821" t="s">
        <v>7252</v>
      </c>
      <c r="B812" s="822" t="s">
        <v>7253</v>
      </c>
      <c r="C812" s="822" t="s">
        <v>637</v>
      </c>
      <c r="D812" s="822" t="s">
        <v>2352</v>
      </c>
      <c r="E812" s="822" t="s">
        <v>7235</v>
      </c>
      <c r="F812" s="822" t="s">
        <v>7274</v>
      </c>
      <c r="G812" s="822" t="s">
        <v>7275</v>
      </c>
      <c r="H812" s="831"/>
      <c r="I812" s="831"/>
      <c r="J812" s="822"/>
      <c r="K812" s="822"/>
      <c r="L812" s="831">
        <v>1</v>
      </c>
      <c r="M812" s="831">
        <v>107</v>
      </c>
      <c r="N812" s="822">
        <v>1</v>
      </c>
      <c r="O812" s="822">
        <v>107</v>
      </c>
      <c r="P812" s="831"/>
      <c r="Q812" s="831"/>
      <c r="R812" s="827"/>
      <c r="S812" s="832"/>
    </row>
    <row r="813" spans="1:19" ht="14.45" customHeight="1" x14ac:dyDescent="0.2">
      <c r="A813" s="821" t="s">
        <v>7252</v>
      </c>
      <c r="B813" s="822" t="s">
        <v>7253</v>
      </c>
      <c r="C813" s="822" t="s">
        <v>637</v>
      </c>
      <c r="D813" s="822" t="s">
        <v>2352</v>
      </c>
      <c r="E813" s="822" t="s">
        <v>7235</v>
      </c>
      <c r="F813" s="822" t="s">
        <v>7276</v>
      </c>
      <c r="G813" s="822" t="s">
        <v>7277</v>
      </c>
      <c r="H813" s="831"/>
      <c r="I813" s="831"/>
      <c r="J813" s="822"/>
      <c r="K813" s="822"/>
      <c r="L813" s="831">
        <v>1</v>
      </c>
      <c r="M813" s="831">
        <v>38</v>
      </c>
      <c r="N813" s="822">
        <v>1</v>
      </c>
      <c r="O813" s="822">
        <v>38</v>
      </c>
      <c r="P813" s="831">
        <v>37</v>
      </c>
      <c r="Q813" s="831">
        <v>1406</v>
      </c>
      <c r="R813" s="827">
        <v>37</v>
      </c>
      <c r="S813" s="832">
        <v>38</v>
      </c>
    </row>
    <row r="814" spans="1:19" ht="14.45" customHeight="1" x14ac:dyDescent="0.2">
      <c r="A814" s="821" t="s">
        <v>7252</v>
      </c>
      <c r="B814" s="822" t="s">
        <v>7253</v>
      </c>
      <c r="C814" s="822" t="s">
        <v>637</v>
      </c>
      <c r="D814" s="822" t="s">
        <v>2352</v>
      </c>
      <c r="E814" s="822" t="s">
        <v>7235</v>
      </c>
      <c r="F814" s="822" t="s">
        <v>7284</v>
      </c>
      <c r="G814" s="822" t="s">
        <v>7285</v>
      </c>
      <c r="H814" s="831"/>
      <c r="I814" s="831"/>
      <c r="J814" s="822"/>
      <c r="K814" s="822"/>
      <c r="L814" s="831">
        <v>1</v>
      </c>
      <c r="M814" s="831">
        <v>384</v>
      </c>
      <c r="N814" s="822">
        <v>1</v>
      </c>
      <c r="O814" s="822">
        <v>384</v>
      </c>
      <c r="P814" s="831">
        <v>6</v>
      </c>
      <c r="Q814" s="831">
        <v>2310</v>
      </c>
      <c r="R814" s="827">
        <v>6.015625</v>
      </c>
      <c r="S814" s="832">
        <v>385</v>
      </c>
    </row>
    <row r="815" spans="1:19" ht="14.45" customHeight="1" x14ac:dyDescent="0.2">
      <c r="A815" s="821" t="s">
        <v>7252</v>
      </c>
      <c r="B815" s="822" t="s">
        <v>7253</v>
      </c>
      <c r="C815" s="822" t="s">
        <v>637</v>
      </c>
      <c r="D815" s="822" t="s">
        <v>2352</v>
      </c>
      <c r="E815" s="822" t="s">
        <v>7235</v>
      </c>
      <c r="F815" s="822" t="s">
        <v>7288</v>
      </c>
      <c r="G815" s="822" t="s">
        <v>7289</v>
      </c>
      <c r="H815" s="831"/>
      <c r="I815" s="831"/>
      <c r="J815" s="822"/>
      <c r="K815" s="822"/>
      <c r="L815" s="831">
        <v>1</v>
      </c>
      <c r="M815" s="831">
        <v>91</v>
      </c>
      <c r="N815" s="822">
        <v>1</v>
      </c>
      <c r="O815" s="822">
        <v>91</v>
      </c>
      <c r="P815" s="831">
        <v>17</v>
      </c>
      <c r="Q815" s="831">
        <v>1564</v>
      </c>
      <c r="R815" s="827">
        <v>17.186813186813186</v>
      </c>
      <c r="S815" s="832">
        <v>92</v>
      </c>
    </row>
    <row r="816" spans="1:19" ht="14.45" customHeight="1" x14ac:dyDescent="0.2">
      <c r="A816" s="821" t="s">
        <v>7252</v>
      </c>
      <c r="B816" s="822" t="s">
        <v>7253</v>
      </c>
      <c r="C816" s="822" t="s">
        <v>637</v>
      </c>
      <c r="D816" s="822" t="s">
        <v>2352</v>
      </c>
      <c r="E816" s="822" t="s">
        <v>7235</v>
      </c>
      <c r="F816" s="822" t="s">
        <v>7292</v>
      </c>
      <c r="G816" s="822" t="s">
        <v>7293</v>
      </c>
      <c r="H816" s="831"/>
      <c r="I816" s="831"/>
      <c r="J816" s="822"/>
      <c r="K816" s="822"/>
      <c r="L816" s="831"/>
      <c r="M816" s="831"/>
      <c r="N816" s="822"/>
      <c r="O816" s="822"/>
      <c r="P816" s="831">
        <v>17</v>
      </c>
      <c r="Q816" s="831">
        <v>1394</v>
      </c>
      <c r="R816" s="827"/>
      <c r="S816" s="832">
        <v>82</v>
      </c>
    </row>
    <row r="817" spans="1:19" ht="14.45" customHeight="1" x14ac:dyDescent="0.2">
      <c r="A817" s="821" t="s">
        <v>7252</v>
      </c>
      <c r="B817" s="822" t="s">
        <v>7253</v>
      </c>
      <c r="C817" s="822" t="s">
        <v>637</v>
      </c>
      <c r="D817" s="822" t="s">
        <v>2352</v>
      </c>
      <c r="E817" s="822" t="s">
        <v>7235</v>
      </c>
      <c r="F817" s="822" t="s">
        <v>7294</v>
      </c>
      <c r="G817" s="822" t="s">
        <v>7295</v>
      </c>
      <c r="H817" s="831"/>
      <c r="I817" s="831"/>
      <c r="J817" s="822"/>
      <c r="K817" s="822"/>
      <c r="L817" s="831">
        <v>40</v>
      </c>
      <c r="M817" s="831">
        <v>10160</v>
      </c>
      <c r="N817" s="822">
        <v>1</v>
      </c>
      <c r="O817" s="822">
        <v>254</v>
      </c>
      <c r="P817" s="831">
        <v>411</v>
      </c>
      <c r="Q817" s="831">
        <v>104805</v>
      </c>
      <c r="R817" s="827">
        <v>10.315452755905511</v>
      </c>
      <c r="S817" s="832">
        <v>255</v>
      </c>
    </row>
    <row r="818" spans="1:19" ht="14.45" customHeight="1" x14ac:dyDescent="0.2">
      <c r="A818" s="821" t="s">
        <v>7252</v>
      </c>
      <c r="B818" s="822" t="s">
        <v>7253</v>
      </c>
      <c r="C818" s="822" t="s">
        <v>637</v>
      </c>
      <c r="D818" s="822" t="s">
        <v>2352</v>
      </c>
      <c r="E818" s="822" t="s">
        <v>7235</v>
      </c>
      <c r="F818" s="822" t="s">
        <v>7296</v>
      </c>
      <c r="G818" s="822" t="s">
        <v>7297</v>
      </c>
      <c r="H818" s="831"/>
      <c r="I818" s="831"/>
      <c r="J818" s="822"/>
      <c r="K818" s="822"/>
      <c r="L818" s="831">
        <v>24</v>
      </c>
      <c r="M818" s="831">
        <v>3024</v>
      </c>
      <c r="N818" s="822">
        <v>1</v>
      </c>
      <c r="O818" s="822">
        <v>126</v>
      </c>
      <c r="P818" s="831">
        <v>556</v>
      </c>
      <c r="Q818" s="831">
        <v>70612</v>
      </c>
      <c r="R818" s="827">
        <v>23.350529100529101</v>
      </c>
      <c r="S818" s="832">
        <v>127</v>
      </c>
    </row>
    <row r="819" spans="1:19" ht="14.45" customHeight="1" x14ac:dyDescent="0.2">
      <c r="A819" s="821" t="s">
        <v>7252</v>
      </c>
      <c r="B819" s="822" t="s">
        <v>7253</v>
      </c>
      <c r="C819" s="822" t="s">
        <v>637</v>
      </c>
      <c r="D819" s="822" t="s">
        <v>2352</v>
      </c>
      <c r="E819" s="822" t="s">
        <v>7235</v>
      </c>
      <c r="F819" s="822" t="s">
        <v>7298</v>
      </c>
      <c r="G819" s="822" t="s">
        <v>7299</v>
      </c>
      <c r="H819" s="831"/>
      <c r="I819" s="831"/>
      <c r="J819" s="822"/>
      <c r="K819" s="822"/>
      <c r="L819" s="831"/>
      <c r="M819" s="831"/>
      <c r="N819" s="822"/>
      <c r="O819" s="822"/>
      <c r="P819" s="831">
        <v>16</v>
      </c>
      <c r="Q819" s="831">
        <v>8640</v>
      </c>
      <c r="R819" s="827"/>
      <c r="S819" s="832">
        <v>540</v>
      </c>
    </row>
    <row r="820" spans="1:19" ht="14.45" customHeight="1" x14ac:dyDescent="0.2">
      <c r="A820" s="821" t="s">
        <v>7252</v>
      </c>
      <c r="B820" s="822" t="s">
        <v>7253</v>
      </c>
      <c r="C820" s="822" t="s">
        <v>637</v>
      </c>
      <c r="D820" s="822" t="s">
        <v>2352</v>
      </c>
      <c r="E820" s="822" t="s">
        <v>7235</v>
      </c>
      <c r="F820" s="822" t="s">
        <v>7304</v>
      </c>
      <c r="G820" s="822" t="s">
        <v>7305</v>
      </c>
      <c r="H820" s="831"/>
      <c r="I820" s="831"/>
      <c r="J820" s="822"/>
      <c r="K820" s="822"/>
      <c r="L820" s="831">
        <v>13</v>
      </c>
      <c r="M820" s="831">
        <v>2145</v>
      </c>
      <c r="N820" s="822">
        <v>1</v>
      </c>
      <c r="O820" s="822">
        <v>165</v>
      </c>
      <c r="P820" s="831">
        <v>144</v>
      </c>
      <c r="Q820" s="831">
        <v>23904</v>
      </c>
      <c r="R820" s="827">
        <v>11.144055944055944</v>
      </c>
      <c r="S820" s="832">
        <v>166</v>
      </c>
    </row>
    <row r="821" spans="1:19" ht="14.45" customHeight="1" x14ac:dyDescent="0.2">
      <c r="A821" s="821" t="s">
        <v>7252</v>
      </c>
      <c r="B821" s="822" t="s">
        <v>7253</v>
      </c>
      <c r="C821" s="822" t="s">
        <v>637</v>
      </c>
      <c r="D821" s="822" t="s">
        <v>2352</v>
      </c>
      <c r="E821" s="822" t="s">
        <v>7235</v>
      </c>
      <c r="F821" s="822" t="s">
        <v>7306</v>
      </c>
      <c r="G821" s="822" t="s">
        <v>7307</v>
      </c>
      <c r="H821" s="831"/>
      <c r="I821" s="831"/>
      <c r="J821" s="822"/>
      <c r="K821" s="822"/>
      <c r="L821" s="831"/>
      <c r="M821" s="831"/>
      <c r="N821" s="822"/>
      <c r="O821" s="822"/>
      <c r="P821" s="831">
        <v>72</v>
      </c>
      <c r="Q821" s="831">
        <v>0</v>
      </c>
      <c r="R821" s="827"/>
      <c r="S821" s="832">
        <v>0</v>
      </c>
    </row>
    <row r="822" spans="1:19" ht="14.45" customHeight="1" x14ac:dyDescent="0.2">
      <c r="A822" s="821" t="s">
        <v>7252</v>
      </c>
      <c r="B822" s="822" t="s">
        <v>7253</v>
      </c>
      <c r="C822" s="822" t="s">
        <v>637</v>
      </c>
      <c r="D822" s="822" t="s">
        <v>2352</v>
      </c>
      <c r="E822" s="822" t="s">
        <v>7235</v>
      </c>
      <c r="F822" s="822" t="s">
        <v>7308</v>
      </c>
      <c r="G822" s="822" t="s">
        <v>7309</v>
      </c>
      <c r="H822" s="831"/>
      <c r="I822" s="831"/>
      <c r="J822" s="822"/>
      <c r="K822" s="822"/>
      <c r="L822" s="831">
        <v>34</v>
      </c>
      <c r="M822" s="831">
        <v>1133.3200000000002</v>
      </c>
      <c r="N822" s="822">
        <v>1</v>
      </c>
      <c r="O822" s="822">
        <v>33.332941176470591</v>
      </c>
      <c r="P822" s="831">
        <v>410</v>
      </c>
      <c r="Q822" s="831">
        <v>16416.66</v>
      </c>
      <c r="R822" s="827">
        <v>14.485458652454733</v>
      </c>
      <c r="S822" s="832">
        <v>40.040634146341461</v>
      </c>
    </row>
    <row r="823" spans="1:19" ht="14.45" customHeight="1" x14ac:dyDescent="0.2">
      <c r="A823" s="821" t="s">
        <v>7252</v>
      </c>
      <c r="B823" s="822" t="s">
        <v>7253</v>
      </c>
      <c r="C823" s="822" t="s">
        <v>637</v>
      </c>
      <c r="D823" s="822" t="s">
        <v>2352</v>
      </c>
      <c r="E823" s="822" t="s">
        <v>7235</v>
      </c>
      <c r="F823" s="822" t="s">
        <v>7310</v>
      </c>
      <c r="G823" s="822" t="s">
        <v>7311</v>
      </c>
      <c r="H823" s="831"/>
      <c r="I823" s="831"/>
      <c r="J823" s="822"/>
      <c r="K823" s="822"/>
      <c r="L823" s="831">
        <v>5</v>
      </c>
      <c r="M823" s="831">
        <v>580</v>
      </c>
      <c r="N823" s="822">
        <v>1</v>
      </c>
      <c r="O823" s="822">
        <v>116</v>
      </c>
      <c r="P823" s="831">
        <v>212</v>
      </c>
      <c r="Q823" s="831">
        <v>24804</v>
      </c>
      <c r="R823" s="827">
        <v>42.765517241379314</v>
      </c>
      <c r="S823" s="832">
        <v>117</v>
      </c>
    </row>
    <row r="824" spans="1:19" ht="14.45" customHeight="1" x14ac:dyDescent="0.2">
      <c r="A824" s="821" t="s">
        <v>7252</v>
      </c>
      <c r="B824" s="822" t="s">
        <v>7253</v>
      </c>
      <c r="C824" s="822" t="s">
        <v>637</v>
      </c>
      <c r="D824" s="822" t="s">
        <v>2352</v>
      </c>
      <c r="E824" s="822" t="s">
        <v>7235</v>
      </c>
      <c r="F824" s="822" t="s">
        <v>7312</v>
      </c>
      <c r="G824" s="822" t="s">
        <v>7313</v>
      </c>
      <c r="H824" s="831"/>
      <c r="I824" s="831"/>
      <c r="J824" s="822"/>
      <c r="K824" s="822"/>
      <c r="L824" s="831"/>
      <c r="M824" s="831"/>
      <c r="N824" s="822"/>
      <c r="O824" s="822"/>
      <c r="P824" s="831">
        <v>1</v>
      </c>
      <c r="Q824" s="831">
        <v>38</v>
      </c>
      <c r="R824" s="827"/>
      <c r="S824" s="832">
        <v>38</v>
      </c>
    </row>
    <row r="825" spans="1:19" ht="14.45" customHeight="1" x14ac:dyDescent="0.2">
      <c r="A825" s="821" t="s">
        <v>7252</v>
      </c>
      <c r="B825" s="822" t="s">
        <v>7253</v>
      </c>
      <c r="C825" s="822" t="s">
        <v>637</v>
      </c>
      <c r="D825" s="822" t="s">
        <v>2352</v>
      </c>
      <c r="E825" s="822" t="s">
        <v>7235</v>
      </c>
      <c r="F825" s="822" t="s">
        <v>7238</v>
      </c>
      <c r="G825" s="822" t="s">
        <v>7239</v>
      </c>
      <c r="H825" s="831"/>
      <c r="I825" s="831"/>
      <c r="J825" s="822"/>
      <c r="K825" s="822"/>
      <c r="L825" s="831">
        <v>7</v>
      </c>
      <c r="M825" s="831">
        <v>609</v>
      </c>
      <c r="N825" s="822">
        <v>1</v>
      </c>
      <c r="O825" s="822">
        <v>87</v>
      </c>
      <c r="P825" s="831">
        <v>157</v>
      </c>
      <c r="Q825" s="831">
        <v>13816</v>
      </c>
      <c r="R825" s="827">
        <v>22.686371100164205</v>
      </c>
      <c r="S825" s="832">
        <v>88</v>
      </c>
    </row>
    <row r="826" spans="1:19" ht="14.45" customHeight="1" x14ac:dyDescent="0.2">
      <c r="A826" s="821" t="s">
        <v>7252</v>
      </c>
      <c r="B826" s="822" t="s">
        <v>7253</v>
      </c>
      <c r="C826" s="822" t="s">
        <v>637</v>
      </c>
      <c r="D826" s="822" t="s">
        <v>2352</v>
      </c>
      <c r="E826" s="822" t="s">
        <v>7235</v>
      </c>
      <c r="F826" s="822" t="s">
        <v>7314</v>
      </c>
      <c r="G826" s="822" t="s">
        <v>7315</v>
      </c>
      <c r="H826" s="831"/>
      <c r="I826" s="831"/>
      <c r="J826" s="822"/>
      <c r="K826" s="822"/>
      <c r="L826" s="831"/>
      <c r="M826" s="831"/>
      <c r="N826" s="822"/>
      <c r="O826" s="822"/>
      <c r="P826" s="831">
        <v>1</v>
      </c>
      <c r="Q826" s="831">
        <v>157</v>
      </c>
      <c r="R826" s="827"/>
      <c r="S826" s="832">
        <v>157</v>
      </c>
    </row>
    <row r="827" spans="1:19" ht="14.45" customHeight="1" x14ac:dyDescent="0.2">
      <c r="A827" s="821" t="s">
        <v>7252</v>
      </c>
      <c r="B827" s="822" t="s">
        <v>7253</v>
      </c>
      <c r="C827" s="822" t="s">
        <v>637</v>
      </c>
      <c r="D827" s="822" t="s">
        <v>2352</v>
      </c>
      <c r="E827" s="822" t="s">
        <v>7235</v>
      </c>
      <c r="F827" s="822" t="s">
        <v>7316</v>
      </c>
      <c r="G827" s="822" t="s">
        <v>7317</v>
      </c>
      <c r="H827" s="831"/>
      <c r="I827" s="831"/>
      <c r="J827" s="822"/>
      <c r="K827" s="822"/>
      <c r="L827" s="831"/>
      <c r="M827" s="831"/>
      <c r="N827" s="822"/>
      <c r="O827" s="822"/>
      <c r="P827" s="831">
        <v>1</v>
      </c>
      <c r="Q827" s="831">
        <v>33</v>
      </c>
      <c r="R827" s="827"/>
      <c r="S827" s="832">
        <v>33</v>
      </c>
    </row>
    <row r="828" spans="1:19" ht="14.45" customHeight="1" x14ac:dyDescent="0.2">
      <c r="A828" s="821" t="s">
        <v>7252</v>
      </c>
      <c r="B828" s="822" t="s">
        <v>7253</v>
      </c>
      <c r="C828" s="822" t="s">
        <v>637</v>
      </c>
      <c r="D828" s="822" t="s">
        <v>2352</v>
      </c>
      <c r="E828" s="822" t="s">
        <v>7235</v>
      </c>
      <c r="F828" s="822" t="s">
        <v>7324</v>
      </c>
      <c r="G828" s="822" t="s">
        <v>7325</v>
      </c>
      <c r="H828" s="831"/>
      <c r="I828" s="831"/>
      <c r="J828" s="822"/>
      <c r="K828" s="822"/>
      <c r="L828" s="831"/>
      <c r="M828" s="831"/>
      <c r="N828" s="822"/>
      <c r="O828" s="822"/>
      <c r="P828" s="831">
        <v>3</v>
      </c>
      <c r="Q828" s="831">
        <v>228</v>
      </c>
      <c r="R828" s="827"/>
      <c r="S828" s="832">
        <v>76</v>
      </c>
    </row>
    <row r="829" spans="1:19" ht="14.45" customHeight="1" x14ac:dyDescent="0.2">
      <c r="A829" s="821" t="s">
        <v>7252</v>
      </c>
      <c r="B829" s="822" t="s">
        <v>7253</v>
      </c>
      <c r="C829" s="822" t="s">
        <v>637</v>
      </c>
      <c r="D829" s="822" t="s">
        <v>2352</v>
      </c>
      <c r="E829" s="822" t="s">
        <v>7235</v>
      </c>
      <c r="F829" s="822" t="s">
        <v>7326</v>
      </c>
      <c r="G829" s="822" t="s">
        <v>7327</v>
      </c>
      <c r="H829" s="831"/>
      <c r="I829" s="831"/>
      <c r="J829" s="822"/>
      <c r="K829" s="822"/>
      <c r="L829" s="831"/>
      <c r="M829" s="831"/>
      <c r="N829" s="822"/>
      <c r="O829" s="822"/>
      <c r="P829" s="831">
        <v>1</v>
      </c>
      <c r="Q829" s="831">
        <v>501</v>
      </c>
      <c r="R829" s="827"/>
      <c r="S829" s="832">
        <v>501</v>
      </c>
    </row>
    <row r="830" spans="1:19" ht="14.45" customHeight="1" x14ac:dyDescent="0.2">
      <c r="A830" s="821" t="s">
        <v>7252</v>
      </c>
      <c r="B830" s="822" t="s">
        <v>7253</v>
      </c>
      <c r="C830" s="822" t="s">
        <v>637</v>
      </c>
      <c r="D830" s="822" t="s">
        <v>2352</v>
      </c>
      <c r="E830" s="822" t="s">
        <v>7235</v>
      </c>
      <c r="F830" s="822" t="s">
        <v>7240</v>
      </c>
      <c r="G830" s="822" t="s">
        <v>7241</v>
      </c>
      <c r="H830" s="831"/>
      <c r="I830" s="831"/>
      <c r="J830" s="822"/>
      <c r="K830" s="822"/>
      <c r="L830" s="831"/>
      <c r="M830" s="831"/>
      <c r="N830" s="822"/>
      <c r="O830" s="822"/>
      <c r="P830" s="831">
        <v>2</v>
      </c>
      <c r="Q830" s="831">
        <v>318</v>
      </c>
      <c r="R830" s="827"/>
      <c r="S830" s="832">
        <v>159</v>
      </c>
    </row>
    <row r="831" spans="1:19" ht="14.45" customHeight="1" x14ac:dyDescent="0.2">
      <c r="A831" s="821" t="s">
        <v>7252</v>
      </c>
      <c r="B831" s="822" t="s">
        <v>7253</v>
      </c>
      <c r="C831" s="822" t="s">
        <v>637</v>
      </c>
      <c r="D831" s="822" t="s">
        <v>2352</v>
      </c>
      <c r="E831" s="822" t="s">
        <v>7235</v>
      </c>
      <c r="F831" s="822" t="s">
        <v>7330</v>
      </c>
      <c r="G831" s="822" t="s">
        <v>7331</v>
      </c>
      <c r="H831" s="831"/>
      <c r="I831" s="831"/>
      <c r="J831" s="822"/>
      <c r="K831" s="822"/>
      <c r="L831" s="831">
        <v>1</v>
      </c>
      <c r="M831" s="831">
        <v>376</v>
      </c>
      <c r="N831" s="822">
        <v>1</v>
      </c>
      <c r="O831" s="822">
        <v>376</v>
      </c>
      <c r="P831" s="831">
        <v>10</v>
      </c>
      <c r="Q831" s="831">
        <v>3790</v>
      </c>
      <c r="R831" s="827">
        <v>10.079787234042554</v>
      </c>
      <c r="S831" s="832">
        <v>379</v>
      </c>
    </row>
    <row r="832" spans="1:19" ht="14.45" customHeight="1" x14ac:dyDescent="0.2">
      <c r="A832" s="821" t="s">
        <v>7252</v>
      </c>
      <c r="B832" s="822" t="s">
        <v>7253</v>
      </c>
      <c r="C832" s="822" t="s">
        <v>637</v>
      </c>
      <c r="D832" s="822" t="s">
        <v>2352</v>
      </c>
      <c r="E832" s="822" t="s">
        <v>7235</v>
      </c>
      <c r="F832" s="822" t="s">
        <v>7338</v>
      </c>
      <c r="G832" s="822" t="s">
        <v>7339</v>
      </c>
      <c r="H832" s="831"/>
      <c r="I832" s="831"/>
      <c r="J832" s="822"/>
      <c r="K832" s="822"/>
      <c r="L832" s="831"/>
      <c r="M832" s="831"/>
      <c r="N832" s="822"/>
      <c r="O832" s="822"/>
      <c r="P832" s="831">
        <v>7</v>
      </c>
      <c r="Q832" s="831">
        <v>434</v>
      </c>
      <c r="R832" s="827"/>
      <c r="S832" s="832">
        <v>62</v>
      </c>
    </row>
    <row r="833" spans="1:19" ht="14.45" customHeight="1" x14ac:dyDescent="0.2">
      <c r="A833" s="821" t="s">
        <v>7252</v>
      </c>
      <c r="B833" s="822" t="s">
        <v>7253</v>
      </c>
      <c r="C833" s="822" t="s">
        <v>637</v>
      </c>
      <c r="D833" s="822" t="s">
        <v>2352</v>
      </c>
      <c r="E833" s="822" t="s">
        <v>7235</v>
      </c>
      <c r="F833" s="822" t="s">
        <v>7340</v>
      </c>
      <c r="G833" s="822" t="s">
        <v>7341</v>
      </c>
      <c r="H833" s="831"/>
      <c r="I833" s="831"/>
      <c r="J833" s="822"/>
      <c r="K833" s="822"/>
      <c r="L833" s="831">
        <v>73</v>
      </c>
      <c r="M833" s="831">
        <v>15038</v>
      </c>
      <c r="N833" s="822">
        <v>1</v>
      </c>
      <c r="O833" s="822">
        <v>206</v>
      </c>
      <c r="P833" s="831">
        <v>736</v>
      </c>
      <c r="Q833" s="831">
        <v>152352</v>
      </c>
      <c r="R833" s="827">
        <v>10.131134459369598</v>
      </c>
      <c r="S833" s="832">
        <v>207</v>
      </c>
    </row>
    <row r="834" spans="1:19" ht="14.45" customHeight="1" x14ac:dyDescent="0.2">
      <c r="A834" s="821" t="s">
        <v>7252</v>
      </c>
      <c r="B834" s="822" t="s">
        <v>7253</v>
      </c>
      <c r="C834" s="822" t="s">
        <v>637</v>
      </c>
      <c r="D834" s="822" t="s">
        <v>2352</v>
      </c>
      <c r="E834" s="822" t="s">
        <v>7235</v>
      </c>
      <c r="F834" s="822" t="s">
        <v>7360</v>
      </c>
      <c r="G834" s="822" t="s">
        <v>7361</v>
      </c>
      <c r="H834" s="831"/>
      <c r="I834" s="831"/>
      <c r="J834" s="822"/>
      <c r="K834" s="822"/>
      <c r="L834" s="831"/>
      <c r="M834" s="831"/>
      <c r="N834" s="822"/>
      <c r="O834" s="822"/>
      <c r="P834" s="831">
        <v>22</v>
      </c>
      <c r="Q834" s="831">
        <v>1936</v>
      </c>
      <c r="R834" s="827"/>
      <c r="S834" s="832">
        <v>88</v>
      </c>
    </row>
    <row r="835" spans="1:19" ht="14.45" customHeight="1" x14ac:dyDescent="0.2">
      <c r="A835" s="821" t="s">
        <v>7252</v>
      </c>
      <c r="B835" s="822" t="s">
        <v>7253</v>
      </c>
      <c r="C835" s="822" t="s">
        <v>637</v>
      </c>
      <c r="D835" s="822" t="s">
        <v>2352</v>
      </c>
      <c r="E835" s="822" t="s">
        <v>7235</v>
      </c>
      <c r="F835" s="822" t="s">
        <v>7368</v>
      </c>
      <c r="G835" s="822" t="s">
        <v>7369</v>
      </c>
      <c r="H835" s="831"/>
      <c r="I835" s="831"/>
      <c r="J835" s="822"/>
      <c r="K835" s="822"/>
      <c r="L835" s="831"/>
      <c r="M835" s="831"/>
      <c r="N835" s="822"/>
      <c r="O835" s="822"/>
      <c r="P835" s="831">
        <v>82</v>
      </c>
      <c r="Q835" s="831">
        <v>0</v>
      </c>
      <c r="R835" s="827"/>
      <c r="S835" s="832">
        <v>0</v>
      </c>
    </row>
    <row r="836" spans="1:19" ht="14.45" customHeight="1" x14ac:dyDescent="0.2">
      <c r="A836" s="821" t="s">
        <v>7252</v>
      </c>
      <c r="B836" s="822" t="s">
        <v>7253</v>
      </c>
      <c r="C836" s="822" t="s">
        <v>637</v>
      </c>
      <c r="D836" s="822" t="s">
        <v>2352</v>
      </c>
      <c r="E836" s="822" t="s">
        <v>7235</v>
      </c>
      <c r="F836" s="822" t="s">
        <v>7376</v>
      </c>
      <c r="G836" s="822" t="s">
        <v>7377</v>
      </c>
      <c r="H836" s="831"/>
      <c r="I836" s="831"/>
      <c r="J836" s="822"/>
      <c r="K836" s="822"/>
      <c r="L836" s="831"/>
      <c r="M836" s="831"/>
      <c r="N836" s="822"/>
      <c r="O836" s="822"/>
      <c r="P836" s="831">
        <v>10</v>
      </c>
      <c r="Q836" s="831">
        <v>880</v>
      </c>
      <c r="R836" s="827"/>
      <c r="S836" s="832">
        <v>88</v>
      </c>
    </row>
    <row r="837" spans="1:19" ht="14.45" customHeight="1" x14ac:dyDescent="0.2">
      <c r="A837" s="821" t="s">
        <v>7252</v>
      </c>
      <c r="B837" s="822" t="s">
        <v>7253</v>
      </c>
      <c r="C837" s="822" t="s">
        <v>637</v>
      </c>
      <c r="D837" s="822" t="s">
        <v>2352</v>
      </c>
      <c r="E837" s="822" t="s">
        <v>7235</v>
      </c>
      <c r="F837" s="822" t="s">
        <v>7378</v>
      </c>
      <c r="G837" s="822" t="s">
        <v>7379</v>
      </c>
      <c r="H837" s="831"/>
      <c r="I837" s="831"/>
      <c r="J837" s="822"/>
      <c r="K837" s="822"/>
      <c r="L837" s="831"/>
      <c r="M837" s="831"/>
      <c r="N837" s="822"/>
      <c r="O837" s="822"/>
      <c r="P837" s="831">
        <v>4</v>
      </c>
      <c r="Q837" s="831">
        <v>0</v>
      </c>
      <c r="R837" s="827"/>
      <c r="S837" s="832">
        <v>0</v>
      </c>
    </row>
    <row r="838" spans="1:19" ht="14.45" customHeight="1" x14ac:dyDescent="0.2">
      <c r="A838" s="821" t="s">
        <v>7252</v>
      </c>
      <c r="B838" s="822" t="s">
        <v>7253</v>
      </c>
      <c r="C838" s="822" t="s">
        <v>637</v>
      </c>
      <c r="D838" s="822" t="s">
        <v>2352</v>
      </c>
      <c r="E838" s="822" t="s">
        <v>7235</v>
      </c>
      <c r="F838" s="822" t="s">
        <v>7380</v>
      </c>
      <c r="G838" s="822" t="s">
        <v>7381</v>
      </c>
      <c r="H838" s="831"/>
      <c r="I838" s="831"/>
      <c r="J838" s="822"/>
      <c r="K838" s="822"/>
      <c r="L838" s="831"/>
      <c r="M838" s="831"/>
      <c r="N838" s="822"/>
      <c r="O838" s="822"/>
      <c r="P838" s="831">
        <v>1</v>
      </c>
      <c r="Q838" s="831">
        <v>152</v>
      </c>
      <c r="R838" s="827"/>
      <c r="S838" s="832">
        <v>152</v>
      </c>
    </row>
    <row r="839" spans="1:19" ht="14.45" customHeight="1" x14ac:dyDescent="0.2">
      <c r="A839" s="821" t="s">
        <v>7252</v>
      </c>
      <c r="B839" s="822" t="s">
        <v>7253</v>
      </c>
      <c r="C839" s="822" t="s">
        <v>637</v>
      </c>
      <c r="D839" s="822" t="s">
        <v>2341</v>
      </c>
      <c r="E839" s="822" t="s">
        <v>7230</v>
      </c>
      <c r="F839" s="822" t="s">
        <v>7231</v>
      </c>
      <c r="G839" s="822" t="s">
        <v>7232</v>
      </c>
      <c r="H839" s="831"/>
      <c r="I839" s="831"/>
      <c r="J839" s="822"/>
      <c r="K839" s="822"/>
      <c r="L839" s="831"/>
      <c r="M839" s="831"/>
      <c r="N839" s="822"/>
      <c r="O839" s="822"/>
      <c r="P839" s="831">
        <v>1.25</v>
      </c>
      <c r="Q839" s="831">
        <v>87.12</v>
      </c>
      <c r="R839" s="827"/>
      <c r="S839" s="832">
        <v>69.695999999999998</v>
      </c>
    </row>
    <row r="840" spans="1:19" ht="14.45" customHeight="1" x14ac:dyDescent="0.2">
      <c r="A840" s="821" t="s">
        <v>7252</v>
      </c>
      <c r="B840" s="822" t="s">
        <v>7253</v>
      </c>
      <c r="C840" s="822" t="s">
        <v>637</v>
      </c>
      <c r="D840" s="822" t="s">
        <v>2341</v>
      </c>
      <c r="E840" s="822" t="s">
        <v>7230</v>
      </c>
      <c r="F840" s="822" t="s">
        <v>7258</v>
      </c>
      <c r="G840" s="822" t="s">
        <v>1178</v>
      </c>
      <c r="H840" s="831"/>
      <c r="I840" s="831"/>
      <c r="J840" s="822"/>
      <c r="K840" s="822"/>
      <c r="L840" s="831">
        <v>1</v>
      </c>
      <c r="M840" s="831">
        <v>16.8</v>
      </c>
      <c r="N840" s="822">
        <v>1</v>
      </c>
      <c r="O840" s="822">
        <v>16.8</v>
      </c>
      <c r="P840" s="831">
        <v>15.5</v>
      </c>
      <c r="Q840" s="831">
        <v>260.39999999999998</v>
      </c>
      <c r="R840" s="827">
        <v>15.499999999999998</v>
      </c>
      <c r="S840" s="832">
        <v>16.799999999999997</v>
      </c>
    </row>
    <row r="841" spans="1:19" ht="14.45" customHeight="1" x14ac:dyDescent="0.2">
      <c r="A841" s="821" t="s">
        <v>7252</v>
      </c>
      <c r="B841" s="822" t="s">
        <v>7253</v>
      </c>
      <c r="C841" s="822" t="s">
        <v>637</v>
      </c>
      <c r="D841" s="822" t="s">
        <v>2341</v>
      </c>
      <c r="E841" s="822" t="s">
        <v>7230</v>
      </c>
      <c r="F841" s="822" t="s">
        <v>7260</v>
      </c>
      <c r="G841" s="822" t="s">
        <v>3266</v>
      </c>
      <c r="H841" s="831"/>
      <c r="I841" s="831"/>
      <c r="J841" s="822"/>
      <c r="K841" s="822"/>
      <c r="L841" s="831"/>
      <c r="M841" s="831"/>
      <c r="N841" s="822"/>
      <c r="O841" s="822"/>
      <c r="P841" s="831">
        <v>0.30000000000000004</v>
      </c>
      <c r="Q841" s="831">
        <v>282.37</v>
      </c>
      <c r="R841" s="827"/>
      <c r="S841" s="832">
        <v>941.23333333333323</v>
      </c>
    </row>
    <row r="842" spans="1:19" ht="14.45" customHeight="1" x14ac:dyDescent="0.2">
      <c r="A842" s="821" t="s">
        <v>7252</v>
      </c>
      <c r="B842" s="822" t="s">
        <v>7253</v>
      </c>
      <c r="C842" s="822" t="s">
        <v>637</v>
      </c>
      <c r="D842" s="822" t="s">
        <v>2341</v>
      </c>
      <c r="E842" s="822" t="s">
        <v>7235</v>
      </c>
      <c r="F842" s="822" t="s">
        <v>7268</v>
      </c>
      <c r="G842" s="822" t="s">
        <v>7269</v>
      </c>
      <c r="H842" s="831"/>
      <c r="I842" s="831"/>
      <c r="J842" s="822"/>
      <c r="K842" s="822"/>
      <c r="L842" s="831">
        <v>33</v>
      </c>
      <c r="M842" s="831">
        <v>6831</v>
      </c>
      <c r="N842" s="822">
        <v>1</v>
      </c>
      <c r="O842" s="822">
        <v>207</v>
      </c>
      <c r="P842" s="831">
        <v>138</v>
      </c>
      <c r="Q842" s="831">
        <v>28842</v>
      </c>
      <c r="R842" s="827">
        <v>4.2222222222222223</v>
      </c>
      <c r="S842" s="832">
        <v>209</v>
      </c>
    </row>
    <row r="843" spans="1:19" ht="14.45" customHeight="1" x14ac:dyDescent="0.2">
      <c r="A843" s="821" t="s">
        <v>7252</v>
      </c>
      <c r="B843" s="822" t="s">
        <v>7253</v>
      </c>
      <c r="C843" s="822" t="s">
        <v>637</v>
      </c>
      <c r="D843" s="822" t="s">
        <v>2341</v>
      </c>
      <c r="E843" s="822" t="s">
        <v>7235</v>
      </c>
      <c r="F843" s="822" t="s">
        <v>7274</v>
      </c>
      <c r="G843" s="822" t="s">
        <v>7275</v>
      </c>
      <c r="H843" s="831"/>
      <c r="I843" s="831"/>
      <c r="J843" s="822"/>
      <c r="K843" s="822"/>
      <c r="L843" s="831">
        <v>5</v>
      </c>
      <c r="M843" s="831">
        <v>535</v>
      </c>
      <c r="N843" s="822">
        <v>1</v>
      </c>
      <c r="O843" s="822">
        <v>107</v>
      </c>
      <c r="P843" s="831">
        <v>34</v>
      </c>
      <c r="Q843" s="831">
        <v>3672</v>
      </c>
      <c r="R843" s="827">
        <v>6.8635514018691586</v>
      </c>
      <c r="S843" s="832">
        <v>108</v>
      </c>
    </row>
    <row r="844" spans="1:19" ht="14.45" customHeight="1" x14ac:dyDescent="0.2">
      <c r="A844" s="821" t="s">
        <v>7252</v>
      </c>
      <c r="B844" s="822" t="s">
        <v>7253</v>
      </c>
      <c r="C844" s="822" t="s">
        <v>637</v>
      </c>
      <c r="D844" s="822" t="s">
        <v>2341</v>
      </c>
      <c r="E844" s="822" t="s">
        <v>7235</v>
      </c>
      <c r="F844" s="822" t="s">
        <v>7276</v>
      </c>
      <c r="G844" s="822" t="s">
        <v>7277</v>
      </c>
      <c r="H844" s="831"/>
      <c r="I844" s="831"/>
      <c r="J844" s="822"/>
      <c r="K844" s="822"/>
      <c r="L844" s="831">
        <v>7</v>
      </c>
      <c r="M844" s="831">
        <v>266</v>
      </c>
      <c r="N844" s="822">
        <v>1</v>
      </c>
      <c r="O844" s="822">
        <v>38</v>
      </c>
      <c r="P844" s="831">
        <v>32</v>
      </c>
      <c r="Q844" s="831">
        <v>1216</v>
      </c>
      <c r="R844" s="827">
        <v>4.5714285714285712</v>
      </c>
      <c r="S844" s="832">
        <v>38</v>
      </c>
    </row>
    <row r="845" spans="1:19" ht="14.45" customHeight="1" x14ac:dyDescent="0.2">
      <c r="A845" s="821" t="s">
        <v>7252</v>
      </c>
      <c r="B845" s="822" t="s">
        <v>7253</v>
      </c>
      <c r="C845" s="822" t="s">
        <v>637</v>
      </c>
      <c r="D845" s="822" t="s">
        <v>2341</v>
      </c>
      <c r="E845" s="822" t="s">
        <v>7235</v>
      </c>
      <c r="F845" s="822" t="s">
        <v>7278</v>
      </c>
      <c r="G845" s="822" t="s">
        <v>7279</v>
      </c>
      <c r="H845" s="831"/>
      <c r="I845" s="831"/>
      <c r="J845" s="822"/>
      <c r="K845" s="822"/>
      <c r="L845" s="831"/>
      <c r="M845" s="831"/>
      <c r="N845" s="822"/>
      <c r="O845" s="822"/>
      <c r="P845" s="831">
        <v>1</v>
      </c>
      <c r="Q845" s="831">
        <v>5</v>
      </c>
      <c r="R845" s="827"/>
      <c r="S845" s="832">
        <v>5</v>
      </c>
    </row>
    <row r="846" spans="1:19" ht="14.45" customHeight="1" x14ac:dyDescent="0.2">
      <c r="A846" s="821" t="s">
        <v>7252</v>
      </c>
      <c r="B846" s="822" t="s">
        <v>7253</v>
      </c>
      <c r="C846" s="822" t="s">
        <v>637</v>
      </c>
      <c r="D846" s="822" t="s">
        <v>2341</v>
      </c>
      <c r="E846" s="822" t="s">
        <v>7235</v>
      </c>
      <c r="F846" s="822" t="s">
        <v>7280</v>
      </c>
      <c r="G846" s="822" t="s">
        <v>7281</v>
      </c>
      <c r="H846" s="831"/>
      <c r="I846" s="831"/>
      <c r="J846" s="822"/>
      <c r="K846" s="822"/>
      <c r="L846" s="831"/>
      <c r="M846" s="831"/>
      <c r="N846" s="822"/>
      <c r="O846" s="822"/>
      <c r="P846" s="831">
        <v>8</v>
      </c>
      <c r="Q846" s="831">
        <v>40</v>
      </c>
      <c r="R846" s="827"/>
      <c r="S846" s="832">
        <v>5</v>
      </c>
    </row>
    <row r="847" spans="1:19" ht="14.45" customHeight="1" x14ac:dyDescent="0.2">
      <c r="A847" s="821" t="s">
        <v>7252</v>
      </c>
      <c r="B847" s="822" t="s">
        <v>7253</v>
      </c>
      <c r="C847" s="822" t="s">
        <v>637</v>
      </c>
      <c r="D847" s="822" t="s">
        <v>2341</v>
      </c>
      <c r="E847" s="822" t="s">
        <v>7235</v>
      </c>
      <c r="F847" s="822" t="s">
        <v>7282</v>
      </c>
      <c r="G847" s="822" t="s">
        <v>7283</v>
      </c>
      <c r="H847" s="831"/>
      <c r="I847" s="831"/>
      <c r="J847" s="822"/>
      <c r="K847" s="822"/>
      <c r="L847" s="831"/>
      <c r="M847" s="831"/>
      <c r="N847" s="822"/>
      <c r="O847" s="822"/>
      <c r="P847" s="831">
        <v>1</v>
      </c>
      <c r="Q847" s="831">
        <v>243</v>
      </c>
      <c r="R847" s="827"/>
      <c r="S847" s="832">
        <v>243</v>
      </c>
    </row>
    <row r="848" spans="1:19" ht="14.45" customHeight="1" x14ac:dyDescent="0.2">
      <c r="A848" s="821" t="s">
        <v>7252</v>
      </c>
      <c r="B848" s="822" t="s">
        <v>7253</v>
      </c>
      <c r="C848" s="822" t="s">
        <v>637</v>
      </c>
      <c r="D848" s="822" t="s">
        <v>2341</v>
      </c>
      <c r="E848" s="822" t="s">
        <v>7235</v>
      </c>
      <c r="F848" s="822" t="s">
        <v>7284</v>
      </c>
      <c r="G848" s="822" t="s">
        <v>7285</v>
      </c>
      <c r="H848" s="831"/>
      <c r="I848" s="831"/>
      <c r="J848" s="822"/>
      <c r="K848" s="822"/>
      <c r="L848" s="831"/>
      <c r="M848" s="831"/>
      <c r="N848" s="822"/>
      <c r="O848" s="822"/>
      <c r="P848" s="831">
        <v>1</v>
      </c>
      <c r="Q848" s="831">
        <v>385</v>
      </c>
      <c r="R848" s="827"/>
      <c r="S848" s="832">
        <v>385</v>
      </c>
    </row>
    <row r="849" spans="1:19" ht="14.45" customHeight="1" x14ac:dyDescent="0.2">
      <c r="A849" s="821" t="s">
        <v>7252</v>
      </c>
      <c r="B849" s="822" t="s">
        <v>7253</v>
      </c>
      <c r="C849" s="822" t="s">
        <v>637</v>
      </c>
      <c r="D849" s="822" t="s">
        <v>2341</v>
      </c>
      <c r="E849" s="822" t="s">
        <v>7235</v>
      </c>
      <c r="F849" s="822" t="s">
        <v>7288</v>
      </c>
      <c r="G849" s="822" t="s">
        <v>7289</v>
      </c>
      <c r="H849" s="831"/>
      <c r="I849" s="831"/>
      <c r="J849" s="822"/>
      <c r="K849" s="822"/>
      <c r="L849" s="831">
        <v>10</v>
      </c>
      <c r="M849" s="831">
        <v>910</v>
      </c>
      <c r="N849" s="822">
        <v>1</v>
      </c>
      <c r="O849" s="822">
        <v>91</v>
      </c>
      <c r="P849" s="831">
        <v>50</v>
      </c>
      <c r="Q849" s="831">
        <v>4600</v>
      </c>
      <c r="R849" s="827">
        <v>5.0549450549450547</v>
      </c>
      <c r="S849" s="832">
        <v>92</v>
      </c>
    </row>
    <row r="850" spans="1:19" ht="14.45" customHeight="1" x14ac:dyDescent="0.2">
      <c r="A850" s="821" t="s">
        <v>7252</v>
      </c>
      <c r="B850" s="822" t="s">
        <v>7253</v>
      </c>
      <c r="C850" s="822" t="s">
        <v>637</v>
      </c>
      <c r="D850" s="822" t="s">
        <v>2341</v>
      </c>
      <c r="E850" s="822" t="s">
        <v>7235</v>
      </c>
      <c r="F850" s="822" t="s">
        <v>7292</v>
      </c>
      <c r="G850" s="822" t="s">
        <v>7293</v>
      </c>
      <c r="H850" s="831"/>
      <c r="I850" s="831"/>
      <c r="J850" s="822"/>
      <c r="K850" s="822"/>
      <c r="L850" s="831">
        <v>3</v>
      </c>
      <c r="M850" s="831">
        <v>243</v>
      </c>
      <c r="N850" s="822">
        <v>1</v>
      </c>
      <c r="O850" s="822">
        <v>81</v>
      </c>
      <c r="P850" s="831">
        <v>17</v>
      </c>
      <c r="Q850" s="831">
        <v>1394</v>
      </c>
      <c r="R850" s="827">
        <v>5.7366255144032925</v>
      </c>
      <c r="S850" s="832">
        <v>82</v>
      </c>
    </row>
    <row r="851" spans="1:19" ht="14.45" customHeight="1" x14ac:dyDescent="0.2">
      <c r="A851" s="821" t="s">
        <v>7252</v>
      </c>
      <c r="B851" s="822" t="s">
        <v>7253</v>
      </c>
      <c r="C851" s="822" t="s">
        <v>637</v>
      </c>
      <c r="D851" s="822" t="s">
        <v>2341</v>
      </c>
      <c r="E851" s="822" t="s">
        <v>7235</v>
      </c>
      <c r="F851" s="822" t="s">
        <v>7294</v>
      </c>
      <c r="G851" s="822" t="s">
        <v>7295</v>
      </c>
      <c r="H851" s="831"/>
      <c r="I851" s="831"/>
      <c r="J851" s="822"/>
      <c r="K851" s="822"/>
      <c r="L851" s="831">
        <v>216</v>
      </c>
      <c r="M851" s="831">
        <v>54864</v>
      </c>
      <c r="N851" s="822">
        <v>1</v>
      </c>
      <c r="O851" s="822">
        <v>254</v>
      </c>
      <c r="P851" s="831">
        <v>527</v>
      </c>
      <c r="Q851" s="831">
        <v>134385</v>
      </c>
      <c r="R851" s="827">
        <v>2.449420384951881</v>
      </c>
      <c r="S851" s="832">
        <v>255</v>
      </c>
    </row>
    <row r="852" spans="1:19" ht="14.45" customHeight="1" x14ac:dyDescent="0.2">
      <c r="A852" s="821" t="s">
        <v>7252</v>
      </c>
      <c r="B852" s="822" t="s">
        <v>7253</v>
      </c>
      <c r="C852" s="822" t="s">
        <v>637</v>
      </c>
      <c r="D852" s="822" t="s">
        <v>2341</v>
      </c>
      <c r="E852" s="822" t="s">
        <v>7235</v>
      </c>
      <c r="F852" s="822" t="s">
        <v>7296</v>
      </c>
      <c r="G852" s="822" t="s">
        <v>7297</v>
      </c>
      <c r="H852" s="831"/>
      <c r="I852" s="831"/>
      <c r="J852" s="822"/>
      <c r="K852" s="822"/>
      <c r="L852" s="831">
        <v>64</v>
      </c>
      <c r="M852" s="831">
        <v>8064</v>
      </c>
      <c r="N852" s="822">
        <v>1</v>
      </c>
      <c r="O852" s="822">
        <v>126</v>
      </c>
      <c r="P852" s="831">
        <v>299</v>
      </c>
      <c r="Q852" s="831">
        <v>37973</v>
      </c>
      <c r="R852" s="827">
        <v>4.7089533730158726</v>
      </c>
      <c r="S852" s="832">
        <v>127</v>
      </c>
    </row>
    <row r="853" spans="1:19" ht="14.45" customHeight="1" x14ac:dyDescent="0.2">
      <c r="A853" s="821" t="s">
        <v>7252</v>
      </c>
      <c r="B853" s="822" t="s">
        <v>7253</v>
      </c>
      <c r="C853" s="822" t="s">
        <v>637</v>
      </c>
      <c r="D853" s="822" t="s">
        <v>2341</v>
      </c>
      <c r="E853" s="822" t="s">
        <v>7235</v>
      </c>
      <c r="F853" s="822" t="s">
        <v>7298</v>
      </c>
      <c r="G853" s="822" t="s">
        <v>7299</v>
      </c>
      <c r="H853" s="831"/>
      <c r="I853" s="831"/>
      <c r="J853" s="822"/>
      <c r="K853" s="822"/>
      <c r="L853" s="831">
        <v>3</v>
      </c>
      <c r="M853" s="831">
        <v>1608</v>
      </c>
      <c r="N853" s="822">
        <v>1</v>
      </c>
      <c r="O853" s="822">
        <v>536</v>
      </c>
      <c r="P853" s="831">
        <v>29</v>
      </c>
      <c r="Q853" s="831">
        <v>15660</v>
      </c>
      <c r="R853" s="827">
        <v>9.7388059701492544</v>
      </c>
      <c r="S853" s="832">
        <v>540</v>
      </c>
    </row>
    <row r="854" spans="1:19" ht="14.45" customHeight="1" x14ac:dyDescent="0.2">
      <c r="A854" s="821" t="s">
        <v>7252</v>
      </c>
      <c r="B854" s="822" t="s">
        <v>7253</v>
      </c>
      <c r="C854" s="822" t="s">
        <v>637</v>
      </c>
      <c r="D854" s="822" t="s">
        <v>2341</v>
      </c>
      <c r="E854" s="822" t="s">
        <v>7235</v>
      </c>
      <c r="F854" s="822" t="s">
        <v>7302</v>
      </c>
      <c r="G854" s="822" t="s">
        <v>7303</v>
      </c>
      <c r="H854" s="831"/>
      <c r="I854" s="831"/>
      <c r="J854" s="822"/>
      <c r="K854" s="822"/>
      <c r="L854" s="831">
        <v>1</v>
      </c>
      <c r="M854" s="831">
        <v>1321</v>
      </c>
      <c r="N854" s="822">
        <v>1</v>
      </c>
      <c r="O854" s="822">
        <v>1321</v>
      </c>
      <c r="P854" s="831">
        <v>3</v>
      </c>
      <c r="Q854" s="831">
        <v>3984</v>
      </c>
      <c r="R854" s="827">
        <v>3.0158970476911429</v>
      </c>
      <c r="S854" s="832">
        <v>1328</v>
      </c>
    </row>
    <row r="855" spans="1:19" ht="14.45" customHeight="1" x14ac:dyDescent="0.2">
      <c r="A855" s="821" t="s">
        <v>7252</v>
      </c>
      <c r="B855" s="822" t="s">
        <v>7253</v>
      </c>
      <c r="C855" s="822" t="s">
        <v>637</v>
      </c>
      <c r="D855" s="822" t="s">
        <v>2341</v>
      </c>
      <c r="E855" s="822" t="s">
        <v>7235</v>
      </c>
      <c r="F855" s="822" t="s">
        <v>7304</v>
      </c>
      <c r="G855" s="822" t="s">
        <v>7305</v>
      </c>
      <c r="H855" s="831"/>
      <c r="I855" s="831"/>
      <c r="J855" s="822"/>
      <c r="K855" s="822"/>
      <c r="L855" s="831">
        <v>6</v>
      </c>
      <c r="M855" s="831">
        <v>990</v>
      </c>
      <c r="N855" s="822">
        <v>1</v>
      </c>
      <c r="O855" s="822">
        <v>165</v>
      </c>
      <c r="P855" s="831">
        <v>31</v>
      </c>
      <c r="Q855" s="831">
        <v>5146</v>
      </c>
      <c r="R855" s="827">
        <v>5.1979797979797979</v>
      </c>
      <c r="S855" s="832">
        <v>166</v>
      </c>
    </row>
    <row r="856" spans="1:19" ht="14.45" customHeight="1" x14ac:dyDescent="0.2">
      <c r="A856" s="821" t="s">
        <v>7252</v>
      </c>
      <c r="B856" s="822" t="s">
        <v>7253</v>
      </c>
      <c r="C856" s="822" t="s">
        <v>637</v>
      </c>
      <c r="D856" s="822" t="s">
        <v>2341</v>
      </c>
      <c r="E856" s="822" t="s">
        <v>7235</v>
      </c>
      <c r="F856" s="822" t="s">
        <v>7306</v>
      </c>
      <c r="G856" s="822" t="s">
        <v>7307</v>
      </c>
      <c r="H856" s="831"/>
      <c r="I856" s="831"/>
      <c r="J856" s="822"/>
      <c r="K856" s="822"/>
      <c r="L856" s="831"/>
      <c r="M856" s="831"/>
      <c r="N856" s="822"/>
      <c r="O856" s="822"/>
      <c r="P856" s="831">
        <v>6</v>
      </c>
      <c r="Q856" s="831">
        <v>0</v>
      </c>
      <c r="R856" s="827"/>
      <c r="S856" s="832">
        <v>0</v>
      </c>
    </row>
    <row r="857" spans="1:19" ht="14.45" customHeight="1" x14ac:dyDescent="0.2">
      <c r="A857" s="821" t="s">
        <v>7252</v>
      </c>
      <c r="B857" s="822" t="s">
        <v>7253</v>
      </c>
      <c r="C857" s="822" t="s">
        <v>637</v>
      </c>
      <c r="D857" s="822" t="s">
        <v>2341</v>
      </c>
      <c r="E857" s="822" t="s">
        <v>7235</v>
      </c>
      <c r="F857" s="822" t="s">
        <v>7308</v>
      </c>
      <c r="G857" s="822" t="s">
        <v>7309</v>
      </c>
      <c r="H857" s="831"/>
      <c r="I857" s="831"/>
      <c r="J857" s="822"/>
      <c r="K857" s="822"/>
      <c r="L857" s="831">
        <v>39</v>
      </c>
      <c r="M857" s="831">
        <v>1299.9900000000002</v>
      </c>
      <c r="N857" s="822">
        <v>1</v>
      </c>
      <c r="O857" s="822">
        <v>33.333076923076931</v>
      </c>
      <c r="P857" s="831">
        <v>170</v>
      </c>
      <c r="Q857" s="831">
        <v>6497.77</v>
      </c>
      <c r="R857" s="827">
        <v>4.9983230640235687</v>
      </c>
      <c r="S857" s="832">
        <v>38.222176470588238</v>
      </c>
    </row>
    <row r="858" spans="1:19" ht="14.45" customHeight="1" x14ac:dyDescent="0.2">
      <c r="A858" s="821" t="s">
        <v>7252</v>
      </c>
      <c r="B858" s="822" t="s">
        <v>7253</v>
      </c>
      <c r="C858" s="822" t="s">
        <v>637</v>
      </c>
      <c r="D858" s="822" t="s">
        <v>2341</v>
      </c>
      <c r="E858" s="822" t="s">
        <v>7235</v>
      </c>
      <c r="F858" s="822" t="s">
        <v>7310</v>
      </c>
      <c r="G858" s="822" t="s">
        <v>7311</v>
      </c>
      <c r="H858" s="831"/>
      <c r="I858" s="831"/>
      <c r="J858" s="822"/>
      <c r="K858" s="822"/>
      <c r="L858" s="831">
        <v>68</v>
      </c>
      <c r="M858" s="831">
        <v>7888</v>
      </c>
      <c r="N858" s="822">
        <v>1</v>
      </c>
      <c r="O858" s="822">
        <v>116</v>
      </c>
      <c r="P858" s="831">
        <v>278</v>
      </c>
      <c r="Q858" s="831">
        <v>32526</v>
      </c>
      <c r="R858" s="827">
        <v>4.1234787018255581</v>
      </c>
      <c r="S858" s="832">
        <v>117</v>
      </c>
    </row>
    <row r="859" spans="1:19" ht="14.45" customHeight="1" x14ac:dyDescent="0.2">
      <c r="A859" s="821" t="s">
        <v>7252</v>
      </c>
      <c r="B859" s="822" t="s">
        <v>7253</v>
      </c>
      <c r="C859" s="822" t="s">
        <v>637</v>
      </c>
      <c r="D859" s="822" t="s">
        <v>2341</v>
      </c>
      <c r="E859" s="822" t="s">
        <v>7235</v>
      </c>
      <c r="F859" s="822" t="s">
        <v>7312</v>
      </c>
      <c r="G859" s="822" t="s">
        <v>7313</v>
      </c>
      <c r="H859" s="831"/>
      <c r="I859" s="831"/>
      <c r="J859" s="822"/>
      <c r="K859" s="822"/>
      <c r="L859" s="831"/>
      <c r="M859" s="831"/>
      <c r="N859" s="822"/>
      <c r="O859" s="822"/>
      <c r="P859" s="831">
        <v>1</v>
      </c>
      <c r="Q859" s="831">
        <v>38</v>
      </c>
      <c r="R859" s="827"/>
      <c r="S859" s="832">
        <v>38</v>
      </c>
    </row>
    <row r="860" spans="1:19" ht="14.45" customHeight="1" x14ac:dyDescent="0.2">
      <c r="A860" s="821" t="s">
        <v>7252</v>
      </c>
      <c r="B860" s="822" t="s">
        <v>7253</v>
      </c>
      <c r="C860" s="822" t="s">
        <v>637</v>
      </c>
      <c r="D860" s="822" t="s">
        <v>2341</v>
      </c>
      <c r="E860" s="822" t="s">
        <v>7235</v>
      </c>
      <c r="F860" s="822" t="s">
        <v>7238</v>
      </c>
      <c r="G860" s="822" t="s">
        <v>7239</v>
      </c>
      <c r="H860" s="831"/>
      <c r="I860" s="831"/>
      <c r="J860" s="822"/>
      <c r="K860" s="822"/>
      <c r="L860" s="831">
        <v>1</v>
      </c>
      <c r="M860" s="831">
        <v>87</v>
      </c>
      <c r="N860" s="822">
        <v>1</v>
      </c>
      <c r="O860" s="822">
        <v>87</v>
      </c>
      <c r="P860" s="831">
        <v>7</v>
      </c>
      <c r="Q860" s="831">
        <v>616</v>
      </c>
      <c r="R860" s="827">
        <v>7.0804597701149428</v>
      </c>
      <c r="S860" s="832">
        <v>88</v>
      </c>
    </row>
    <row r="861" spans="1:19" ht="14.45" customHeight="1" x14ac:dyDescent="0.2">
      <c r="A861" s="821" t="s">
        <v>7252</v>
      </c>
      <c r="B861" s="822" t="s">
        <v>7253</v>
      </c>
      <c r="C861" s="822" t="s">
        <v>637</v>
      </c>
      <c r="D861" s="822" t="s">
        <v>2341</v>
      </c>
      <c r="E861" s="822" t="s">
        <v>7235</v>
      </c>
      <c r="F861" s="822" t="s">
        <v>7314</v>
      </c>
      <c r="G861" s="822" t="s">
        <v>7315</v>
      </c>
      <c r="H861" s="831"/>
      <c r="I861" s="831"/>
      <c r="J861" s="822"/>
      <c r="K861" s="822"/>
      <c r="L861" s="831">
        <v>17</v>
      </c>
      <c r="M861" s="831">
        <v>2652</v>
      </c>
      <c r="N861" s="822">
        <v>1</v>
      </c>
      <c r="O861" s="822">
        <v>156</v>
      </c>
      <c r="P861" s="831">
        <v>3</v>
      </c>
      <c r="Q861" s="831">
        <v>471</v>
      </c>
      <c r="R861" s="827">
        <v>0.17760180995475114</v>
      </c>
      <c r="S861" s="832">
        <v>157</v>
      </c>
    </row>
    <row r="862" spans="1:19" ht="14.45" customHeight="1" x14ac:dyDescent="0.2">
      <c r="A862" s="821" t="s">
        <v>7252</v>
      </c>
      <c r="B862" s="822" t="s">
        <v>7253</v>
      </c>
      <c r="C862" s="822" t="s">
        <v>637</v>
      </c>
      <c r="D862" s="822" t="s">
        <v>2341</v>
      </c>
      <c r="E862" s="822" t="s">
        <v>7235</v>
      </c>
      <c r="F862" s="822" t="s">
        <v>7326</v>
      </c>
      <c r="G862" s="822" t="s">
        <v>7327</v>
      </c>
      <c r="H862" s="831"/>
      <c r="I862" s="831"/>
      <c r="J862" s="822"/>
      <c r="K862" s="822"/>
      <c r="L862" s="831">
        <v>1</v>
      </c>
      <c r="M862" s="831">
        <v>499</v>
      </c>
      <c r="N862" s="822">
        <v>1</v>
      </c>
      <c r="O862" s="822">
        <v>499</v>
      </c>
      <c r="P862" s="831">
        <v>3</v>
      </c>
      <c r="Q862" s="831">
        <v>1503</v>
      </c>
      <c r="R862" s="827">
        <v>3.0120240480961922</v>
      </c>
      <c r="S862" s="832">
        <v>501</v>
      </c>
    </row>
    <row r="863" spans="1:19" ht="14.45" customHeight="1" x14ac:dyDescent="0.2">
      <c r="A863" s="821" t="s">
        <v>7252</v>
      </c>
      <c r="B863" s="822" t="s">
        <v>7253</v>
      </c>
      <c r="C863" s="822" t="s">
        <v>637</v>
      </c>
      <c r="D863" s="822" t="s">
        <v>2341</v>
      </c>
      <c r="E863" s="822" t="s">
        <v>7235</v>
      </c>
      <c r="F863" s="822" t="s">
        <v>7340</v>
      </c>
      <c r="G863" s="822" t="s">
        <v>7341</v>
      </c>
      <c r="H863" s="831"/>
      <c r="I863" s="831"/>
      <c r="J863" s="822"/>
      <c r="K863" s="822"/>
      <c r="L863" s="831">
        <v>253</v>
      </c>
      <c r="M863" s="831">
        <v>52118</v>
      </c>
      <c r="N863" s="822">
        <v>1</v>
      </c>
      <c r="O863" s="822">
        <v>206</v>
      </c>
      <c r="P863" s="831">
        <v>418</v>
      </c>
      <c r="Q863" s="831">
        <v>86526</v>
      </c>
      <c r="R863" s="827">
        <v>1.6601941747572815</v>
      </c>
      <c r="S863" s="832">
        <v>207</v>
      </c>
    </row>
    <row r="864" spans="1:19" ht="14.45" customHeight="1" x14ac:dyDescent="0.2">
      <c r="A864" s="821" t="s">
        <v>7252</v>
      </c>
      <c r="B864" s="822" t="s">
        <v>7253</v>
      </c>
      <c r="C864" s="822" t="s">
        <v>637</v>
      </c>
      <c r="D864" s="822" t="s">
        <v>2341</v>
      </c>
      <c r="E864" s="822" t="s">
        <v>7235</v>
      </c>
      <c r="F864" s="822" t="s">
        <v>7348</v>
      </c>
      <c r="G864" s="822" t="s">
        <v>7349</v>
      </c>
      <c r="H864" s="831"/>
      <c r="I864" s="831"/>
      <c r="J864" s="822"/>
      <c r="K864" s="822"/>
      <c r="L864" s="831"/>
      <c r="M864" s="831"/>
      <c r="N864" s="822"/>
      <c r="O864" s="822"/>
      <c r="P864" s="831">
        <v>1</v>
      </c>
      <c r="Q864" s="831">
        <v>356</v>
      </c>
      <c r="R864" s="827"/>
      <c r="S864" s="832">
        <v>356</v>
      </c>
    </row>
    <row r="865" spans="1:19" ht="14.45" customHeight="1" x14ac:dyDescent="0.2">
      <c r="A865" s="821" t="s">
        <v>7252</v>
      </c>
      <c r="B865" s="822" t="s">
        <v>7253</v>
      </c>
      <c r="C865" s="822" t="s">
        <v>637</v>
      </c>
      <c r="D865" s="822" t="s">
        <v>2341</v>
      </c>
      <c r="E865" s="822" t="s">
        <v>7235</v>
      </c>
      <c r="F865" s="822" t="s">
        <v>7354</v>
      </c>
      <c r="G865" s="822" t="s">
        <v>7355</v>
      </c>
      <c r="H865" s="831"/>
      <c r="I865" s="831"/>
      <c r="J865" s="822"/>
      <c r="K865" s="822"/>
      <c r="L865" s="831"/>
      <c r="M865" s="831"/>
      <c r="N865" s="822"/>
      <c r="O865" s="822"/>
      <c r="P865" s="831">
        <v>1</v>
      </c>
      <c r="Q865" s="831">
        <v>146</v>
      </c>
      <c r="R865" s="827"/>
      <c r="S865" s="832">
        <v>146</v>
      </c>
    </row>
    <row r="866" spans="1:19" ht="14.45" customHeight="1" x14ac:dyDescent="0.2">
      <c r="A866" s="821" t="s">
        <v>7252</v>
      </c>
      <c r="B866" s="822" t="s">
        <v>7253</v>
      </c>
      <c r="C866" s="822" t="s">
        <v>637</v>
      </c>
      <c r="D866" s="822" t="s">
        <v>2341</v>
      </c>
      <c r="E866" s="822" t="s">
        <v>7235</v>
      </c>
      <c r="F866" s="822" t="s">
        <v>7356</v>
      </c>
      <c r="G866" s="822" t="s">
        <v>7357</v>
      </c>
      <c r="H866" s="831"/>
      <c r="I866" s="831"/>
      <c r="J866" s="822"/>
      <c r="K866" s="822"/>
      <c r="L866" s="831"/>
      <c r="M866" s="831"/>
      <c r="N866" s="822"/>
      <c r="O866" s="822"/>
      <c r="P866" s="831">
        <v>2</v>
      </c>
      <c r="Q866" s="831">
        <v>1510</v>
      </c>
      <c r="R866" s="827"/>
      <c r="S866" s="832">
        <v>755</v>
      </c>
    </row>
    <row r="867" spans="1:19" ht="14.45" customHeight="1" x14ac:dyDescent="0.2">
      <c r="A867" s="821" t="s">
        <v>7252</v>
      </c>
      <c r="B867" s="822" t="s">
        <v>7253</v>
      </c>
      <c r="C867" s="822" t="s">
        <v>637</v>
      </c>
      <c r="D867" s="822" t="s">
        <v>2341</v>
      </c>
      <c r="E867" s="822" t="s">
        <v>7235</v>
      </c>
      <c r="F867" s="822" t="s">
        <v>7360</v>
      </c>
      <c r="G867" s="822" t="s">
        <v>7361</v>
      </c>
      <c r="H867" s="831"/>
      <c r="I867" s="831"/>
      <c r="J867" s="822"/>
      <c r="K867" s="822"/>
      <c r="L867" s="831">
        <v>4</v>
      </c>
      <c r="M867" s="831">
        <v>348</v>
      </c>
      <c r="N867" s="822">
        <v>1</v>
      </c>
      <c r="O867" s="822">
        <v>87</v>
      </c>
      <c r="P867" s="831">
        <v>13</v>
      </c>
      <c r="Q867" s="831">
        <v>1144</v>
      </c>
      <c r="R867" s="827">
        <v>3.2873563218390807</v>
      </c>
      <c r="S867" s="832">
        <v>88</v>
      </c>
    </row>
    <row r="868" spans="1:19" ht="14.45" customHeight="1" x14ac:dyDescent="0.2">
      <c r="A868" s="821" t="s">
        <v>7252</v>
      </c>
      <c r="B868" s="822" t="s">
        <v>7253</v>
      </c>
      <c r="C868" s="822" t="s">
        <v>637</v>
      </c>
      <c r="D868" s="822" t="s">
        <v>2341</v>
      </c>
      <c r="E868" s="822" t="s">
        <v>7235</v>
      </c>
      <c r="F868" s="822" t="s">
        <v>7368</v>
      </c>
      <c r="G868" s="822" t="s">
        <v>7369</v>
      </c>
      <c r="H868" s="831"/>
      <c r="I868" s="831"/>
      <c r="J868" s="822"/>
      <c r="K868" s="822"/>
      <c r="L868" s="831"/>
      <c r="M868" s="831"/>
      <c r="N868" s="822"/>
      <c r="O868" s="822"/>
      <c r="P868" s="831">
        <v>8</v>
      </c>
      <c r="Q868" s="831">
        <v>0</v>
      </c>
      <c r="R868" s="827"/>
      <c r="S868" s="832">
        <v>0</v>
      </c>
    </row>
    <row r="869" spans="1:19" ht="14.45" customHeight="1" x14ac:dyDescent="0.2">
      <c r="A869" s="821" t="s">
        <v>7252</v>
      </c>
      <c r="B869" s="822" t="s">
        <v>7253</v>
      </c>
      <c r="C869" s="822" t="s">
        <v>637</v>
      </c>
      <c r="D869" s="822" t="s">
        <v>2341</v>
      </c>
      <c r="E869" s="822" t="s">
        <v>7235</v>
      </c>
      <c r="F869" s="822" t="s">
        <v>7372</v>
      </c>
      <c r="G869" s="822" t="s">
        <v>7373</v>
      </c>
      <c r="H869" s="831"/>
      <c r="I869" s="831"/>
      <c r="J869" s="822"/>
      <c r="K869" s="822"/>
      <c r="L869" s="831"/>
      <c r="M869" s="831"/>
      <c r="N869" s="822"/>
      <c r="O869" s="822"/>
      <c r="P869" s="831">
        <v>5</v>
      </c>
      <c r="Q869" s="831">
        <v>500</v>
      </c>
      <c r="R869" s="827"/>
      <c r="S869" s="832">
        <v>100</v>
      </c>
    </row>
    <row r="870" spans="1:19" ht="14.45" customHeight="1" x14ac:dyDescent="0.2">
      <c r="A870" s="821" t="s">
        <v>7252</v>
      </c>
      <c r="B870" s="822" t="s">
        <v>7253</v>
      </c>
      <c r="C870" s="822" t="s">
        <v>637</v>
      </c>
      <c r="D870" s="822" t="s">
        <v>2341</v>
      </c>
      <c r="E870" s="822" t="s">
        <v>7235</v>
      </c>
      <c r="F870" s="822" t="s">
        <v>7374</v>
      </c>
      <c r="G870" s="822" t="s">
        <v>7375</v>
      </c>
      <c r="H870" s="831"/>
      <c r="I870" s="831"/>
      <c r="J870" s="822"/>
      <c r="K870" s="822"/>
      <c r="L870" s="831"/>
      <c r="M870" s="831"/>
      <c r="N870" s="822"/>
      <c r="O870" s="822"/>
      <c r="P870" s="831">
        <v>3</v>
      </c>
      <c r="Q870" s="831">
        <v>3915</v>
      </c>
      <c r="R870" s="827"/>
      <c r="S870" s="832">
        <v>1305</v>
      </c>
    </row>
    <row r="871" spans="1:19" ht="14.45" customHeight="1" x14ac:dyDescent="0.2">
      <c r="A871" s="821" t="s">
        <v>7252</v>
      </c>
      <c r="B871" s="822" t="s">
        <v>7253</v>
      </c>
      <c r="C871" s="822" t="s">
        <v>637</v>
      </c>
      <c r="D871" s="822" t="s">
        <v>2341</v>
      </c>
      <c r="E871" s="822" t="s">
        <v>7235</v>
      </c>
      <c r="F871" s="822" t="s">
        <v>7378</v>
      </c>
      <c r="G871" s="822" t="s">
        <v>7379</v>
      </c>
      <c r="H871" s="831"/>
      <c r="I871" s="831"/>
      <c r="J871" s="822"/>
      <c r="K871" s="822"/>
      <c r="L871" s="831"/>
      <c r="M871" s="831"/>
      <c r="N871" s="822"/>
      <c r="O871" s="822"/>
      <c r="P871" s="831">
        <v>4</v>
      </c>
      <c r="Q871" s="831">
        <v>0</v>
      </c>
      <c r="R871" s="827"/>
      <c r="S871" s="832">
        <v>0</v>
      </c>
    </row>
    <row r="872" spans="1:19" ht="14.45" customHeight="1" x14ac:dyDescent="0.2">
      <c r="A872" s="821" t="s">
        <v>7252</v>
      </c>
      <c r="B872" s="822" t="s">
        <v>7253</v>
      </c>
      <c r="C872" s="822" t="s">
        <v>637</v>
      </c>
      <c r="D872" s="822" t="s">
        <v>7223</v>
      </c>
      <c r="E872" s="822" t="s">
        <v>7235</v>
      </c>
      <c r="F872" s="822" t="s">
        <v>7268</v>
      </c>
      <c r="G872" s="822" t="s">
        <v>7269</v>
      </c>
      <c r="H872" s="831"/>
      <c r="I872" s="831"/>
      <c r="J872" s="822"/>
      <c r="K872" s="822"/>
      <c r="L872" s="831">
        <v>1</v>
      </c>
      <c r="M872" s="831">
        <v>207</v>
      </c>
      <c r="N872" s="822">
        <v>1</v>
      </c>
      <c r="O872" s="822">
        <v>207</v>
      </c>
      <c r="P872" s="831"/>
      <c r="Q872" s="831"/>
      <c r="R872" s="827"/>
      <c r="S872" s="832"/>
    </row>
    <row r="873" spans="1:19" ht="14.45" customHeight="1" x14ac:dyDescent="0.2">
      <c r="A873" s="821" t="s">
        <v>7252</v>
      </c>
      <c r="B873" s="822" t="s">
        <v>7253</v>
      </c>
      <c r="C873" s="822" t="s">
        <v>637</v>
      </c>
      <c r="D873" s="822" t="s">
        <v>7223</v>
      </c>
      <c r="E873" s="822" t="s">
        <v>7235</v>
      </c>
      <c r="F873" s="822" t="s">
        <v>7296</v>
      </c>
      <c r="G873" s="822" t="s">
        <v>7297</v>
      </c>
      <c r="H873" s="831"/>
      <c r="I873" s="831"/>
      <c r="J873" s="822"/>
      <c r="K873" s="822"/>
      <c r="L873" s="831">
        <v>1</v>
      </c>
      <c r="M873" s="831">
        <v>126</v>
      </c>
      <c r="N873" s="822">
        <v>1</v>
      </c>
      <c r="O873" s="822">
        <v>126</v>
      </c>
      <c r="P873" s="831"/>
      <c r="Q873" s="831"/>
      <c r="R873" s="827"/>
      <c r="S873" s="832"/>
    </row>
    <row r="874" spans="1:19" ht="14.45" customHeight="1" x14ac:dyDescent="0.2">
      <c r="A874" s="821" t="s">
        <v>7252</v>
      </c>
      <c r="B874" s="822" t="s">
        <v>7253</v>
      </c>
      <c r="C874" s="822" t="s">
        <v>637</v>
      </c>
      <c r="D874" s="822" t="s">
        <v>7223</v>
      </c>
      <c r="E874" s="822" t="s">
        <v>7235</v>
      </c>
      <c r="F874" s="822" t="s">
        <v>7340</v>
      </c>
      <c r="G874" s="822" t="s">
        <v>7341</v>
      </c>
      <c r="H874" s="831"/>
      <c r="I874" s="831"/>
      <c r="J874" s="822"/>
      <c r="K874" s="822"/>
      <c r="L874" s="831"/>
      <c r="M874" s="831"/>
      <c r="N874" s="822"/>
      <c r="O874" s="822"/>
      <c r="P874" s="831">
        <v>1</v>
      </c>
      <c r="Q874" s="831">
        <v>207</v>
      </c>
      <c r="R874" s="827"/>
      <c r="S874" s="832">
        <v>207</v>
      </c>
    </row>
    <row r="875" spans="1:19" ht="14.45" customHeight="1" x14ac:dyDescent="0.2">
      <c r="A875" s="821" t="s">
        <v>7252</v>
      </c>
      <c r="B875" s="822" t="s">
        <v>7253</v>
      </c>
      <c r="C875" s="822" t="s">
        <v>637</v>
      </c>
      <c r="D875" s="822" t="s">
        <v>2328</v>
      </c>
      <c r="E875" s="822" t="s">
        <v>7230</v>
      </c>
      <c r="F875" s="822" t="s">
        <v>7231</v>
      </c>
      <c r="G875" s="822" t="s">
        <v>7232</v>
      </c>
      <c r="H875" s="831"/>
      <c r="I875" s="831"/>
      <c r="J875" s="822"/>
      <c r="K875" s="822"/>
      <c r="L875" s="831"/>
      <c r="M875" s="831"/>
      <c r="N875" s="822"/>
      <c r="O875" s="822"/>
      <c r="P875" s="831">
        <v>0.1</v>
      </c>
      <c r="Q875" s="831">
        <v>6.97</v>
      </c>
      <c r="R875" s="827"/>
      <c r="S875" s="832">
        <v>69.699999999999989</v>
      </c>
    </row>
    <row r="876" spans="1:19" ht="14.45" customHeight="1" x14ac:dyDescent="0.2">
      <c r="A876" s="821" t="s">
        <v>7252</v>
      </c>
      <c r="B876" s="822" t="s">
        <v>7253</v>
      </c>
      <c r="C876" s="822" t="s">
        <v>637</v>
      </c>
      <c r="D876" s="822" t="s">
        <v>2328</v>
      </c>
      <c r="E876" s="822" t="s">
        <v>7230</v>
      </c>
      <c r="F876" s="822" t="s">
        <v>7258</v>
      </c>
      <c r="G876" s="822" t="s">
        <v>1178</v>
      </c>
      <c r="H876" s="831"/>
      <c r="I876" s="831"/>
      <c r="J876" s="822"/>
      <c r="K876" s="822"/>
      <c r="L876" s="831"/>
      <c r="M876" s="831"/>
      <c r="N876" s="822"/>
      <c r="O876" s="822"/>
      <c r="P876" s="831">
        <v>2</v>
      </c>
      <c r="Q876" s="831">
        <v>33.6</v>
      </c>
      <c r="R876" s="827"/>
      <c r="S876" s="832">
        <v>16.8</v>
      </c>
    </row>
    <row r="877" spans="1:19" ht="14.45" customHeight="1" x14ac:dyDescent="0.2">
      <c r="A877" s="821" t="s">
        <v>7252</v>
      </c>
      <c r="B877" s="822" t="s">
        <v>7253</v>
      </c>
      <c r="C877" s="822" t="s">
        <v>637</v>
      </c>
      <c r="D877" s="822" t="s">
        <v>2328</v>
      </c>
      <c r="E877" s="822" t="s">
        <v>7235</v>
      </c>
      <c r="F877" s="822" t="s">
        <v>7272</v>
      </c>
      <c r="G877" s="822" t="s">
        <v>7273</v>
      </c>
      <c r="H877" s="831"/>
      <c r="I877" s="831"/>
      <c r="J877" s="822"/>
      <c r="K877" s="822"/>
      <c r="L877" s="831"/>
      <c r="M877" s="831"/>
      <c r="N877" s="822"/>
      <c r="O877" s="822"/>
      <c r="P877" s="831">
        <v>6</v>
      </c>
      <c r="Q877" s="831">
        <v>510</v>
      </c>
      <c r="R877" s="827"/>
      <c r="S877" s="832">
        <v>85</v>
      </c>
    </row>
    <row r="878" spans="1:19" ht="14.45" customHeight="1" x14ac:dyDescent="0.2">
      <c r="A878" s="821" t="s">
        <v>7252</v>
      </c>
      <c r="B878" s="822" t="s">
        <v>7253</v>
      </c>
      <c r="C878" s="822" t="s">
        <v>637</v>
      </c>
      <c r="D878" s="822" t="s">
        <v>2328</v>
      </c>
      <c r="E878" s="822" t="s">
        <v>7235</v>
      </c>
      <c r="F878" s="822" t="s">
        <v>7274</v>
      </c>
      <c r="G878" s="822" t="s">
        <v>7275</v>
      </c>
      <c r="H878" s="831"/>
      <c r="I878" s="831"/>
      <c r="J878" s="822"/>
      <c r="K878" s="822"/>
      <c r="L878" s="831"/>
      <c r="M878" s="831"/>
      <c r="N878" s="822"/>
      <c r="O878" s="822"/>
      <c r="P878" s="831">
        <v>1</v>
      </c>
      <c r="Q878" s="831">
        <v>108</v>
      </c>
      <c r="R878" s="827"/>
      <c r="S878" s="832">
        <v>108</v>
      </c>
    </row>
    <row r="879" spans="1:19" ht="14.45" customHeight="1" x14ac:dyDescent="0.2">
      <c r="A879" s="821" t="s">
        <v>7252</v>
      </c>
      <c r="B879" s="822" t="s">
        <v>7253</v>
      </c>
      <c r="C879" s="822" t="s">
        <v>637</v>
      </c>
      <c r="D879" s="822" t="s">
        <v>2328</v>
      </c>
      <c r="E879" s="822" t="s">
        <v>7235</v>
      </c>
      <c r="F879" s="822" t="s">
        <v>7276</v>
      </c>
      <c r="G879" s="822" t="s">
        <v>7277</v>
      </c>
      <c r="H879" s="831"/>
      <c r="I879" s="831"/>
      <c r="J879" s="822"/>
      <c r="K879" s="822"/>
      <c r="L879" s="831"/>
      <c r="M879" s="831"/>
      <c r="N879" s="822"/>
      <c r="O879" s="822"/>
      <c r="P879" s="831">
        <v>2</v>
      </c>
      <c r="Q879" s="831">
        <v>76</v>
      </c>
      <c r="R879" s="827"/>
      <c r="S879" s="832">
        <v>38</v>
      </c>
    </row>
    <row r="880" spans="1:19" ht="14.45" customHeight="1" x14ac:dyDescent="0.2">
      <c r="A880" s="821" t="s">
        <v>7252</v>
      </c>
      <c r="B880" s="822" t="s">
        <v>7253</v>
      </c>
      <c r="C880" s="822" t="s">
        <v>637</v>
      </c>
      <c r="D880" s="822" t="s">
        <v>2328</v>
      </c>
      <c r="E880" s="822" t="s">
        <v>7235</v>
      </c>
      <c r="F880" s="822" t="s">
        <v>7294</v>
      </c>
      <c r="G880" s="822" t="s">
        <v>7295</v>
      </c>
      <c r="H880" s="831"/>
      <c r="I880" s="831"/>
      <c r="J880" s="822"/>
      <c r="K880" s="822"/>
      <c r="L880" s="831"/>
      <c r="M880" s="831"/>
      <c r="N880" s="822"/>
      <c r="O880" s="822"/>
      <c r="P880" s="831">
        <v>5</v>
      </c>
      <c r="Q880" s="831">
        <v>1275</v>
      </c>
      <c r="R880" s="827"/>
      <c r="S880" s="832">
        <v>255</v>
      </c>
    </row>
    <row r="881" spans="1:19" ht="14.45" customHeight="1" x14ac:dyDescent="0.2">
      <c r="A881" s="821" t="s">
        <v>7252</v>
      </c>
      <c r="B881" s="822" t="s">
        <v>7253</v>
      </c>
      <c r="C881" s="822" t="s">
        <v>637</v>
      </c>
      <c r="D881" s="822" t="s">
        <v>2328</v>
      </c>
      <c r="E881" s="822" t="s">
        <v>7235</v>
      </c>
      <c r="F881" s="822" t="s">
        <v>7296</v>
      </c>
      <c r="G881" s="822" t="s">
        <v>7297</v>
      </c>
      <c r="H881" s="831"/>
      <c r="I881" s="831"/>
      <c r="J881" s="822"/>
      <c r="K881" s="822"/>
      <c r="L881" s="831"/>
      <c r="M881" s="831"/>
      <c r="N881" s="822"/>
      <c r="O881" s="822"/>
      <c r="P881" s="831">
        <v>7</v>
      </c>
      <c r="Q881" s="831">
        <v>889</v>
      </c>
      <c r="R881" s="827"/>
      <c r="S881" s="832">
        <v>127</v>
      </c>
    </row>
    <row r="882" spans="1:19" ht="14.45" customHeight="1" x14ac:dyDescent="0.2">
      <c r="A882" s="821" t="s">
        <v>7252</v>
      </c>
      <c r="B882" s="822" t="s">
        <v>7253</v>
      </c>
      <c r="C882" s="822" t="s">
        <v>637</v>
      </c>
      <c r="D882" s="822" t="s">
        <v>2328</v>
      </c>
      <c r="E882" s="822" t="s">
        <v>7235</v>
      </c>
      <c r="F882" s="822" t="s">
        <v>7304</v>
      </c>
      <c r="G882" s="822" t="s">
        <v>7305</v>
      </c>
      <c r="H882" s="831"/>
      <c r="I882" s="831"/>
      <c r="J882" s="822"/>
      <c r="K882" s="822"/>
      <c r="L882" s="831"/>
      <c r="M882" s="831"/>
      <c r="N882" s="822"/>
      <c r="O882" s="822"/>
      <c r="P882" s="831">
        <v>2</v>
      </c>
      <c r="Q882" s="831">
        <v>332</v>
      </c>
      <c r="R882" s="827"/>
      <c r="S882" s="832">
        <v>166</v>
      </c>
    </row>
    <row r="883" spans="1:19" ht="14.45" customHeight="1" x14ac:dyDescent="0.2">
      <c r="A883" s="821" t="s">
        <v>7252</v>
      </c>
      <c r="B883" s="822" t="s">
        <v>7253</v>
      </c>
      <c r="C883" s="822" t="s">
        <v>637</v>
      </c>
      <c r="D883" s="822" t="s">
        <v>2328</v>
      </c>
      <c r="E883" s="822" t="s">
        <v>7235</v>
      </c>
      <c r="F883" s="822" t="s">
        <v>7306</v>
      </c>
      <c r="G883" s="822" t="s">
        <v>7307</v>
      </c>
      <c r="H883" s="831"/>
      <c r="I883" s="831"/>
      <c r="J883" s="822"/>
      <c r="K883" s="822"/>
      <c r="L883" s="831"/>
      <c r="M883" s="831"/>
      <c r="N883" s="822"/>
      <c r="O883" s="822"/>
      <c r="P883" s="831">
        <v>1</v>
      </c>
      <c r="Q883" s="831">
        <v>0</v>
      </c>
      <c r="R883" s="827"/>
      <c r="S883" s="832">
        <v>0</v>
      </c>
    </row>
    <row r="884" spans="1:19" ht="14.45" customHeight="1" x14ac:dyDescent="0.2">
      <c r="A884" s="821" t="s">
        <v>7252</v>
      </c>
      <c r="B884" s="822" t="s">
        <v>7253</v>
      </c>
      <c r="C884" s="822" t="s">
        <v>637</v>
      </c>
      <c r="D884" s="822" t="s">
        <v>2328</v>
      </c>
      <c r="E884" s="822" t="s">
        <v>7235</v>
      </c>
      <c r="F884" s="822" t="s">
        <v>7308</v>
      </c>
      <c r="G884" s="822" t="s">
        <v>7309</v>
      </c>
      <c r="H884" s="831"/>
      <c r="I884" s="831"/>
      <c r="J884" s="822"/>
      <c r="K884" s="822"/>
      <c r="L884" s="831"/>
      <c r="M884" s="831"/>
      <c r="N884" s="822"/>
      <c r="O884" s="822"/>
      <c r="P884" s="831">
        <v>12</v>
      </c>
      <c r="Q884" s="831">
        <v>546.66</v>
      </c>
      <c r="R884" s="827"/>
      <c r="S884" s="832">
        <v>45.555</v>
      </c>
    </row>
    <row r="885" spans="1:19" ht="14.45" customHeight="1" x14ac:dyDescent="0.2">
      <c r="A885" s="821" t="s">
        <v>7252</v>
      </c>
      <c r="B885" s="822" t="s">
        <v>7253</v>
      </c>
      <c r="C885" s="822" t="s">
        <v>637</v>
      </c>
      <c r="D885" s="822" t="s">
        <v>2328</v>
      </c>
      <c r="E885" s="822" t="s">
        <v>7235</v>
      </c>
      <c r="F885" s="822" t="s">
        <v>7238</v>
      </c>
      <c r="G885" s="822" t="s">
        <v>7239</v>
      </c>
      <c r="H885" s="831"/>
      <c r="I885" s="831"/>
      <c r="J885" s="822"/>
      <c r="K885" s="822"/>
      <c r="L885" s="831"/>
      <c r="M885" s="831"/>
      <c r="N885" s="822"/>
      <c r="O885" s="822"/>
      <c r="P885" s="831">
        <v>2</v>
      </c>
      <c r="Q885" s="831">
        <v>176</v>
      </c>
      <c r="R885" s="827"/>
      <c r="S885" s="832">
        <v>88</v>
      </c>
    </row>
    <row r="886" spans="1:19" ht="14.45" customHeight="1" x14ac:dyDescent="0.2">
      <c r="A886" s="821" t="s">
        <v>7252</v>
      </c>
      <c r="B886" s="822" t="s">
        <v>7253</v>
      </c>
      <c r="C886" s="822" t="s">
        <v>637</v>
      </c>
      <c r="D886" s="822" t="s">
        <v>2328</v>
      </c>
      <c r="E886" s="822" t="s">
        <v>7235</v>
      </c>
      <c r="F886" s="822" t="s">
        <v>7338</v>
      </c>
      <c r="G886" s="822" t="s">
        <v>7339</v>
      </c>
      <c r="H886" s="831"/>
      <c r="I886" s="831"/>
      <c r="J886" s="822"/>
      <c r="K886" s="822"/>
      <c r="L886" s="831"/>
      <c r="M886" s="831"/>
      <c r="N886" s="822"/>
      <c r="O886" s="822"/>
      <c r="P886" s="831">
        <v>2</v>
      </c>
      <c r="Q886" s="831">
        <v>124</v>
      </c>
      <c r="R886" s="827"/>
      <c r="S886" s="832">
        <v>62</v>
      </c>
    </row>
    <row r="887" spans="1:19" ht="14.45" customHeight="1" x14ac:dyDescent="0.2">
      <c r="A887" s="821" t="s">
        <v>7252</v>
      </c>
      <c r="B887" s="822" t="s">
        <v>7253</v>
      </c>
      <c r="C887" s="822" t="s">
        <v>637</v>
      </c>
      <c r="D887" s="822" t="s">
        <v>2328</v>
      </c>
      <c r="E887" s="822" t="s">
        <v>7235</v>
      </c>
      <c r="F887" s="822" t="s">
        <v>7368</v>
      </c>
      <c r="G887" s="822" t="s">
        <v>7369</v>
      </c>
      <c r="H887" s="831"/>
      <c r="I887" s="831"/>
      <c r="J887" s="822"/>
      <c r="K887" s="822"/>
      <c r="L887" s="831"/>
      <c r="M887" s="831"/>
      <c r="N887" s="822"/>
      <c r="O887" s="822"/>
      <c r="P887" s="831">
        <v>1</v>
      </c>
      <c r="Q887" s="831">
        <v>0</v>
      </c>
      <c r="R887" s="827"/>
      <c r="S887" s="832">
        <v>0</v>
      </c>
    </row>
    <row r="888" spans="1:19" ht="14.45" customHeight="1" x14ac:dyDescent="0.2">
      <c r="A888" s="821" t="s">
        <v>7252</v>
      </c>
      <c r="B888" s="822" t="s">
        <v>7253</v>
      </c>
      <c r="C888" s="822" t="s">
        <v>637</v>
      </c>
      <c r="D888" s="822" t="s">
        <v>2348</v>
      </c>
      <c r="E888" s="822" t="s">
        <v>7230</v>
      </c>
      <c r="F888" s="822" t="s">
        <v>7231</v>
      </c>
      <c r="G888" s="822" t="s">
        <v>7232</v>
      </c>
      <c r="H888" s="831"/>
      <c r="I888" s="831"/>
      <c r="J888" s="822"/>
      <c r="K888" s="822"/>
      <c r="L888" s="831"/>
      <c r="M888" s="831"/>
      <c r="N888" s="822"/>
      <c r="O888" s="822"/>
      <c r="P888" s="831">
        <v>0.2</v>
      </c>
      <c r="Q888" s="831">
        <v>13.94</v>
      </c>
      <c r="R888" s="827"/>
      <c r="S888" s="832">
        <v>69.699999999999989</v>
      </c>
    </row>
    <row r="889" spans="1:19" ht="14.45" customHeight="1" x14ac:dyDescent="0.2">
      <c r="A889" s="821" t="s">
        <v>7252</v>
      </c>
      <c r="B889" s="822" t="s">
        <v>7253</v>
      </c>
      <c r="C889" s="822" t="s">
        <v>637</v>
      </c>
      <c r="D889" s="822" t="s">
        <v>2348</v>
      </c>
      <c r="E889" s="822" t="s">
        <v>7230</v>
      </c>
      <c r="F889" s="822" t="s">
        <v>7258</v>
      </c>
      <c r="G889" s="822" t="s">
        <v>1178</v>
      </c>
      <c r="H889" s="831"/>
      <c r="I889" s="831"/>
      <c r="J889" s="822"/>
      <c r="K889" s="822"/>
      <c r="L889" s="831"/>
      <c r="M889" s="831"/>
      <c r="N889" s="822"/>
      <c r="O889" s="822"/>
      <c r="P889" s="831">
        <v>1</v>
      </c>
      <c r="Q889" s="831">
        <v>16.8</v>
      </c>
      <c r="R889" s="827"/>
      <c r="S889" s="832">
        <v>16.8</v>
      </c>
    </row>
    <row r="890" spans="1:19" ht="14.45" customHeight="1" x14ac:dyDescent="0.2">
      <c r="A890" s="821" t="s">
        <v>7252</v>
      </c>
      <c r="B890" s="822" t="s">
        <v>7253</v>
      </c>
      <c r="C890" s="822" t="s">
        <v>637</v>
      </c>
      <c r="D890" s="822" t="s">
        <v>2348</v>
      </c>
      <c r="E890" s="822" t="s">
        <v>7235</v>
      </c>
      <c r="F890" s="822" t="s">
        <v>7276</v>
      </c>
      <c r="G890" s="822" t="s">
        <v>7277</v>
      </c>
      <c r="H890" s="831"/>
      <c r="I890" s="831"/>
      <c r="J890" s="822"/>
      <c r="K890" s="822"/>
      <c r="L890" s="831"/>
      <c r="M890" s="831"/>
      <c r="N890" s="822"/>
      <c r="O890" s="822"/>
      <c r="P890" s="831">
        <v>1</v>
      </c>
      <c r="Q890" s="831">
        <v>38</v>
      </c>
      <c r="R890" s="827"/>
      <c r="S890" s="832">
        <v>38</v>
      </c>
    </row>
    <row r="891" spans="1:19" ht="14.45" customHeight="1" x14ac:dyDescent="0.2">
      <c r="A891" s="821" t="s">
        <v>7252</v>
      </c>
      <c r="B891" s="822" t="s">
        <v>7253</v>
      </c>
      <c r="C891" s="822" t="s">
        <v>637</v>
      </c>
      <c r="D891" s="822" t="s">
        <v>2348</v>
      </c>
      <c r="E891" s="822" t="s">
        <v>7235</v>
      </c>
      <c r="F891" s="822" t="s">
        <v>7294</v>
      </c>
      <c r="G891" s="822" t="s">
        <v>7295</v>
      </c>
      <c r="H891" s="831"/>
      <c r="I891" s="831"/>
      <c r="J891" s="822"/>
      <c r="K891" s="822"/>
      <c r="L891" s="831"/>
      <c r="M891" s="831"/>
      <c r="N891" s="822"/>
      <c r="O891" s="822"/>
      <c r="P891" s="831">
        <v>1</v>
      </c>
      <c r="Q891" s="831">
        <v>255</v>
      </c>
      <c r="R891" s="827"/>
      <c r="S891" s="832">
        <v>255</v>
      </c>
    </row>
    <row r="892" spans="1:19" ht="14.45" customHeight="1" x14ac:dyDescent="0.2">
      <c r="A892" s="821" t="s">
        <v>7252</v>
      </c>
      <c r="B892" s="822" t="s">
        <v>7253</v>
      </c>
      <c r="C892" s="822" t="s">
        <v>637</v>
      </c>
      <c r="D892" s="822" t="s">
        <v>2348</v>
      </c>
      <c r="E892" s="822" t="s">
        <v>7235</v>
      </c>
      <c r="F892" s="822" t="s">
        <v>7296</v>
      </c>
      <c r="G892" s="822" t="s">
        <v>7297</v>
      </c>
      <c r="H892" s="831"/>
      <c r="I892" s="831"/>
      <c r="J892" s="822"/>
      <c r="K892" s="822"/>
      <c r="L892" s="831"/>
      <c r="M892" s="831"/>
      <c r="N892" s="822"/>
      <c r="O892" s="822"/>
      <c r="P892" s="831">
        <v>1</v>
      </c>
      <c r="Q892" s="831">
        <v>127</v>
      </c>
      <c r="R892" s="827"/>
      <c r="S892" s="832">
        <v>127</v>
      </c>
    </row>
    <row r="893" spans="1:19" ht="14.45" customHeight="1" x14ac:dyDescent="0.2">
      <c r="A893" s="821" t="s">
        <v>7252</v>
      </c>
      <c r="B893" s="822" t="s">
        <v>7253</v>
      </c>
      <c r="C893" s="822" t="s">
        <v>637</v>
      </c>
      <c r="D893" s="822" t="s">
        <v>2348</v>
      </c>
      <c r="E893" s="822" t="s">
        <v>7235</v>
      </c>
      <c r="F893" s="822" t="s">
        <v>7304</v>
      </c>
      <c r="G893" s="822" t="s">
        <v>7305</v>
      </c>
      <c r="H893" s="831"/>
      <c r="I893" s="831"/>
      <c r="J893" s="822"/>
      <c r="K893" s="822"/>
      <c r="L893" s="831"/>
      <c r="M893" s="831"/>
      <c r="N893" s="822"/>
      <c r="O893" s="822"/>
      <c r="P893" s="831">
        <v>1</v>
      </c>
      <c r="Q893" s="831">
        <v>166</v>
      </c>
      <c r="R893" s="827"/>
      <c r="S893" s="832">
        <v>166</v>
      </c>
    </row>
    <row r="894" spans="1:19" ht="14.45" customHeight="1" x14ac:dyDescent="0.2">
      <c r="A894" s="821" t="s">
        <v>7252</v>
      </c>
      <c r="B894" s="822" t="s">
        <v>7253</v>
      </c>
      <c r="C894" s="822" t="s">
        <v>637</v>
      </c>
      <c r="D894" s="822" t="s">
        <v>2348</v>
      </c>
      <c r="E894" s="822" t="s">
        <v>7235</v>
      </c>
      <c r="F894" s="822" t="s">
        <v>7306</v>
      </c>
      <c r="G894" s="822" t="s">
        <v>7307</v>
      </c>
      <c r="H894" s="831"/>
      <c r="I894" s="831"/>
      <c r="J894" s="822"/>
      <c r="K894" s="822"/>
      <c r="L894" s="831"/>
      <c r="M894" s="831"/>
      <c r="N894" s="822"/>
      <c r="O894" s="822"/>
      <c r="P894" s="831">
        <v>2</v>
      </c>
      <c r="Q894" s="831">
        <v>0</v>
      </c>
      <c r="R894" s="827"/>
      <c r="S894" s="832">
        <v>0</v>
      </c>
    </row>
    <row r="895" spans="1:19" ht="14.45" customHeight="1" x14ac:dyDescent="0.2">
      <c r="A895" s="821" t="s">
        <v>7252</v>
      </c>
      <c r="B895" s="822" t="s">
        <v>7253</v>
      </c>
      <c r="C895" s="822" t="s">
        <v>637</v>
      </c>
      <c r="D895" s="822" t="s">
        <v>2348</v>
      </c>
      <c r="E895" s="822" t="s">
        <v>7235</v>
      </c>
      <c r="F895" s="822" t="s">
        <v>7308</v>
      </c>
      <c r="G895" s="822" t="s">
        <v>7309</v>
      </c>
      <c r="H895" s="831"/>
      <c r="I895" s="831"/>
      <c r="J895" s="822"/>
      <c r="K895" s="822"/>
      <c r="L895" s="831"/>
      <c r="M895" s="831"/>
      <c r="N895" s="822"/>
      <c r="O895" s="822"/>
      <c r="P895" s="831">
        <v>2</v>
      </c>
      <c r="Q895" s="831">
        <v>91.12</v>
      </c>
      <c r="R895" s="827"/>
      <c r="S895" s="832">
        <v>45.56</v>
      </c>
    </row>
    <row r="896" spans="1:19" ht="14.45" customHeight="1" x14ac:dyDescent="0.2">
      <c r="A896" s="821" t="s">
        <v>7252</v>
      </c>
      <c r="B896" s="822" t="s">
        <v>7253</v>
      </c>
      <c r="C896" s="822" t="s">
        <v>637</v>
      </c>
      <c r="D896" s="822" t="s">
        <v>2348</v>
      </c>
      <c r="E896" s="822" t="s">
        <v>7235</v>
      </c>
      <c r="F896" s="822" t="s">
        <v>7238</v>
      </c>
      <c r="G896" s="822" t="s">
        <v>7239</v>
      </c>
      <c r="H896" s="831"/>
      <c r="I896" s="831"/>
      <c r="J896" s="822"/>
      <c r="K896" s="822"/>
      <c r="L896" s="831"/>
      <c r="M896" s="831"/>
      <c r="N896" s="822"/>
      <c r="O896" s="822"/>
      <c r="P896" s="831">
        <v>2</v>
      </c>
      <c r="Q896" s="831">
        <v>176</v>
      </c>
      <c r="R896" s="827"/>
      <c r="S896" s="832">
        <v>88</v>
      </c>
    </row>
    <row r="897" spans="1:19" ht="14.45" customHeight="1" x14ac:dyDescent="0.2">
      <c r="A897" s="821" t="s">
        <v>7252</v>
      </c>
      <c r="B897" s="822" t="s">
        <v>7253</v>
      </c>
      <c r="C897" s="822" t="s">
        <v>637</v>
      </c>
      <c r="D897" s="822" t="s">
        <v>2348</v>
      </c>
      <c r="E897" s="822" t="s">
        <v>7235</v>
      </c>
      <c r="F897" s="822" t="s">
        <v>7360</v>
      </c>
      <c r="G897" s="822" t="s">
        <v>7361</v>
      </c>
      <c r="H897" s="831"/>
      <c r="I897" s="831"/>
      <c r="J897" s="822"/>
      <c r="K897" s="822"/>
      <c r="L897" s="831"/>
      <c r="M897" s="831"/>
      <c r="N897" s="822"/>
      <c r="O897" s="822"/>
      <c r="P897" s="831">
        <v>1</v>
      </c>
      <c r="Q897" s="831">
        <v>88</v>
      </c>
      <c r="R897" s="827"/>
      <c r="S897" s="832">
        <v>88</v>
      </c>
    </row>
    <row r="898" spans="1:19" ht="14.45" customHeight="1" x14ac:dyDescent="0.2">
      <c r="A898" s="821" t="s">
        <v>7252</v>
      </c>
      <c r="B898" s="822" t="s">
        <v>7253</v>
      </c>
      <c r="C898" s="822" t="s">
        <v>637</v>
      </c>
      <c r="D898" s="822" t="s">
        <v>2332</v>
      </c>
      <c r="E898" s="822" t="s">
        <v>7230</v>
      </c>
      <c r="F898" s="822" t="s">
        <v>7258</v>
      </c>
      <c r="G898" s="822" t="s">
        <v>1178</v>
      </c>
      <c r="H898" s="831"/>
      <c r="I898" s="831"/>
      <c r="J898" s="822"/>
      <c r="K898" s="822"/>
      <c r="L898" s="831"/>
      <c r="M898" s="831"/>
      <c r="N898" s="822"/>
      <c r="O898" s="822"/>
      <c r="P898" s="831">
        <v>1</v>
      </c>
      <c r="Q898" s="831">
        <v>16.8</v>
      </c>
      <c r="R898" s="827"/>
      <c r="S898" s="832">
        <v>16.8</v>
      </c>
    </row>
    <row r="899" spans="1:19" ht="14.45" customHeight="1" x14ac:dyDescent="0.2">
      <c r="A899" s="821" t="s">
        <v>7252</v>
      </c>
      <c r="B899" s="822" t="s">
        <v>7253</v>
      </c>
      <c r="C899" s="822" t="s">
        <v>637</v>
      </c>
      <c r="D899" s="822" t="s">
        <v>2332</v>
      </c>
      <c r="E899" s="822" t="s">
        <v>7235</v>
      </c>
      <c r="F899" s="822" t="s">
        <v>7272</v>
      </c>
      <c r="G899" s="822" t="s">
        <v>7273</v>
      </c>
      <c r="H899" s="831"/>
      <c r="I899" s="831"/>
      <c r="J899" s="822"/>
      <c r="K899" s="822"/>
      <c r="L899" s="831"/>
      <c r="M899" s="831"/>
      <c r="N899" s="822"/>
      <c r="O899" s="822"/>
      <c r="P899" s="831">
        <v>2</v>
      </c>
      <c r="Q899" s="831">
        <v>170</v>
      </c>
      <c r="R899" s="827"/>
      <c r="S899" s="832">
        <v>85</v>
      </c>
    </row>
    <row r="900" spans="1:19" ht="14.45" customHeight="1" x14ac:dyDescent="0.2">
      <c r="A900" s="821" t="s">
        <v>7252</v>
      </c>
      <c r="B900" s="822" t="s">
        <v>7253</v>
      </c>
      <c r="C900" s="822" t="s">
        <v>637</v>
      </c>
      <c r="D900" s="822" t="s">
        <v>2332</v>
      </c>
      <c r="E900" s="822" t="s">
        <v>7235</v>
      </c>
      <c r="F900" s="822" t="s">
        <v>7276</v>
      </c>
      <c r="G900" s="822" t="s">
        <v>7277</v>
      </c>
      <c r="H900" s="831"/>
      <c r="I900" s="831"/>
      <c r="J900" s="822"/>
      <c r="K900" s="822"/>
      <c r="L900" s="831"/>
      <c r="M900" s="831"/>
      <c r="N900" s="822"/>
      <c r="O900" s="822"/>
      <c r="P900" s="831">
        <v>1</v>
      </c>
      <c r="Q900" s="831">
        <v>38</v>
      </c>
      <c r="R900" s="827"/>
      <c r="S900" s="832">
        <v>38</v>
      </c>
    </row>
    <row r="901" spans="1:19" ht="14.45" customHeight="1" x14ac:dyDescent="0.2">
      <c r="A901" s="821" t="s">
        <v>7252</v>
      </c>
      <c r="B901" s="822" t="s">
        <v>7253</v>
      </c>
      <c r="C901" s="822" t="s">
        <v>637</v>
      </c>
      <c r="D901" s="822" t="s">
        <v>2332</v>
      </c>
      <c r="E901" s="822" t="s">
        <v>7235</v>
      </c>
      <c r="F901" s="822" t="s">
        <v>7280</v>
      </c>
      <c r="G901" s="822" t="s">
        <v>7281</v>
      </c>
      <c r="H901" s="831"/>
      <c r="I901" s="831"/>
      <c r="J901" s="822"/>
      <c r="K901" s="822"/>
      <c r="L901" s="831"/>
      <c r="M901" s="831"/>
      <c r="N901" s="822"/>
      <c r="O901" s="822"/>
      <c r="P901" s="831">
        <v>1</v>
      </c>
      <c r="Q901" s="831">
        <v>5</v>
      </c>
      <c r="R901" s="827"/>
      <c r="S901" s="832">
        <v>5</v>
      </c>
    </row>
    <row r="902" spans="1:19" ht="14.45" customHeight="1" x14ac:dyDescent="0.2">
      <c r="A902" s="821" t="s">
        <v>7252</v>
      </c>
      <c r="B902" s="822" t="s">
        <v>7253</v>
      </c>
      <c r="C902" s="822" t="s">
        <v>637</v>
      </c>
      <c r="D902" s="822" t="s">
        <v>2332</v>
      </c>
      <c r="E902" s="822" t="s">
        <v>7235</v>
      </c>
      <c r="F902" s="822" t="s">
        <v>7294</v>
      </c>
      <c r="G902" s="822" t="s">
        <v>7295</v>
      </c>
      <c r="H902" s="831"/>
      <c r="I902" s="831"/>
      <c r="J902" s="822"/>
      <c r="K902" s="822"/>
      <c r="L902" s="831"/>
      <c r="M902" s="831"/>
      <c r="N902" s="822"/>
      <c r="O902" s="822"/>
      <c r="P902" s="831">
        <v>1</v>
      </c>
      <c r="Q902" s="831">
        <v>255</v>
      </c>
      <c r="R902" s="827"/>
      <c r="S902" s="832">
        <v>255</v>
      </c>
    </row>
    <row r="903" spans="1:19" ht="14.45" customHeight="1" x14ac:dyDescent="0.2">
      <c r="A903" s="821" t="s">
        <v>7252</v>
      </c>
      <c r="B903" s="822" t="s">
        <v>7253</v>
      </c>
      <c r="C903" s="822" t="s">
        <v>637</v>
      </c>
      <c r="D903" s="822" t="s">
        <v>2332</v>
      </c>
      <c r="E903" s="822" t="s">
        <v>7235</v>
      </c>
      <c r="F903" s="822" t="s">
        <v>7296</v>
      </c>
      <c r="G903" s="822" t="s">
        <v>7297</v>
      </c>
      <c r="H903" s="831"/>
      <c r="I903" s="831"/>
      <c r="J903" s="822"/>
      <c r="K903" s="822"/>
      <c r="L903" s="831"/>
      <c r="M903" s="831"/>
      <c r="N903" s="822"/>
      <c r="O903" s="822"/>
      <c r="P903" s="831">
        <v>3</v>
      </c>
      <c r="Q903" s="831">
        <v>381</v>
      </c>
      <c r="R903" s="827"/>
      <c r="S903" s="832">
        <v>127</v>
      </c>
    </row>
    <row r="904" spans="1:19" ht="14.45" customHeight="1" x14ac:dyDescent="0.2">
      <c r="A904" s="821" t="s">
        <v>7252</v>
      </c>
      <c r="B904" s="822" t="s">
        <v>7253</v>
      </c>
      <c r="C904" s="822" t="s">
        <v>637</v>
      </c>
      <c r="D904" s="822" t="s">
        <v>2332</v>
      </c>
      <c r="E904" s="822" t="s">
        <v>7235</v>
      </c>
      <c r="F904" s="822" t="s">
        <v>7304</v>
      </c>
      <c r="G904" s="822" t="s">
        <v>7305</v>
      </c>
      <c r="H904" s="831"/>
      <c r="I904" s="831"/>
      <c r="J904" s="822"/>
      <c r="K904" s="822"/>
      <c r="L904" s="831"/>
      <c r="M904" s="831"/>
      <c r="N904" s="822"/>
      <c r="O904" s="822"/>
      <c r="P904" s="831">
        <v>1</v>
      </c>
      <c r="Q904" s="831">
        <v>166</v>
      </c>
      <c r="R904" s="827"/>
      <c r="S904" s="832">
        <v>166</v>
      </c>
    </row>
    <row r="905" spans="1:19" ht="14.45" customHeight="1" x14ac:dyDescent="0.2">
      <c r="A905" s="821" t="s">
        <v>7252</v>
      </c>
      <c r="B905" s="822" t="s">
        <v>7253</v>
      </c>
      <c r="C905" s="822" t="s">
        <v>637</v>
      </c>
      <c r="D905" s="822" t="s">
        <v>2332</v>
      </c>
      <c r="E905" s="822" t="s">
        <v>7235</v>
      </c>
      <c r="F905" s="822" t="s">
        <v>7306</v>
      </c>
      <c r="G905" s="822" t="s">
        <v>7307</v>
      </c>
      <c r="H905" s="831"/>
      <c r="I905" s="831"/>
      <c r="J905" s="822"/>
      <c r="K905" s="822"/>
      <c r="L905" s="831"/>
      <c r="M905" s="831"/>
      <c r="N905" s="822"/>
      <c r="O905" s="822"/>
      <c r="P905" s="831">
        <v>2</v>
      </c>
      <c r="Q905" s="831">
        <v>0</v>
      </c>
      <c r="R905" s="827"/>
      <c r="S905" s="832">
        <v>0</v>
      </c>
    </row>
    <row r="906" spans="1:19" ht="14.45" customHeight="1" x14ac:dyDescent="0.2">
      <c r="A906" s="821" t="s">
        <v>7252</v>
      </c>
      <c r="B906" s="822" t="s">
        <v>7253</v>
      </c>
      <c r="C906" s="822" t="s">
        <v>637</v>
      </c>
      <c r="D906" s="822" t="s">
        <v>2332</v>
      </c>
      <c r="E906" s="822" t="s">
        <v>7235</v>
      </c>
      <c r="F906" s="822" t="s">
        <v>7308</v>
      </c>
      <c r="G906" s="822" t="s">
        <v>7309</v>
      </c>
      <c r="H906" s="831"/>
      <c r="I906" s="831"/>
      <c r="J906" s="822"/>
      <c r="K906" s="822"/>
      <c r="L906" s="831"/>
      <c r="M906" s="831"/>
      <c r="N906" s="822"/>
      <c r="O906" s="822"/>
      <c r="P906" s="831">
        <v>5</v>
      </c>
      <c r="Q906" s="831">
        <v>227.8</v>
      </c>
      <c r="R906" s="827"/>
      <c r="S906" s="832">
        <v>45.56</v>
      </c>
    </row>
    <row r="907" spans="1:19" ht="14.45" customHeight="1" x14ac:dyDescent="0.2">
      <c r="A907" s="821" t="s">
        <v>7252</v>
      </c>
      <c r="B907" s="822" t="s">
        <v>7253</v>
      </c>
      <c r="C907" s="822" t="s">
        <v>637</v>
      </c>
      <c r="D907" s="822" t="s">
        <v>2332</v>
      </c>
      <c r="E907" s="822" t="s">
        <v>7235</v>
      </c>
      <c r="F907" s="822" t="s">
        <v>7238</v>
      </c>
      <c r="G907" s="822" t="s">
        <v>7239</v>
      </c>
      <c r="H907" s="831"/>
      <c r="I907" s="831"/>
      <c r="J907" s="822"/>
      <c r="K907" s="822"/>
      <c r="L907" s="831"/>
      <c r="M907" s="831"/>
      <c r="N907" s="822"/>
      <c r="O907" s="822"/>
      <c r="P907" s="831">
        <v>2</v>
      </c>
      <c r="Q907" s="831">
        <v>176</v>
      </c>
      <c r="R907" s="827"/>
      <c r="S907" s="832">
        <v>88</v>
      </c>
    </row>
    <row r="908" spans="1:19" ht="14.45" customHeight="1" x14ac:dyDescent="0.2">
      <c r="A908" s="821" t="s">
        <v>7252</v>
      </c>
      <c r="B908" s="822" t="s">
        <v>7253</v>
      </c>
      <c r="C908" s="822" t="s">
        <v>637</v>
      </c>
      <c r="D908" s="822" t="s">
        <v>2332</v>
      </c>
      <c r="E908" s="822" t="s">
        <v>7235</v>
      </c>
      <c r="F908" s="822" t="s">
        <v>7330</v>
      </c>
      <c r="G908" s="822" t="s">
        <v>7331</v>
      </c>
      <c r="H908" s="831"/>
      <c r="I908" s="831"/>
      <c r="J908" s="822"/>
      <c r="K908" s="822"/>
      <c r="L908" s="831"/>
      <c r="M908" s="831"/>
      <c r="N908" s="822"/>
      <c r="O908" s="822"/>
      <c r="P908" s="831">
        <v>1</v>
      </c>
      <c r="Q908" s="831">
        <v>379</v>
      </c>
      <c r="R908" s="827"/>
      <c r="S908" s="832">
        <v>379</v>
      </c>
    </row>
    <row r="909" spans="1:19" ht="14.45" customHeight="1" x14ac:dyDescent="0.2">
      <c r="A909" s="821" t="s">
        <v>7252</v>
      </c>
      <c r="B909" s="822" t="s">
        <v>7253</v>
      </c>
      <c r="C909" s="822" t="s">
        <v>637</v>
      </c>
      <c r="D909" s="822" t="s">
        <v>2332</v>
      </c>
      <c r="E909" s="822" t="s">
        <v>7235</v>
      </c>
      <c r="F909" s="822" t="s">
        <v>7338</v>
      </c>
      <c r="G909" s="822" t="s">
        <v>7339</v>
      </c>
      <c r="H909" s="831"/>
      <c r="I909" s="831"/>
      <c r="J909" s="822"/>
      <c r="K909" s="822"/>
      <c r="L909" s="831"/>
      <c r="M909" s="831"/>
      <c r="N909" s="822"/>
      <c r="O909" s="822"/>
      <c r="P909" s="831">
        <v>1</v>
      </c>
      <c r="Q909" s="831">
        <v>62</v>
      </c>
      <c r="R909" s="827"/>
      <c r="S909" s="832">
        <v>62</v>
      </c>
    </row>
    <row r="910" spans="1:19" ht="14.45" customHeight="1" x14ac:dyDescent="0.2">
      <c r="A910" s="821" t="s">
        <v>7252</v>
      </c>
      <c r="B910" s="822" t="s">
        <v>7253</v>
      </c>
      <c r="C910" s="822" t="s">
        <v>637</v>
      </c>
      <c r="D910" s="822" t="s">
        <v>2332</v>
      </c>
      <c r="E910" s="822" t="s">
        <v>7235</v>
      </c>
      <c r="F910" s="822" t="s">
        <v>7360</v>
      </c>
      <c r="G910" s="822" t="s">
        <v>7361</v>
      </c>
      <c r="H910" s="831"/>
      <c r="I910" s="831"/>
      <c r="J910" s="822"/>
      <c r="K910" s="822"/>
      <c r="L910" s="831"/>
      <c r="M910" s="831"/>
      <c r="N910" s="822"/>
      <c r="O910" s="822"/>
      <c r="P910" s="831">
        <v>1</v>
      </c>
      <c r="Q910" s="831">
        <v>88</v>
      </c>
      <c r="R910" s="827"/>
      <c r="S910" s="832">
        <v>88</v>
      </c>
    </row>
    <row r="911" spans="1:19" ht="14.45" customHeight="1" x14ac:dyDescent="0.2">
      <c r="A911" s="821" t="s">
        <v>7252</v>
      </c>
      <c r="B911" s="822" t="s">
        <v>7253</v>
      </c>
      <c r="C911" s="822" t="s">
        <v>643</v>
      </c>
      <c r="D911" s="822" t="s">
        <v>7219</v>
      </c>
      <c r="E911" s="822" t="s">
        <v>7230</v>
      </c>
      <c r="F911" s="822" t="s">
        <v>7231</v>
      </c>
      <c r="G911" s="822" t="s">
        <v>7232</v>
      </c>
      <c r="H911" s="831">
        <v>0.4</v>
      </c>
      <c r="I911" s="831">
        <v>27.88</v>
      </c>
      <c r="J911" s="822"/>
      <c r="K911" s="822">
        <v>69.699999999999989</v>
      </c>
      <c r="L911" s="831"/>
      <c r="M911" s="831"/>
      <c r="N911" s="822"/>
      <c r="O911" s="822"/>
      <c r="P911" s="831"/>
      <c r="Q911" s="831"/>
      <c r="R911" s="827"/>
      <c r="S911" s="832"/>
    </row>
    <row r="912" spans="1:19" ht="14.45" customHeight="1" x14ac:dyDescent="0.2">
      <c r="A912" s="821" t="s">
        <v>7252</v>
      </c>
      <c r="B912" s="822" t="s">
        <v>7253</v>
      </c>
      <c r="C912" s="822" t="s">
        <v>643</v>
      </c>
      <c r="D912" s="822" t="s">
        <v>7219</v>
      </c>
      <c r="E912" s="822" t="s">
        <v>7235</v>
      </c>
      <c r="F912" s="822" t="s">
        <v>7399</v>
      </c>
      <c r="G912" s="822" t="s">
        <v>7400</v>
      </c>
      <c r="H912" s="831"/>
      <c r="I912" s="831"/>
      <c r="J912" s="822"/>
      <c r="K912" s="822"/>
      <c r="L912" s="831"/>
      <c r="M912" s="831"/>
      <c r="N912" s="822"/>
      <c r="O912" s="822"/>
      <c r="P912" s="831">
        <v>1</v>
      </c>
      <c r="Q912" s="831">
        <v>3758</v>
      </c>
      <c r="R912" s="827"/>
      <c r="S912" s="832">
        <v>3758</v>
      </c>
    </row>
    <row r="913" spans="1:19" ht="14.45" customHeight="1" x14ac:dyDescent="0.2">
      <c r="A913" s="821" t="s">
        <v>7252</v>
      </c>
      <c r="B913" s="822" t="s">
        <v>7253</v>
      </c>
      <c r="C913" s="822" t="s">
        <v>643</v>
      </c>
      <c r="D913" s="822" t="s">
        <v>2314</v>
      </c>
      <c r="E913" s="822" t="s">
        <v>7230</v>
      </c>
      <c r="F913" s="822" t="s">
        <v>7231</v>
      </c>
      <c r="G913" s="822" t="s">
        <v>7232</v>
      </c>
      <c r="H913" s="831">
        <v>7.3</v>
      </c>
      <c r="I913" s="831">
        <v>508.81</v>
      </c>
      <c r="J913" s="822">
        <v>0.76038257490846595</v>
      </c>
      <c r="K913" s="822">
        <v>69.7</v>
      </c>
      <c r="L913" s="831">
        <v>9.6</v>
      </c>
      <c r="M913" s="831">
        <v>669.15</v>
      </c>
      <c r="N913" s="822">
        <v>1</v>
      </c>
      <c r="O913" s="822">
        <v>69.703125</v>
      </c>
      <c r="P913" s="831">
        <v>10.600000000000001</v>
      </c>
      <c r="Q913" s="831">
        <v>738.88</v>
      </c>
      <c r="R913" s="827">
        <v>1.1042068295598895</v>
      </c>
      <c r="S913" s="832">
        <v>69.705660377358484</v>
      </c>
    </row>
    <row r="914" spans="1:19" ht="14.45" customHeight="1" x14ac:dyDescent="0.2">
      <c r="A914" s="821" t="s">
        <v>7252</v>
      </c>
      <c r="B914" s="822" t="s">
        <v>7253</v>
      </c>
      <c r="C914" s="822" t="s">
        <v>643</v>
      </c>
      <c r="D914" s="822" t="s">
        <v>2314</v>
      </c>
      <c r="E914" s="822" t="s">
        <v>7233</v>
      </c>
      <c r="F914" s="822" t="s">
        <v>7262</v>
      </c>
      <c r="G914" s="822" t="s">
        <v>7263</v>
      </c>
      <c r="H914" s="831"/>
      <c r="I914" s="831"/>
      <c r="J914" s="822"/>
      <c r="K914" s="822"/>
      <c r="L914" s="831"/>
      <c r="M914" s="831"/>
      <c r="N914" s="822"/>
      <c r="O914" s="822"/>
      <c r="P914" s="831">
        <v>2</v>
      </c>
      <c r="Q914" s="831">
        <v>166.66</v>
      </c>
      <c r="R914" s="827"/>
      <c r="S914" s="832">
        <v>83.33</v>
      </c>
    </row>
    <row r="915" spans="1:19" ht="14.45" customHeight="1" x14ac:dyDescent="0.2">
      <c r="A915" s="821" t="s">
        <v>7252</v>
      </c>
      <c r="B915" s="822" t="s">
        <v>7253</v>
      </c>
      <c r="C915" s="822" t="s">
        <v>643</v>
      </c>
      <c r="D915" s="822" t="s">
        <v>2314</v>
      </c>
      <c r="E915" s="822" t="s">
        <v>7235</v>
      </c>
      <c r="F915" s="822" t="s">
        <v>7268</v>
      </c>
      <c r="G915" s="822" t="s">
        <v>7269</v>
      </c>
      <c r="H915" s="831"/>
      <c r="I915" s="831"/>
      <c r="J915" s="822"/>
      <c r="K915" s="822"/>
      <c r="L915" s="831">
        <v>1</v>
      </c>
      <c r="M915" s="831">
        <v>207</v>
      </c>
      <c r="N915" s="822">
        <v>1</v>
      </c>
      <c r="O915" s="822">
        <v>207</v>
      </c>
      <c r="P915" s="831"/>
      <c r="Q915" s="831"/>
      <c r="R915" s="827"/>
      <c r="S915" s="832"/>
    </row>
    <row r="916" spans="1:19" ht="14.45" customHeight="1" x14ac:dyDescent="0.2">
      <c r="A916" s="821" t="s">
        <v>7252</v>
      </c>
      <c r="B916" s="822" t="s">
        <v>7253</v>
      </c>
      <c r="C916" s="822" t="s">
        <v>643</v>
      </c>
      <c r="D916" s="822" t="s">
        <v>2314</v>
      </c>
      <c r="E916" s="822" t="s">
        <v>7235</v>
      </c>
      <c r="F916" s="822" t="s">
        <v>7387</v>
      </c>
      <c r="G916" s="822" t="s">
        <v>7388</v>
      </c>
      <c r="H916" s="831">
        <v>8</v>
      </c>
      <c r="I916" s="831">
        <v>13440</v>
      </c>
      <c r="J916" s="822">
        <v>1.3278008298755186</v>
      </c>
      <c r="K916" s="822">
        <v>1680</v>
      </c>
      <c r="L916" s="831">
        <v>6</v>
      </c>
      <c r="M916" s="831">
        <v>10122</v>
      </c>
      <c r="N916" s="822">
        <v>1</v>
      </c>
      <c r="O916" s="822">
        <v>1687</v>
      </c>
      <c r="P916" s="831">
        <v>3</v>
      </c>
      <c r="Q916" s="831">
        <v>5079</v>
      </c>
      <c r="R916" s="827">
        <v>0.50177830468286899</v>
      </c>
      <c r="S916" s="832">
        <v>1693</v>
      </c>
    </row>
    <row r="917" spans="1:19" ht="14.45" customHeight="1" x14ac:dyDescent="0.2">
      <c r="A917" s="821" t="s">
        <v>7252</v>
      </c>
      <c r="B917" s="822" t="s">
        <v>7253</v>
      </c>
      <c r="C917" s="822" t="s">
        <v>643</v>
      </c>
      <c r="D917" s="822" t="s">
        <v>2314</v>
      </c>
      <c r="E917" s="822" t="s">
        <v>7235</v>
      </c>
      <c r="F917" s="822" t="s">
        <v>7389</v>
      </c>
      <c r="G917" s="822" t="s">
        <v>7390</v>
      </c>
      <c r="H917" s="831">
        <v>1</v>
      </c>
      <c r="I917" s="831">
        <v>1398</v>
      </c>
      <c r="J917" s="822">
        <v>0.99431009957325744</v>
      </c>
      <c r="K917" s="822">
        <v>1398</v>
      </c>
      <c r="L917" s="831">
        <v>1</v>
      </c>
      <c r="M917" s="831">
        <v>1406</v>
      </c>
      <c r="N917" s="822">
        <v>1</v>
      </c>
      <c r="O917" s="822">
        <v>1406</v>
      </c>
      <c r="P917" s="831">
        <v>2</v>
      </c>
      <c r="Q917" s="831">
        <v>2830</v>
      </c>
      <c r="R917" s="827">
        <v>2.0128022759601709</v>
      </c>
      <c r="S917" s="832">
        <v>1415</v>
      </c>
    </row>
    <row r="918" spans="1:19" ht="14.45" customHeight="1" x14ac:dyDescent="0.2">
      <c r="A918" s="821" t="s">
        <v>7252</v>
      </c>
      <c r="B918" s="822" t="s">
        <v>7253</v>
      </c>
      <c r="C918" s="822" t="s">
        <v>643</v>
      </c>
      <c r="D918" s="822" t="s">
        <v>2314</v>
      </c>
      <c r="E918" s="822" t="s">
        <v>7235</v>
      </c>
      <c r="F918" s="822" t="s">
        <v>7302</v>
      </c>
      <c r="G918" s="822" t="s">
        <v>7303</v>
      </c>
      <c r="H918" s="831"/>
      <c r="I918" s="831"/>
      <c r="J918" s="822"/>
      <c r="K918" s="822"/>
      <c r="L918" s="831">
        <v>2</v>
      </c>
      <c r="M918" s="831">
        <v>2642</v>
      </c>
      <c r="N918" s="822">
        <v>1</v>
      </c>
      <c r="O918" s="822">
        <v>1321</v>
      </c>
      <c r="P918" s="831">
        <v>3</v>
      </c>
      <c r="Q918" s="831">
        <v>3984</v>
      </c>
      <c r="R918" s="827">
        <v>1.5079485238455714</v>
      </c>
      <c r="S918" s="832">
        <v>1328</v>
      </c>
    </row>
    <row r="919" spans="1:19" ht="14.45" customHeight="1" x14ac:dyDescent="0.2">
      <c r="A919" s="821" t="s">
        <v>7252</v>
      </c>
      <c r="B919" s="822" t="s">
        <v>7253</v>
      </c>
      <c r="C919" s="822" t="s">
        <v>643</v>
      </c>
      <c r="D919" s="822" t="s">
        <v>2314</v>
      </c>
      <c r="E919" s="822" t="s">
        <v>7235</v>
      </c>
      <c r="F919" s="822" t="s">
        <v>7236</v>
      </c>
      <c r="G919" s="822" t="s">
        <v>7237</v>
      </c>
      <c r="H919" s="831">
        <v>1</v>
      </c>
      <c r="I919" s="831">
        <v>1031</v>
      </c>
      <c r="J919" s="822">
        <v>0.3307667629130574</v>
      </c>
      <c r="K919" s="822">
        <v>1031</v>
      </c>
      <c r="L919" s="831">
        <v>3</v>
      </c>
      <c r="M919" s="831">
        <v>3117</v>
      </c>
      <c r="N919" s="822">
        <v>1</v>
      </c>
      <c r="O919" s="822">
        <v>1039</v>
      </c>
      <c r="P919" s="831">
        <v>4</v>
      </c>
      <c r="Q919" s="831">
        <v>4184</v>
      </c>
      <c r="R919" s="827">
        <v>1.342316329804299</v>
      </c>
      <c r="S919" s="832">
        <v>1046</v>
      </c>
    </row>
    <row r="920" spans="1:19" ht="14.45" customHeight="1" x14ac:dyDescent="0.2">
      <c r="A920" s="821" t="s">
        <v>7252</v>
      </c>
      <c r="B920" s="822" t="s">
        <v>7253</v>
      </c>
      <c r="C920" s="822" t="s">
        <v>643</v>
      </c>
      <c r="D920" s="822" t="s">
        <v>2314</v>
      </c>
      <c r="E920" s="822" t="s">
        <v>7235</v>
      </c>
      <c r="F920" s="822" t="s">
        <v>7306</v>
      </c>
      <c r="G920" s="822" t="s">
        <v>7307</v>
      </c>
      <c r="H920" s="831"/>
      <c r="I920" s="831"/>
      <c r="J920" s="822"/>
      <c r="K920" s="822"/>
      <c r="L920" s="831">
        <v>9</v>
      </c>
      <c r="M920" s="831">
        <v>0</v>
      </c>
      <c r="N920" s="822"/>
      <c r="O920" s="822">
        <v>0</v>
      </c>
      <c r="P920" s="831">
        <v>1</v>
      </c>
      <c r="Q920" s="831">
        <v>0</v>
      </c>
      <c r="R920" s="827"/>
      <c r="S920" s="832">
        <v>0</v>
      </c>
    </row>
    <row r="921" spans="1:19" ht="14.45" customHeight="1" x14ac:dyDescent="0.2">
      <c r="A921" s="821" t="s">
        <v>7252</v>
      </c>
      <c r="B921" s="822" t="s">
        <v>7253</v>
      </c>
      <c r="C921" s="822" t="s">
        <v>643</v>
      </c>
      <c r="D921" s="822" t="s">
        <v>2314</v>
      </c>
      <c r="E921" s="822" t="s">
        <v>7235</v>
      </c>
      <c r="F921" s="822" t="s">
        <v>7238</v>
      </c>
      <c r="G921" s="822" t="s">
        <v>7239</v>
      </c>
      <c r="H921" s="831">
        <v>82</v>
      </c>
      <c r="I921" s="831">
        <v>7052</v>
      </c>
      <c r="J921" s="822">
        <v>0.92110762800417978</v>
      </c>
      <c r="K921" s="822">
        <v>86</v>
      </c>
      <c r="L921" s="831">
        <v>88</v>
      </c>
      <c r="M921" s="831">
        <v>7656</v>
      </c>
      <c r="N921" s="822">
        <v>1</v>
      </c>
      <c r="O921" s="822">
        <v>87</v>
      </c>
      <c r="P921" s="831">
        <v>93</v>
      </c>
      <c r="Q921" s="831">
        <v>8184</v>
      </c>
      <c r="R921" s="827">
        <v>1.0689655172413792</v>
      </c>
      <c r="S921" s="832">
        <v>88</v>
      </c>
    </row>
    <row r="922" spans="1:19" ht="14.45" customHeight="1" x14ac:dyDescent="0.2">
      <c r="A922" s="821" t="s">
        <v>7252</v>
      </c>
      <c r="B922" s="822" t="s">
        <v>7253</v>
      </c>
      <c r="C922" s="822" t="s">
        <v>643</v>
      </c>
      <c r="D922" s="822" t="s">
        <v>2314</v>
      </c>
      <c r="E922" s="822" t="s">
        <v>7235</v>
      </c>
      <c r="F922" s="822" t="s">
        <v>7397</v>
      </c>
      <c r="G922" s="822" t="s">
        <v>7398</v>
      </c>
      <c r="H922" s="831">
        <v>45</v>
      </c>
      <c r="I922" s="831">
        <v>32535</v>
      </c>
      <c r="J922" s="822">
        <v>0.68660968660968658</v>
      </c>
      <c r="K922" s="822">
        <v>723</v>
      </c>
      <c r="L922" s="831">
        <v>65</v>
      </c>
      <c r="M922" s="831">
        <v>47385</v>
      </c>
      <c r="N922" s="822">
        <v>1</v>
      </c>
      <c r="O922" s="822">
        <v>729</v>
      </c>
      <c r="P922" s="831">
        <v>56</v>
      </c>
      <c r="Q922" s="831">
        <v>41104</v>
      </c>
      <c r="R922" s="827">
        <v>0.86744750448454155</v>
      </c>
      <c r="S922" s="832">
        <v>734</v>
      </c>
    </row>
    <row r="923" spans="1:19" ht="14.45" customHeight="1" x14ac:dyDescent="0.2">
      <c r="A923" s="821" t="s">
        <v>7252</v>
      </c>
      <c r="B923" s="822" t="s">
        <v>7253</v>
      </c>
      <c r="C923" s="822" t="s">
        <v>643</v>
      </c>
      <c r="D923" s="822" t="s">
        <v>2314</v>
      </c>
      <c r="E923" s="822" t="s">
        <v>7235</v>
      </c>
      <c r="F923" s="822" t="s">
        <v>7346</v>
      </c>
      <c r="G923" s="822" t="s">
        <v>7347</v>
      </c>
      <c r="H923" s="831">
        <v>4</v>
      </c>
      <c r="I923" s="831">
        <v>5240</v>
      </c>
      <c r="J923" s="822">
        <v>0.66362715298885511</v>
      </c>
      <c r="K923" s="822">
        <v>1310</v>
      </c>
      <c r="L923" s="831">
        <v>6</v>
      </c>
      <c r="M923" s="831">
        <v>7896</v>
      </c>
      <c r="N923" s="822">
        <v>1</v>
      </c>
      <c r="O923" s="822">
        <v>1316</v>
      </c>
      <c r="P923" s="831">
        <v>5</v>
      </c>
      <c r="Q923" s="831">
        <v>6605</v>
      </c>
      <c r="R923" s="827">
        <v>0.83649949341438701</v>
      </c>
      <c r="S923" s="832">
        <v>1321</v>
      </c>
    </row>
    <row r="924" spans="1:19" ht="14.45" customHeight="1" x14ac:dyDescent="0.2">
      <c r="A924" s="821" t="s">
        <v>7252</v>
      </c>
      <c r="B924" s="822" t="s">
        <v>7253</v>
      </c>
      <c r="C924" s="822" t="s">
        <v>643</v>
      </c>
      <c r="D924" s="822" t="s">
        <v>2314</v>
      </c>
      <c r="E924" s="822" t="s">
        <v>7235</v>
      </c>
      <c r="F924" s="822" t="s">
        <v>7350</v>
      </c>
      <c r="G924" s="822" t="s">
        <v>7351</v>
      </c>
      <c r="H924" s="831">
        <v>14</v>
      </c>
      <c r="I924" s="831">
        <v>7014</v>
      </c>
      <c r="J924" s="822">
        <v>1.3861660079051383</v>
      </c>
      <c r="K924" s="822">
        <v>501</v>
      </c>
      <c r="L924" s="831">
        <v>10</v>
      </c>
      <c r="M924" s="831">
        <v>5060</v>
      </c>
      <c r="N924" s="822">
        <v>1</v>
      </c>
      <c r="O924" s="822">
        <v>506</v>
      </c>
      <c r="P924" s="831">
        <v>2</v>
      </c>
      <c r="Q924" s="831">
        <v>1018</v>
      </c>
      <c r="R924" s="827">
        <v>0.20118577075098815</v>
      </c>
      <c r="S924" s="832">
        <v>509</v>
      </c>
    </row>
    <row r="925" spans="1:19" ht="14.45" customHeight="1" x14ac:dyDescent="0.2">
      <c r="A925" s="821" t="s">
        <v>7252</v>
      </c>
      <c r="B925" s="822" t="s">
        <v>7253</v>
      </c>
      <c r="C925" s="822" t="s">
        <v>643</v>
      </c>
      <c r="D925" s="822" t="s">
        <v>2314</v>
      </c>
      <c r="E925" s="822" t="s">
        <v>7235</v>
      </c>
      <c r="F925" s="822" t="s">
        <v>7399</v>
      </c>
      <c r="G925" s="822" t="s">
        <v>7400</v>
      </c>
      <c r="H925" s="831">
        <v>3</v>
      </c>
      <c r="I925" s="831">
        <v>11157</v>
      </c>
      <c r="J925" s="822">
        <v>0.74578877005347599</v>
      </c>
      <c r="K925" s="822">
        <v>3719</v>
      </c>
      <c r="L925" s="831">
        <v>4</v>
      </c>
      <c r="M925" s="831">
        <v>14960</v>
      </c>
      <c r="N925" s="822">
        <v>1</v>
      </c>
      <c r="O925" s="822">
        <v>3740</v>
      </c>
      <c r="P925" s="831">
        <v>17</v>
      </c>
      <c r="Q925" s="831">
        <v>63886</v>
      </c>
      <c r="R925" s="827">
        <v>4.2704545454545455</v>
      </c>
      <c r="S925" s="832">
        <v>3758</v>
      </c>
    </row>
    <row r="926" spans="1:19" ht="14.45" customHeight="1" x14ac:dyDescent="0.2">
      <c r="A926" s="821" t="s">
        <v>7252</v>
      </c>
      <c r="B926" s="822" t="s">
        <v>7253</v>
      </c>
      <c r="C926" s="822" t="s">
        <v>643</v>
      </c>
      <c r="D926" s="822" t="s">
        <v>2314</v>
      </c>
      <c r="E926" s="822" t="s">
        <v>7235</v>
      </c>
      <c r="F926" s="822" t="s">
        <v>7358</v>
      </c>
      <c r="G926" s="822" t="s">
        <v>7359</v>
      </c>
      <c r="H926" s="831">
        <v>11</v>
      </c>
      <c r="I926" s="831">
        <v>5555</v>
      </c>
      <c r="J926" s="822">
        <v>1.5560224089635855</v>
      </c>
      <c r="K926" s="822">
        <v>505</v>
      </c>
      <c r="L926" s="831">
        <v>7</v>
      </c>
      <c r="M926" s="831">
        <v>3570</v>
      </c>
      <c r="N926" s="822">
        <v>1</v>
      </c>
      <c r="O926" s="822">
        <v>510</v>
      </c>
      <c r="P926" s="831">
        <v>12</v>
      </c>
      <c r="Q926" s="831">
        <v>6156</v>
      </c>
      <c r="R926" s="827">
        <v>1.7243697478991598</v>
      </c>
      <c r="S926" s="832">
        <v>513</v>
      </c>
    </row>
    <row r="927" spans="1:19" ht="14.45" customHeight="1" x14ac:dyDescent="0.2">
      <c r="A927" s="821" t="s">
        <v>7252</v>
      </c>
      <c r="B927" s="822" t="s">
        <v>7253</v>
      </c>
      <c r="C927" s="822" t="s">
        <v>643</v>
      </c>
      <c r="D927" s="822" t="s">
        <v>2314</v>
      </c>
      <c r="E927" s="822" t="s">
        <v>7235</v>
      </c>
      <c r="F927" s="822" t="s">
        <v>7248</v>
      </c>
      <c r="G927" s="822" t="s">
        <v>7249</v>
      </c>
      <c r="H927" s="831"/>
      <c r="I927" s="831"/>
      <c r="J927" s="822"/>
      <c r="K927" s="822"/>
      <c r="L927" s="831"/>
      <c r="M927" s="831"/>
      <c r="N927" s="822"/>
      <c r="O927" s="822"/>
      <c r="P927" s="831">
        <v>1</v>
      </c>
      <c r="Q927" s="831">
        <v>340</v>
      </c>
      <c r="R927" s="827"/>
      <c r="S927" s="832">
        <v>340</v>
      </c>
    </row>
    <row r="928" spans="1:19" ht="14.45" customHeight="1" x14ac:dyDescent="0.2">
      <c r="A928" s="821" t="s">
        <v>7252</v>
      </c>
      <c r="B928" s="822" t="s">
        <v>7253</v>
      </c>
      <c r="C928" s="822" t="s">
        <v>643</v>
      </c>
      <c r="D928" s="822" t="s">
        <v>2314</v>
      </c>
      <c r="E928" s="822" t="s">
        <v>7235</v>
      </c>
      <c r="F928" s="822" t="s">
        <v>7368</v>
      </c>
      <c r="G928" s="822" t="s">
        <v>7369</v>
      </c>
      <c r="H928" s="831"/>
      <c r="I928" s="831"/>
      <c r="J928" s="822"/>
      <c r="K928" s="822"/>
      <c r="L928" s="831">
        <v>8</v>
      </c>
      <c r="M928" s="831">
        <v>0</v>
      </c>
      <c r="N928" s="822"/>
      <c r="O928" s="822">
        <v>0</v>
      </c>
      <c r="P928" s="831"/>
      <c r="Q928" s="831"/>
      <c r="R928" s="827"/>
      <c r="S928" s="832"/>
    </row>
    <row r="929" spans="1:19" ht="14.45" customHeight="1" x14ac:dyDescent="0.2">
      <c r="A929" s="821" t="s">
        <v>7252</v>
      </c>
      <c r="B929" s="822" t="s">
        <v>7253</v>
      </c>
      <c r="C929" s="822" t="s">
        <v>643</v>
      </c>
      <c r="D929" s="822" t="s">
        <v>2314</v>
      </c>
      <c r="E929" s="822" t="s">
        <v>7235</v>
      </c>
      <c r="F929" s="822" t="s">
        <v>7403</v>
      </c>
      <c r="G929" s="822" t="s">
        <v>7404</v>
      </c>
      <c r="H929" s="831">
        <v>1</v>
      </c>
      <c r="I929" s="831">
        <v>1158</v>
      </c>
      <c r="J929" s="822"/>
      <c r="K929" s="822">
        <v>1158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7252</v>
      </c>
      <c r="B930" s="822" t="s">
        <v>7253</v>
      </c>
      <c r="C930" s="822" t="s">
        <v>643</v>
      </c>
      <c r="D930" s="822" t="s">
        <v>2317</v>
      </c>
      <c r="E930" s="822" t="s">
        <v>7230</v>
      </c>
      <c r="F930" s="822" t="s">
        <v>7231</v>
      </c>
      <c r="G930" s="822" t="s">
        <v>7232</v>
      </c>
      <c r="H930" s="831"/>
      <c r="I930" s="831"/>
      <c r="J930" s="822"/>
      <c r="K930" s="822"/>
      <c r="L930" s="831"/>
      <c r="M930" s="831"/>
      <c r="N930" s="822"/>
      <c r="O930" s="822"/>
      <c r="P930" s="831">
        <v>0.2</v>
      </c>
      <c r="Q930" s="831">
        <v>13.94</v>
      </c>
      <c r="R930" s="827"/>
      <c r="S930" s="832">
        <v>69.699999999999989</v>
      </c>
    </row>
    <row r="931" spans="1:19" ht="14.45" customHeight="1" x14ac:dyDescent="0.2">
      <c r="A931" s="821" t="s">
        <v>7252</v>
      </c>
      <c r="B931" s="822" t="s">
        <v>7253</v>
      </c>
      <c r="C931" s="822" t="s">
        <v>643</v>
      </c>
      <c r="D931" s="822" t="s">
        <v>2317</v>
      </c>
      <c r="E931" s="822" t="s">
        <v>7235</v>
      </c>
      <c r="F931" s="822" t="s">
        <v>7306</v>
      </c>
      <c r="G931" s="822" t="s">
        <v>7307</v>
      </c>
      <c r="H931" s="831">
        <v>1</v>
      </c>
      <c r="I931" s="831">
        <v>0</v>
      </c>
      <c r="J931" s="822"/>
      <c r="K931" s="822">
        <v>0</v>
      </c>
      <c r="L931" s="831"/>
      <c r="M931" s="831"/>
      <c r="N931" s="822"/>
      <c r="O931" s="822"/>
      <c r="P931" s="831"/>
      <c r="Q931" s="831"/>
      <c r="R931" s="827"/>
      <c r="S931" s="832"/>
    </row>
    <row r="932" spans="1:19" ht="14.45" customHeight="1" x14ac:dyDescent="0.2">
      <c r="A932" s="821" t="s">
        <v>7252</v>
      </c>
      <c r="B932" s="822" t="s">
        <v>7253</v>
      </c>
      <c r="C932" s="822" t="s">
        <v>643</v>
      </c>
      <c r="D932" s="822" t="s">
        <v>2317</v>
      </c>
      <c r="E932" s="822" t="s">
        <v>7235</v>
      </c>
      <c r="F932" s="822" t="s">
        <v>7238</v>
      </c>
      <c r="G932" s="822" t="s">
        <v>7239</v>
      </c>
      <c r="H932" s="831"/>
      <c r="I932" s="831"/>
      <c r="J932" s="822"/>
      <c r="K932" s="822"/>
      <c r="L932" s="831"/>
      <c r="M932" s="831"/>
      <c r="N932" s="822"/>
      <c r="O932" s="822"/>
      <c r="P932" s="831">
        <v>2</v>
      </c>
      <c r="Q932" s="831">
        <v>176</v>
      </c>
      <c r="R932" s="827"/>
      <c r="S932" s="832">
        <v>88</v>
      </c>
    </row>
    <row r="933" spans="1:19" ht="14.45" customHeight="1" x14ac:dyDescent="0.2">
      <c r="A933" s="821" t="s">
        <v>7252</v>
      </c>
      <c r="B933" s="822" t="s">
        <v>7253</v>
      </c>
      <c r="C933" s="822" t="s">
        <v>643</v>
      </c>
      <c r="D933" s="822" t="s">
        <v>2317</v>
      </c>
      <c r="E933" s="822" t="s">
        <v>7235</v>
      </c>
      <c r="F933" s="822" t="s">
        <v>7397</v>
      </c>
      <c r="G933" s="822" t="s">
        <v>7398</v>
      </c>
      <c r="H933" s="831">
        <v>1</v>
      </c>
      <c r="I933" s="831">
        <v>723</v>
      </c>
      <c r="J933" s="822">
        <v>0.49588477366255146</v>
      </c>
      <c r="K933" s="822">
        <v>723</v>
      </c>
      <c r="L933" s="831">
        <v>2</v>
      </c>
      <c r="M933" s="831">
        <v>1458</v>
      </c>
      <c r="N933" s="822">
        <v>1</v>
      </c>
      <c r="O933" s="822">
        <v>729</v>
      </c>
      <c r="P933" s="831">
        <v>2</v>
      </c>
      <c r="Q933" s="831">
        <v>1468</v>
      </c>
      <c r="R933" s="827">
        <v>1.0068587105624143</v>
      </c>
      <c r="S933" s="832">
        <v>734</v>
      </c>
    </row>
    <row r="934" spans="1:19" ht="14.45" customHeight="1" x14ac:dyDescent="0.2">
      <c r="A934" s="821" t="s">
        <v>7252</v>
      </c>
      <c r="B934" s="822" t="s">
        <v>7253</v>
      </c>
      <c r="C934" s="822" t="s">
        <v>643</v>
      </c>
      <c r="D934" s="822" t="s">
        <v>2317</v>
      </c>
      <c r="E934" s="822" t="s">
        <v>7235</v>
      </c>
      <c r="F934" s="822" t="s">
        <v>7350</v>
      </c>
      <c r="G934" s="822" t="s">
        <v>7351</v>
      </c>
      <c r="H934" s="831">
        <v>1</v>
      </c>
      <c r="I934" s="831">
        <v>501</v>
      </c>
      <c r="J934" s="822"/>
      <c r="K934" s="822">
        <v>501</v>
      </c>
      <c r="L934" s="831"/>
      <c r="M934" s="831"/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7252</v>
      </c>
      <c r="B935" s="822" t="s">
        <v>7253</v>
      </c>
      <c r="C935" s="822" t="s">
        <v>643</v>
      </c>
      <c r="D935" s="822" t="s">
        <v>2317</v>
      </c>
      <c r="E935" s="822" t="s">
        <v>7235</v>
      </c>
      <c r="F935" s="822" t="s">
        <v>7358</v>
      </c>
      <c r="G935" s="822" t="s">
        <v>7359</v>
      </c>
      <c r="H935" s="831">
        <v>2</v>
      </c>
      <c r="I935" s="831">
        <v>1010</v>
      </c>
      <c r="J935" s="822"/>
      <c r="K935" s="822">
        <v>505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7252</v>
      </c>
      <c r="B936" s="822" t="s">
        <v>7253</v>
      </c>
      <c r="C936" s="822" t="s">
        <v>643</v>
      </c>
      <c r="D936" s="822" t="s">
        <v>2318</v>
      </c>
      <c r="E936" s="822" t="s">
        <v>7230</v>
      </c>
      <c r="F936" s="822" t="s">
        <v>7231</v>
      </c>
      <c r="G936" s="822" t="s">
        <v>7232</v>
      </c>
      <c r="H936" s="831"/>
      <c r="I936" s="831"/>
      <c r="J936" s="822"/>
      <c r="K936" s="822"/>
      <c r="L936" s="831">
        <v>0.2</v>
      </c>
      <c r="M936" s="831">
        <v>13.94</v>
      </c>
      <c r="N936" s="822">
        <v>1</v>
      </c>
      <c r="O936" s="822">
        <v>69.699999999999989</v>
      </c>
      <c r="P936" s="831"/>
      <c r="Q936" s="831"/>
      <c r="R936" s="827"/>
      <c r="S936" s="832"/>
    </row>
    <row r="937" spans="1:19" ht="14.45" customHeight="1" x14ac:dyDescent="0.2">
      <c r="A937" s="821" t="s">
        <v>7252</v>
      </c>
      <c r="B937" s="822" t="s">
        <v>7253</v>
      </c>
      <c r="C937" s="822" t="s">
        <v>643</v>
      </c>
      <c r="D937" s="822" t="s">
        <v>2318</v>
      </c>
      <c r="E937" s="822" t="s">
        <v>7235</v>
      </c>
      <c r="F937" s="822" t="s">
        <v>7292</v>
      </c>
      <c r="G937" s="822" t="s">
        <v>7293</v>
      </c>
      <c r="H937" s="831"/>
      <c r="I937" s="831"/>
      <c r="J937" s="822"/>
      <c r="K937" s="822"/>
      <c r="L937" s="831">
        <v>1</v>
      </c>
      <c r="M937" s="831">
        <v>81</v>
      </c>
      <c r="N937" s="822">
        <v>1</v>
      </c>
      <c r="O937" s="822">
        <v>81</v>
      </c>
      <c r="P937" s="831"/>
      <c r="Q937" s="831"/>
      <c r="R937" s="827"/>
      <c r="S937" s="832"/>
    </row>
    <row r="938" spans="1:19" ht="14.45" customHeight="1" x14ac:dyDescent="0.2">
      <c r="A938" s="821" t="s">
        <v>7252</v>
      </c>
      <c r="B938" s="822" t="s">
        <v>7253</v>
      </c>
      <c r="C938" s="822" t="s">
        <v>643</v>
      </c>
      <c r="D938" s="822" t="s">
        <v>2318</v>
      </c>
      <c r="E938" s="822" t="s">
        <v>7235</v>
      </c>
      <c r="F938" s="822" t="s">
        <v>7306</v>
      </c>
      <c r="G938" s="822" t="s">
        <v>7307</v>
      </c>
      <c r="H938" s="831"/>
      <c r="I938" s="831"/>
      <c r="J938" s="822"/>
      <c r="K938" s="822"/>
      <c r="L938" s="831">
        <v>1</v>
      </c>
      <c r="M938" s="831">
        <v>0</v>
      </c>
      <c r="N938" s="822"/>
      <c r="O938" s="822">
        <v>0</v>
      </c>
      <c r="P938" s="831"/>
      <c r="Q938" s="831"/>
      <c r="R938" s="827"/>
      <c r="S938" s="832"/>
    </row>
    <row r="939" spans="1:19" ht="14.45" customHeight="1" x14ac:dyDescent="0.2">
      <c r="A939" s="821" t="s">
        <v>7252</v>
      </c>
      <c r="B939" s="822" t="s">
        <v>7253</v>
      </c>
      <c r="C939" s="822" t="s">
        <v>643</v>
      </c>
      <c r="D939" s="822" t="s">
        <v>2318</v>
      </c>
      <c r="E939" s="822" t="s">
        <v>7235</v>
      </c>
      <c r="F939" s="822" t="s">
        <v>7238</v>
      </c>
      <c r="G939" s="822" t="s">
        <v>7239</v>
      </c>
      <c r="H939" s="831">
        <v>1</v>
      </c>
      <c r="I939" s="831">
        <v>86</v>
      </c>
      <c r="J939" s="822">
        <v>0.4942528735632184</v>
      </c>
      <c r="K939" s="822">
        <v>86</v>
      </c>
      <c r="L939" s="831">
        <v>2</v>
      </c>
      <c r="M939" s="831">
        <v>174</v>
      </c>
      <c r="N939" s="822">
        <v>1</v>
      </c>
      <c r="O939" s="822">
        <v>87</v>
      </c>
      <c r="P939" s="831"/>
      <c r="Q939" s="831"/>
      <c r="R939" s="827"/>
      <c r="S939" s="832"/>
    </row>
    <row r="940" spans="1:19" ht="14.45" customHeight="1" x14ac:dyDescent="0.2">
      <c r="A940" s="821" t="s">
        <v>7252</v>
      </c>
      <c r="B940" s="822" t="s">
        <v>7253</v>
      </c>
      <c r="C940" s="822" t="s">
        <v>643</v>
      </c>
      <c r="D940" s="822" t="s">
        <v>2318</v>
      </c>
      <c r="E940" s="822" t="s">
        <v>7235</v>
      </c>
      <c r="F940" s="822" t="s">
        <v>7358</v>
      </c>
      <c r="G940" s="822" t="s">
        <v>7359</v>
      </c>
      <c r="H940" s="831">
        <v>1</v>
      </c>
      <c r="I940" s="831">
        <v>505</v>
      </c>
      <c r="J940" s="822">
        <v>0.99019607843137258</v>
      </c>
      <c r="K940" s="822">
        <v>505</v>
      </c>
      <c r="L940" s="831">
        <v>1</v>
      </c>
      <c r="M940" s="831">
        <v>510</v>
      </c>
      <c r="N940" s="822">
        <v>1</v>
      </c>
      <c r="O940" s="822">
        <v>510</v>
      </c>
      <c r="P940" s="831"/>
      <c r="Q940" s="831"/>
      <c r="R940" s="827"/>
      <c r="S940" s="832"/>
    </row>
    <row r="941" spans="1:19" ht="14.45" customHeight="1" x14ac:dyDescent="0.2">
      <c r="A941" s="821" t="s">
        <v>7252</v>
      </c>
      <c r="B941" s="822" t="s">
        <v>7253</v>
      </c>
      <c r="C941" s="822" t="s">
        <v>643</v>
      </c>
      <c r="D941" s="822" t="s">
        <v>2318</v>
      </c>
      <c r="E941" s="822" t="s">
        <v>7235</v>
      </c>
      <c r="F941" s="822" t="s">
        <v>7368</v>
      </c>
      <c r="G941" s="822" t="s">
        <v>7369</v>
      </c>
      <c r="H941" s="831">
        <v>1</v>
      </c>
      <c r="I941" s="831">
        <v>0</v>
      </c>
      <c r="J941" s="822"/>
      <c r="K941" s="822">
        <v>0</v>
      </c>
      <c r="L941" s="831">
        <v>1</v>
      </c>
      <c r="M941" s="831">
        <v>0</v>
      </c>
      <c r="N941" s="822"/>
      <c r="O941" s="822">
        <v>0</v>
      </c>
      <c r="P941" s="831"/>
      <c r="Q941" s="831"/>
      <c r="R941" s="827"/>
      <c r="S941" s="832"/>
    </row>
    <row r="942" spans="1:19" ht="14.45" customHeight="1" x14ac:dyDescent="0.2">
      <c r="A942" s="821" t="s">
        <v>7252</v>
      </c>
      <c r="B942" s="822" t="s">
        <v>7253</v>
      </c>
      <c r="C942" s="822" t="s">
        <v>643</v>
      </c>
      <c r="D942" s="822" t="s">
        <v>2319</v>
      </c>
      <c r="E942" s="822" t="s">
        <v>7230</v>
      </c>
      <c r="F942" s="822" t="s">
        <v>7231</v>
      </c>
      <c r="G942" s="822" t="s">
        <v>7232</v>
      </c>
      <c r="H942" s="831">
        <v>0.2</v>
      </c>
      <c r="I942" s="831">
        <v>13.94</v>
      </c>
      <c r="J942" s="822">
        <v>0.39999999999999997</v>
      </c>
      <c r="K942" s="822">
        <v>69.699999999999989</v>
      </c>
      <c r="L942" s="831">
        <v>0.5</v>
      </c>
      <c r="M942" s="831">
        <v>34.85</v>
      </c>
      <c r="N942" s="822">
        <v>1</v>
      </c>
      <c r="O942" s="822">
        <v>69.7</v>
      </c>
      <c r="P942" s="831">
        <v>1.4</v>
      </c>
      <c r="Q942" s="831">
        <v>97.58</v>
      </c>
      <c r="R942" s="827">
        <v>2.8</v>
      </c>
      <c r="S942" s="832">
        <v>69.7</v>
      </c>
    </row>
    <row r="943" spans="1:19" ht="14.45" customHeight="1" x14ac:dyDescent="0.2">
      <c r="A943" s="821" t="s">
        <v>7252</v>
      </c>
      <c r="B943" s="822" t="s">
        <v>7253</v>
      </c>
      <c r="C943" s="822" t="s">
        <v>643</v>
      </c>
      <c r="D943" s="822" t="s">
        <v>2319</v>
      </c>
      <c r="E943" s="822" t="s">
        <v>7235</v>
      </c>
      <c r="F943" s="822" t="s">
        <v>7306</v>
      </c>
      <c r="G943" s="822" t="s">
        <v>7307</v>
      </c>
      <c r="H943" s="831">
        <v>1</v>
      </c>
      <c r="I943" s="831">
        <v>0</v>
      </c>
      <c r="J943" s="822"/>
      <c r="K943" s="822">
        <v>0</v>
      </c>
      <c r="L943" s="831"/>
      <c r="M943" s="831"/>
      <c r="N943" s="822"/>
      <c r="O943" s="822"/>
      <c r="P943" s="831"/>
      <c r="Q943" s="831"/>
      <c r="R943" s="827"/>
      <c r="S943" s="832"/>
    </row>
    <row r="944" spans="1:19" ht="14.45" customHeight="1" x14ac:dyDescent="0.2">
      <c r="A944" s="821" t="s">
        <v>7252</v>
      </c>
      <c r="B944" s="822" t="s">
        <v>7253</v>
      </c>
      <c r="C944" s="822" t="s">
        <v>643</v>
      </c>
      <c r="D944" s="822" t="s">
        <v>2319</v>
      </c>
      <c r="E944" s="822" t="s">
        <v>7235</v>
      </c>
      <c r="F944" s="822" t="s">
        <v>7238</v>
      </c>
      <c r="G944" s="822" t="s">
        <v>7239</v>
      </c>
      <c r="H944" s="831">
        <v>2</v>
      </c>
      <c r="I944" s="831">
        <v>172</v>
      </c>
      <c r="J944" s="822">
        <v>0.39540229885057471</v>
      </c>
      <c r="K944" s="822">
        <v>86</v>
      </c>
      <c r="L944" s="831">
        <v>5</v>
      </c>
      <c r="M944" s="831">
        <v>435</v>
      </c>
      <c r="N944" s="822">
        <v>1</v>
      </c>
      <c r="O944" s="822">
        <v>87</v>
      </c>
      <c r="P944" s="831">
        <v>15</v>
      </c>
      <c r="Q944" s="831">
        <v>1320</v>
      </c>
      <c r="R944" s="827">
        <v>3.0344827586206895</v>
      </c>
      <c r="S944" s="832">
        <v>88</v>
      </c>
    </row>
    <row r="945" spans="1:19" ht="14.45" customHeight="1" x14ac:dyDescent="0.2">
      <c r="A945" s="821" t="s">
        <v>7252</v>
      </c>
      <c r="B945" s="822" t="s">
        <v>7253</v>
      </c>
      <c r="C945" s="822" t="s">
        <v>643</v>
      </c>
      <c r="D945" s="822" t="s">
        <v>2319</v>
      </c>
      <c r="E945" s="822" t="s">
        <v>7235</v>
      </c>
      <c r="F945" s="822" t="s">
        <v>7397</v>
      </c>
      <c r="G945" s="822" t="s">
        <v>7398</v>
      </c>
      <c r="H945" s="831">
        <v>2</v>
      </c>
      <c r="I945" s="831">
        <v>1446</v>
      </c>
      <c r="J945" s="822">
        <v>0.49588477366255146</v>
      </c>
      <c r="K945" s="822">
        <v>723</v>
      </c>
      <c r="L945" s="831">
        <v>4</v>
      </c>
      <c r="M945" s="831">
        <v>2916</v>
      </c>
      <c r="N945" s="822">
        <v>1</v>
      </c>
      <c r="O945" s="822">
        <v>729</v>
      </c>
      <c r="P945" s="831">
        <v>13</v>
      </c>
      <c r="Q945" s="831">
        <v>9542</v>
      </c>
      <c r="R945" s="827">
        <v>3.2722908093278464</v>
      </c>
      <c r="S945" s="832">
        <v>734</v>
      </c>
    </row>
    <row r="946" spans="1:19" ht="14.45" customHeight="1" x14ac:dyDescent="0.2">
      <c r="A946" s="821" t="s">
        <v>7252</v>
      </c>
      <c r="B946" s="822" t="s">
        <v>7253</v>
      </c>
      <c r="C946" s="822" t="s">
        <v>643</v>
      </c>
      <c r="D946" s="822" t="s">
        <v>2319</v>
      </c>
      <c r="E946" s="822" t="s">
        <v>7235</v>
      </c>
      <c r="F946" s="822" t="s">
        <v>7350</v>
      </c>
      <c r="G946" s="822" t="s">
        <v>7351</v>
      </c>
      <c r="H946" s="831"/>
      <c r="I946" s="831"/>
      <c r="J946" s="822"/>
      <c r="K946" s="822"/>
      <c r="L946" s="831"/>
      <c r="M946" s="831"/>
      <c r="N946" s="822"/>
      <c r="O946" s="822"/>
      <c r="P946" s="831">
        <v>2</v>
      </c>
      <c r="Q946" s="831">
        <v>1018</v>
      </c>
      <c r="R946" s="827"/>
      <c r="S946" s="832">
        <v>509</v>
      </c>
    </row>
    <row r="947" spans="1:19" ht="14.45" customHeight="1" x14ac:dyDescent="0.2">
      <c r="A947" s="821" t="s">
        <v>7252</v>
      </c>
      <c r="B947" s="822" t="s">
        <v>7253</v>
      </c>
      <c r="C947" s="822" t="s">
        <v>643</v>
      </c>
      <c r="D947" s="822" t="s">
        <v>2319</v>
      </c>
      <c r="E947" s="822" t="s">
        <v>7235</v>
      </c>
      <c r="F947" s="822" t="s">
        <v>7360</v>
      </c>
      <c r="G947" s="822" t="s">
        <v>7361</v>
      </c>
      <c r="H947" s="831"/>
      <c r="I947" s="831"/>
      <c r="J947" s="822"/>
      <c r="K947" s="822"/>
      <c r="L947" s="831">
        <v>1</v>
      </c>
      <c r="M947" s="831">
        <v>87</v>
      </c>
      <c r="N947" s="822">
        <v>1</v>
      </c>
      <c r="O947" s="822">
        <v>87</v>
      </c>
      <c r="P947" s="831"/>
      <c r="Q947" s="831"/>
      <c r="R947" s="827"/>
      <c r="S947" s="832"/>
    </row>
    <row r="948" spans="1:19" ht="14.45" customHeight="1" x14ac:dyDescent="0.2">
      <c r="A948" s="821" t="s">
        <v>7252</v>
      </c>
      <c r="B948" s="822" t="s">
        <v>7253</v>
      </c>
      <c r="C948" s="822" t="s">
        <v>643</v>
      </c>
      <c r="D948" s="822" t="s">
        <v>2319</v>
      </c>
      <c r="E948" s="822" t="s">
        <v>7235</v>
      </c>
      <c r="F948" s="822" t="s">
        <v>7366</v>
      </c>
      <c r="G948" s="822" t="s">
        <v>7367</v>
      </c>
      <c r="H948" s="831"/>
      <c r="I948" s="831"/>
      <c r="J948" s="822"/>
      <c r="K948" s="822"/>
      <c r="L948" s="831">
        <v>1</v>
      </c>
      <c r="M948" s="831">
        <v>2636</v>
      </c>
      <c r="N948" s="822">
        <v>1</v>
      </c>
      <c r="O948" s="822">
        <v>2636</v>
      </c>
      <c r="P948" s="831"/>
      <c r="Q948" s="831"/>
      <c r="R948" s="827"/>
      <c r="S948" s="832"/>
    </row>
    <row r="949" spans="1:19" ht="14.45" customHeight="1" x14ac:dyDescent="0.2">
      <c r="A949" s="821" t="s">
        <v>7252</v>
      </c>
      <c r="B949" s="822" t="s">
        <v>7253</v>
      </c>
      <c r="C949" s="822" t="s">
        <v>643</v>
      </c>
      <c r="D949" s="822" t="s">
        <v>2321</v>
      </c>
      <c r="E949" s="822" t="s">
        <v>7235</v>
      </c>
      <c r="F949" s="822" t="s">
        <v>7393</v>
      </c>
      <c r="G949" s="822" t="s">
        <v>7394</v>
      </c>
      <c r="H949" s="831">
        <v>1</v>
      </c>
      <c r="I949" s="831">
        <v>772</v>
      </c>
      <c r="J949" s="822"/>
      <c r="K949" s="822">
        <v>772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7252</v>
      </c>
      <c r="B950" s="822" t="s">
        <v>7253</v>
      </c>
      <c r="C950" s="822" t="s">
        <v>643</v>
      </c>
      <c r="D950" s="822" t="s">
        <v>2322</v>
      </c>
      <c r="E950" s="822" t="s">
        <v>7230</v>
      </c>
      <c r="F950" s="822" t="s">
        <v>7231</v>
      </c>
      <c r="G950" s="822" t="s">
        <v>7232</v>
      </c>
      <c r="H950" s="831"/>
      <c r="I950" s="831"/>
      <c r="J950" s="822"/>
      <c r="K950" s="822"/>
      <c r="L950" s="831">
        <v>0.4</v>
      </c>
      <c r="M950" s="831">
        <v>27.88</v>
      </c>
      <c r="N950" s="822">
        <v>1</v>
      </c>
      <c r="O950" s="822">
        <v>69.699999999999989</v>
      </c>
      <c r="P950" s="831">
        <v>0.30000000000000004</v>
      </c>
      <c r="Q950" s="831">
        <v>20.91</v>
      </c>
      <c r="R950" s="827">
        <v>0.75</v>
      </c>
      <c r="S950" s="832">
        <v>69.699999999999989</v>
      </c>
    </row>
    <row r="951" spans="1:19" ht="14.45" customHeight="1" x14ac:dyDescent="0.2">
      <c r="A951" s="821" t="s">
        <v>7252</v>
      </c>
      <c r="B951" s="822" t="s">
        <v>7253</v>
      </c>
      <c r="C951" s="822" t="s">
        <v>643</v>
      </c>
      <c r="D951" s="822" t="s">
        <v>2322</v>
      </c>
      <c r="E951" s="822" t="s">
        <v>7235</v>
      </c>
      <c r="F951" s="822" t="s">
        <v>7306</v>
      </c>
      <c r="G951" s="822" t="s">
        <v>7307</v>
      </c>
      <c r="H951" s="831"/>
      <c r="I951" s="831"/>
      <c r="J951" s="822"/>
      <c r="K951" s="822"/>
      <c r="L951" s="831">
        <v>1</v>
      </c>
      <c r="M951" s="831">
        <v>0</v>
      </c>
      <c r="N951" s="822"/>
      <c r="O951" s="822">
        <v>0</v>
      </c>
      <c r="P951" s="831"/>
      <c r="Q951" s="831"/>
      <c r="R951" s="827"/>
      <c r="S951" s="832"/>
    </row>
    <row r="952" spans="1:19" ht="14.45" customHeight="1" x14ac:dyDescent="0.2">
      <c r="A952" s="821" t="s">
        <v>7252</v>
      </c>
      <c r="B952" s="822" t="s">
        <v>7253</v>
      </c>
      <c r="C952" s="822" t="s">
        <v>643</v>
      </c>
      <c r="D952" s="822" t="s">
        <v>2322</v>
      </c>
      <c r="E952" s="822" t="s">
        <v>7235</v>
      </c>
      <c r="F952" s="822" t="s">
        <v>7238</v>
      </c>
      <c r="G952" s="822" t="s">
        <v>7239</v>
      </c>
      <c r="H952" s="831"/>
      <c r="I952" s="831"/>
      <c r="J952" s="822"/>
      <c r="K952" s="822"/>
      <c r="L952" s="831">
        <v>4</v>
      </c>
      <c r="M952" s="831">
        <v>348</v>
      </c>
      <c r="N952" s="822">
        <v>1</v>
      </c>
      <c r="O952" s="822">
        <v>87</v>
      </c>
      <c r="P952" s="831">
        <v>3</v>
      </c>
      <c r="Q952" s="831">
        <v>264</v>
      </c>
      <c r="R952" s="827">
        <v>0.75862068965517238</v>
      </c>
      <c r="S952" s="832">
        <v>88</v>
      </c>
    </row>
    <row r="953" spans="1:19" ht="14.45" customHeight="1" x14ac:dyDescent="0.2">
      <c r="A953" s="821" t="s">
        <v>7252</v>
      </c>
      <c r="B953" s="822" t="s">
        <v>7253</v>
      </c>
      <c r="C953" s="822" t="s">
        <v>643</v>
      </c>
      <c r="D953" s="822" t="s">
        <v>2322</v>
      </c>
      <c r="E953" s="822" t="s">
        <v>7235</v>
      </c>
      <c r="F953" s="822" t="s">
        <v>7397</v>
      </c>
      <c r="G953" s="822" t="s">
        <v>7398</v>
      </c>
      <c r="H953" s="831"/>
      <c r="I953" s="831"/>
      <c r="J953" s="822"/>
      <c r="K953" s="822"/>
      <c r="L953" s="831">
        <v>2</v>
      </c>
      <c r="M953" s="831">
        <v>1458</v>
      </c>
      <c r="N953" s="822">
        <v>1</v>
      </c>
      <c r="O953" s="822">
        <v>729</v>
      </c>
      <c r="P953" s="831">
        <v>2</v>
      </c>
      <c r="Q953" s="831">
        <v>1468</v>
      </c>
      <c r="R953" s="827">
        <v>1.0068587105624143</v>
      </c>
      <c r="S953" s="832">
        <v>734</v>
      </c>
    </row>
    <row r="954" spans="1:19" ht="14.45" customHeight="1" x14ac:dyDescent="0.2">
      <c r="A954" s="821" t="s">
        <v>7252</v>
      </c>
      <c r="B954" s="822" t="s">
        <v>7253</v>
      </c>
      <c r="C954" s="822" t="s">
        <v>643</v>
      </c>
      <c r="D954" s="822" t="s">
        <v>2322</v>
      </c>
      <c r="E954" s="822" t="s">
        <v>7235</v>
      </c>
      <c r="F954" s="822" t="s">
        <v>7350</v>
      </c>
      <c r="G954" s="822" t="s">
        <v>7351</v>
      </c>
      <c r="H954" s="831"/>
      <c r="I954" s="831"/>
      <c r="J954" s="822"/>
      <c r="K954" s="822"/>
      <c r="L954" s="831"/>
      <c r="M954" s="831"/>
      <c r="N954" s="822"/>
      <c r="O954" s="822"/>
      <c r="P954" s="831">
        <v>1</v>
      </c>
      <c r="Q954" s="831">
        <v>509</v>
      </c>
      <c r="R954" s="827"/>
      <c r="S954" s="832">
        <v>509</v>
      </c>
    </row>
    <row r="955" spans="1:19" ht="14.45" customHeight="1" x14ac:dyDescent="0.2">
      <c r="A955" s="821" t="s">
        <v>7252</v>
      </c>
      <c r="B955" s="822" t="s">
        <v>7253</v>
      </c>
      <c r="C955" s="822" t="s">
        <v>643</v>
      </c>
      <c r="D955" s="822" t="s">
        <v>2322</v>
      </c>
      <c r="E955" s="822" t="s">
        <v>7235</v>
      </c>
      <c r="F955" s="822" t="s">
        <v>7358</v>
      </c>
      <c r="G955" s="822" t="s">
        <v>7359</v>
      </c>
      <c r="H955" s="831"/>
      <c r="I955" s="831"/>
      <c r="J955" s="822"/>
      <c r="K955" s="822"/>
      <c r="L955" s="831">
        <v>2</v>
      </c>
      <c r="M955" s="831">
        <v>1020</v>
      </c>
      <c r="N955" s="822">
        <v>1</v>
      </c>
      <c r="O955" s="822">
        <v>510</v>
      </c>
      <c r="P955" s="831"/>
      <c r="Q955" s="831"/>
      <c r="R955" s="827"/>
      <c r="S955" s="832"/>
    </row>
    <row r="956" spans="1:19" ht="14.45" customHeight="1" x14ac:dyDescent="0.2">
      <c r="A956" s="821" t="s">
        <v>7252</v>
      </c>
      <c r="B956" s="822" t="s">
        <v>7253</v>
      </c>
      <c r="C956" s="822" t="s">
        <v>643</v>
      </c>
      <c r="D956" s="822" t="s">
        <v>2331</v>
      </c>
      <c r="E956" s="822" t="s">
        <v>7235</v>
      </c>
      <c r="F956" s="822" t="s">
        <v>7296</v>
      </c>
      <c r="G956" s="822" t="s">
        <v>7297</v>
      </c>
      <c r="H956" s="831">
        <v>1</v>
      </c>
      <c r="I956" s="831">
        <v>126</v>
      </c>
      <c r="J956" s="822"/>
      <c r="K956" s="822">
        <v>126</v>
      </c>
      <c r="L956" s="831"/>
      <c r="M956" s="831"/>
      <c r="N956" s="822"/>
      <c r="O956" s="822"/>
      <c r="P956" s="831"/>
      <c r="Q956" s="831"/>
      <c r="R956" s="827"/>
      <c r="S956" s="832"/>
    </row>
    <row r="957" spans="1:19" ht="14.45" customHeight="1" x14ac:dyDescent="0.2">
      <c r="A957" s="821" t="s">
        <v>7252</v>
      </c>
      <c r="B957" s="822" t="s">
        <v>7253</v>
      </c>
      <c r="C957" s="822" t="s">
        <v>643</v>
      </c>
      <c r="D957" s="822" t="s">
        <v>7225</v>
      </c>
      <c r="E957" s="822" t="s">
        <v>7230</v>
      </c>
      <c r="F957" s="822" t="s">
        <v>7231</v>
      </c>
      <c r="G957" s="822" t="s">
        <v>7232</v>
      </c>
      <c r="H957" s="831">
        <v>1.5</v>
      </c>
      <c r="I957" s="831">
        <v>104.55</v>
      </c>
      <c r="J957" s="822">
        <v>15</v>
      </c>
      <c r="K957" s="822">
        <v>69.7</v>
      </c>
      <c r="L957" s="831">
        <v>0.1</v>
      </c>
      <c r="M957" s="831">
        <v>6.97</v>
      </c>
      <c r="N957" s="822">
        <v>1</v>
      </c>
      <c r="O957" s="822">
        <v>69.699999999999989</v>
      </c>
      <c r="P957" s="831"/>
      <c r="Q957" s="831"/>
      <c r="R957" s="827"/>
      <c r="S957" s="832"/>
    </row>
    <row r="958" spans="1:19" ht="14.45" customHeight="1" x14ac:dyDescent="0.2">
      <c r="A958" s="821" t="s">
        <v>7252</v>
      </c>
      <c r="B958" s="822" t="s">
        <v>7253</v>
      </c>
      <c r="C958" s="822" t="s">
        <v>643</v>
      </c>
      <c r="D958" s="822" t="s">
        <v>7225</v>
      </c>
      <c r="E958" s="822" t="s">
        <v>7235</v>
      </c>
      <c r="F958" s="822" t="s">
        <v>7387</v>
      </c>
      <c r="G958" s="822" t="s">
        <v>7388</v>
      </c>
      <c r="H958" s="831">
        <v>2</v>
      </c>
      <c r="I958" s="831">
        <v>3360</v>
      </c>
      <c r="J958" s="822"/>
      <c r="K958" s="822">
        <v>1680</v>
      </c>
      <c r="L958" s="831"/>
      <c r="M958" s="831"/>
      <c r="N958" s="822"/>
      <c r="O958" s="822"/>
      <c r="P958" s="831"/>
      <c r="Q958" s="831"/>
      <c r="R958" s="827"/>
      <c r="S958" s="832"/>
    </row>
    <row r="959" spans="1:19" ht="14.45" customHeight="1" x14ac:dyDescent="0.2">
      <c r="A959" s="821" t="s">
        <v>7252</v>
      </c>
      <c r="B959" s="822" t="s">
        <v>7253</v>
      </c>
      <c r="C959" s="822" t="s">
        <v>643</v>
      </c>
      <c r="D959" s="822" t="s">
        <v>7225</v>
      </c>
      <c r="E959" s="822" t="s">
        <v>7235</v>
      </c>
      <c r="F959" s="822" t="s">
        <v>7236</v>
      </c>
      <c r="G959" s="822" t="s">
        <v>7237</v>
      </c>
      <c r="H959" s="831"/>
      <c r="I959" s="831"/>
      <c r="J959" s="822"/>
      <c r="K959" s="822"/>
      <c r="L959" s="831">
        <v>1</v>
      </c>
      <c r="M959" s="831">
        <v>1039</v>
      </c>
      <c r="N959" s="822">
        <v>1</v>
      </c>
      <c r="O959" s="822">
        <v>1039</v>
      </c>
      <c r="P959" s="831"/>
      <c r="Q959" s="831"/>
      <c r="R959" s="827"/>
      <c r="S959" s="832"/>
    </row>
    <row r="960" spans="1:19" ht="14.45" customHeight="1" x14ac:dyDescent="0.2">
      <c r="A960" s="821" t="s">
        <v>7252</v>
      </c>
      <c r="B960" s="822" t="s">
        <v>7253</v>
      </c>
      <c r="C960" s="822" t="s">
        <v>643</v>
      </c>
      <c r="D960" s="822" t="s">
        <v>7225</v>
      </c>
      <c r="E960" s="822" t="s">
        <v>7235</v>
      </c>
      <c r="F960" s="822" t="s">
        <v>7238</v>
      </c>
      <c r="G960" s="822" t="s">
        <v>7239</v>
      </c>
      <c r="H960" s="831">
        <v>15</v>
      </c>
      <c r="I960" s="831">
        <v>1290</v>
      </c>
      <c r="J960" s="822">
        <v>14.827586206896552</v>
      </c>
      <c r="K960" s="822">
        <v>86</v>
      </c>
      <c r="L960" s="831">
        <v>1</v>
      </c>
      <c r="M960" s="831">
        <v>87</v>
      </c>
      <c r="N960" s="822">
        <v>1</v>
      </c>
      <c r="O960" s="822">
        <v>87</v>
      </c>
      <c r="P960" s="831"/>
      <c r="Q960" s="831"/>
      <c r="R960" s="827"/>
      <c r="S960" s="832"/>
    </row>
    <row r="961" spans="1:19" ht="14.45" customHeight="1" x14ac:dyDescent="0.2">
      <c r="A961" s="821" t="s">
        <v>7252</v>
      </c>
      <c r="B961" s="822" t="s">
        <v>7253</v>
      </c>
      <c r="C961" s="822" t="s">
        <v>643</v>
      </c>
      <c r="D961" s="822" t="s">
        <v>7225</v>
      </c>
      <c r="E961" s="822" t="s">
        <v>7235</v>
      </c>
      <c r="F961" s="822" t="s">
        <v>7397</v>
      </c>
      <c r="G961" s="822" t="s">
        <v>7398</v>
      </c>
      <c r="H961" s="831">
        <v>8</v>
      </c>
      <c r="I961" s="831">
        <v>5784</v>
      </c>
      <c r="J961" s="822"/>
      <c r="K961" s="822">
        <v>723</v>
      </c>
      <c r="L961" s="831"/>
      <c r="M961" s="831"/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7252</v>
      </c>
      <c r="B962" s="822" t="s">
        <v>7253</v>
      </c>
      <c r="C962" s="822" t="s">
        <v>643</v>
      </c>
      <c r="D962" s="822" t="s">
        <v>7225</v>
      </c>
      <c r="E962" s="822" t="s">
        <v>7235</v>
      </c>
      <c r="F962" s="822" t="s">
        <v>7346</v>
      </c>
      <c r="G962" s="822" t="s">
        <v>7347</v>
      </c>
      <c r="H962" s="831">
        <v>1</v>
      </c>
      <c r="I962" s="831">
        <v>1310</v>
      </c>
      <c r="J962" s="822"/>
      <c r="K962" s="822">
        <v>1310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7252</v>
      </c>
      <c r="B963" s="822" t="s">
        <v>7253</v>
      </c>
      <c r="C963" s="822" t="s">
        <v>643</v>
      </c>
      <c r="D963" s="822" t="s">
        <v>7225</v>
      </c>
      <c r="E963" s="822" t="s">
        <v>7235</v>
      </c>
      <c r="F963" s="822" t="s">
        <v>7350</v>
      </c>
      <c r="G963" s="822" t="s">
        <v>7351</v>
      </c>
      <c r="H963" s="831">
        <v>2</v>
      </c>
      <c r="I963" s="831">
        <v>1002</v>
      </c>
      <c r="J963" s="822"/>
      <c r="K963" s="822">
        <v>501</v>
      </c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7252</v>
      </c>
      <c r="B964" s="822" t="s">
        <v>7253</v>
      </c>
      <c r="C964" s="822" t="s">
        <v>643</v>
      </c>
      <c r="D964" s="822" t="s">
        <v>7225</v>
      </c>
      <c r="E964" s="822" t="s">
        <v>7235</v>
      </c>
      <c r="F964" s="822" t="s">
        <v>7399</v>
      </c>
      <c r="G964" s="822" t="s">
        <v>7400</v>
      </c>
      <c r="H964" s="831">
        <v>1</v>
      </c>
      <c r="I964" s="831">
        <v>3719</v>
      </c>
      <c r="J964" s="822"/>
      <c r="K964" s="822">
        <v>3719</v>
      </c>
      <c r="L964" s="831"/>
      <c r="M964" s="831"/>
      <c r="N964" s="822"/>
      <c r="O964" s="822"/>
      <c r="P964" s="831"/>
      <c r="Q964" s="831"/>
      <c r="R964" s="827"/>
      <c r="S964" s="832"/>
    </row>
    <row r="965" spans="1:19" ht="14.45" customHeight="1" x14ac:dyDescent="0.2">
      <c r="A965" s="821" t="s">
        <v>7252</v>
      </c>
      <c r="B965" s="822" t="s">
        <v>7253</v>
      </c>
      <c r="C965" s="822" t="s">
        <v>643</v>
      </c>
      <c r="D965" s="822" t="s">
        <v>7225</v>
      </c>
      <c r="E965" s="822" t="s">
        <v>7235</v>
      </c>
      <c r="F965" s="822" t="s">
        <v>7358</v>
      </c>
      <c r="G965" s="822" t="s">
        <v>7359</v>
      </c>
      <c r="H965" s="831">
        <v>1</v>
      </c>
      <c r="I965" s="831">
        <v>505</v>
      </c>
      <c r="J965" s="822"/>
      <c r="K965" s="822">
        <v>505</v>
      </c>
      <c r="L965" s="831"/>
      <c r="M965" s="831"/>
      <c r="N965" s="822"/>
      <c r="O965" s="822"/>
      <c r="P965" s="831"/>
      <c r="Q965" s="831"/>
      <c r="R965" s="827"/>
      <c r="S965" s="832"/>
    </row>
    <row r="966" spans="1:19" ht="14.45" customHeight="1" x14ac:dyDescent="0.2">
      <c r="A966" s="821" t="s">
        <v>7252</v>
      </c>
      <c r="B966" s="822" t="s">
        <v>7253</v>
      </c>
      <c r="C966" s="822" t="s">
        <v>643</v>
      </c>
      <c r="D966" s="822" t="s">
        <v>2337</v>
      </c>
      <c r="E966" s="822" t="s">
        <v>7230</v>
      </c>
      <c r="F966" s="822" t="s">
        <v>7231</v>
      </c>
      <c r="G966" s="822" t="s">
        <v>7232</v>
      </c>
      <c r="H966" s="831">
        <v>1.2000000000000002</v>
      </c>
      <c r="I966" s="831">
        <v>83.64</v>
      </c>
      <c r="J966" s="822">
        <v>1.0909090909090908</v>
      </c>
      <c r="K966" s="822">
        <v>69.699999999999989</v>
      </c>
      <c r="L966" s="831">
        <v>1.1000000000000001</v>
      </c>
      <c r="M966" s="831">
        <v>76.67</v>
      </c>
      <c r="N966" s="822">
        <v>1</v>
      </c>
      <c r="O966" s="822">
        <v>69.7</v>
      </c>
      <c r="P966" s="831">
        <v>0.7</v>
      </c>
      <c r="Q966" s="831">
        <v>48.79</v>
      </c>
      <c r="R966" s="827">
        <v>0.63636363636363635</v>
      </c>
      <c r="S966" s="832">
        <v>69.7</v>
      </c>
    </row>
    <row r="967" spans="1:19" ht="14.45" customHeight="1" x14ac:dyDescent="0.2">
      <c r="A967" s="821" t="s">
        <v>7252</v>
      </c>
      <c r="B967" s="822" t="s">
        <v>7253</v>
      </c>
      <c r="C967" s="822" t="s">
        <v>643</v>
      </c>
      <c r="D967" s="822" t="s">
        <v>2337</v>
      </c>
      <c r="E967" s="822" t="s">
        <v>7235</v>
      </c>
      <c r="F967" s="822" t="s">
        <v>7272</v>
      </c>
      <c r="G967" s="822" t="s">
        <v>7273</v>
      </c>
      <c r="H967" s="831"/>
      <c r="I967" s="831"/>
      <c r="J967" s="822"/>
      <c r="K967" s="822"/>
      <c r="L967" s="831">
        <v>1</v>
      </c>
      <c r="M967" s="831">
        <v>84</v>
      </c>
      <c r="N967" s="822">
        <v>1</v>
      </c>
      <c r="O967" s="822">
        <v>84</v>
      </c>
      <c r="P967" s="831"/>
      <c r="Q967" s="831"/>
      <c r="R967" s="827"/>
      <c r="S967" s="832"/>
    </row>
    <row r="968" spans="1:19" ht="14.45" customHeight="1" x14ac:dyDescent="0.2">
      <c r="A968" s="821" t="s">
        <v>7252</v>
      </c>
      <c r="B968" s="822" t="s">
        <v>7253</v>
      </c>
      <c r="C968" s="822" t="s">
        <v>643</v>
      </c>
      <c r="D968" s="822" t="s">
        <v>2337</v>
      </c>
      <c r="E968" s="822" t="s">
        <v>7235</v>
      </c>
      <c r="F968" s="822" t="s">
        <v>7385</v>
      </c>
      <c r="G968" s="822" t="s">
        <v>7386</v>
      </c>
      <c r="H968" s="831"/>
      <c r="I968" s="831"/>
      <c r="J968" s="822"/>
      <c r="K968" s="822"/>
      <c r="L968" s="831">
        <v>2</v>
      </c>
      <c r="M968" s="831">
        <v>1008</v>
      </c>
      <c r="N968" s="822">
        <v>1</v>
      </c>
      <c r="O968" s="822">
        <v>504</v>
      </c>
      <c r="P968" s="831">
        <v>1</v>
      </c>
      <c r="Q968" s="831">
        <v>507</v>
      </c>
      <c r="R968" s="827">
        <v>0.50297619047619047</v>
      </c>
      <c r="S968" s="832">
        <v>507</v>
      </c>
    </row>
    <row r="969" spans="1:19" ht="14.45" customHeight="1" x14ac:dyDescent="0.2">
      <c r="A969" s="821" t="s">
        <v>7252</v>
      </c>
      <c r="B969" s="822" t="s">
        <v>7253</v>
      </c>
      <c r="C969" s="822" t="s">
        <v>643</v>
      </c>
      <c r="D969" s="822" t="s">
        <v>2337</v>
      </c>
      <c r="E969" s="822" t="s">
        <v>7235</v>
      </c>
      <c r="F969" s="822" t="s">
        <v>7236</v>
      </c>
      <c r="G969" s="822" t="s">
        <v>7237</v>
      </c>
      <c r="H969" s="831"/>
      <c r="I969" s="831"/>
      <c r="J969" s="822"/>
      <c r="K969" s="822"/>
      <c r="L969" s="831">
        <v>1</v>
      </c>
      <c r="M969" s="831">
        <v>1039</v>
      </c>
      <c r="N969" s="822">
        <v>1</v>
      </c>
      <c r="O969" s="822">
        <v>1039</v>
      </c>
      <c r="P969" s="831"/>
      <c r="Q969" s="831"/>
      <c r="R969" s="827"/>
      <c r="S969" s="832"/>
    </row>
    <row r="970" spans="1:19" ht="14.45" customHeight="1" x14ac:dyDescent="0.2">
      <c r="A970" s="821" t="s">
        <v>7252</v>
      </c>
      <c r="B970" s="822" t="s">
        <v>7253</v>
      </c>
      <c r="C970" s="822" t="s">
        <v>643</v>
      </c>
      <c r="D970" s="822" t="s">
        <v>2337</v>
      </c>
      <c r="E970" s="822" t="s">
        <v>7235</v>
      </c>
      <c r="F970" s="822" t="s">
        <v>7306</v>
      </c>
      <c r="G970" s="822" t="s">
        <v>7307</v>
      </c>
      <c r="H970" s="831"/>
      <c r="I970" s="831"/>
      <c r="J970" s="822"/>
      <c r="K970" s="822"/>
      <c r="L970" s="831">
        <v>1</v>
      </c>
      <c r="M970" s="831">
        <v>0</v>
      </c>
      <c r="N970" s="822"/>
      <c r="O970" s="822">
        <v>0</v>
      </c>
      <c r="P970" s="831"/>
      <c r="Q970" s="831"/>
      <c r="R970" s="827"/>
      <c r="S970" s="832"/>
    </row>
    <row r="971" spans="1:19" ht="14.45" customHeight="1" x14ac:dyDescent="0.2">
      <c r="A971" s="821" t="s">
        <v>7252</v>
      </c>
      <c r="B971" s="822" t="s">
        <v>7253</v>
      </c>
      <c r="C971" s="822" t="s">
        <v>643</v>
      </c>
      <c r="D971" s="822" t="s">
        <v>2337</v>
      </c>
      <c r="E971" s="822" t="s">
        <v>7235</v>
      </c>
      <c r="F971" s="822" t="s">
        <v>7238</v>
      </c>
      <c r="G971" s="822" t="s">
        <v>7239</v>
      </c>
      <c r="H971" s="831">
        <v>12</v>
      </c>
      <c r="I971" s="831">
        <v>1032</v>
      </c>
      <c r="J971" s="822">
        <v>0.9885057471264368</v>
      </c>
      <c r="K971" s="822">
        <v>86</v>
      </c>
      <c r="L971" s="831">
        <v>12</v>
      </c>
      <c r="M971" s="831">
        <v>1044</v>
      </c>
      <c r="N971" s="822">
        <v>1</v>
      </c>
      <c r="O971" s="822">
        <v>87</v>
      </c>
      <c r="P971" s="831">
        <v>8</v>
      </c>
      <c r="Q971" s="831">
        <v>704</v>
      </c>
      <c r="R971" s="827">
        <v>0.67432950191570884</v>
      </c>
      <c r="S971" s="832">
        <v>88</v>
      </c>
    </row>
    <row r="972" spans="1:19" ht="14.45" customHeight="1" x14ac:dyDescent="0.2">
      <c r="A972" s="821" t="s">
        <v>7252</v>
      </c>
      <c r="B972" s="822" t="s">
        <v>7253</v>
      </c>
      <c r="C972" s="822" t="s">
        <v>643</v>
      </c>
      <c r="D972" s="822" t="s">
        <v>2337</v>
      </c>
      <c r="E972" s="822" t="s">
        <v>7235</v>
      </c>
      <c r="F972" s="822" t="s">
        <v>7397</v>
      </c>
      <c r="G972" s="822" t="s">
        <v>7398</v>
      </c>
      <c r="H972" s="831">
        <v>11</v>
      </c>
      <c r="I972" s="831">
        <v>7953</v>
      </c>
      <c r="J972" s="822">
        <v>1.2121627800640147</v>
      </c>
      <c r="K972" s="822">
        <v>723</v>
      </c>
      <c r="L972" s="831">
        <v>9</v>
      </c>
      <c r="M972" s="831">
        <v>6561</v>
      </c>
      <c r="N972" s="822">
        <v>1</v>
      </c>
      <c r="O972" s="822">
        <v>729</v>
      </c>
      <c r="P972" s="831">
        <v>4</v>
      </c>
      <c r="Q972" s="831">
        <v>2936</v>
      </c>
      <c r="R972" s="827">
        <v>0.44749276024996187</v>
      </c>
      <c r="S972" s="832">
        <v>734</v>
      </c>
    </row>
    <row r="973" spans="1:19" ht="14.45" customHeight="1" x14ac:dyDescent="0.2">
      <c r="A973" s="821" t="s">
        <v>7252</v>
      </c>
      <c r="B973" s="822" t="s">
        <v>7253</v>
      </c>
      <c r="C973" s="822" t="s">
        <v>643</v>
      </c>
      <c r="D973" s="822" t="s">
        <v>2337</v>
      </c>
      <c r="E973" s="822" t="s">
        <v>7235</v>
      </c>
      <c r="F973" s="822" t="s">
        <v>7350</v>
      </c>
      <c r="G973" s="822" t="s">
        <v>7351</v>
      </c>
      <c r="H973" s="831">
        <v>1</v>
      </c>
      <c r="I973" s="831">
        <v>501</v>
      </c>
      <c r="J973" s="822">
        <v>0.49505928853754938</v>
      </c>
      <c r="K973" s="822">
        <v>501</v>
      </c>
      <c r="L973" s="831">
        <v>2</v>
      </c>
      <c r="M973" s="831">
        <v>1012</v>
      </c>
      <c r="N973" s="822">
        <v>1</v>
      </c>
      <c r="O973" s="822">
        <v>506</v>
      </c>
      <c r="P973" s="831">
        <v>1</v>
      </c>
      <c r="Q973" s="831">
        <v>509</v>
      </c>
      <c r="R973" s="827">
        <v>0.50296442687747034</v>
      </c>
      <c r="S973" s="832">
        <v>509</v>
      </c>
    </row>
    <row r="974" spans="1:19" ht="14.45" customHeight="1" x14ac:dyDescent="0.2">
      <c r="A974" s="821" t="s">
        <v>7252</v>
      </c>
      <c r="B974" s="822" t="s">
        <v>7253</v>
      </c>
      <c r="C974" s="822" t="s">
        <v>643</v>
      </c>
      <c r="D974" s="822" t="s">
        <v>2337</v>
      </c>
      <c r="E974" s="822" t="s">
        <v>7235</v>
      </c>
      <c r="F974" s="822" t="s">
        <v>7358</v>
      </c>
      <c r="G974" s="822" t="s">
        <v>7359</v>
      </c>
      <c r="H974" s="831">
        <v>1</v>
      </c>
      <c r="I974" s="831">
        <v>505</v>
      </c>
      <c r="J974" s="822"/>
      <c r="K974" s="822">
        <v>505</v>
      </c>
      <c r="L974" s="831"/>
      <c r="M974" s="831"/>
      <c r="N974" s="822"/>
      <c r="O974" s="822"/>
      <c r="P974" s="831">
        <v>2</v>
      </c>
      <c r="Q974" s="831">
        <v>1026</v>
      </c>
      <c r="R974" s="827"/>
      <c r="S974" s="832">
        <v>513</v>
      </c>
    </row>
    <row r="975" spans="1:19" ht="14.45" customHeight="1" x14ac:dyDescent="0.2">
      <c r="A975" s="821" t="s">
        <v>7252</v>
      </c>
      <c r="B975" s="822" t="s">
        <v>7253</v>
      </c>
      <c r="C975" s="822" t="s">
        <v>643</v>
      </c>
      <c r="D975" s="822" t="s">
        <v>2337</v>
      </c>
      <c r="E975" s="822" t="s">
        <v>7235</v>
      </c>
      <c r="F975" s="822" t="s">
        <v>7368</v>
      </c>
      <c r="G975" s="822" t="s">
        <v>7369</v>
      </c>
      <c r="H975" s="831">
        <v>1</v>
      </c>
      <c r="I975" s="831">
        <v>0</v>
      </c>
      <c r="J975" s="822"/>
      <c r="K975" s="822">
        <v>0</v>
      </c>
      <c r="L975" s="831">
        <v>1</v>
      </c>
      <c r="M975" s="831">
        <v>0</v>
      </c>
      <c r="N975" s="822"/>
      <c r="O975" s="822">
        <v>0</v>
      </c>
      <c r="P975" s="831"/>
      <c r="Q975" s="831"/>
      <c r="R975" s="827"/>
      <c r="S975" s="832"/>
    </row>
    <row r="976" spans="1:19" ht="14.45" customHeight="1" x14ac:dyDescent="0.2">
      <c r="A976" s="821" t="s">
        <v>7252</v>
      </c>
      <c r="B976" s="822" t="s">
        <v>7253</v>
      </c>
      <c r="C976" s="822" t="s">
        <v>643</v>
      </c>
      <c r="D976" s="822" t="s">
        <v>2338</v>
      </c>
      <c r="E976" s="822" t="s">
        <v>7230</v>
      </c>
      <c r="F976" s="822" t="s">
        <v>7231</v>
      </c>
      <c r="G976" s="822" t="s">
        <v>7232</v>
      </c>
      <c r="H976" s="831"/>
      <c r="I976" s="831"/>
      <c r="J976" s="822"/>
      <c r="K976" s="822"/>
      <c r="L976" s="831">
        <v>0.30000000000000004</v>
      </c>
      <c r="M976" s="831">
        <v>20.91</v>
      </c>
      <c r="N976" s="822">
        <v>1</v>
      </c>
      <c r="O976" s="822">
        <v>69.699999999999989</v>
      </c>
      <c r="P976" s="831">
        <v>1.3</v>
      </c>
      <c r="Q976" s="831">
        <v>90.64</v>
      </c>
      <c r="R976" s="827">
        <v>4.3347680535628887</v>
      </c>
      <c r="S976" s="832">
        <v>69.723076923076917</v>
      </c>
    </row>
    <row r="977" spans="1:19" ht="14.45" customHeight="1" x14ac:dyDescent="0.2">
      <c r="A977" s="821" t="s">
        <v>7252</v>
      </c>
      <c r="B977" s="822" t="s">
        <v>7253</v>
      </c>
      <c r="C977" s="822" t="s">
        <v>643</v>
      </c>
      <c r="D977" s="822" t="s">
        <v>2338</v>
      </c>
      <c r="E977" s="822" t="s">
        <v>7235</v>
      </c>
      <c r="F977" s="822" t="s">
        <v>7300</v>
      </c>
      <c r="G977" s="822" t="s">
        <v>7301</v>
      </c>
      <c r="H977" s="831"/>
      <c r="I977" s="831"/>
      <c r="J977" s="822"/>
      <c r="K977" s="822"/>
      <c r="L977" s="831">
        <v>3</v>
      </c>
      <c r="M977" s="831">
        <v>600</v>
      </c>
      <c r="N977" s="822">
        <v>1</v>
      </c>
      <c r="O977" s="822">
        <v>200</v>
      </c>
      <c r="P977" s="831">
        <v>1</v>
      </c>
      <c r="Q977" s="831">
        <v>203</v>
      </c>
      <c r="R977" s="827">
        <v>0.33833333333333332</v>
      </c>
      <c r="S977" s="832">
        <v>203</v>
      </c>
    </row>
    <row r="978" spans="1:19" ht="14.45" customHeight="1" x14ac:dyDescent="0.2">
      <c r="A978" s="821" t="s">
        <v>7252</v>
      </c>
      <c r="B978" s="822" t="s">
        <v>7253</v>
      </c>
      <c r="C978" s="822" t="s">
        <v>643</v>
      </c>
      <c r="D978" s="822" t="s">
        <v>2338</v>
      </c>
      <c r="E978" s="822" t="s">
        <v>7235</v>
      </c>
      <c r="F978" s="822" t="s">
        <v>7302</v>
      </c>
      <c r="G978" s="822" t="s">
        <v>7303</v>
      </c>
      <c r="H978" s="831"/>
      <c r="I978" s="831"/>
      <c r="J978" s="822"/>
      <c r="K978" s="822"/>
      <c r="L978" s="831">
        <v>1</v>
      </c>
      <c r="M978" s="831">
        <v>1321</v>
      </c>
      <c r="N978" s="822">
        <v>1</v>
      </c>
      <c r="O978" s="822">
        <v>1321</v>
      </c>
      <c r="P978" s="831">
        <v>1</v>
      </c>
      <c r="Q978" s="831">
        <v>1328</v>
      </c>
      <c r="R978" s="827">
        <v>1.0052990158970476</v>
      </c>
      <c r="S978" s="832">
        <v>1328</v>
      </c>
    </row>
    <row r="979" spans="1:19" ht="14.45" customHeight="1" x14ac:dyDescent="0.2">
      <c r="A979" s="821" t="s">
        <v>7252</v>
      </c>
      <c r="B979" s="822" t="s">
        <v>7253</v>
      </c>
      <c r="C979" s="822" t="s">
        <v>643</v>
      </c>
      <c r="D979" s="822" t="s">
        <v>2338</v>
      </c>
      <c r="E979" s="822" t="s">
        <v>7235</v>
      </c>
      <c r="F979" s="822" t="s">
        <v>7236</v>
      </c>
      <c r="G979" s="822" t="s">
        <v>7237</v>
      </c>
      <c r="H979" s="831">
        <v>2</v>
      </c>
      <c r="I979" s="831">
        <v>2062</v>
      </c>
      <c r="J979" s="822"/>
      <c r="K979" s="822">
        <v>1031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7252</v>
      </c>
      <c r="B980" s="822" t="s">
        <v>7253</v>
      </c>
      <c r="C980" s="822" t="s">
        <v>643</v>
      </c>
      <c r="D980" s="822" t="s">
        <v>2338</v>
      </c>
      <c r="E980" s="822" t="s">
        <v>7235</v>
      </c>
      <c r="F980" s="822" t="s">
        <v>7306</v>
      </c>
      <c r="G980" s="822" t="s">
        <v>7307</v>
      </c>
      <c r="H980" s="831"/>
      <c r="I980" s="831"/>
      <c r="J980" s="822"/>
      <c r="K980" s="822"/>
      <c r="L980" s="831">
        <v>1</v>
      </c>
      <c r="M980" s="831">
        <v>0</v>
      </c>
      <c r="N980" s="822"/>
      <c r="O980" s="822">
        <v>0</v>
      </c>
      <c r="P980" s="831"/>
      <c r="Q980" s="831"/>
      <c r="R980" s="827"/>
      <c r="S980" s="832"/>
    </row>
    <row r="981" spans="1:19" ht="14.45" customHeight="1" x14ac:dyDescent="0.2">
      <c r="A981" s="821" t="s">
        <v>7252</v>
      </c>
      <c r="B981" s="822" t="s">
        <v>7253</v>
      </c>
      <c r="C981" s="822" t="s">
        <v>643</v>
      </c>
      <c r="D981" s="822" t="s">
        <v>2338</v>
      </c>
      <c r="E981" s="822" t="s">
        <v>7235</v>
      </c>
      <c r="F981" s="822" t="s">
        <v>7238</v>
      </c>
      <c r="G981" s="822" t="s">
        <v>7239</v>
      </c>
      <c r="H981" s="831">
        <v>2</v>
      </c>
      <c r="I981" s="831">
        <v>172</v>
      </c>
      <c r="J981" s="822">
        <v>0.65900383141762453</v>
      </c>
      <c r="K981" s="822">
        <v>86</v>
      </c>
      <c r="L981" s="831">
        <v>3</v>
      </c>
      <c r="M981" s="831">
        <v>261</v>
      </c>
      <c r="N981" s="822">
        <v>1</v>
      </c>
      <c r="O981" s="822">
        <v>87</v>
      </c>
      <c r="P981" s="831">
        <v>6</v>
      </c>
      <c r="Q981" s="831">
        <v>528</v>
      </c>
      <c r="R981" s="827">
        <v>2.0229885057471266</v>
      </c>
      <c r="S981" s="832">
        <v>88</v>
      </c>
    </row>
    <row r="982" spans="1:19" ht="14.45" customHeight="1" x14ac:dyDescent="0.2">
      <c r="A982" s="821" t="s">
        <v>7252</v>
      </c>
      <c r="B982" s="822" t="s">
        <v>7253</v>
      </c>
      <c r="C982" s="822" t="s">
        <v>643</v>
      </c>
      <c r="D982" s="822" t="s">
        <v>2338</v>
      </c>
      <c r="E982" s="822" t="s">
        <v>7235</v>
      </c>
      <c r="F982" s="822" t="s">
        <v>7397</v>
      </c>
      <c r="G982" s="822" t="s">
        <v>7398</v>
      </c>
      <c r="H982" s="831"/>
      <c r="I982" s="831"/>
      <c r="J982" s="822"/>
      <c r="K982" s="822"/>
      <c r="L982" s="831"/>
      <c r="M982" s="831"/>
      <c r="N982" s="822"/>
      <c r="O982" s="822"/>
      <c r="P982" s="831">
        <v>1</v>
      </c>
      <c r="Q982" s="831">
        <v>734</v>
      </c>
      <c r="R982" s="827"/>
      <c r="S982" s="832">
        <v>734</v>
      </c>
    </row>
    <row r="983" spans="1:19" ht="14.45" customHeight="1" x14ac:dyDescent="0.2">
      <c r="A983" s="821" t="s">
        <v>7252</v>
      </c>
      <c r="B983" s="822" t="s">
        <v>7253</v>
      </c>
      <c r="C983" s="822" t="s">
        <v>643</v>
      </c>
      <c r="D983" s="822" t="s">
        <v>2338</v>
      </c>
      <c r="E983" s="822" t="s">
        <v>7235</v>
      </c>
      <c r="F983" s="822" t="s">
        <v>7350</v>
      </c>
      <c r="G983" s="822" t="s">
        <v>7351</v>
      </c>
      <c r="H983" s="831"/>
      <c r="I983" s="831"/>
      <c r="J983" s="822"/>
      <c r="K983" s="822"/>
      <c r="L983" s="831"/>
      <c r="M983" s="831"/>
      <c r="N983" s="822"/>
      <c r="O983" s="822"/>
      <c r="P983" s="831">
        <v>2</v>
      </c>
      <c r="Q983" s="831">
        <v>1018</v>
      </c>
      <c r="R983" s="827"/>
      <c r="S983" s="832">
        <v>509</v>
      </c>
    </row>
    <row r="984" spans="1:19" ht="14.45" customHeight="1" x14ac:dyDescent="0.2">
      <c r="A984" s="821" t="s">
        <v>7252</v>
      </c>
      <c r="B984" s="822" t="s">
        <v>7253</v>
      </c>
      <c r="C984" s="822" t="s">
        <v>643</v>
      </c>
      <c r="D984" s="822" t="s">
        <v>2338</v>
      </c>
      <c r="E984" s="822" t="s">
        <v>7235</v>
      </c>
      <c r="F984" s="822" t="s">
        <v>7366</v>
      </c>
      <c r="G984" s="822" t="s">
        <v>7367</v>
      </c>
      <c r="H984" s="831"/>
      <c r="I984" s="831"/>
      <c r="J984" s="822"/>
      <c r="K984" s="822"/>
      <c r="L984" s="831"/>
      <c r="M984" s="831"/>
      <c r="N984" s="822"/>
      <c r="O984" s="822"/>
      <c r="P984" s="831">
        <v>1</v>
      </c>
      <c r="Q984" s="831">
        <v>2647</v>
      </c>
      <c r="R984" s="827"/>
      <c r="S984" s="832">
        <v>2647</v>
      </c>
    </row>
    <row r="985" spans="1:19" ht="14.45" customHeight="1" x14ac:dyDescent="0.2">
      <c r="A985" s="821" t="s">
        <v>7252</v>
      </c>
      <c r="B985" s="822" t="s">
        <v>7253</v>
      </c>
      <c r="C985" s="822" t="s">
        <v>643</v>
      </c>
      <c r="D985" s="822" t="s">
        <v>2345</v>
      </c>
      <c r="E985" s="822" t="s">
        <v>7230</v>
      </c>
      <c r="F985" s="822" t="s">
        <v>7231</v>
      </c>
      <c r="G985" s="822" t="s">
        <v>7232</v>
      </c>
      <c r="H985" s="831">
        <v>0.79999999999999993</v>
      </c>
      <c r="I985" s="831">
        <v>55.76</v>
      </c>
      <c r="J985" s="822">
        <v>0.66666666666666663</v>
      </c>
      <c r="K985" s="822">
        <v>69.7</v>
      </c>
      <c r="L985" s="831">
        <v>1.2</v>
      </c>
      <c r="M985" s="831">
        <v>83.64</v>
      </c>
      <c r="N985" s="822">
        <v>1</v>
      </c>
      <c r="O985" s="822">
        <v>69.7</v>
      </c>
      <c r="P985" s="831">
        <v>1.2</v>
      </c>
      <c r="Q985" s="831">
        <v>83.64</v>
      </c>
      <c r="R985" s="827">
        <v>1</v>
      </c>
      <c r="S985" s="832">
        <v>69.7</v>
      </c>
    </row>
    <row r="986" spans="1:19" ht="14.45" customHeight="1" x14ac:dyDescent="0.2">
      <c r="A986" s="821" t="s">
        <v>7252</v>
      </c>
      <c r="B986" s="822" t="s">
        <v>7253</v>
      </c>
      <c r="C986" s="822" t="s">
        <v>643</v>
      </c>
      <c r="D986" s="822" t="s">
        <v>2345</v>
      </c>
      <c r="E986" s="822" t="s">
        <v>7235</v>
      </c>
      <c r="F986" s="822" t="s">
        <v>7272</v>
      </c>
      <c r="G986" s="822" t="s">
        <v>7273</v>
      </c>
      <c r="H986" s="831"/>
      <c r="I986" s="831"/>
      <c r="J986" s="822"/>
      <c r="K986" s="822"/>
      <c r="L986" s="831"/>
      <c r="M986" s="831"/>
      <c r="N986" s="822"/>
      <c r="O986" s="822"/>
      <c r="P986" s="831">
        <v>1</v>
      </c>
      <c r="Q986" s="831">
        <v>85</v>
      </c>
      <c r="R986" s="827"/>
      <c r="S986" s="832">
        <v>85</v>
      </c>
    </row>
    <row r="987" spans="1:19" ht="14.45" customHeight="1" x14ac:dyDescent="0.2">
      <c r="A987" s="821" t="s">
        <v>7252</v>
      </c>
      <c r="B987" s="822" t="s">
        <v>7253</v>
      </c>
      <c r="C987" s="822" t="s">
        <v>643</v>
      </c>
      <c r="D987" s="822" t="s">
        <v>2345</v>
      </c>
      <c r="E987" s="822" t="s">
        <v>7235</v>
      </c>
      <c r="F987" s="822" t="s">
        <v>7296</v>
      </c>
      <c r="G987" s="822" t="s">
        <v>7297</v>
      </c>
      <c r="H987" s="831"/>
      <c r="I987" s="831"/>
      <c r="J987" s="822"/>
      <c r="K987" s="822"/>
      <c r="L987" s="831"/>
      <c r="M987" s="831"/>
      <c r="N987" s="822"/>
      <c r="O987" s="822"/>
      <c r="P987" s="831">
        <v>3</v>
      </c>
      <c r="Q987" s="831">
        <v>381</v>
      </c>
      <c r="R987" s="827"/>
      <c r="S987" s="832">
        <v>127</v>
      </c>
    </row>
    <row r="988" spans="1:19" ht="14.45" customHeight="1" x14ac:dyDescent="0.2">
      <c r="A988" s="821" t="s">
        <v>7252</v>
      </c>
      <c r="B988" s="822" t="s">
        <v>7253</v>
      </c>
      <c r="C988" s="822" t="s">
        <v>643</v>
      </c>
      <c r="D988" s="822" t="s">
        <v>2345</v>
      </c>
      <c r="E988" s="822" t="s">
        <v>7235</v>
      </c>
      <c r="F988" s="822" t="s">
        <v>7306</v>
      </c>
      <c r="G988" s="822" t="s">
        <v>7307</v>
      </c>
      <c r="H988" s="831">
        <v>1</v>
      </c>
      <c r="I988" s="831">
        <v>0</v>
      </c>
      <c r="J988" s="822"/>
      <c r="K988" s="822">
        <v>0</v>
      </c>
      <c r="L988" s="831">
        <v>1</v>
      </c>
      <c r="M988" s="831">
        <v>0</v>
      </c>
      <c r="N988" s="822"/>
      <c r="O988" s="822">
        <v>0</v>
      </c>
      <c r="P988" s="831"/>
      <c r="Q988" s="831"/>
      <c r="R988" s="827"/>
      <c r="S988" s="832"/>
    </row>
    <row r="989" spans="1:19" ht="14.45" customHeight="1" x14ac:dyDescent="0.2">
      <c r="A989" s="821" t="s">
        <v>7252</v>
      </c>
      <c r="B989" s="822" t="s">
        <v>7253</v>
      </c>
      <c r="C989" s="822" t="s">
        <v>643</v>
      </c>
      <c r="D989" s="822" t="s">
        <v>2345</v>
      </c>
      <c r="E989" s="822" t="s">
        <v>7235</v>
      </c>
      <c r="F989" s="822" t="s">
        <v>7308</v>
      </c>
      <c r="G989" s="822" t="s">
        <v>7309</v>
      </c>
      <c r="H989" s="831"/>
      <c r="I989" s="831"/>
      <c r="J989" s="822"/>
      <c r="K989" s="822"/>
      <c r="L989" s="831"/>
      <c r="M989" s="831"/>
      <c r="N989" s="822"/>
      <c r="O989" s="822"/>
      <c r="P989" s="831">
        <v>3</v>
      </c>
      <c r="Q989" s="831">
        <v>136.68</v>
      </c>
      <c r="R989" s="827"/>
      <c r="S989" s="832">
        <v>45.56</v>
      </c>
    </row>
    <row r="990" spans="1:19" ht="14.45" customHeight="1" x14ac:dyDescent="0.2">
      <c r="A990" s="821" t="s">
        <v>7252</v>
      </c>
      <c r="B990" s="822" t="s">
        <v>7253</v>
      </c>
      <c r="C990" s="822" t="s">
        <v>643</v>
      </c>
      <c r="D990" s="822" t="s">
        <v>2345</v>
      </c>
      <c r="E990" s="822" t="s">
        <v>7235</v>
      </c>
      <c r="F990" s="822" t="s">
        <v>7238</v>
      </c>
      <c r="G990" s="822" t="s">
        <v>7239</v>
      </c>
      <c r="H990" s="831">
        <v>8</v>
      </c>
      <c r="I990" s="831">
        <v>688</v>
      </c>
      <c r="J990" s="822">
        <v>0.60831122900088419</v>
      </c>
      <c r="K990" s="822">
        <v>86</v>
      </c>
      <c r="L990" s="831">
        <v>13</v>
      </c>
      <c r="M990" s="831">
        <v>1131</v>
      </c>
      <c r="N990" s="822">
        <v>1</v>
      </c>
      <c r="O990" s="822">
        <v>87</v>
      </c>
      <c r="P990" s="831">
        <v>12</v>
      </c>
      <c r="Q990" s="831">
        <v>1056</v>
      </c>
      <c r="R990" s="827">
        <v>0.93368700265251992</v>
      </c>
      <c r="S990" s="832">
        <v>88</v>
      </c>
    </row>
    <row r="991" spans="1:19" ht="14.45" customHeight="1" x14ac:dyDescent="0.2">
      <c r="A991" s="821" t="s">
        <v>7252</v>
      </c>
      <c r="B991" s="822" t="s">
        <v>7253</v>
      </c>
      <c r="C991" s="822" t="s">
        <v>643</v>
      </c>
      <c r="D991" s="822" t="s">
        <v>2345</v>
      </c>
      <c r="E991" s="822" t="s">
        <v>7235</v>
      </c>
      <c r="F991" s="822" t="s">
        <v>7397</v>
      </c>
      <c r="G991" s="822" t="s">
        <v>7398</v>
      </c>
      <c r="H991" s="831">
        <v>8</v>
      </c>
      <c r="I991" s="831">
        <v>5784</v>
      </c>
      <c r="J991" s="822">
        <v>0.66117969821673528</v>
      </c>
      <c r="K991" s="822">
        <v>723</v>
      </c>
      <c r="L991" s="831">
        <v>12</v>
      </c>
      <c r="M991" s="831">
        <v>8748</v>
      </c>
      <c r="N991" s="822">
        <v>1</v>
      </c>
      <c r="O991" s="822">
        <v>729</v>
      </c>
      <c r="P991" s="831">
        <v>11</v>
      </c>
      <c r="Q991" s="831">
        <v>8074</v>
      </c>
      <c r="R991" s="827">
        <v>0.92295381801554643</v>
      </c>
      <c r="S991" s="832">
        <v>734</v>
      </c>
    </row>
    <row r="992" spans="1:19" ht="14.45" customHeight="1" x14ac:dyDescent="0.2">
      <c r="A992" s="821" t="s">
        <v>7252</v>
      </c>
      <c r="B992" s="822" t="s">
        <v>7253</v>
      </c>
      <c r="C992" s="822" t="s">
        <v>643</v>
      </c>
      <c r="D992" s="822" t="s">
        <v>2345</v>
      </c>
      <c r="E992" s="822" t="s">
        <v>7235</v>
      </c>
      <c r="F992" s="822" t="s">
        <v>7346</v>
      </c>
      <c r="G992" s="822" t="s">
        <v>7347</v>
      </c>
      <c r="H992" s="831"/>
      <c r="I992" s="831"/>
      <c r="J992" s="822"/>
      <c r="K992" s="822"/>
      <c r="L992" s="831"/>
      <c r="M992" s="831"/>
      <c r="N992" s="822"/>
      <c r="O992" s="822"/>
      <c r="P992" s="831">
        <v>1</v>
      </c>
      <c r="Q992" s="831">
        <v>1321</v>
      </c>
      <c r="R992" s="827"/>
      <c r="S992" s="832">
        <v>1321</v>
      </c>
    </row>
    <row r="993" spans="1:19" ht="14.45" customHeight="1" x14ac:dyDescent="0.2">
      <c r="A993" s="821" t="s">
        <v>7252</v>
      </c>
      <c r="B993" s="822" t="s">
        <v>7253</v>
      </c>
      <c r="C993" s="822" t="s">
        <v>643</v>
      </c>
      <c r="D993" s="822" t="s">
        <v>2345</v>
      </c>
      <c r="E993" s="822" t="s">
        <v>7235</v>
      </c>
      <c r="F993" s="822" t="s">
        <v>7350</v>
      </c>
      <c r="G993" s="822" t="s">
        <v>7351</v>
      </c>
      <c r="H993" s="831">
        <v>3</v>
      </c>
      <c r="I993" s="831">
        <v>1503</v>
      </c>
      <c r="J993" s="822"/>
      <c r="K993" s="822">
        <v>501</v>
      </c>
      <c r="L993" s="831"/>
      <c r="M993" s="831"/>
      <c r="N993" s="822"/>
      <c r="O993" s="822"/>
      <c r="P993" s="831">
        <v>4</v>
      </c>
      <c r="Q993" s="831">
        <v>2036</v>
      </c>
      <c r="R993" s="827"/>
      <c r="S993" s="832">
        <v>509</v>
      </c>
    </row>
    <row r="994" spans="1:19" ht="14.45" customHeight="1" x14ac:dyDescent="0.2">
      <c r="A994" s="821" t="s">
        <v>7252</v>
      </c>
      <c r="B994" s="822" t="s">
        <v>7253</v>
      </c>
      <c r="C994" s="822" t="s">
        <v>643</v>
      </c>
      <c r="D994" s="822" t="s">
        <v>2345</v>
      </c>
      <c r="E994" s="822" t="s">
        <v>7235</v>
      </c>
      <c r="F994" s="822" t="s">
        <v>7358</v>
      </c>
      <c r="G994" s="822" t="s">
        <v>7359</v>
      </c>
      <c r="H994" s="831"/>
      <c r="I994" s="831"/>
      <c r="J994" s="822"/>
      <c r="K994" s="822"/>
      <c r="L994" s="831">
        <v>1</v>
      </c>
      <c r="M994" s="831">
        <v>510</v>
      </c>
      <c r="N994" s="822">
        <v>1</v>
      </c>
      <c r="O994" s="822">
        <v>510</v>
      </c>
      <c r="P994" s="831"/>
      <c r="Q994" s="831"/>
      <c r="R994" s="827"/>
      <c r="S994" s="832"/>
    </row>
    <row r="995" spans="1:19" ht="14.45" customHeight="1" x14ac:dyDescent="0.2">
      <c r="A995" s="821" t="s">
        <v>7252</v>
      </c>
      <c r="B995" s="822" t="s">
        <v>7253</v>
      </c>
      <c r="C995" s="822" t="s">
        <v>643</v>
      </c>
      <c r="D995" s="822" t="s">
        <v>2345</v>
      </c>
      <c r="E995" s="822" t="s">
        <v>7235</v>
      </c>
      <c r="F995" s="822" t="s">
        <v>7401</v>
      </c>
      <c r="G995" s="822" t="s">
        <v>7402</v>
      </c>
      <c r="H995" s="831">
        <v>1</v>
      </c>
      <c r="I995" s="831">
        <v>844</v>
      </c>
      <c r="J995" s="822"/>
      <c r="K995" s="822">
        <v>844</v>
      </c>
      <c r="L995" s="831"/>
      <c r="M995" s="831"/>
      <c r="N995" s="822"/>
      <c r="O995" s="822"/>
      <c r="P995" s="831"/>
      <c r="Q995" s="831"/>
      <c r="R995" s="827"/>
      <c r="S995" s="832"/>
    </row>
    <row r="996" spans="1:19" ht="14.45" customHeight="1" x14ac:dyDescent="0.2">
      <c r="A996" s="821" t="s">
        <v>7252</v>
      </c>
      <c r="B996" s="822" t="s">
        <v>7253</v>
      </c>
      <c r="C996" s="822" t="s">
        <v>643</v>
      </c>
      <c r="D996" s="822" t="s">
        <v>2349</v>
      </c>
      <c r="E996" s="822" t="s">
        <v>7230</v>
      </c>
      <c r="F996" s="822" t="s">
        <v>7231</v>
      </c>
      <c r="G996" s="822" t="s">
        <v>7232</v>
      </c>
      <c r="H996" s="831">
        <v>0.2</v>
      </c>
      <c r="I996" s="831">
        <v>13.94</v>
      </c>
      <c r="J996" s="822"/>
      <c r="K996" s="822">
        <v>69.699999999999989</v>
      </c>
      <c r="L996" s="831"/>
      <c r="M996" s="831"/>
      <c r="N996" s="822"/>
      <c r="O996" s="822"/>
      <c r="P996" s="831"/>
      <c r="Q996" s="831"/>
      <c r="R996" s="827"/>
      <c r="S996" s="832"/>
    </row>
    <row r="997" spans="1:19" ht="14.45" customHeight="1" x14ac:dyDescent="0.2">
      <c r="A997" s="821" t="s">
        <v>7252</v>
      </c>
      <c r="B997" s="822" t="s">
        <v>7253</v>
      </c>
      <c r="C997" s="822" t="s">
        <v>643</v>
      </c>
      <c r="D997" s="822" t="s">
        <v>2349</v>
      </c>
      <c r="E997" s="822" t="s">
        <v>7235</v>
      </c>
      <c r="F997" s="822" t="s">
        <v>7306</v>
      </c>
      <c r="G997" s="822" t="s">
        <v>7307</v>
      </c>
      <c r="H997" s="831">
        <v>1</v>
      </c>
      <c r="I997" s="831">
        <v>0</v>
      </c>
      <c r="J997" s="822"/>
      <c r="K997" s="822">
        <v>0</v>
      </c>
      <c r="L997" s="831"/>
      <c r="M997" s="831"/>
      <c r="N997" s="822"/>
      <c r="O997" s="822"/>
      <c r="P997" s="831"/>
      <c r="Q997" s="831"/>
      <c r="R997" s="827"/>
      <c r="S997" s="832"/>
    </row>
    <row r="998" spans="1:19" ht="14.45" customHeight="1" x14ac:dyDescent="0.2">
      <c r="A998" s="821" t="s">
        <v>7252</v>
      </c>
      <c r="B998" s="822" t="s">
        <v>7253</v>
      </c>
      <c r="C998" s="822" t="s">
        <v>643</v>
      </c>
      <c r="D998" s="822" t="s">
        <v>2349</v>
      </c>
      <c r="E998" s="822" t="s">
        <v>7235</v>
      </c>
      <c r="F998" s="822" t="s">
        <v>7238</v>
      </c>
      <c r="G998" s="822" t="s">
        <v>7239</v>
      </c>
      <c r="H998" s="831">
        <v>2</v>
      </c>
      <c r="I998" s="831">
        <v>172</v>
      </c>
      <c r="J998" s="822"/>
      <c r="K998" s="822">
        <v>86</v>
      </c>
      <c r="L998" s="831"/>
      <c r="M998" s="831"/>
      <c r="N998" s="822"/>
      <c r="O998" s="822"/>
      <c r="P998" s="831"/>
      <c r="Q998" s="831"/>
      <c r="R998" s="827"/>
      <c r="S998" s="832"/>
    </row>
    <row r="999" spans="1:19" ht="14.45" customHeight="1" x14ac:dyDescent="0.2">
      <c r="A999" s="821" t="s">
        <v>7252</v>
      </c>
      <c r="B999" s="822" t="s">
        <v>7253</v>
      </c>
      <c r="C999" s="822" t="s">
        <v>643</v>
      </c>
      <c r="D999" s="822" t="s">
        <v>2349</v>
      </c>
      <c r="E999" s="822" t="s">
        <v>7235</v>
      </c>
      <c r="F999" s="822" t="s">
        <v>7350</v>
      </c>
      <c r="G999" s="822" t="s">
        <v>7351</v>
      </c>
      <c r="H999" s="831">
        <v>1</v>
      </c>
      <c r="I999" s="831">
        <v>501</v>
      </c>
      <c r="J999" s="822"/>
      <c r="K999" s="822">
        <v>501</v>
      </c>
      <c r="L999" s="831"/>
      <c r="M999" s="831"/>
      <c r="N999" s="822"/>
      <c r="O999" s="822"/>
      <c r="P999" s="831"/>
      <c r="Q999" s="831"/>
      <c r="R999" s="827"/>
      <c r="S999" s="832"/>
    </row>
    <row r="1000" spans="1:19" ht="14.45" customHeight="1" x14ac:dyDescent="0.2">
      <c r="A1000" s="821" t="s">
        <v>7252</v>
      </c>
      <c r="B1000" s="822" t="s">
        <v>7253</v>
      </c>
      <c r="C1000" s="822" t="s">
        <v>643</v>
      </c>
      <c r="D1000" s="822" t="s">
        <v>2349</v>
      </c>
      <c r="E1000" s="822" t="s">
        <v>7235</v>
      </c>
      <c r="F1000" s="822" t="s">
        <v>7358</v>
      </c>
      <c r="G1000" s="822" t="s">
        <v>7359</v>
      </c>
      <c r="H1000" s="831">
        <v>1</v>
      </c>
      <c r="I1000" s="831">
        <v>505</v>
      </c>
      <c r="J1000" s="822"/>
      <c r="K1000" s="822">
        <v>505</v>
      </c>
      <c r="L1000" s="831"/>
      <c r="M1000" s="831"/>
      <c r="N1000" s="822"/>
      <c r="O1000" s="822"/>
      <c r="P1000" s="831"/>
      <c r="Q1000" s="831"/>
      <c r="R1000" s="827"/>
      <c r="S1000" s="832"/>
    </row>
    <row r="1001" spans="1:19" ht="14.45" customHeight="1" x14ac:dyDescent="0.2">
      <c r="A1001" s="821" t="s">
        <v>7252</v>
      </c>
      <c r="B1001" s="822" t="s">
        <v>7253</v>
      </c>
      <c r="C1001" s="822" t="s">
        <v>643</v>
      </c>
      <c r="D1001" s="822" t="s">
        <v>2350</v>
      </c>
      <c r="E1001" s="822" t="s">
        <v>7230</v>
      </c>
      <c r="F1001" s="822" t="s">
        <v>7231</v>
      </c>
      <c r="G1001" s="822" t="s">
        <v>7232</v>
      </c>
      <c r="H1001" s="831"/>
      <c r="I1001" s="831"/>
      <c r="J1001" s="822"/>
      <c r="K1001" s="822"/>
      <c r="L1001" s="831"/>
      <c r="M1001" s="831"/>
      <c r="N1001" s="822"/>
      <c r="O1001" s="822"/>
      <c r="P1001" s="831">
        <v>0.30000000000000004</v>
      </c>
      <c r="Q1001" s="831">
        <v>20.91</v>
      </c>
      <c r="R1001" s="827"/>
      <c r="S1001" s="832">
        <v>69.699999999999989</v>
      </c>
    </row>
    <row r="1002" spans="1:19" ht="14.45" customHeight="1" x14ac:dyDescent="0.2">
      <c r="A1002" s="821" t="s">
        <v>7252</v>
      </c>
      <c r="B1002" s="822" t="s">
        <v>7253</v>
      </c>
      <c r="C1002" s="822" t="s">
        <v>643</v>
      </c>
      <c r="D1002" s="822" t="s">
        <v>2350</v>
      </c>
      <c r="E1002" s="822" t="s">
        <v>7235</v>
      </c>
      <c r="F1002" s="822" t="s">
        <v>7236</v>
      </c>
      <c r="G1002" s="822" t="s">
        <v>7237</v>
      </c>
      <c r="H1002" s="831"/>
      <c r="I1002" s="831"/>
      <c r="J1002" s="822"/>
      <c r="K1002" s="822"/>
      <c r="L1002" s="831"/>
      <c r="M1002" s="831"/>
      <c r="N1002" s="822"/>
      <c r="O1002" s="822"/>
      <c r="P1002" s="831">
        <v>1</v>
      </c>
      <c r="Q1002" s="831">
        <v>1046</v>
      </c>
      <c r="R1002" s="827"/>
      <c r="S1002" s="832">
        <v>1046</v>
      </c>
    </row>
    <row r="1003" spans="1:19" ht="14.45" customHeight="1" x14ac:dyDescent="0.2">
      <c r="A1003" s="821" t="s">
        <v>7252</v>
      </c>
      <c r="B1003" s="822" t="s">
        <v>7253</v>
      </c>
      <c r="C1003" s="822" t="s">
        <v>643</v>
      </c>
      <c r="D1003" s="822" t="s">
        <v>2350</v>
      </c>
      <c r="E1003" s="822" t="s">
        <v>7235</v>
      </c>
      <c r="F1003" s="822" t="s">
        <v>7238</v>
      </c>
      <c r="G1003" s="822" t="s">
        <v>7239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3</v>
      </c>
      <c r="Q1003" s="831">
        <v>264</v>
      </c>
      <c r="R1003" s="827"/>
      <c r="S1003" s="832">
        <v>88</v>
      </c>
    </row>
    <row r="1004" spans="1:19" ht="14.45" customHeight="1" x14ac:dyDescent="0.2">
      <c r="A1004" s="821" t="s">
        <v>7252</v>
      </c>
      <c r="B1004" s="822" t="s">
        <v>7253</v>
      </c>
      <c r="C1004" s="822" t="s">
        <v>643</v>
      </c>
      <c r="D1004" s="822" t="s">
        <v>2350</v>
      </c>
      <c r="E1004" s="822" t="s">
        <v>7235</v>
      </c>
      <c r="F1004" s="822" t="s">
        <v>7395</v>
      </c>
      <c r="G1004" s="822" t="s">
        <v>7396</v>
      </c>
      <c r="H1004" s="831"/>
      <c r="I1004" s="831"/>
      <c r="J1004" s="822"/>
      <c r="K1004" s="822"/>
      <c r="L1004" s="831"/>
      <c r="M1004" s="831"/>
      <c r="N1004" s="822"/>
      <c r="O1004" s="822"/>
      <c r="P1004" s="831">
        <v>1</v>
      </c>
      <c r="Q1004" s="831">
        <v>697</v>
      </c>
      <c r="R1004" s="827"/>
      <c r="S1004" s="832">
        <v>697</v>
      </c>
    </row>
    <row r="1005" spans="1:19" ht="14.45" customHeight="1" x14ac:dyDescent="0.2">
      <c r="A1005" s="821" t="s">
        <v>7252</v>
      </c>
      <c r="B1005" s="822" t="s">
        <v>7253</v>
      </c>
      <c r="C1005" s="822" t="s">
        <v>643</v>
      </c>
      <c r="D1005" s="822" t="s">
        <v>2350</v>
      </c>
      <c r="E1005" s="822" t="s">
        <v>7235</v>
      </c>
      <c r="F1005" s="822" t="s">
        <v>7397</v>
      </c>
      <c r="G1005" s="822" t="s">
        <v>7398</v>
      </c>
      <c r="H1005" s="831"/>
      <c r="I1005" s="831"/>
      <c r="J1005" s="822"/>
      <c r="K1005" s="822"/>
      <c r="L1005" s="831"/>
      <c r="M1005" s="831"/>
      <c r="N1005" s="822"/>
      <c r="O1005" s="822"/>
      <c r="P1005" s="831">
        <v>1</v>
      </c>
      <c r="Q1005" s="831">
        <v>734</v>
      </c>
      <c r="R1005" s="827"/>
      <c r="S1005" s="832">
        <v>734</v>
      </c>
    </row>
    <row r="1006" spans="1:19" ht="14.45" customHeight="1" x14ac:dyDescent="0.2">
      <c r="A1006" s="821" t="s">
        <v>7252</v>
      </c>
      <c r="B1006" s="822" t="s">
        <v>7253</v>
      </c>
      <c r="C1006" s="822" t="s">
        <v>643</v>
      </c>
      <c r="D1006" s="822" t="s">
        <v>2311</v>
      </c>
      <c r="E1006" s="822" t="s">
        <v>7230</v>
      </c>
      <c r="F1006" s="822" t="s">
        <v>7231</v>
      </c>
      <c r="G1006" s="822" t="s">
        <v>7232</v>
      </c>
      <c r="H1006" s="831">
        <v>1.5</v>
      </c>
      <c r="I1006" s="831">
        <v>104.55000000000001</v>
      </c>
      <c r="J1006" s="822">
        <v>0.83320051004144091</v>
      </c>
      <c r="K1006" s="822">
        <v>69.7</v>
      </c>
      <c r="L1006" s="831">
        <v>1.7999999999999998</v>
      </c>
      <c r="M1006" s="831">
        <v>125.48</v>
      </c>
      <c r="N1006" s="822">
        <v>1</v>
      </c>
      <c r="O1006" s="822">
        <v>69.711111111111123</v>
      </c>
      <c r="P1006" s="831">
        <v>1.5</v>
      </c>
      <c r="Q1006" s="831">
        <v>104.55000000000001</v>
      </c>
      <c r="R1006" s="827">
        <v>0.83320051004144091</v>
      </c>
      <c r="S1006" s="832">
        <v>69.7</v>
      </c>
    </row>
    <row r="1007" spans="1:19" ht="14.45" customHeight="1" x14ac:dyDescent="0.2">
      <c r="A1007" s="821" t="s">
        <v>7252</v>
      </c>
      <c r="B1007" s="822" t="s">
        <v>7253</v>
      </c>
      <c r="C1007" s="822" t="s">
        <v>643</v>
      </c>
      <c r="D1007" s="822" t="s">
        <v>2311</v>
      </c>
      <c r="E1007" s="822" t="s">
        <v>7235</v>
      </c>
      <c r="F1007" s="822" t="s">
        <v>7276</v>
      </c>
      <c r="G1007" s="822" t="s">
        <v>7277</v>
      </c>
      <c r="H1007" s="831"/>
      <c r="I1007" s="831"/>
      <c r="J1007" s="822"/>
      <c r="K1007" s="822"/>
      <c r="L1007" s="831"/>
      <c r="M1007" s="831"/>
      <c r="N1007" s="822"/>
      <c r="O1007" s="822"/>
      <c r="P1007" s="831">
        <v>4</v>
      </c>
      <c r="Q1007" s="831">
        <v>152</v>
      </c>
      <c r="R1007" s="827"/>
      <c r="S1007" s="832">
        <v>38</v>
      </c>
    </row>
    <row r="1008" spans="1:19" ht="14.45" customHeight="1" x14ac:dyDescent="0.2">
      <c r="A1008" s="821" t="s">
        <v>7252</v>
      </c>
      <c r="B1008" s="822" t="s">
        <v>7253</v>
      </c>
      <c r="C1008" s="822" t="s">
        <v>643</v>
      </c>
      <c r="D1008" s="822" t="s">
        <v>2311</v>
      </c>
      <c r="E1008" s="822" t="s">
        <v>7235</v>
      </c>
      <c r="F1008" s="822" t="s">
        <v>7387</v>
      </c>
      <c r="G1008" s="822" t="s">
        <v>7388</v>
      </c>
      <c r="H1008" s="831"/>
      <c r="I1008" s="831"/>
      <c r="J1008" s="822"/>
      <c r="K1008" s="822"/>
      <c r="L1008" s="831">
        <v>1</v>
      </c>
      <c r="M1008" s="831">
        <v>1687</v>
      </c>
      <c r="N1008" s="822">
        <v>1</v>
      </c>
      <c r="O1008" s="822">
        <v>1687</v>
      </c>
      <c r="P1008" s="831"/>
      <c r="Q1008" s="831"/>
      <c r="R1008" s="827"/>
      <c r="S1008" s="832"/>
    </row>
    <row r="1009" spans="1:19" ht="14.45" customHeight="1" x14ac:dyDescent="0.2">
      <c r="A1009" s="821" t="s">
        <v>7252</v>
      </c>
      <c r="B1009" s="822" t="s">
        <v>7253</v>
      </c>
      <c r="C1009" s="822" t="s">
        <v>643</v>
      </c>
      <c r="D1009" s="822" t="s">
        <v>2311</v>
      </c>
      <c r="E1009" s="822" t="s">
        <v>7235</v>
      </c>
      <c r="F1009" s="822" t="s">
        <v>7389</v>
      </c>
      <c r="G1009" s="822" t="s">
        <v>7390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1</v>
      </c>
      <c r="Q1009" s="831">
        <v>1415</v>
      </c>
      <c r="R1009" s="827"/>
      <c r="S1009" s="832">
        <v>1415</v>
      </c>
    </row>
    <row r="1010" spans="1:19" ht="14.45" customHeight="1" x14ac:dyDescent="0.2">
      <c r="A1010" s="821" t="s">
        <v>7252</v>
      </c>
      <c r="B1010" s="822" t="s">
        <v>7253</v>
      </c>
      <c r="C1010" s="822" t="s">
        <v>643</v>
      </c>
      <c r="D1010" s="822" t="s">
        <v>2311</v>
      </c>
      <c r="E1010" s="822" t="s">
        <v>7235</v>
      </c>
      <c r="F1010" s="822" t="s">
        <v>7236</v>
      </c>
      <c r="G1010" s="822" t="s">
        <v>7237</v>
      </c>
      <c r="H1010" s="831"/>
      <c r="I1010" s="831"/>
      <c r="J1010" s="822"/>
      <c r="K1010" s="822"/>
      <c r="L1010" s="831"/>
      <c r="M1010" s="831"/>
      <c r="N1010" s="822"/>
      <c r="O1010" s="822"/>
      <c r="P1010" s="831">
        <v>1</v>
      </c>
      <c r="Q1010" s="831">
        <v>1046</v>
      </c>
      <c r="R1010" s="827"/>
      <c r="S1010" s="832">
        <v>1046</v>
      </c>
    </row>
    <row r="1011" spans="1:19" ht="14.45" customHeight="1" x14ac:dyDescent="0.2">
      <c r="A1011" s="821" t="s">
        <v>7252</v>
      </c>
      <c r="B1011" s="822" t="s">
        <v>7253</v>
      </c>
      <c r="C1011" s="822" t="s">
        <v>643</v>
      </c>
      <c r="D1011" s="822" t="s">
        <v>2311</v>
      </c>
      <c r="E1011" s="822" t="s">
        <v>7235</v>
      </c>
      <c r="F1011" s="822" t="s">
        <v>7306</v>
      </c>
      <c r="G1011" s="822" t="s">
        <v>7307</v>
      </c>
      <c r="H1011" s="831">
        <v>1</v>
      </c>
      <c r="I1011" s="831">
        <v>0</v>
      </c>
      <c r="J1011" s="822"/>
      <c r="K1011" s="822">
        <v>0</v>
      </c>
      <c r="L1011" s="831">
        <v>1</v>
      </c>
      <c r="M1011" s="831">
        <v>0</v>
      </c>
      <c r="N1011" s="822"/>
      <c r="O1011" s="822">
        <v>0</v>
      </c>
      <c r="P1011" s="831"/>
      <c r="Q1011" s="831"/>
      <c r="R1011" s="827"/>
      <c r="S1011" s="832"/>
    </row>
    <row r="1012" spans="1:19" ht="14.45" customHeight="1" x14ac:dyDescent="0.2">
      <c r="A1012" s="821" t="s">
        <v>7252</v>
      </c>
      <c r="B1012" s="822" t="s">
        <v>7253</v>
      </c>
      <c r="C1012" s="822" t="s">
        <v>643</v>
      </c>
      <c r="D1012" s="822" t="s">
        <v>2311</v>
      </c>
      <c r="E1012" s="822" t="s">
        <v>7235</v>
      </c>
      <c r="F1012" s="822" t="s">
        <v>7238</v>
      </c>
      <c r="G1012" s="822" t="s">
        <v>7239</v>
      </c>
      <c r="H1012" s="831">
        <v>18</v>
      </c>
      <c r="I1012" s="831">
        <v>1548</v>
      </c>
      <c r="J1012" s="822">
        <v>1.270935960591133</v>
      </c>
      <c r="K1012" s="822">
        <v>86</v>
      </c>
      <c r="L1012" s="831">
        <v>14</v>
      </c>
      <c r="M1012" s="831">
        <v>1218</v>
      </c>
      <c r="N1012" s="822">
        <v>1</v>
      </c>
      <c r="O1012" s="822">
        <v>87</v>
      </c>
      <c r="P1012" s="831">
        <v>15</v>
      </c>
      <c r="Q1012" s="831">
        <v>1320</v>
      </c>
      <c r="R1012" s="827">
        <v>1.083743842364532</v>
      </c>
      <c r="S1012" s="832">
        <v>88</v>
      </c>
    </row>
    <row r="1013" spans="1:19" ht="14.45" customHeight="1" x14ac:dyDescent="0.2">
      <c r="A1013" s="821" t="s">
        <v>7252</v>
      </c>
      <c r="B1013" s="822" t="s">
        <v>7253</v>
      </c>
      <c r="C1013" s="822" t="s">
        <v>643</v>
      </c>
      <c r="D1013" s="822" t="s">
        <v>2311</v>
      </c>
      <c r="E1013" s="822" t="s">
        <v>7235</v>
      </c>
      <c r="F1013" s="822" t="s">
        <v>7397</v>
      </c>
      <c r="G1013" s="822" t="s">
        <v>7398</v>
      </c>
      <c r="H1013" s="831">
        <v>18</v>
      </c>
      <c r="I1013" s="831">
        <v>13014</v>
      </c>
      <c r="J1013" s="822">
        <v>1.7851851851851852</v>
      </c>
      <c r="K1013" s="822">
        <v>723</v>
      </c>
      <c r="L1013" s="831">
        <v>10</v>
      </c>
      <c r="M1013" s="831">
        <v>7290</v>
      </c>
      <c r="N1013" s="822">
        <v>1</v>
      </c>
      <c r="O1013" s="822">
        <v>729</v>
      </c>
      <c r="P1013" s="831">
        <v>11</v>
      </c>
      <c r="Q1013" s="831">
        <v>8074</v>
      </c>
      <c r="R1013" s="827">
        <v>1.1075445816186558</v>
      </c>
      <c r="S1013" s="832">
        <v>734</v>
      </c>
    </row>
    <row r="1014" spans="1:19" ht="14.45" customHeight="1" x14ac:dyDescent="0.2">
      <c r="A1014" s="821" t="s">
        <v>7252</v>
      </c>
      <c r="B1014" s="822" t="s">
        <v>7253</v>
      </c>
      <c r="C1014" s="822" t="s">
        <v>643</v>
      </c>
      <c r="D1014" s="822" t="s">
        <v>2311</v>
      </c>
      <c r="E1014" s="822" t="s">
        <v>7235</v>
      </c>
      <c r="F1014" s="822" t="s">
        <v>7346</v>
      </c>
      <c r="G1014" s="822" t="s">
        <v>7347</v>
      </c>
      <c r="H1014" s="831"/>
      <c r="I1014" s="831"/>
      <c r="J1014" s="822"/>
      <c r="K1014" s="822"/>
      <c r="L1014" s="831">
        <v>1</v>
      </c>
      <c r="M1014" s="831">
        <v>1316</v>
      </c>
      <c r="N1014" s="822">
        <v>1</v>
      </c>
      <c r="O1014" s="822">
        <v>1316</v>
      </c>
      <c r="P1014" s="831">
        <v>2</v>
      </c>
      <c r="Q1014" s="831">
        <v>2642</v>
      </c>
      <c r="R1014" s="827">
        <v>2.0075987841945291</v>
      </c>
      <c r="S1014" s="832">
        <v>1321</v>
      </c>
    </row>
    <row r="1015" spans="1:19" ht="14.45" customHeight="1" x14ac:dyDescent="0.2">
      <c r="A1015" s="821" t="s">
        <v>7252</v>
      </c>
      <c r="B1015" s="822" t="s">
        <v>7253</v>
      </c>
      <c r="C1015" s="822" t="s">
        <v>643</v>
      </c>
      <c r="D1015" s="822" t="s">
        <v>2311</v>
      </c>
      <c r="E1015" s="822" t="s">
        <v>7235</v>
      </c>
      <c r="F1015" s="822" t="s">
        <v>7350</v>
      </c>
      <c r="G1015" s="822" t="s">
        <v>7351</v>
      </c>
      <c r="H1015" s="831">
        <v>3</v>
      </c>
      <c r="I1015" s="831">
        <v>1503</v>
      </c>
      <c r="J1015" s="822">
        <v>1.4851778656126482</v>
      </c>
      <c r="K1015" s="822">
        <v>501</v>
      </c>
      <c r="L1015" s="831">
        <v>2</v>
      </c>
      <c r="M1015" s="831">
        <v>1012</v>
      </c>
      <c r="N1015" s="822">
        <v>1</v>
      </c>
      <c r="O1015" s="822">
        <v>506</v>
      </c>
      <c r="P1015" s="831"/>
      <c r="Q1015" s="831"/>
      <c r="R1015" s="827"/>
      <c r="S1015" s="832"/>
    </row>
    <row r="1016" spans="1:19" ht="14.45" customHeight="1" x14ac:dyDescent="0.2">
      <c r="A1016" s="821" t="s">
        <v>7252</v>
      </c>
      <c r="B1016" s="822" t="s">
        <v>7253</v>
      </c>
      <c r="C1016" s="822" t="s">
        <v>643</v>
      </c>
      <c r="D1016" s="822" t="s">
        <v>2311</v>
      </c>
      <c r="E1016" s="822" t="s">
        <v>7235</v>
      </c>
      <c r="F1016" s="822" t="s">
        <v>7358</v>
      </c>
      <c r="G1016" s="822" t="s">
        <v>7359</v>
      </c>
      <c r="H1016" s="831"/>
      <c r="I1016" s="831"/>
      <c r="J1016" s="822"/>
      <c r="K1016" s="822"/>
      <c r="L1016" s="831">
        <v>2</v>
      </c>
      <c r="M1016" s="831">
        <v>1020</v>
      </c>
      <c r="N1016" s="822">
        <v>1</v>
      </c>
      <c r="O1016" s="822">
        <v>510</v>
      </c>
      <c r="P1016" s="831">
        <v>1</v>
      </c>
      <c r="Q1016" s="831">
        <v>513</v>
      </c>
      <c r="R1016" s="827">
        <v>0.50294117647058822</v>
      </c>
      <c r="S1016" s="832">
        <v>513</v>
      </c>
    </row>
    <row r="1017" spans="1:19" ht="14.45" customHeight="1" x14ac:dyDescent="0.2">
      <c r="A1017" s="821" t="s">
        <v>7252</v>
      </c>
      <c r="B1017" s="822" t="s">
        <v>7253</v>
      </c>
      <c r="C1017" s="822" t="s">
        <v>643</v>
      </c>
      <c r="D1017" s="822" t="s">
        <v>2311</v>
      </c>
      <c r="E1017" s="822" t="s">
        <v>7235</v>
      </c>
      <c r="F1017" s="822" t="s">
        <v>7368</v>
      </c>
      <c r="G1017" s="822" t="s">
        <v>7369</v>
      </c>
      <c r="H1017" s="831">
        <v>4</v>
      </c>
      <c r="I1017" s="831">
        <v>0</v>
      </c>
      <c r="J1017" s="822"/>
      <c r="K1017" s="822">
        <v>0</v>
      </c>
      <c r="L1017" s="831">
        <v>1</v>
      </c>
      <c r="M1017" s="831">
        <v>0</v>
      </c>
      <c r="N1017" s="822"/>
      <c r="O1017" s="822">
        <v>0</v>
      </c>
      <c r="P1017" s="831">
        <v>1</v>
      </c>
      <c r="Q1017" s="831">
        <v>0</v>
      </c>
      <c r="R1017" s="827"/>
      <c r="S1017" s="832">
        <v>0</v>
      </c>
    </row>
    <row r="1018" spans="1:19" ht="14.45" customHeight="1" x14ac:dyDescent="0.2">
      <c r="A1018" s="821" t="s">
        <v>7252</v>
      </c>
      <c r="B1018" s="822" t="s">
        <v>7253</v>
      </c>
      <c r="C1018" s="822" t="s">
        <v>643</v>
      </c>
      <c r="D1018" s="822" t="s">
        <v>2342</v>
      </c>
      <c r="E1018" s="822" t="s">
        <v>7230</v>
      </c>
      <c r="F1018" s="822" t="s">
        <v>7231</v>
      </c>
      <c r="G1018" s="822" t="s">
        <v>7232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1</v>
      </c>
      <c r="Q1018" s="831">
        <v>69.7</v>
      </c>
      <c r="R1018" s="827"/>
      <c r="S1018" s="832">
        <v>69.7</v>
      </c>
    </row>
    <row r="1019" spans="1:19" ht="14.45" customHeight="1" x14ac:dyDescent="0.2">
      <c r="A1019" s="821" t="s">
        <v>7252</v>
      </c>
      <c r="B1019" s="822" t="s">
        <v>7253</v>
      </c>
      <c r="C1019" s="822" t="s">
        <v>643</v>
      </c>
      <c r="D1019" s="822" t="s">
        <v>2342</v>
      </c>
      <c r="E1019" s="822" t="s">
        <v>7235</v>
      </c>
      <c r="F1019" s="822" t="s">
        <v>7238</v>
      </c>
      <c r="G1019" s="822" t="s">
        <v>7239</v>
      </c>
      <c r="H1019" s="831"/>
      <c r="I1019" s="831"/>
      <c r="J1019" s="822"/>
      <c r="K1019" s="822"/>
      <c r="L1019" s="831"/>
      <c r="M1019" s="831"/>
      <c r="N1019" s="822"/>
      <c r="O1019" s="822"/>
      <c r="P1019" s="831">
        <v>11</v>
      </c>
      <c r="Q1019" s="831">
        <v>968</v>
      </c>
      <c r="R1019" s="827"/>
      <c r="S1019" s="832">
        <v>88</v>
      </c>
    </row>
    <row r="1020" spans="1:19" ht="14.45" customHeight="1" x14ac:dyDescent="0.2">
      <c r="A1020" s="821" t="s">
        <v>7252</v>
      </c>
      <c r="B1020" s="822" t="s">
        <v>7253</v>
      </c>
      <c r="C1020" s="822" t="s">
        <v>643</v>
      </c>
      <c r="D1020" s="822" t="s">
        <v>2342</v>
      </c>
      <c r="E1020" s="822" t="s">
        <v>7235</v>
      </c>
      <c r="F1020" s="822" t="s">
        <v>7397</v>
      </c>
      <c r="G1020" s="822" t="s">
        <v>7398</v>
      </c>
      <c r="H1020" s="831"/>
      <c r="I1020" s="831"/>
      <c r="J1020" s="822"/>
      <c r="K1020" s="822"/>
      <c r="L1020" s="831"/>
      <c r="M1020" s="831"/>
      <c r="N1020" s="822"/>
      <c r="O1020" s="822"/>
      <c r="P1020" s="831">
        <v>11</v>
      </c>
      <c r="Q1020" s="831">
        <v>8074</v>
      </c>
      <c r="R1020" s="827"/>
      <c r="S1020" s="832">
        <v>734</v>
      </c>
    </row>
    <row r="1021" spans="1:19" ht="14.45" customHeight="1" x14ac:dyDescent="0.2">
      <c r="A1021" s="821" t="s">
        <v>7252</v>
      </c>
      <c r="B1021" s="822" t="s">
        <v>7253</v>
      </c>
      <c r="C1021" s="822" t="s">
        <v>643</v>
      </c>
      <c r="D1021" s="822" t="s">
        <v>2342</v>
      </c>
      <c r="E1021" s="822" t="s">
        <v>7235</v>
      </c>
      <c r="F1021" s="822" t="s">
        <v>7368</v>
      </c>
      <c r="G1021" s="822" t="s">
        <v>7369</v>
      </c>
      <c r="H1021" s="831"/>
      <c r="I1021" s="831"/>
      <c r="J1021" s="822"/>
      <c r="K1021" s="822"/>
      <c r="L1021" s="831"/>
      <c r="M1021" s="831"/>
      <c r="N1021" s="822"/>
      <c r="O1021" s="822"/>
      <c r="P1021" s="831">
        <v>3</v>
      </c>
      <c r="Q1021" s="831">
        <v>0</v>
      </c>
      <c r="R1021" s="827"/>
      <c r="S1021" s="832">
        <v>0</v>
      </c>
    </row>
    <row r="1022" spans="1:19" ht="14.45" customHeight="1" x14ac:dyDescent="0.2">
      <c r="A1022" s="821" t="s">
        <v>7252</v>
      </c>
      <c r="B1022" s="822" t="s">
        <v>7253</v>
      </c>
      <c r="C1022" s="822" t="s">
        <v>643</v>
      </c>
      <c r="D1022" s="822" t="s">
        <v>2333</v>
      </c>
      <c r="E1022" s="822" t="s">
        <v>7230</v>
      </c>
      <c r="F1022" s="822" t="s">
        <v>7231</v>
      </c>
      <c r="G1022" s="822" t="s">
        <v>7232</v>
      </c>
      <c r="H1022" s="831"/>
      <c r="I1022" s="831"/>
      <c r="J1022" s="822"/>
      <c r="K1022" s="822"/>
      <c r="L1022" s="831">
        <v>0.8</v>
      </c>
      <c r="M1022" s="831">
        <v>55.760000000000005</v>
      </c>
      <c r="N1022" s="822">
        <v>1</v>
      </c>
      <c r="O1022" s="822">
        <v>69.7</v>
      </c>
      <c r="P1022" s="831">
        <v>3.5</v>
      </c>
      <c r="Q1022" s="831">
        <v>243.95</v>
      </c>
      <c r="R1022" s="827">
        <v>4.3749999999999991</v>
      </c>
      <c r="S1022" s="832">
        <v>69.7</v>
      </c>
    </row>
    <row r="1023" spans="1:19" ht="14.45" customHeight="1" x14ac:dyDescent="0.2">
      <c r="A1023" s="821" t="s">
        <v>7252</v>
      </c>
      <c r="B1023" s="822" t="s">
        <v>7253</v>
      </c>
      <c r="C1023" s="822" t="s">
        <v>643</v>
      </c>
      <c r="D1023" s="822" t="s">
        <v>2333</v>
      </c>
      <c r="E1023" s="822" t="s">
        <v>7233</v>
      </c>
      <c r="F1023" s="822" t="s">
        <v>7234</v>
      </c>
      <c r="G1023" s="822"/>
      <c r="H1023" s="831"/>
      <c r="I1023" s="831"/>
      <c r="J1023" s="822"/>
      <c r="K1023" s="822"/>
      <c r="L1023" s="831">
        <v>2</v>
      </c>
      <c r="M1023" s="831">
        <v>126</v>
      </c>
      <c r="N1023" s="822">
        <v>1</v>
      </c>
      <c r="O1023" s="822">
        <v>63</v>
      </c>
      <c r="P1023" s="831"/>
      <c r="Q1023" s="831"/>
      <c r="R1023" s="827"/>
      <c r="S1023" s="832"/>
    </row>
    <row r="1024" spans="1:19" ht="14.45" customHeight="1" x14ac:dyDescent="0.2">
      <c r="A1024" s="821" t="s">
        <v>7252</v>
      </c>
      <c r="B1024" s="822" t="s">
        <v>7253</v>
      </c>
      <c r="C1024" s="822" t="s">
        <v>643</v>
      </c>
      <c r="D1024" s="822" t="s">
        <v>2333</v>
      </c>
      <c r="E1024" s="822" t="s">
        <v>7235</v>
      </c>
      <c r="F1024" s="822" t="s">
        <v>7274</v>
      </c>
      <c r="G1024" s="822" t="s">
        <v>7275</v>
      </c>
      <c r="H1024" s="831"/>
      <c r="I1024" s="831"/>
      <c r="J1024" s="822"/>
      <c r="K1024" s="822"/>
      <c r="L1024" s="831"/>
      <c r="M1024" s="831"/>
      <c r="N1024" s="822"/>
      <c r="O1024" s="822"/>
      <c r="P1024" s="831">
        <v>1</v>
      </c>
      <c r="Q1024" s="831">
        <v>108</v>
      </c>
      <c r="R1024" s="827"/>
      <c r="S1024" s="832">
        <v>108</v>
      </c>
    </row>
    <row r="1025" spans="1:19" ht="14.45" customHeight="1" x14ac:dyDescent="0.2">
      <c r="A1025" s="821" t="s">
        <v>7252</v>
      </c>
      <c r="B1025" s="822" t="s">
        <v>7253</v>
      </c>
      <c r="C1025" s="822" t="s">
        <v>643</v>
      </c>
      <c r="D1025" s="822" t="s">
        <v>2333</v>
      </c>
      <c r="E1025" s="822" t="s">
        <v>7235</v>
      </c>
      <c r="F1025" s="822" t="s">
        <v>7387</v>
      </c>
      <c r="G1025" s="822" t="s">
        <v>7388</v>
      </c>
      <c r="H1025" s="831"/>
      <c r="I1025" s="831"/>
      <c r="J1025" s="822"/>
      <c r="K1025" s="822"/>
      <c r="L1025" s="831">
        <v>3</v>
      </c>
      <c r="M1025" s="831">
        <v>5061</v>
      </c>
      <c r="N1025" s="822">
        <v>1</v>
      </c>
      <c r="O1025" s="822">
        <v>1687</v>
      </c>
      <c r="P1025" s="831">
        <v>7</v>
      </c>
      <c r="Q1025" s="831">
        <v>11851</v>
      </c>
      <c r="R1025" s="827">
        <v>2.3416320885200554</v>
      </c>
      <c r="S1025" s="832">
        <v>1693</v>
      </c>
    </row>
    <row r="1026" spans="1:19" ht="14.45" customHeight="1" x14ac:dyDescent="0.2">
      <c r="A1026" s="821" t="s">
        <v>7252</v>
      </c>
      <c r="B1026" s="822" t="s">
        <v>7253</v>
      </c>
      <c r="C1026" s="822" t="s">
        <v>643</v>
      </c>
      <c r="D1026" s="822" t="s">
        <v>2333</v>
      </c>
      <c r="E1026" s="822" t="s">
        <v>7235</v>
      </c>
      <c r="F1026" s="822" t="s">
        <v>7389</v>
      </c>
      <c r="G1026" s="822" t="s">
        <v>7390</v>
      </c>
      <c r="H1026" s="831"/>
      <c r="I1026" s="831"/>
      <c r="J1026" s="822"/>
      <c r="K1026" s="822"/>
      <c r="L1026" s="831"/>
      <c r="M1026" s="831"/>
      <c r="N1026" s="822"/>
      <c r="O1026" s="822"/>
      <c r="P1026" s="831">
        <v>3</v>
      </c>
      <c r="Q1026" s="831">
        <v>4245</v>
      </c>
      <c r="R1026" s="827"/>
      <c r="S1026" s="832">
        <v>1415</v>
      </c>
    </row>
    <row r="1027" spans="1:19" ht="14.45" customHeight="1" x14ac:dyDescent="0.2">
      <c r="A1027" s="821" t="s">
        <v>7252</v>
      </c>
      <c r="B1027" s="822" t="s">
        <v>7253</v>
      </c>
      <c r="C1027" s="822" t="s">
        <v>643</v>
      </c>
      <c r="D1027" s="822" t="s">
        <v>2333</v>
      </c>
      <c r="E1027" s="822" t="s">
        <v>7235</v>
      </c>
      <c r="F1027" s="822" t="s">
        <v>7296</v>
      </c>
      <c r="G1027" s="822" t="s">
        <v>7297</v>
      </c>
      <c r="H1027" s="831"/>
      <c r="I1027" s="831"/>
      <c r="J1027" s="822"/>
      <c r="K1027" s="822"/>
      <c r="L1027" s="831"/>
      <c r="M1027" s="831"/>
      <c r="N1027" s="822"/>
      <c r="O1027" s="822"/>
      <c r="P1027" s="831">
        <v>1</v>
      </c>
      <c r="Q1027" s="831">
        <v>127</v>
      </c>
      <c r="R1027" s="827"/>
      <c r="S1027" s="832">
        <v>127</v>
      </c>
    </row>
    <row r="1028" spans="1:19" ht="14.45" customHeight="1" x14ac:dyDescent="0.2">
      <c r="A1028" s="821" t="s">
        <v>7252</v>
      </c>
      <c r="B1028" s="822" t="s">
        <v>7253</v>
      </c>
      <c r="C1028" s="822" t="s">
        <v>643</v>
      </c>
      <c r="D1028" s="822" t="s">
        <v>2333</v>
      </c>
      <c r="E1028" s="822" t="s">
        <v>7235</v>
      </c>
      <c r="F1028" s="822" t="s">
        <v>7391</v>
      </c>
      <c r="G1028" s="822" t="s">
        <v>7392</v>
      </c>
      <c r="H1028" s="831"/>
      <c r="I1028" s="831"/>
      <c r="J1028" s="822"/>
      <c r="K1028" s="822"/>
      <c r="L1028" s="831"/>
      <c r="M1028" s="831"/>
      <c r="N1028" s="822"/>
      <c r="O1028" s="822"/>
      <c r="P1028" s="831">
        <v>2</v>
      </c>
      <c r="Q1028" s="831">
        <v>1364</v>
      </c>
      <c r="R1028" s="827"/>
      <c r="S1028" s="832">
        <v>682</v>
      </c>
    </row>
    <row r="1029" spans="1:19" ht="14.45" customHeight="1" x14ac:dyDescent="0.2">
      <c r="A1029" s="821" t="s">
        <v>7252</v>
      </c>
      <c r="B1029" s="822" t="s">
        <v>7253</v>
      </c>
      <c r="C1029" s="822" t="s">
        <v>643</v>
      </c>
      <c r="D1029" s="822" t="s">
        <v>2333</v>
      </c>
      <c r="E1029" s="822" t="s">
        <v>7235</v>
      </c>
      <c r="F1029" s="822" t="s">
        <v>7236</v>
      </c>
      <c r="G1029" s="822" t="s">
        <v>7237</v>
      </c>
      <c r="H1029" s="831"/>
      <c r="I1029" s="831"/>
      <c r="J1029" s="822"/>
      <c r="K1029" s="822"/>
      <c r="L1029" s="831"/>
      <c r="M1029" s="831"/>
      <c r="N1029" s="822"/>
      <c r="O1029" s="822"/>
      <c r="P1029" s="831">
        <v>2</v>
      </c>
      <c r="Q1029" s="831">
        <v>2092</v>
      </c>
      <c r="R1029" s="827"/>
      <c r="S1029" s="832">
        <v>1046</v>
      </c>
    </row>
    <row r="1030" spans="1:19" ht="14.45" customHeight="1" x14ac:dyDescent="0.2">
      <c r="A1030" s="821" t="s">
        <v>7252</v>
      </c>
      <c r="B1030" s="822" t="s">
        <v>7253</v>
      </c>
      <c r="C1030" s="822" t="s">
        <v>643</v>
      </c>
      <c r="D1030" s="822" t="s">
        <v>2333</v>
      </c>
      <c r="E1030" s="822" t="s">
        <v>7235</v>
      </c>
      <c r="F1030" s="822" t="s">
        <v>7308</v>
      </c>
      <c r="G1030" s="822" t="s">
        <v>7309</v>
      </c>
      <c r="H1030" s="831"/>
      <c r="I1030" s="831"/>
      <c r="J1030" s="822"/>
      <c r="K1030" s="822"/>
      <c r="L1030" s="831"/>
      <c r="M1030" s="831"/>
      <c r="N1030" s="822"/>
      <c r="O1030" s="822"/>
      <c r="P1030" s="831">
        <v>1</v>
      </c>
      <c r="Q1030" s="831">
        <v>45.56</v>
      </c>
      <c r="R1030" s="827"/>
      <c r="S1030" s="832">
        <v>45.56</v>
      </c>
    </row>
    <row r="1031" spans="1:19" ht="14.45" customHeight="1" x14ac:dyDescent="0.2">
      <c r="A1031" s="821" t="s">
        <v>7252</v>
      </c>
      <c r="B1031" s="822" t="s">
        <v>7253</v>
      </c>
      <c r="C1031" s="822" t="s">
        <v>643</v>
      </c>
      <c r="D1031" s="822" t="s">
        <v>2333</v>
      </c>
      <c r="E1031" s="822" t="s">
        <v>7235</v>
      </c>
      <c r="F1031" s="822" t="s">
        <v>7238</v>
      </c>
      <c r="G1031" s="822" t="s">
        <v>7239</v>
      </c>
      <c r="H1031" s="831"/>
      <c r="I1031" s="831"/>
      <c r="J1031" s="822"/>
      <c r="K1031" s="822"/>
      <c r="L1031" s="831">
        <v>8</v>
      </c>
      <c r="M1031" s="831">
        <v>696</v>
      </c>
      <c r="N1031" s="822">
        <v>1</v>
      </c>
      <c r="O1031" s="822">
        <v>87</v>
      </c>
      <c r="P1031" s="831">
        <v>34</v>
      </c>
      <c r="Q1031" s="831">
        <v>2992</v>
      </c>
      <c r="R1031" s="827">
        <v>4.2988505747126435</v>
      </c>
      <c r="S1031" s="832">
        <v>88</v>
      </c>
    </row>
    <row r="1032" spans="1:19" ht="14.45" customHeight="1" x14ac:dyDescent="0.2">
      <c r="A1032" s="821" t="s">
        <v>7252</v>
      </c>
      <c r="B1032" s="822" t="s">
        <v>7253</v>
      </c>
      <c r="C1032" s="822" t="s">
        <v>643</v>
      </c>
      <c r="D1032" s="822" t="s">
        <v>2333</v>
      </c>
      <c r="E1032" s="822" t="s">
        <v>7235</v>
      </c>
      <c r="F1032" s="822" t="s">
        <v>7397</v>
      </c>
      <c r="G1032" s="822" t="s">
        <v>7398</v>
      </c>
      <c r="H1032" s="831"/>
      <c r="I1032" s="831"/>
      <c r="J1032" s="822"/>
      <c r="K1032" s="822"/>
      <c r="L1032" s="831"/>
      <c r="M1032" s="831"/>
      <c r="N1032" s="822"/>
      <c r="O1032" s="822"/>
      <c r="P1032" s="831">
        <v>12</v>
      </c>
      <c r="Q1032" s="831">
        <v>8808</v>
      </c>
      <c r="R1032" s="827"/>
      <c r="S1032" s="832">
        <v>734</v>
      </c>
    </row>
    <row r="1033" spans="1:19" ht="14.45" customHeight="1" x14ac:dyDescent="0.2">
      <c r="A1033" s="821" t="s">
        <v>7252</v>
      </c>
      <c r="B1033" s="822" t="s">
        <v>7253</v>
      </c>
      <c r="C1033" s="822" t="s">
        <v>643</v>
      </c>
      <c r="D1033" s="822" t="s">
        <v>2333</v>
      </c>
      <c r="E1033" s="822" t="s">
        <v>7235</v>
      </c>
      <c r="F1033" s="822" t="s">
        <v>7334</v>
      </c>
      <c r="G1033" s="822" t="s">
        <v>7335</v>
      </c>
      <c r="H1033" s="831"/>
      <c r="I1033" s="831"/>
      <c r="J1033" s="822"/>
      <c r="K1033" s="822"/>
      <c r="L1033" s="831">
        <v>1</v>
      </c>
      <c r="M1033" s="831">
        <v>122</v>
      </c>
      <c r="N1033" s="822">
        <v>1</v>
      </c>
      <c r="O1033" s="822">
        <v>122</v>
      </c>
      <c r="P1033" s="831"/>
      <c r="Q1033" s="831"/>
      <c r="R1033" s="827"/>
      <c r="S1033" s="832"/>
    </row>
    <row r="1034" spans="1:19" ht="14.45" customHeight="1" x14ac:dyDescent="0.2">
      <c r="A1034" s="821" t="s">
        <v>7252</v>
      </c>
      <c r="B1034" s="822" t="s">
        <v>7253</v>
      </c>
      <c r="C1034" s="822" t="s">
        <v>643</v>
      </c>
      <c r="D1034" s="822" t="s">
        <v>2333</v>
      </c>
      <c r="E1034" s="822" t="s">
        <v>7235</v>
      </c>
      <c r="F1034" s="822" t="s">
        <v>7346</v>
      </c>
      <c r="G1034" s="822" t="s">
        <v>7347</v>
      </c>
      <c r="H1034" s="831"/>
      <c r="I1034" s="831"/>
      <c r="J1034" s="822"/>
      <c r="K1034" s="822"/>
      <c r="L1034" s="831">
        <v>3</v>
      </c>
      <c r="M1034" s="831">
        <v>3948</v>
      </c>
      <c r="N1034" s="822">
        <v>1</v>
      </c>
      <c r="O1034" s="822">
        <v>1316</v>
      </c>
      <c r="P1034" s="831">
        <v>3</v>
      </c>
      <c r="Q1034" s="831">
        <v>3963</v>
      </c>
      <c r="R1034" s="827">
        <v>1.0037993920972645</v>
      </c>
      <c r="S1034" s="832">
        <v>1321</v>
      </c>
    </row>
    <row r="1035" spans="1:19" ht="14.45" customHeight="1" x14ac:dyDescent="0.2">
      <c r="A1035" s="821" t="s">
        <v>7252</v>
      </c>
      <c r="B1035" s="822" t="s">
        <v>7253</v>
      </c>
      <c r="C1035" s="822" t="s">
        <v>643</v>
      </c>
      <c r="D1035" s="822" t="s">
        <v>2333</v>
      </c>
      <c r="E1035" s="822" t="s">
        <v>7235</v>
      </c>
      <c r="F1035" s="822" t="s">
        <v>7350</v>
      </c>
      <c r="G1035" s="822" t="s">
        <v>7351</v>
      </c>
      <c r="H1035" s="831"/>
      <c r="I1035" s="831"/>
      <c r="J1035" s="822"/>
      <c r="K1035" s="822"/>
      <c r="L1035" s="831"/>
      <c r="M1035" s="831"/>
      <c r="N1035" s="822"/>
      <c r="O1035" s="822"/>
      <c r="P1035" s="831">
        <v>6</v>
      </c>
      <c r="Q1035" s="831">
        <v>3054</v>
      </c>
      <c r="R1035" s="827"/>
      <c r="S1035" s="832">
        <v>509</v>
      </c>
    </row>
    <row r="1036" spans="1:19" ht="14.45" customHeight="1" x14ac:dyDescent="0.2">
      <c r="A1036" s="821" t="s">
        <v>7252</v>
      </c>
      <c r="B1036" s="822" t="s">
        <v>7253</v>
      </c>
      <c r="C1036" s="822" t="s">
        <v>643</v>
      </c>
      <c r="D1036" s="822" t="s">
        <v>2333</v>
      </c>
      <c r="E1036" s="822" t="s">
        <v>7235</v>
      </c>
      <c r="F1036" s="822" t="s">
        <v>7399</v>
      </c>
      <c r="G1036" s="822" t="s">
        <v>7400</v>
      </c>
      <c r="H1036" s="831"/>
      <c r="I1036" s="831"/>
      <c r="J1036" s="822"/>
      <c r="K1036" s="822"/>
      <c r="L1036" s="831"/>
      <c r="M1036" s="831"/>
      <c r="N1036" s="822"/>
      <c r="O1036" s="822"/>
      <c r="P1036" s="831">
        <v>2</v>
      </c>
      <c r="Q1036" s="831">
        <v>7516</v>
      </c>
      <c r="R1036" s="827"/>
      <c r="S1036" s="832">
        <v>3758</v>
      </c>
    </row>
    <row r="1037" spans="1:19" ht="14.45" customHeight="1" x14ac:dyDescent="0.2">
      <c r="A1037" s="821" t="s">
        <v>7252</v>
      </c>
      <c r="B1037" s="822" t="s">
        <v>7253</v>
      </c>
      <c r="C1037" s="822" t="s">
        <v>643</v>
      </c>
      <c r="D1037" s="822" t="s">
        <v>2333</v>
      </c>
      <c r="E1037" s="822" t="s">
        <v>7235</v>
      </c>
      <c r="F1037" s="822" t="s">
        <v>7364</v>
      </c>
      <c r="G1037" s="822" t="s">
        <v>7365</v>
      </c>
      <c r="H1037" s="831"/>
      <c r="I1037" s="831"/>
      <c r="J1037" s="822"/>
      <c r="K1037" s="822"/>
      <c r="L1037" s="831">
        <v>1</v>
      </c>
      <c r="M1037" s="831">
        <v>1758</v>
      </c>
      <c r="N1037" s="822">
        <v>1</v>
      </c>
      <c r="O1037" s="822">
        <v>1758</v>
      </c>
      <c r="P1037" s="831"/>
      <c r="Q1037" s="831"/>
      <c r="R1037" s="827"/>
      <c r="S1037" s="832"/>
    </row>
    <row r="1038" spans="1:19" ht="14.45" customHeight="1" x14ac:dyDescent="0.2">
      <c r="A1038" s="821" t="s">
        <v>7252</v>
      </c>
      <c r="B1038" s="822" t="s">
        <v>7253</v>
      </c>
      <c r="C1038" s="822" t="s">
        <v>643</v>
      </c>
      <c r="D1038" s="822" t="s">
        <v>2333</v>
      </c>
      <c r="E1038" s="822" t="s">
        <v>7235</v>
      </c>
      <c r="F1038" s="822" t="s">
        <v>7368</v>
      </c>
      <c r="G1038" s="822" t="s">
        <v>7369</v>
      </c>
      <c r="H1038" s="831"/>
      <c r="I1038" s="831"/>
      <c r="J1038" s="822"/>
      <c r="K1038" s="822"/>
      <c r="L1038" s="831">
        <v>1</v>
      </c>
      <c r="M1038" s="831">
        <v>0</v>
      </c>
      <c r="N1038" s="822"/>
      <c r="O1038" s="822">
        <v>0</v>
      </c>
      <c r="P1038" s="831"/>
      <c r="Q1038" s="831"/>
      <c r="R1038" s="827"/>
      <c r="S1038" s="832"/>
    </row>
    <row r="1039" spans="1:19" ht="14.45" customHeight="1" x14ac:dyDescent="0.2">
      <c r="A1039" s="821" t="s">
        <v>7252</v>
      </c>
      <c r="B1039" s="822" t="s">
        <v>7253</v>
      </c>
      <c r="C1039" s="822" t="s">
        <v>643</v>
      </c>
      <c r="D1039" s="822" t="s">
        <v>2352</v>
      </c>
      <c r="E1039" s="822" t="s">
        <v>7230</v>
      </c>
      <c r="F1039" s="822" t="s">
        <v>7231</v>
      </c>
      <c r="G1039" s="822" t="s">
        <v>7232</v>
      </c>
      <c r="H1039" s="831"/>
      <c r="I1039" s="831"/>
      <c r="J1039" s="822"/>
      <c r="K1039" s="822"/>
      <c r="L1039" s="831"/>
      <c r="M1039" s="831"/>
      <c r="N1039" s="822"/>
      <c r="O1039" s="822"/>
      <c r="P1039" s="831">
        <v>0.6</v>
      </c>
      <c r="Q1039" s="831">
        <v>41.82</v>
      </c>
      <c r="R1039" s="827"/>
      <c r="S1039" s="832">
        <v>69.7</v>
      </c>
    </row>
    <row r="1040" spans="1:19" ht="14.45" customHeight="1" x14ac:dyDescent="0.2">
      <c r="A1040" s="821" t="s">
        <v>7252</v>
      </c>
      <c r="B1040" s="822" t="s">
        <v>7253</v>
      </c>
      <c r="C1040" s="822" t="s">
        <v>643</v>
      </c>
      <c r="D1040" s="822" t="s">
        <v>2352</v>
      </c>
      <c r="E1040" s="822" t="s">
        <v>7235</v>
      </c>
      <c r="F1040" s="822" t="s">
        <v>7238</v>
      </c>
      <c r="G1040" s="822" t="s">
        <v>7239</v>
      </c>
      <c r="H1040" s="831"/>
      <c r="I1040" s="831"/>
      <c r="J1040" s="822"/>
      <c r="K1040" s="822"/>
      <c r="L1040" s="831"/>
      <c r="M1040" s="831"/>
      <c r="N1040" s="822"/>
      <c r="O1040" s="822"/>
      <c r="P1040" s="831">
        <v>6</v>
      </c>
      <c r="Q1040" s="831">
        <v>528</v>
      </c>
      <c r="R1040" s="827"/>
      <c r="S1040" s="832">
        <v>88</v>
      </c>
    </row>
    <row r="1041" spans="1:19" ht="14.45" customHeight="1" x14ac:dyDescent="0.2">
      <c r="A1041" s="821" t="s">
        <v>7252</v>
      </c>
      <c r="B1041" s="822" t="s">
        <v>7253</v>
      </c>
      <c r="C1041" s="822" t="s">
        <v>643</v>
      </c>
      <c r="D1041" s="822" t="s">
        <v>2352</v>
      </c>
      <c r="E1041" s="822" t="s">
        <v>7235</v>
      </c>
      <c r="F1041" s="822" t="s">
        <v>7397</v>
      </c>
      <c r="G1041" s="822" t="s">
        <v>7398</v>
      </c>
      <c r="H1041" s="831"/>
      <c r="I1041" s="831"/>
      <c r="J1041" s="822"/>
      <c r="K1041" s="822"/>
      <c r="L1041" s="831"/>
      <c r="M1041" s="831"/>
      <c r="N1041" s="822"/>
      <c r="O1041" s="822"/>
      <c r="P1041" s="831">
        <v>5</v>
      </c>
      <c r="Q1041" s="831">
        <v>3670</v>
      </c>
      <c r="R1041" s="827"/>
      <c r="S1041" s="832">
        <v>734</v>
      </c>
    </row>
    <row r="1042" spans="1:19" ht="14.45" customHeight="1" x14ac:dyDescent="0.2">
      <c r="A1042" s="821" t="s">
        <v>7252</v>
      </c>
      <c r="B1042" s="822" t="s">
        <v>7253</v>
      </c>
      <c r="C1042" s="822" t="s">
        <v>643</v>
      </c>
      <c r="D1042" s="822" t="s">
        <v>2352</v>
      </c>
      <c r="E1042" s="822" t="s">
        <v>7235</v>
      </c>
      <c r="F1042" s="822" t="s">
        <v>7350</v>
      </c>
      <c r="G1042" s="822" t="s">
        <v>7351</v>
      </c>
      <c r="H1042" s="831"/>
      <c r="I1042" s="831"/>
      <c r="J1042" s="822"/>
      <c r="K1042" s="822"/>
      <c r="L1042" s="831"/>
      <c r="M1042" s="831"/>
      <c r="N1042" s="822"/>
      <c r="O1042" s="822"/>
      <c r="P1042" s="831">
        <v>1</v>
      </c>
      <c r="Q1042" s="831">
        <v>509</v>
      </c>
      <c r="R1042" s="827"/>
      <c r="S1042" s="832">
        <v>509</v>
      </c>
    </row>
    <row r="1043" spans="1:19" ht="14.45" customHeight="1" x14ac:dyDescent="0.2">
      <c r="A1043" s="821" t="s">
        <v>7252</v>
      </c>
      <c r="B1043" s="822" t="s">
        <v>7253</v>
      </c>
      <c r="C1043" s="822" t="s">
        <v>643</v>
      </c>
      <c r="D1043" s="822" t="s">
        <v>2328</v>
      </c>
      <c r="E1043" s="822" t="s">
        <v>7230</v>
      </c>
      <c r="F1043" s="822" t="s">
        <v>7231</v>
      </c>
      <c r="G1043" s="822" t="s">
        <v>7232</v>
      </c>
      <c r="H1043" s="831"/>
      <c r="I1043" s="831"/>
      <c r="J1043" s="822"/>
      <c r="K1043" s="822"/>
      <c r="L1043" s="831"/>
      <c r="M1043" s="831"/>
      <c r="N1043" s="822"/>
      <c r="O1043" s="822"/>
      <c r="P1043" s="831">
        <v>0.1</v>
      </c>
      <c r="Q1043" s="831">
        <v>6.97</v>
      </c>
      <c r="R1043" s="827"/>
      <c r="S1043" s="832">
        <v>69.699999999999989</v>
      </c>
    </row>
    <row r="1044" spans="1:19" ht="14.45" customHeight="1" x14ac:dyDescent="0.2">
      <c r="A1044" s="821" t="s">
        <v>7252</v>
      </c>
      <c r="B1044" s="822" t="s">
        <v>7253</v>
      </c>
      <c r="C1044" s="822" t="s">
        <v>643</v>
      </c>
      <c r="D1044" s="822" t="s">
        <v>2328</v>
      </c>
      <c r="E1044" s="822" t="s">
        <v>7235</v>
      </c>
      <c r="F1044" s="822" t="s">
        <v>7238</v>
      </c>
      <c r="G1044" s="822" t="s">
        <v>7239</v>
      </c>
      <c r="H1044" s="831"/>
      <c r="I1044" s="831"/>
      <c r="J1044" s="822"/>
      <c r="K1044" s="822"/>
      <c r="L1044" s="831"/>
      <c r="M1044" s="831"/>
      <c r="N1044" s="822"/>
      <c r="O1044" s="822"/>
      <c r="P1044" s="831">
        <v>1</v>
      </c>
      <c r="Q1044" s="831">
        <v>88</v>
      </c>
      <c r="R1044" s="827"/>
      <c r="S1044" s="832">
        <v>88</v>
      </c>
    </row>
    <row r="1045" spans="1:19" ht="14.45" customHeight="1" thickBot="1" x14ac:dyDescent="0.25">
      <c r="A1045" s="813" t="s">
        <v>7252</v>
      </c>
      <c r="B1045" s="814" t="s">
        <v>7253</v>
      </c>
      <c r="C1045" s="814" t="s">
        <v>643</v>
      </c>
      <c r="D1045" s="814" t="s">
        <v>2328</v>
      </c>
      <c r="E1045" s="814" t="s">
        <v>7235</v>
      </c>
      <c r="F1045" s="814" t="s">
        <v>7397</v>
      </c>
      <c r="G1045" s="814" t="s">
        <v>7398</v>
      </c>
      <c r="H1045" s="833"/>
      <c r="I1045" s="833"/>
      <c r="J1045" s="814"/>
      <c r="K1045" s="814"/>
      <c r="L1045" s="833"/>
      <c r="M1045" s="833"/>
      <c r="N1045" s="814"/>
      <c r="O1045" s="814"/>
      <c r="P1045" s="833">
        <v>1</v>
      </c>
      <c r="Q1045" s="833">
        <v>734</v>
      </c>
      <c r="R1045" s="819"/>
      <c r="S1045" s="834">
        <v>734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03F50EC4-3938-4F2E-A8EA-05D8EB48440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35257660.329999998</v>
      </c>
      <c r="C3" s="344">
        <f t="shared" ref="C3:R3" si="0">SUBTOTAL(9,C6:C1048576)</f>
        <v>15.070242376613148</v>
      </c>
      <c r="D3" s="344">
        <f t="shared" si="0"/>
        <v>50548210</v>
      </c>
      <c r="E3" s="344">
        <f t="shared" si="0"/>
        <v>21</v>
      </c>
      <c r="F3" s="344">
        <f t="shared" si="0"/>
        <v>35815569.670000002</v>
      </c>
      <c r="G3" s="347">
        <f>IF(D3&lt;&gt;0,F3/D3,"")</f>
        <v>0.7085427885576957</v>
      </c>
      <c r="H3" s="343">
        <f t="shared" si="0"/>
        <v>55049844.08000008</v>
      </c>
      <c r="I3" s="344">
        <f t="shared" si="0"/>
        <v>1.2511084074628605</v>
      </c>
      <c r="J3" s="344">
        <f t="shared" si="0"/>
        <v>44000862.039999925</v>
      </c>
      <c r="K3" s="344">
        <f t="shared" si="0"/>
        <v>2</v>
      </c>
      <c r="L3" s="344">
        <f t="shared" si="0"/>
        <v>28764916.479999963</v>
      </c>
      <c r="M3" s="345">
        <f>IF(J3&lt;&gt;0,L3/J3,"")</f>
        <v>0.65373529395516394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7407</v>
      </c>
      <c r="B6" s="863">
        <v>883</v>
      </c>
      <c r="C6" s="807">
        <v>1.3927444794952681</v>
      </c>
      <c r="D6" s="863">
        <v>634</v>
      </c>
      <c r="E6" s="807">
        <v>1</v>
      </c>
      <c r="F6" s="863">
        <v>1527</v>
      </c>
      <c r="G6" s="812">
        <v>2.4085173501577288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7408</v>
      </c>
      <c r="B7" s="865">
        <v>3954</v>
      </c>
      <c r="C7" s="822">
        <v>0.60905730129390023</v>
      </c>
      <c r="D7" s="865">
        <v>6492</v>
      </c>
      <c r="E7" s="822">
        <v>1</v>
      </c>
      <c r="F7" s="865">
        <v>5756</v>
      </c>
      <c r="G7" s="827">
        <v>0.88662969808995684</v>
      </c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7409</v>
      </c>
      <c r="B8" s="865">
        <v>7324.33</v>
      </c>
      <c r="C8" s="822">
        <v>0.47768408008869756</v>
      </c>
      <c r="D8" s="865">
        <v>15333</v>
      </c>
      <c r="E8" s="822">
        <v>1</v>
      </c>
      <c r="F8" s="865">
        <v>8131</v>
      </c>
      <c r="G8" s="827">
        <v>0.53029413682906146</v>
      </c>
      <c r="H8" s="865"/>
      <c r="I8" s="822"/>
      <c r="J8" s="865">
        <v>3.48</v>
      </c>
      <c r="K8" s="822">
        <v>1</v>
      </c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7410</v>
      </c>
      <c r="B9" s="865"/>
      <c r="C9" s="822"/>
      <c r="D9" s="865">
        <v>455</v>
      </c>
      <c r="E9" s="822">
        <v>1</v>
      </c>
      <c r="F9" s="865">
        <v>1221</v>
      </c>
      <c r="G9" s="827">
        <v>2.6835164835164833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7411</v>
      </c>
      <c r="B10" s="865">
        <v>126</v>
      </c>
      <c r="C10" s="822">
        <v>0.30071599045346065</v>
      </c>
      <c r="D10" s="865">
        <v>419</v>
      </c>
      <c r="E10" s="822">
        <v>1</v>
      </c>
      <c r="F10" s="865">
        <v>927</v>
      </c>
      <c r="G10" s="827">
        <v>2.2124105011933173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7412</v>
      </c>
      <c r="B11" s="865">
        <v>964</v>
      </c>
      <c r="C11" s="822">
        <v>2.5502645502645502</v>
      </c>
      <c r="D11" s="865">
        <v>378</v>
      </c>
      <c r="E11" s="822">
        <v>1</v>
      </c>
      <c r="F11" s="865">
        <v>891</v>
      </c>
      <c r="G11" s="827">
        <v>2.3571428571428572</v>
      </c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7413</v>
      </c>
      <c r="B12" s="865">
        <v>127</v>
      </c>
      <c r="C12" s="822">
        <v>6.2933597621407336E-2</v>
      </c>
      <c r="D12" s="865">
        <v>2018</v>
      </c>
      <c r="E12" s="822">
        <v>1</v>
      </c>
      <c r="F12" s="865">
        <v>458</v>
      </c>
      <c r="G12" s="827">
        <v>0.22695738354806738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7414</v>
      </c>
      <c r="B13" s="865"/>
      <c r="C13" s="822"/>
      <c r="D13" s="865">
        <v>672</v>
      </c>
      <c r="E13" s="822">
        <v>1</v>
      </c>
      <c r="F13" s="865">
        <v>548</v>
      </c>
      <c r="G13" s="827">
        <v>0.81547619047619047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7415</v>
      </c>
      <c r="B14" s="865">
        <v>910</v>
      </c>
      <c r="C14" s="822">
        <v>1.2431693989071038</v>
      </c>
      <c r="D14" s="865">
        <v>732</v>
      </c>
      <c r="E14" s="822">
        <v>1</v>
      </c>
      <c r="F14" s="865">
        <v>202973</v>
      </c>
      <c r="G14" s="827">
        <v>277.28551912568304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7416</v>
      </c>
      <c r="B15" s="865">
        <v>22895</v>
      </c>
      <c r="C15" s="822">
        <v>0.79982532751091706</v>
      </c>
      <c r="D15" s="865">
        <v>28625</v>
      </c>
      <c r="E15" s="822">
        <v>1</v>
      </c>
      <c r="F15" s="865">
        <v>27447</v>
      </c>
      <c r="G15" s="827">
        <v>0.95884716157205241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2299</v>
      </c>
      <c r="B16" s="865">
        <v>35195519</v>
      </c>
      <c r="C16" s="822">
        <v>0.69747401999607428</v>
      </c>
      <c r="D16" s="865">
        <v>50461405</v>
      </c>
      <c r="E16" s="822">
        <v>1</v>
      </c>
      <c r="F16" s="865">
        <v>35541154.670000002</v>
      </c>
      <c r="G16" s="827">
        <v>0.70432352547456822</v>
      </c>
      <c r="H16" s="865">
        <v>55049844.08000008</v>
      </c>
      <c r="I16" s="822">
        <v>1.2511084074628605</v>
      </c>
      <c r="J16" s="865">
        <v>44000858.559999928</v>
      </c>
      <c r="K16" s="822">
        <v>1</v>
      </c>
      <c r="L16" s="865">
        <v>28764916.479999963</v>
      </c>
      <c r="M16" s="827">
        <v>0.65373534565867364</v>
      </c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7417</v>
      </c>
      <c r="B17" s="865">
        <v>1170</v>
      </c>
      <c r="C17" s="822"/>
      <c r="D17" s="865"/>
      <c r="E17" s="822"/>
      <c r="F17" s="865">
        <v>508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7418</v>
      </c>
      <c r="B18" s="865">
        <v>504</v>
      </c>
      <c r="C18" s="822"/>
      <c r="D18" s="865"/>
      <c r="E18" s="822"/>
      <c r="F18" s="865"/>
      <c r="G18" s="827"/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7419</v>
      </c>
      <c r="B19" s="865">
        <v>1007</v>
      </c>
      <c r="C19" s="822">
        <v>0.21787105149286023</v>
      </c>
      <c r="D19" s="865">
        <v>4622</v>
      </c>
      <c r="E19" s="822">
        <v>1</v>
      </c>
      <c r="F19" s="865">
        <v>930</v>
      </c>
      <c r="G19" s="827">
        <v>0.20121159671138036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7420</v>
      </c>
      <c r="B20" s="865">
        <v>6331</v>
      </c>
      <c r="C20" s="822">
        <v>0.79465294339148984</v>
      </c>
      <c r="D20" s="865">
        <v>7967</v>
      </c>
      <c r="E20" s="822">
        <v>1</v>
      </c>
      <c r="F20" s="865">
        <v>4788</v>
      </c>
      <c r="G20" s="827">
        <v>0.60097903853395251</v>
      </c>
      <c r="H20" s="865"/>
      <c r="I20" s="822"/>
      <c r="J20" s="865"/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7421</v>
      </c>
      <c r="B21" s="865"/>
      <c r="C21" s="822"/>
      <c r="D21" s="865">
        <v>1518</v>
      </c>
      <c r="E21" s="822">
        <v>1</v>
      </c>
      <c r="F21" s="865">
        <v>636</v>
      </c>
      <c r="G21" s="827">
        <v>0.4189723320158103</v>
      </c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7422</v>
      </c>
      <c r="B22" s="865">
        <v>2946</v>
      </c>
      <c r="C22" s="822">
        <v>1.1653481012658229</v>
      </c>
      <c r="D22" s="865">
        <v>2528</v>
      </c>
      <c r="E22" s="822">
        <v>1</v>
      </c>
      <c r="F22" s="865">
        <v>1661</v>
      </c>
      <c r="G22" s="827">
        <v>0.65704113924050633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7423</v>
      </c>
      <c r="B23" s="865">
        <v>832</v>
      </c>
      <c r="C23" s="822">
        <v>0.94117647058823528</v>
      </c>
      <c r="D23" s="865">
        <v>884</v>
      </c>
      <c r="E23" s="822">
        <v>1</v>
      </c>
      <c r="F23" s="865">
        <v>637</v>
      </c>
      <c r="G23" s="827">
        <v>0.72058823529411764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7424</v>
      </c>
      <c r="B24" s="865">
        <v>508</v>
      </c>
      <c r="C24" s="822"/>
      <c r="D24" s="865"/>
      <c r="E24" s="822"/>
      <c r="F24" s="865"/>
      <c r="G24" s="827"/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7425</v>
      </c>
      <c r="B25" s="865">
        <v>2909</v>
      </c>
      <c r="C25" s="822">
        <v>0.61749097856081514</v>
      </c>
      <c r="D25" s="865">
        <v>4711</v>
      </c>
      <c r="E25" s="822">
        <v>1</v>
      </c>
      <c r="F25" s="865">
        <v>2696</v>
      </c>
      <c r="G25" s="827">
        <v>0.57227764805773718</v>
      </c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7426</v>
      </c>
      <c r="B26" s="865">
        <v>5913</v>
      </c>
      <c r="C26" s="822">
        <v>1.4950695322376739</v>
      </c>
      <c r="D26" s="865">
        <v>3955</v>
      </c>
      <c r="E26" s="822">
        <v>1</v>
      </c>
      <c r="F26" s="865">
        <v>6931</v>
      </c>
      <c r="G26" s="827">
        <v>1.752465233881163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7427</v>
      </c>
      <c r="B27" s="865">
        <v>1408</v>
      </c>
      <c r="C27" s="822">
        <v>0.76025917926565878</v>
      </c>
      <c r="D27" s="865">
        <v>1852</v>
      </c>
      <c r="E27" s="822">
        <v>1</v>
      </c>
      <c r="F27" s="865">
        <v>3216</v>
      </c>
      <c r="G27" s="827">
        <v>1.7365010799136069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7428</v>
      </c>
      <c r="B28" s="865">
        <v>127</v>
      </c>
      <c r="C28" s="822">
        <v>8.5006693440428382E-2</v>
      </c>
      <c r="D28" s="865">
        <v>1494</v>
      </c>
      <c r="E28" s="822">
        <v>1</v>
      </c>
      <c r="F28" s="865">
        <v>1515</v>
      </c>
      <c r="G28" s="827">
        <v>1.0140562248995983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7429</v>
      </c>
      <c r="B29" s="865"/>
      <c r="C29" s="822"/>
      <c r="D29" s="865"/>
      <c r="E29" s="822"/>
      <c r="F29" s="865">
        <v>255</v>
      </c>
      <c r="G29" s="827"/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thickBot="1" x14ac:dyDescent="0.25">
      <c r="A30" s="869" t="s">
        <v>7430</v>
      </c>
      <c r="B30" s="867">
        <v>1303</v>
      </c>
      <c r="C30" s="814">
        <v>0.85949868073878632</v>
      </c>
      <c r="D30" s="867">
        <v>1516</v>
      </c>
      <c r="E30" s="814">
        <v>1</v>
      </c>
      <c r="F30" s="867">
        <v>763</v>
      </c>
      <c r="G30" s="819">
        <v>0.50329815303430081</v>
      </c>
      <c r="H30" s="867"/>
      <c r="I30" s="814"/>
      <c r="J30" s="867"/>
      <c r="K30" s="814"/>
      <c r="L30" s="867"/>
      <c r="M30" s="819"/>
      <c r="N30" s="867"/>
      <c r="O30" s="814"/>
      <c r="P30" s="867"/>
      <c r="Q30" s="814"/>
      <c r="R30" s="867"/>
      <c r="S30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170707F7-710F-41ED-A5F2-C01A99B84EB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8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8862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37757.729999999989</v>
      </c>
      <c r="G3" s="208">
        <f t="shared" si="0"/>
        <v>90307504.409999967</v>
      </c>
      <c r="H3" s="208"/>
      <c r="I3" s="208"/>
      <c r="J3" s="208">
        <f t="shared" si="0"/>
        <v>38279.839999999989</v>
      </c>
      <c r="K3" s="208">
        <f t="shared" si="0"/>
        <v>94549072.040000021</v>
      </c>
      <c r="L3" s="208"/>
      <c r="M3" s="208"/>
      <c r="N3" s="208">
        <f t="shared" si="0"/>
        <v>33076.729999999996</v>
      </c>
      <c r="O3" s="208">
        <f t="shared" si="0"/>
        <v>64580486.150000036</v>
      </c>
      <c r="P3" s="79">
        <f>IF(K3=0,0,O3/K3)</f>
        <v>0.68303669995490335</v>
      </c>
      <c r="Q3" s="209">
        <f>IF(N3=0,0,O3/N3)</f>
        <v>1952.4446990376632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7431</v>
      </c>
      <c r="B6" s="807" t="s">
        <v>7253</v>
      </c>
      <c r="C6" s="807" t="s">
        <v>7235</v>
      </c>
      <c r="D6" s="807" t="s">
        <v>7294</v>
      </c>
      <c r="E6" s="807" t="s">
        <v>7295</v>
      </c>
      <c r="F6" s="225">
        <v>3</v>
      </c>
      <c r="G6" s="225">
        <v>756</v>
      </c>
      <c r="H6" s="225">
        <v>1.4881889763779528</v>
      </c>
      <c r="I6" s="225">
        <v>252</v>
      </c>
      <c r="J6" s="225">
        <v>2</v>
      </c>
      <c r="K6" s="225">
        <v>508</v>
      </c>
      <c r="L6" s="225">
        <v>1</v>
      </c>
      <c r="M6" s="225">
        <v>254</v>
      </c>
      <c r="N6" s="225">
        <v>3</v>
      </c>
      <c r="O6" s="225">
        <v>765</v>
      </c>
      <c r="P6" s="812">
        <v>1.5059055118110236</v>
      </c>
      <c r="Q6" s="830">
        <v>255</v>
      </c>
    </row>
    <row r="7" spans="1:17" ht="14.45" customHeight="1" x14ac:dyDescent="0.2">
      <c r="A7" s="821" t="s">
        <v>7431</v>
      </c>
      <c r="B7" s="822" t="s">
        <v>7253</v>
      </c>
      <c r="C7" s="822" t="s">
        <v>7235</v>
      </c>
      <c r="D7" s="822" t="s">
        <v>7296</v>
      </c>
      <c r="E7" s="822" t="s">
        <v>7297</v>
      </c>
      <c r="F7" s="831">
        <v>1</v>
      </c>
      <c r="G7" s="831">
        <v>127</v>
      </c>
      <c r="H7" s="831">
        <v>1.0079365079365079</v>
      </c>
      <c r="I7" s="831">
        <v>127</v>
      </c>
      <c r="J7" s="831">
        <v>1</v>
      </c>
      <c r="K7" s="831">
        <v>126</v>
      </c>
      <c r="L7" s="831">
        <v>1</v>
      </c>
      <c r="M7" s="831">
        <v>126</v>
      </c>
      <c r="N7" s="831">
        <v>2</v>
      </c>
      <c r="O7" s="831">
        <v>254</v>
      </c>
      <c r="P7" s="827">
        <v>2.0158730158730158</v>
      </c>
      <c r="Q7" s="832">
        <v>127</v>
      </c>
    </row>
    <row r="8" spans="1:17" ht="14.45" customHeight="1" x14ac:dyDescent="0.2">
      <c r="A8" s="821" t="s">
        <v>7431</v>
      </c>
      <c r="B8" s="822" t="s">
        <v>7253</v>
      </c>
      <c r="C8" s="822" t="s">
        <v>7235</v>
      </c>
      <c r="D8" s="822" t="s">
        <v>7304</v>
      </c>
      <c r="E8" s="822" t="s">
        <v>7305</v>
      </c>
      <c r="F8" s="831"/>
      <c r="G8" s="831"/>
      <c r="H8" s="831"/>
      <c r="I8" s="831"/>
      <c r="J8" s="831"/>
      <c r="K8" s="831"/>
      <c r="L8" s="831"/>
      <c r="M8" s="831"/>
      <c r="N8" s="831">
        <v>2</v>
      </c>
      <c r="O8" s="831">
        <v>332</v>
      </c>
      <c r="P8" s="827"/>
      <c r="Q8" s="832">
        <v>166</v>
      </c>
    </row>
    <row r="9" spans="1:17" ht="14.45" customHeight="1" x14ac:dyDescent="0.2">
      <c r="A9" s="821" t="s">
        <v>7431</v>
      </c>
      <c r="B9" s="822" t="s">
        <v>7253</v>
      </c>
      <c r="C9" s="822" t="s">
        <v>7235</v>
      </c>
      <c r="D9" s="822" t="s">
        <v>7306</v>
      </c>
      <c r="E9" s="822" t="s">
        <v>7307</v>
      </c>
      <c r="F9" s="831"/>
      <c r="G9" s="831"/>
      <c r="H9" s="831"/>
      <c r="I9" s="831"/>
      <c r="J9" s="831"/>
      <c r="K9" s="831"/>
      <c r="L9" s="831"/>
      <c r="M9" s="831"/>
      <c r="N9" s="831">
        <v>2</v>
      </c>
      <c r="O9" s="831">
        <v>0</v>
      </c>
      <c r="P9" s="827"/>
      <c r="Q9" s="832">
        <v>0</v>
      </c>
    </row>
    <row r="10" spans="1:17" ht="14.45" customHeight="1" x14ac:dyDescent="0.2">
      <c r="A10" s="821" t="s">
        <v>7431</v>
      </c>
      <c r="B10" s="822" t="s">
        <v>7253</v>
      </c>
      <c r="C10" s="822" t="s">
        <v>7235</v>
      </c>
      <c r="D10" s="822" t="s">
        <v>7238</v>
      </c>
      <c r="E10" s="822" t="s">
        <v>7239</v>
      </c>
      <c r="F10" s="831"/>
      <c r="G10" s="831"/>
      <c r="H10" s="831"/>
      <c r="I10" s="831"/>
      <c r="J10" s="831"/>
      <c r="K10" s="831"/>
      <c r="L10" s="831"/>
      <c r="M10" s="831"/>
      <c r="N10" s="831">
        <v>2</v>
      </c>
      <c r="O10" s="831">
        <v>176</v>
      </c>
      <c r="P10" s="827"/>
      <c r="Q10" s="832">
        <v>88</v>
      </c>
    </row>
    <row r="11" spans="1:17" ht="14.45" customHeight="1" x14ac:dyDescent="0.2">
      <c r="A11" s="821" t="s">
        <v>7432</v>
      </c>
      <c r="B11" s="822" t="s">
        <v>7253</v>
      </c>
      <c r="C11" s="822" t="s">
        <v>7235</v>
      </c>
      <c r="D11" s="822" t="s">
        <v>7276</v>
      </c>
      <c r="E11" s="822" t="s">
        <v>7277</v>
      </c>
      <c r="F11" s="831">
        <v>1</v>
      </c>
      <c r="G11" s="831">
        <v>37</v>
      </c>
      <c r="H11" s="831">
        <v>0.97368421052631582</v>
      </c>
      <c r="I11" s="831">
        <v>37</v>
      </c>
      <c r="J11" s="831">
        <v>1</v>
      </c>
      <c r="K11" s="831">
        <v>38</v>
      </c>
      <c r="L11" s="831">
        <v>1</v>
      </c>
      <c r="M11" s="831">
        <v>38</v>
      </c>
      <c r="N11" s="831">
        <v>1</v>
      </c>
      <c r="O11" s="831">
        <v>38</v>
      </c>
      <c r="P11" s="827">
        <v>1</v>
      </c>
      <c r="Q11" s="832">
        <v>38</v>
      </c>
    </row>
    <row r="12" spans="1:17" ht="14.45" customHeight="1" x14ac:dyDescent="0.2">
      <c r="A12" s="821" t="s">
        <v>7432</v>
      </c>
      <c r="B12" s="822" t="s">
        <v>7253</v>
      </c>
      <c r="C12" s="822" t="s">
        <v>7235</v>
      </c>
      <c r="D12" s="822" t="s">
        <v>7290</v>
      </c>
      <c r="E12" s="822" t="s">
        <v>7291</v>
      </c>
      <c r="F12" s="831"/>
      <c r="G12" s="831"/>
      <c r="H12" s="831"/>
      <c r="I12" s="831"/>
      <c r="J12" s="831">
        <v>1</v>
      </c>
      <c r="K12" s="831">
        <v>436</v>
      </c>
      <c r="L12" s="831">
        <v>1</v>
      </c>
      <c r="M12" s="831">
        <v>436</v>
      </c>
      <c r="N12" s="831"/>
      <c r="O12" s="831"/>
      <c r="P12" s="827"/>
      <c r="Q12" s="832"/>
    </row>
    <row r="13" spans="1:17" ht="14.45" customHeight="1" x14ac:dyDescent="0.2">
      <c r="A13" s="821" t="s">
        <v>7432</v>
      </c>
      <c r="B13" s="822" t="s">
        <v>7253</v>
      </c>
      <c r="C13" s="822" t="s">
        <v>7235</v>
      </c>
      <c r="D13" s="822" t="s">
        <v>7294</v>
      </c>
      <c r="E13" s="822" t="s">
        <v>7295</v>
      </c>
      <c r="F13" s="831">
        <v>5</v>
      </c>
      <c r="G13" s="831">
        <v>1260</v>
      </c>
      <c r="H13" s="831">
        <v>0.55118110236220474</v>
      </c>
      <c r="I13" s="831">
        <v>252</v>
      </c>
      <c r="J13" s="831">
        <v>9</v>
      </c>
      <c r="K13" s="831">
        <v>2286</v>
      </c>
      <c r="L13" s="831">
        <v>1</v>
      </c>
      <c r="M13" s="831">
        <v>254</v>
      </c>
      <c r="N13" s="831">
        <v>13</v>
      </c>
      <c r="O13" s="831">
        <v>3315</v>
      </c>
      <c r="P13" s="827">
        <v>1.4501312335958005</v>
      </c>
      <c r="Q13" s="832">
        <v>255</v>
      </c>
    </row>
    <row r="14" spans="1:17" ht="14.45" customHeight="1" x14ac:dyDescent="0.2">
      <c r="A14" s="821" t="s">
        <v>7432</v>
      </c>
      <c r="B14" s="822" t="s">
        <v>7253</v>
      </c>
      <c r="C14" s="822" t="s">
        <v>7235</v>
      </c>
      <c r="D14" s="822" t="s">
        <v>7296</v>
      </c>
      <c r="E14" s="822" t="s">
        <v>7297</v>
      </c>
      <c r="F14" s="831">
        <v>17</v>
      </c>
      <c r="G14" s="831">
        <v>2157</v>
      </c>
      <c r="H14" s="831">
        <v>1.5562770562770563</v>
      </c>
      <c r="I14" s="831">
        <v>126.88235294117646</v>
      </c>
      <c r="J14" s="831">
        <v>11</v>
      </c>
      <c r="K14" s="831">
        <v>1386</v>
      </c>
      <c r="L14" s="831">
        <v>1</v>
      </c>
      <c r="M14" s="831">
        <v>126</v>
      </c>
      <c r="N14" s="831">
        <v>11</v>
      </c>
      <c r="O14" s="831">
        <v>1397</v>
      </c>
      <c r="P14" s="827">
        <v>1.0079365079365079</v>
      </c>
      <c r="Q14" s="832">
        <v>127</v>
      </c>
    </row>
    <row r="15" spans="1:17" ht="14.45" customHeight="1" x14ac:dyDescent="0.2">
      <c r="A15" s="821" t="s">
        <v>7432</v>
      </c>
      <c r="B15" s="822" t="s">
        <v>7253</v>
      </c>
      <c r="C15" s="822" t="s">
        <v>7235</v>
      </c>
      <c r="D15" s="822" t="s">
        <v>7304</v>
      </c>
      <c r="E15" s="822" t="s">
        <v>7305</v>
      </c>
      <c r="F15" s="831">
        <v>2</v>
      </c>
      <c r="G15" s="831">
        <v>328</v>
      </c>
      <c r="H15" s="831">
        <v>0.19878787878787879</v>
      </c>
      <c r="I15" s="831">
        <v>164</v>
      </c>
      <c r="J15" s="831">
        <v>10</v>
      </c>
      <c r="K15" s="831">
        <v>1650</v>
      </c>
      <c r="L15" s="831">
        <v>1</v>
      </c>
      <c r="M15" s="831">
        <v>165</v>
      </c>
      <c r="N15" s="831">
        <v>5</v>
      </c>
      <c r="O15" s="831">
        <v>830</v>
      </c>
      <c r="P15" s="827">
        <v>0.50303030303030305</v>
      </c>
      <c r="Q15" s="832">
        <v>166</v>
      </c>
    </row>
    <row r="16" spans="1:17" ht="14.45" customHeight="1" x14ac:dyDescent="0.2">
      <c r="A16" s="821" t="s">
        <v>7432</v>
      </c>
      <c r="B16" s="822" t="s">
        <v>7253</v>
      </c>
      <c r="C16" s="822" t="s">
        <v>7235</v>
      </c>
      <c r="D16" s="822" t="s">
        <v>7238</v>
      </c>
      <c r="E16" s="822" t="s">
        <v>7239</v>
      </c>
      <c r="F16" s="831">
        <v>2</v>
      </c>
      <c r="G16" s="831">
        <v>172</v>
      </c>
      <c r="H16" s="831">
        <v>0.2471264367816092</v>
      </c>
      <c r="I16" s="831">
        <v>86</v>
      </c>
      <c r="J16" s="831">
        <v>8</v>
      </c>
      <c r="K16" s="831">
        <v>696</v>
      </c>
      <c r="L16" s="831">
        <v>1</v>
      </c>
      <c r="M16" s="831">
        <v>87</v>
      </c>
      <c r="N16" s="831">
        <v>2</v>
      </c>
      <c r="O16" s="831">
        <v>176</v>
      </c>
      <c r="P16" s="827">
        <v>0.25287356321839083</v>
      </c>
      <c r="Q16" s="832">
        <v>88</v>
      </c>
    </row>
    <row r="17" spans="1:17" ht="14.45" customHeight="1" x14ac:dyDescent="0.2">
      <c r="A17" s="821" t="s">
        <v>7432</v>
      </c>
      <c r="B17" s="822" t="s">
        <v>7253</v>
      </c>
      <c r="C17" s="822" t="s">
        <v>7235</v>
      </c>
      <c r="D17" s="822" t="s">
        <v>7368</v>
      </c>
      <c r="E17" s="822" t="s">
        <v>7369</v>
      </c>
      <c r="F17" s="831"/>
      <c r="G17" s="831"/>
      <c r="H17" s="831"/>
      <c r="I17" s="831"/>
      <c r="J17" s="831"/>
      <c r="K17" s="831"/>
      <c r="L17" s="831"/>
      <c r="M17" s="831"/>
      <c r="N17" s="831">
        <v>2</v>
      </c>
      <c r="O17" s="831">
        <v>0</v>
      </c>
      <c r="P17" s="827"/>
      <c r="Q17" s="832">
        <v>0</v>
      </c>
    </row>
    <row r="18" spans="1:17" ht="14.45" customHeight="1" x14ac:dyDescent="0.2">
      <c r="A18" s="821" t="s">
        <v>7433</v>
      </c>
      <c r="B18" s="822" t="s">
        <v>7253</v>
      </c>
      <c r="C18" s="822" t="s">
        <v>7230</v>
      </c>
      <c r="D18" s="822" t="s">
        <v>7231</v>
      </c>
      <c r="E18" s="822" t="s">
        <v>7232</v>
      </c>
      <c r="F18" s="831"/>
      <c r="G18" s="831"/>
      <c r="H18" s="831"/>
      <c r="I18" s="831"/>
      <c r="J18" s="831">
        <v>0.05</v>
      </c>
      <c r="K18" s="831">
        <v>3.48</v>
      </c>
      <c r="L18" s="831">
        <v>1</v>
      </c>
      <c r="M18" s="831">
        <v>69.599999999999994</v>
      </c>
      <c r="N18" s="831"/>
      <c r="O18" s="831"/>
      <c r="P18" s="827"/>
      <c r="Q18" s="832"/>
    </row>
    <row r="19" spans="1:17" ht="14.45" customHeight="1" x14ac:dyDescent="0.2">
      <c r="A19" s="821" t="s">
        <v>7433</v>
      </c>
      <c r="B19" s="822" t="s">
        <v>7253</v>
      </c>
      <c r="C19" s="822" t="s">
        <v>7235</v>
      </c>
      <c r="D19" s="822" t="s">
        <v>7276</v>
      </c>
      <c r="E19" s="822" t="s">
        <v>7277</v>
      </c>
      <c r="F19" s="831">
        <v>4</v>
      </c>
      <c r="G19" s="831">
        <v>148</v>
      </c>
      <c r="H19" s="831"/>
      <c r="I19" s="831">
        <v>37</v>
      </c>
      <c r="J19" s="831"/>
      <c r="K19" s="831"/>
      <c r="L19" s="831"/>
      <c r="M19" s="831"/>
      <c r="N19" s="831">
        <v>3</v>
      </c>
      <c r="O19" s="831">
        <v>114</v>
      </c>
      <c r="P19" s="827"/>
      <c r="Q19" s="832">
        <v>38</v>
      </c>
    </row>
    <row r="20" spans="1:17" ht="14.45" customHeight="1" x14ac:dyDescent="0.2">
      <c r="A20" s="821" t="s">
        <v>7433</v>
      </c>
      <c r="B20" s="822" t="s">
        <v>7253</v>
      </c>
      <c r="C20" s="822" t="s">
        <v>7235</v>
      </c>
      <c r="D20" s="822" t="s">
        <v>7294</v>
      </c>
      <c r="E20" s="822" t="s">
        <v>7295</v>
      </c>
      <c r="F20" s="831">
        <v>16</v>
      </c>
      <c r="G20" s="831">
        <v>4032</v>
      </c>
      <c r="H20" s="831">
        <v>0.83547451305428921</v>
      </c>
      <c r="I20" s="831">
        <v>252</v>
      </c>
      <c r="J20" s="831">
        <v>19</v>
      </c>
      <c r="K20" s="831">
        <v>4826</v>
      </c>
      <c r="L20" s="831">
        <v>1</v>
      </c>
      <c r="M20" s="831">
        <v>254</v>
      </c>
      <c r="N20" s="831">
        <v>16</v>
      </c>
      <c r="O20" s="831">
        <v>4080</v>
      </c>
      <c r="P20" s="827">
        <v>0.84542063820969748</v>
      </c>
      <c r="Q20" s="832">
        <v>255</v>
      </c>
    </row>
    <row r="21" spans="1:17" ht="14.45" customHeight="1" x14ac:dyDescent="0.2">
      <c r="A21" s="821" t="s">
        <v>7433</v>
      </c>
      <c r="B21" s="822" t="s">
        <v>7253</v>
      </c>
      <c r="C21" s="822" t="s">
        <v>7235</v>
      </c>
      <c r="D21" s="822" t="s">
        <v>7296</v>
      </c>
      <c r="E21" s="822" t="s">
        <v>7297</v>
      </c>
      <c r="F21" s="831">
        <v>14</v>
      </c>
      <c r="G21" s="831">
        <v>1774</v>
      </c>
      <c r="H21" s="831">
        <v>0.56317460317460322</v>
      </c>
      <c r="I21" s="831">
        <v>126.71428571428571</v>
      </c>
      <c r="J21" s="831">
        <v>25</v>
      </c>
      <c r="K21" s="831">
        <v>3150</v>
      </c>
      <c r="L21" s="831">
        <v>1</v>
      </c>
      <c r="M21" s="831">
        <v>126</v>
      </c>
      <c r="N21" s="831">
        <v>15</v>
      </c>
      <c r="O21" s="831">
        <v>1905</v>
      </c>
      <c r="P21" s="827">
        <v>0.60476190476190472</v>
      </c>
      <c r="Q21" s="832">
        <v>127</v>
      </c>
    </row>
    <row r="22" spans="1:17" ht="14.45" customHeight="1" x14ac:dyDescent="0.2">
      <c r="A22" s="821" t="s">
        <v>7433</v>
      </c>
      <c r="B22" s="822" t="s">
        <v>7253</v>
      </c>
      <c r="C22" s="822" t="s">
        <v>7235</v>
      </c>
      <c r="D22" s="822" t="s">
        <v>7304</v>
      </c>
      <c r="E22" s="822" t="s">
        <v>7305</v>
      </c>
      <c r="F22" s="831">
        <v>5</v>
      </c>
      <c r="G22" s="831">
        <v>820</v>
      </c>
      <c r="H22" s="831">
        <v>0.31060606060606061</v>
      </c>
      <c r="I22" s="831">
        <v>164</v>
      </c>
      <c r="J22" s="831">
        <v>16</v>
      </c>
      <c r="K22" s="831">
        <v>2640</v>
      </c>
      <c r="L22" s="831">
        <v>1</v>
      </c>
      <c r="M22" s="831">
        <v>165</v>
      </c>
      <c r="N22" s="831">
        <v>8</v>
      </c>
      <c r="O22" s="831">
        <v>1328</v>
      </c>
      <c r="P22" s="827">
        <v>0.50303030303030305</v>
      </c>
      <c r="Q22" s="832">
        <v>166</v>
      </c>
    </row>
    <row r="23" spans="1:17" ht="14.45" customHeight="1" x14ac:dyDescent="0.2">
      <c r="A23" s="821" t="s">
        <v>7433</v>
      </c>
      <c r="B23" s="822" t="s">
        <v>7253</v>
      </c>
      <c r="C23" s="822" t="s">
        <v>7235</v>
      </c>
      <c r="D23" s="822" t="s">
        <v>7306</v>
      </c>
      <c r="E23" s="822" t="s">
        <v>7307</v>
      </c>
      <c r="F23" s="831"/>
      <c r="G23" s="831"/>
      <c r="H23" s="831"/>
      <c r="I23" s="831"/>
      <c r="J23" s="831"/>
      <c r="K23" s="831"/>
      <c r="L23" s="831"/>
      <c r="M23" s="831"/>
      <c r="N23" s="831">
        <v>2</v>
      </c>
      <c r="O23" s="831">
        <v>0</v>
      </c>
      <c r="P23" s="827"/>
      <c r="Q23" s="832">
        <v>0</v>
      </c>
    </row>
    <row r="24" spans="1:17" ht="14.45" customHeight="1" x14ac:dyDescent="0.2">
      <c r="A24" s="821" t="s">
        <v>7433</v>
      </c>
      <c r="B24" s="822" t="s">
        <v>7253</v>
      </c>
      <c r="C24" s="822" t="s">
        <v>7235</v>
      </c>
      <c r="D24" s="822" t="s">
        <v>7308</v>
      </c>
      <c r="E24" s="822" t="s">
        <v>7309</v>
      </c>
      <c r="F24" s="831">
        <v>1</v>
      </c>
      <c r="G24" s="831">
        <v>33.33</v>
      </c>
      <c r="H24" s="831"/>
      <c r="I24" s="831">
        <v>33.33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7433</v>
      </c>
      <c r="B25" s="822" t="s">
        <v>7253</v>
      </c>
      <c r="C25" s="822" t="s">
        <v>7235</v>
      </c>
      <c r="D25" s="822" t="s">
        <v>7238</v>
      </c>
      <c r="E25" s="822" t="s">
        <v>7239</v>
      </c>
      <c r="F25" s="831">
        <v>5</v>
      </c>
      <c r="G25" s="831">
        <v>430</v>
      </c>
      <c r="H25" s="831">
        <v>0.4942528735632184</v>
      </c>
      <c r="I25" s="831">
        <v>86</v>
      </c>
      <c r="J25" s="831">
        <v>10</v>
      </c>
      <c r="K25" s="831">
        <v>870</v>
      </c>
      <c r="L25" s="831">
        <v>1</v>
      </c>
      <c r="M25" s="831">
        <v>87</v>
      </c>
      <c r="N25" s="831">
        <v>7</v>
      </c>
      <c r="O25" s="831">
        <v>616</v>
      </c>
      <c r="P25" s="827">
        <v>0.7080459770114943</v>
      </c>
      <c r="Q25" s="832">
        <v>88</v>
      </c>
    </row>
    <row r="26" spans="1:17" ht="14.45" customHeight="1" x14ac:dyDescent="0.2">
      <c r="A26" s="821" t="s">
        <v>7433</v>
      </c>
      <c r="B26" s="822" t="s">
        <v>7253</v>
      </c>
      <c r="C26" s="822" t="s">
        <v>7235</v>
      </c>
      <c r="D26" s="822" t="s">
        <v>7360</v>
      </c>
      <c r="E26" s="822" t="s">
        <v>7361</v>
      </c>
      <c r="F26" s="831">
        <v>1</v>
      </c>
      <c r="G26" s="831">
        <v>87</v>
      </c>
      <c r="H26" s="831">
        <v>1</v>
      </c>
      <c r="I26" s="831">
        <v>87</v>
      </c>
      <c r="J26" s="831">
        <v>1</v>
      </c>
      <c r="K26" s="831">
        <v>87</v>
      </c>
      <c r="L26" s="831">
        <v>1</v>
      </c>
      <c r="M26" s="831">
        <v>87</v>
      </c>
      <c r="N26" s="831">
        <v>1</v>
      </c>
      <c r="O26" s="831">
        <v>88</v>
      </c>
      <c r="P26" s="827">
        <v>1.0114942528735633</v>
      </c>
      <c r="Q26" s="832">
        <v>88</v>
      </c>
    </row>
    <row r="27" spans="1:17" ht="14.45" customHeight="1" x14ac:dyDescent="0.2">
      <c r="A27" s="821" t="s">
        <v>7433</v>
      </c>
      <c r="B27" s="822" t="s">
        <v>7253</v>
      </c>
      <c r="C27" s="822" t="s">
        <v>7235</v>
      </c>
      <c r="D27" s="822" t="s">
        <v>7368</v>
      </c>
      <c r="E27" s="822" t="s">
        <v>7369</v>
      </c>
      <c r="F27" s="831"/>
      <c r="G27" s="831"/>
      <c r="H27" s="831"/>
      <c r="I27" s="831"/>
      <c r="J27" s="831"/>
      <c r="K27" s="831"/>
      <c r="L27" s="831"/>
      <c r="M27" s="831"/>
      <c r="N27" s="831">
        <v>3</v>
      </c>
      <c r="O27" s="831">
        <v>0</v>
      </c>
      <c r="P27" s="827"/>
      <c r="Q27" s="832">
        <v>0</v>
      </c>
    </row>
    <row r="28" spans="1:17" ht="14.45" customHeight="1" x14ac:dyDescent="0.2">
      <c r="A28" s="821" t="s">
        <v>7433</v>
      </c>
      <c r="B28" s="822" t="s">
        <v>7229</v>
      </c>
      <c r="C28" s="822" t="s">
        <v>7235</v>
      </c>
      <c r="D28" s="822" t="s">
        <v>7434</v>
      </c>
      <c r="E28" s="822" t="s">
        <v>7435</v>
      </c>
      <c r="F28" s="831"/>
      <c r="G28" s="831"/>
      <c r="H28" s="831"/>
      <c r="I28" s="831"/>
      <c r="J28" s="831">
        <v>1</v>
      </c>
      <c r="K28" s="831">
        <v>3760</v>
      </c>
      <c r="L28" s="831">
        <v>1</v>
      </c>
      <c r="M28" s="831">
        <v>3760</v>
      </c>
      <c r="N28" s="831"/>
      <c r="O28" s="831"/>
      <c r="P28" s="827"/>
      <c r="Q28" s="832"/>
    </row>
    <row r="29" spans="1:17" ht="14.45" customHeight="1" x14ac:dyDescent="0.2">
      <c r="A29" s="821" t="s">
        <v>7433</v>
      </c>
      <c r="B29" s="822" t="s">
        <v>7229</v>
      </c>
      <c r="C29" s="822" t="s">
        <v>7235</v>
      </c>
      <c r="D29" s="822" t="s">
        <v>7368</v>
      </c>
      <c r="E29" s="822" t="s">
        <v>7369</v>
      </c>
      <c r="F29" s="831"/>
      <c r="G29" s="831"/>
      <c r="H29" s="831"/>
      <c r="I29" s="831"/>
      <c r="J29" s="831">
        <v>1</v>
      </c>
      <c r="K29" s="831">
        <v>0</v>
      </c>
      <c r="L29" s="831"/>
      <c r="M29" s="831">
        <v>0</v>
      </c>
      <c r="N29" s="831"/>
      <c r="O29" s="831"/>
      <c r="P29" s="827"/>
      <c r="Q29" s="832"/>
    </row>
    <row r="30" spans="1:17" ht="14.45" customHeight="1" x14ac:dyDescent="0.2">
      <c r="A30" s="821" t="s">
        <v>7436</v>
      </c>
      <c r="B30" s="822" t="s">
        <v>7253</v>
      </c>
      <c r="C30" s="822" t="s">
        <v>7235</v>
      </c>
      <c r="D30" s="822" t="s">
        <v>7276</v>
      </c>
      <c r="E30" s="822" t="s">
        <v>7277</v>
      </c>
      <c r="F30" s="831"/>
      <c r="G30" s="831"/>
      <c r="H30" s="831"/>
      <c r="I30" s="831"/>
      <c r="J30" s="831">
        <v>1</v>
      </c>
      <c r="K30" s="831">
        <v>38</v>
      </c>
      <c r="L30" s="831">
        <v>1</v>
      </c>
      <c r="M30" s="831">
        <v>38</v>
      </c>
      <c r="N30" s="831">
        <v>2</v>
      </c>
      <c r="O30" s="831">
        <v>76</v>
      </c>
      <c r="P30" s="827">
        <v>2</v>
      </c>
      <c r="Q30" s="832">
        <v>38</v>
      </c>
    </row>
    <row r="31" spans="1:17" ht="14.45" customHeight="1" x14ac:dyDescent="0.2">
      <c r="A31" s="821" t="s">
        <v>7436</v>
      </c>
      <c r="B31" s="822" t="s">
        <v>7253</v>
      </c>
      <c r="C31" s="822" t="s">
        <v>7235</v>
      </c>
      <c r="D31" s="822" t="s">
        <v>7294</v>
      </c>
      <c r="E31" s="822" t="s">
        <v>7295</v>
      </c>
      <c r="F31" s="831"/>
      <c r="G31" s="831"/>
      <c r="H31" s="831"/>
      <c r="I31" s="831"/>
      <c r="J31" s="831"/>
      <c r="K31" s="831"/>
      <c r="L31" s="831"/>
      <c r="M31" s="831"/>
      <c r="N31" s="831">
        <v>2</v>
      </c>
      <c r="O31" s="831">
        <v>510</v>
      </c>
      <c r="P31" s="827"/>
      <c r="Q31" s="832">
        <v>255</v>
      </c>
    </row>
    <row r="32" spans="1:17" ht="14.45" customHeight="1" x14ac:dyDescent="0.2">
      <c r="A32" s="821" t="s">
        <v>7436</v>
      </c>
      <c r="B32" s="822" t="s">
        <v>7253</v>
      </c>
      <c r="C32" s="822" t="s">
        <v>7235</v>
      </c>
      <c r="D32" s="822" t="s">
        <v>7296</v>
      </c>
      <c r="E32" s="822" t="s">
        <v>7297</v>
      </c>
      <c r="F32" s="831"/>
      <c r="G32" s="831"/>
      <c r="H32" s="831"/>
      <c r="I32" s="831"/>
      <c r="J32" s="831">
        <v>2</v>
      </c>
      <c r="K32" s="831">
        <v>252</v>
      </c>
      <c r="L32" s="831">
        <v>1</v>
      </c>
      <c r="M32" s="831">
        <v>126</v>
      </c>
      <c r="N32" s="831">
        <v>5</v>
      </c>
      <c r="O32" s="831">
        <v>635</v>
      </c>
      <c r="P32" s="827">
        <v>2.5198412698412698</v>
      </c>
      <c r="Q32" s="832">
        <v>127</v>
      </c>
    </row>
    <row r="33" spans="1:17" ht="14.45" customHeight="1" x14ac:dyDescent="0.2">
      <c r="A33" s="821" t="s">
        <v>7436</v>
      </c>
      <c r="B33" s="822" t="s">
        <v>7253</v>
      </c>
      <c r="C33" s="822" t="s">
        <v>7235</v>
      </c>
      <c r="D33" s="822" t="s">
        <v>7304</v>
      </c>
      <c r="E33" s="822" t="s">
        <v>7305</v>
      </c>
      <c r="F33" s="831"/>
      <c r="G33" s="831"/>
      <c r="H33" s="831"/>
      <c r="I33" s="831"/>
      <c r="J33" s="831">
        <v>1</v>
      </c>
      <c r="K33" s="831">
        <v>165</v>
      </c>
      <c r="L33" s="831">
        <v>1</v>
      </c>
      <c r="M33" s="831">
        <v>165</v>
      </c>
      <c r="N33" s="831"/>
      <c r="O33" s="831"/>
      <c r="P33" s="827"/>
      <c r="Q33" s="832"/>
    </row>
    <row r="34" spans="1:17" ht="14.45" customHeight="1" x14ac:dyDescent="0.2">
      <c r="A34" s="821" t="s">
        <v>7437</v>
      </c>
      <c r="B34" s="822" t="s">
        <v>7253</v>
      </c>
      <c r="C34" s="822" t="s">
        <v>7235</v>
      </c>
      <c r="D34" s="822" t="s">
        <v>7276</v>
      </c>
      <c r="E34" s="822" t="s">
        <v>7277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38</v>
      </c>
      <c r="P34" s="827"/>
      <c r="Q34" s="832">
        <v>38</v>
      </c>
    </row>
    <row r="35" spans="1:17" ht="14.45" customHeight="1" x14ac:dyDescent="0.2">
      <c r="A35" s="821" t="s">
        <v>7437</v>
      </c>
      <c r="B35" s="822" t="s">
        <v>7253</v>
      </c>
      <c r="C35" s="822" t="s">
        <v>7235</v>
      </c>
      <c r="D35" s="822" t="s">
        <v>7294</v>
      </c>
      <c r="E35" s="822" t="s">
        <v>7295</v>
      </c>
      <c r="F35" s="831"/>
      <c r="G35" s="831"/>
      <c r="H35" s="831"/>
      <c r="I35" s="831"/>
      <c r="J35" s="831">
        <v>1</v>
      </c>
      <c r="K35" s="831">
        <v>254</v>
      </c>
      <c r="L35" s="831">
        <v>1</v>
      </c>
      <c r="M35" s="831">
        <v>254</v>
      </c>
      <c r="N35" s="831"/>
      <c r="O35" s="831"/>
      <c r="P35" s="827"/>
      <c r="Q35" s="832"/>
    </row>
    <row r="36" spans="1:17" ht="14.45" customHeight="1" x14ac:dyDescent="0.2">
      <c r="A36" s="821" t="s">
        <v>7437</v>
      </c>
      <c r="B36" s="822" t="s">
        <v>7253</v>
      </c>
      <c r="C36" s="822" t="s">
        <v>7235</v>
      </c>
      <c r="D36" s="822" t="s">
        <v>7296</v>
      </c>
      <c r="E36" s="822" t="s">
        <v>7297</v>
      </c>
      <c r="F36" s="831">
        <v>1</v>
      </c>
      <c r="G36" s="831">
        <v>126</v>
      </c>
      <c r="H36" s="831"/>
      <c r="I36" s="831">
        <v>126</v>
      </c>
      <c r="J36" s="831"/>
      <c r="K36" s="831"/>
      <c r="L36" s="831"/>
      <c r="M36" s="831"/>
      <c r="N36" s="831">
        <v>7</v>
      </c>
      <c r="O36" s="831">
        <v>889</v>
      </c>
      <c r="P36" s="827"/>
      <c r="Q36" s="832">
        <v>127</v>
      </c>
    </row>
    <row r="37" spans="1:17" ht="14.45" customHeight="1" x14ac:dyDescent="0.2">
      <c r="A37" s="821" t="s">
        <v>7437</v>
      </c>
      <c r="B37" s="822" t="s">
        <v>7253</v>
      </c>
      <c r="C37" s="822" t="s">
        <v>7235</v>
      </c>
      <c r="D37" s="822" t="s">
        <v>7304</v>
      </c>
      <c r="E37" s="822" t="s">
        <v>7305</v>
      </c>
      <c r="F37" s="831"/>
      <c r="G37" s="831"/>
      <c r="H37" s="831"/>
      <c r="I37" s="831"/>
      <c r="J37" s="831">
        <v>1</v>
      </c>
      <c r="K37" s="831">
        <v>165</v>
      </c>
      <c r="L37" s="831">
        <v>1</v>
      </c>
      <c r="M37" s="831">
        <v>165</v>
      </c>
      <c r="N37" s="831"/>
      <c r="O37" s="831"/>
      <c r="P37" s="827"/>
      <c r="Q37" s="832"/>
    </row>
    <row r="38" spans="1:17" ht="14.45" customHeight="1" x14ac:dyDescent="0.2">
      <c r="A38" s="821" t="s">
        <v>7252</v>
      </c>
      <c r="B38" s="822" t="s">
        <v>7253</v>
      </c>
      <c r="C38" s="822" t="s">
        <v>7235</v>
      </c>
      <c r="D38" s="822" t="s">
        <v>7276</v>
      </c>
      <c r="E38" s="822" t="s">
        <v>7277</v>
      </c>
      <c r="F38" s="831">
        <v>1</v>
      </c>
      <c r="G38" s="831">
        <v>37</v>
      </c>
      <c r="H38" s="831"/>
      <c r="I38" s="831">
        <v>37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7252</v>
      </c>
      <c r="B39" s="822" t="s">
        <v>7253</v>
      </c>
      <c r="C39" s="822" t="s">
        <v>7235</v>
      </c>
      <c r="D39" s="822" t="s">
        <v>7294</v>
      </c>
      <c r="E39" s="822" t="s">
        <v>7295</v>
      </c>
      <c r="F39" s="831">
        <v>2</v>
      </c>
      <c r="G39" s="831">
        <v>504</v>
      </c>
      <c r="H39" s="831"/>
      <c r="I39" s="831">
        <v>252</v>
      </c>
      <c r="J39" s="831"/>
      <c r="K39" s="831"/>
      <c r="L39" s="831"/>
      <c r="M39" s="831"/>
      <c r="N39" s="831">
        <v>2</v>
      </c>
      <c r="O39" s="831">
        <v>510</v>
      </c>
      <c r="P39" s="827"/>
      <c r="Q39" s="832">
        <v>255</v>
      </c>
    </row>
    <row r="40" spans="1:17" ht="14.45" customHeight="1" x14ac:dyDescent="0.2">
      <c r="A40" s="821" t="s">
        <v>7252</v>
      </c>
      <c r="B40" s="822" t="s">
        <v>7253</v>
      </c>
      <c r="C40" s="822" t="s">
        <v>7235</v>
      </c>
      <c r="D40" s="822" t="s">
        <v>7296</v>
      </c>
      <c r="E40" s="822" t="s">
        <v>7297</v>
      </c>
      <c r="F40" s="831"/>
      <c r="G40" s="831"/>
      <c r="H40" s="831"/>
      <c r="I40" s="831"/>
      <c r="J40" s="831">
        <v>1</v>
      </c>
      <c r="K40" s="831">
        <v>126</v>
      </c>
      <c r="L40" s="831">
        <v>1</v>
      </c>
      <c r="M40" s="831">
        <v>126</v>
      </c>
      <c r="N40" s="831">
        <v>1</v>
      </c>
      <c r="O40" s="831">
        <v>127</v>
      </c>
      <c r="P40" s="827">
        <v>1.0079365079365079</v>
      </c>
      <c r="Q40" s="832">
        <v>127</v>
      </c>
    </row>
    <row r="41" spans="1:17" ht="14.45" customHeight="1" x14ac:dyDescent="0.2">
      <c r="A41" s="821" t="s">
        <v>7252</v>
      </c>
      <c r="B41" s="822" t="s">
        <v>7253</v>
      </c>
      <c r="C41" s="822" t="s">
        <v>7235</v>
      </c>
      <c r="D41" s="822" t="s">
        <v>7304</v>
      </c>
      <c r="E41" s="822" t="s">
        <v>7305</v>
      </c>
      <c r="F41" s="831">
        <v>1</v>
      </c>
      <c r="G41" s="831">
        <v>164</v>
      </c>
      <c r="H41" s="831">
        <v>0.9939393939393939</v>
      </c>
      <c r="I41" s="831">
        <v>164</v>
      </c>
      <c r="J41" s="831">
        <v>1</v>
      </c>
      <c r="K41" s="831">
        <v>165</v>
      </c>
      <c r="L41" s="831">
        <v>1</v>
      </c>
      <c r="M41" s="831">
        <v>165</v>
      </c>
      <c r="N41" s="831">
        <v>1</v>
      </c>
      <c r="O41" s="831">
        <v>166</v>
      </c>
      <c r="P41" s="827">
        <v>1.0060606060606061</v>
      </c>
      <c r="Q41" s="832">
        <v>166</v>
      </c>
    </row>
    <row r="42" spans="1:17" ht="14.45" customHeight="1" x14ac:dyDescent="0.2">
      <c r="A42" s="821" t="s">
        <v>7252</v>
      </c>
      <c r="B42" s="822" t="s">
        <v>7253</v>
      </c>
      <c r="C42" s="822" t="s">
        <v>7235</v>
      </c>
      <c r="D42" s="822" t="s">
        <v>7238</v>
      </c>
      <c r="E42" s="822" t="s">
        <v>7239</v>
      </c>
      <c r="F42" s="831">
        <v>2</v>
      </c>
      <c r="G42" s="831">
        <v>172</v>
      </c>
      <c r="H42" s="831">
        <v>1.9770114942528736</v>
      </c>
      <c r="I42" s="831">
        <v>86</v>
      </c>
      <c r="J42" s="831">
        <v>1</v>
      </c>
      <c r="K42" s="831">
        <v>87</v>
      </c>
      <c r="L42" s="831">
        <v>1</v>
      </c>
      <c r="M42" s="831">
        <v>87</v>
      </c>
      <c r="N42" s="831">
        <v>1</v>
      </c>
      <c r="O42" s="831">
        <v>88</v>
      </c>
      <c r="P42" s="827">
        <v>1.0114942528735633</v>
      </c>
      <c r="Q42" s="832">
        <v>88</v>
      </c>
    </row>
    <row r="43" spans="1:17" ht="14.45" customHeight="1" x14ac:dyDescent="0.2">
      <c r="A43" s="821" t="s">
        <v>7252</v>
      </c>
      <c r="B43" s="822" t="s">
        <v>7253</v>
      </c>
      <c r="C43" s="822" t="s">
        <v>7235</v>
      </c>
      <c r="D43" s="822" t="s">
        <v>7360</v>
      </c>
      <c r="E43" s="822" t="s">
        <v>7361</v>
      </c>
      <c r="F43" s="831">
        <v>1</v>
      </c>
      <c r="G43" s="831">
        <v>87</v>
      </c>
      <c r="H43" s="831"/>
      <c r="I43" s="831">
        <v>87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7252</v>
      </c>
      <c r="B44" s="822" t="s">
        <v>7253</v>
      </c>
      <c r="C44" s="822" t="s">
        <v>7235</v>
      </c>
      <c r="D44" s="822" t="s">
        <v>7368</v>
      </c>
      <c r="E44" s="822" t="s">
        <v>7369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0</v>
      </c>
      <c r="P44" s="827"/>
      <c r="Q44" s="832">
        <v>0</v>
      </c>
    </row>
    <row r="45" spans="1:17" ht="14.45" customHeight="1" x14ac:dyDescent="0.2">
      <c r="A45" s="821" t="s">
        <v>7438</v>
      </c>
      <c r="B45" s="822" t="s">
        <v>7253</v>
      </c>
      <c r="C45" s="822" t="s">
        <v>7235</v>
      </c>
      <c r="D45" s="822" t="s">
        <v>7276</v>
      </c>
      <c r="E45" s="822" t="s">
        <v>7277</v>
      </c>
      <c r="F45" s="831"/>
      <c r="G45" s="831"/>
      <c r="H45" s="831"/>
      <c r="I45" s="831"/>
      <c r="J45" s="831"/>
      <c r="K45" s="831"/>
      <c r="L45" s="831"/>
      <c r="M45" s="831"/>
      <c r="N45" s="831">
        <v>2</v>
      </c>
      <c r="O45" s="831">
        <v>76</v>
      </c>
      <c r="P45" s="827"/>
      <c r="Q45" s="832">
        <v>38</v>
      </c>
    </row>
    <row r="46" spans="1:17" ht="14.45" customHeight="1" x14ac:dyDescent="0.2">
      <c r="A46" s="821" t="s">
        <v>7438</v>
      </c>
      <c r="B46" s="822" t="s">
        <v>7253</v>
      </c>
      <c r="C46" s="822" t="s">
        <v>7235</v>
      </c>
      <c r="D46" s="822" t="s">
        <v>7294</v>
      </c>
      <c r="E46" s="822" t="s">
        <v>7295</v>
      </c>
      <c r="F46" s="831"/>
      <c r="G46" s="831"/>
      <c r="H46" s="831"/>
      <c r="I46" s="831"/>
      <c r="J46" s="831">
        <v>1</v>
      </c>
      <c r="K46" s="831">
        <v>254</v>
      </c>
      <c r="L46" s="831">
        <v>1</v>
      </c>
      <c r="M46" s="831">
        <v>254</v>
      </c>
      <c r="N46" s="831">
        <v>1</v>
      </c>
      <c r="O46" s="831">
        <v>255</v>
      </c>
      <c r="P46" s="827">
        <v>1.0039370078740157</v>
      </c>
      <c r="Q46" s="832">
        <v>255</v>
      </c>
    </row>
    <row r="47" spans="1:17" ht="14.45" customHeight="1" x14ac:dyDescent="0.2">
      <c r="A47" s="821" t="s">
        <v>7438</v>
      </c>
      <c r="B47" s="822" t="s">
        <v>7253</v>
      </c>
      <c r="C47" s="822" t="s">
        <v>7235</v>
      </c>
      <c r="D47" s="822" t="s">
        <v>7296</v>
      </c>
      <c r="E47" s="822" t="s">
        <v>7297</v>
      </c>
      <c r="F47" s="831">
        <v>1</v>
      </c>
      <c r="G47" s="831">
        <v>127</v>
      </c>
      <c r="H47" s="831">
        <v>8.3994708994708997E-2</v>
      </c>
      <c r="I47" s="831">
        <v>127</v>
      </c>
      <c r="J47" s="831">
        <v>12</v>
      </c>
      <c r="K47" s="831">
        <v>1512</v>
      </c>
      <c r="L47" s="831">
        <v>1</v>
      </c>
      <c r="M47" s="831">
        <v>126</v>
      </c>
      <c r="N47" s="831">
        <v>1</v>
      </c>
      <c r="O47" s="831">
        <v>127</v>
      </c>
      <c r="P47" s="827">
        <v>8.3994708994708997E-2</v>
      </c>
      <c r="Q47" s="832">
        <v>127</v>
      </c>
    </row>
    <row r="48" spans="1:17" ht="14.45" customHeight="1" x14ac:dyDescent="0.2">
      <c r="A48" s="821" t="s">
        <v>7438</v>
      </c>
      <c r="B48" s="822" t="s">
        <v>7253</v>
      </c>
      <c r="C48" s="822" t="s">
        <v>7235</v>
      </c>
      <c r="D48" s="822" t="s">
        <v>7304</v>
      </c>
      <c r="E48" s="822" t="s">
        <v>7305</v>
      </c>
      <c r="F48" s="831"/>
      <c r="G48" s="831"/>
      <c r="H48" s="831"/>
      <c r="I48" s="831"/>
      <c r="J48" s="831">
        <v>1</v>
      </c>
      <c r="K48" s="831">
        <v>165</v>
      </c>
      <c r="L48" s="831">
        <v>1</v>
      </c>
      <c r="M48" s="831">
        <v>165</v>
      </c>
      <c r="N48" s="831"/>
      <c r="O48" s="831"/>
      <c r="P48" s="827"/>
      <c r="Q48" s="832"/>
    </row>
    <row r="49" spans="1:17" ht="14.45" customHeight="1" x14ac:dyDescent="0.2">
      <c r="A49" s="821" t="s">
        <v>7438</v>
      </c>
      <c r="B49" s="822" t="s">
        <v>7253</v>
      </c>
      <c r="C49" s="822" t="s">
        <v>7235</v>
      </c>
      <c r="D49" s="822" t="s">
        <v>7238</v>
      </c>
      <c r="E49" s="822" t="s">
        <v>7239</v>
      </c>
      <c r="F49" s="831"/>
      <c r="G49" s="831"/>
      <c r="H49" s="831"/>
      <c r="I49" s="831"/>
      <c r="J49" s="831">
        <v>1</v>
      </c>
      <c r="K49" s="831">
        <v>87</v>
      </c>
      <c r="L49" s="831">
        <v>1</v>
      </c>
      <c r="M49" s="831">
        <v>87</v>
      </c>
      <c r="N49" s="831"/>
      <c r="O49" s="831"/>
      <c r="P49" s="827"/>
      <c r="Q49" s="832"/>
    </row>
    <row r="50" spans="1:17" ht="14.45" customHeight="1" x14ac:dyDescent="0.2">
      <c r="A50" s="821" t="s">
        <v>7439</v>
      </c>
      <c r="B50" s="822" t="s">
        <v>7253</v>
      </c>
      <c r="C50" s="822" t="s">
        <v>7235</v>
      </c>
      <c r="D50" s="822" t="s">
        <v>7276</v>
      </c>
      <c r="E50" s="822" t="s">
        <v>7277</v>
      </c>
      <c r="F50" s="831"/>
      <c r="G50" s="831"/>
      <c r="H50" s="831"/>
      <c r="I50" s="831"/>
      <c r="J50" s="831">
        <v>1</v>
      </c>
      <c r="K50" s="831">
        <v>38</v>
      </c>
      <c r="L50" s="831">
        <v>1</v>
      </c>
      <c r="M50" s="831">
        <v>38</v>
      </c>
      <c r="N50" s="831">
        <v>1</v>
      </c>
      <c r="O50" s="831">
        <v>38</v>
      </c>
      <c r="P50" s="827">
        <v>1</v>
      </c>
      <c r="Q50" s="832">
        <v>38</v>
      </c>
    </row>
    <row r="51" spans="1:17" ht="14.45" customHeight="1" x14ac:dyDescent="0.2">
      <c r="A51" s="821" t="s">
        <v>7439</v>
      </c>
      <c r="B51" s="822" t="s">
        <v>7253</v>
      </c>
      <c r="C51" s="822" t="s">
        <v>7235</v>
      </c>
      <c r="D51" s="822" t="s">
        <v>7294</v>
      </c>
      <c r="E51" s="822" t="s">
        <v>7295</v>
      </c>
      <c r="F51" s="831"/>
      <c r="G51" s="831"/>
      <c r="H51" s="831"/>
      <c r="I51" s="831"/>
      <c r="J51" s="831">
        <v>2</v>
      </c>
      <c r="K51" s="831">
        <v>508</v>
      </c>
      <c r="L51" s="831">
        <v>1</v>
      </c>
      <c r="M51" s="831">
        <v>254</v>
      </c>
      <c r="N51" s="831">
        <v>2</v>
      </c>
      <c r="O51" s="831">
        <v>510</v>
      </c>
      <c r="P51" s="827">
        <v>1.0039370078740157</v>
      </c>
      <c r="Q51" s="832">
        <v>255</v>
      </c>
    </row>
    <row r="52" spans="1:17" ht="14.45" customHeight="1" x14ac:dyDescent="0.2">
      <c r="A52" s="821" t="s">
        <v>7439</v>
      </c>
      <c r="B52" s="822" t="s">
        <v>7253</v>
      </c>
      <c r="C52" s="822" t="s">
        <v>7235</v>
      </c>
      <c r="D52" s="822" t="s">
        <v>7296</v>
      </c>
      <c r="E52" s="822" t="s">
        <v>7297</v>
      </c>
      <c r="F52" s="831"/>
      <c r="G52" s="831"/>
      <c r="H52" s="831"/>
      <c r="I52" s="831"/>
      <c r="J52" s="831">
        <v>1</v>
      </c>
      <c r="K52" s="831">
        <v>126</v>
      </c>
      <c r="L52" s="831">
        <v>1</v>
      </c>
      <c r="M52" s="831">
        <v>126</v>
      </c>
      <c r="N52" s="831"/>
      <c r="O52" s="831"/>
      <c r="P52" s="827"/>
      <c r="Q52" s="832"/>
    </row>
    <row r="53" spans="1:17" ht="14.45" customHeight="1" x14ac:dyDescent="0.2">
      <c r="A53" s="821" t="s">
        <v>7440</v>
      </c>
      <c r="B53" s="822" t="s">
        <v>7253</v>
      </c>
      <c r="C53" s="822" t="s">
        <v>7235</v>
      </c>
      <c r="D53" s="822" t="s">
        <v>7286</v>
      </c>
      <c r="E53" s="822" t="s">
        <v>7287</v>
      </c>
      <c r="F53" s="831"/>
      <c r="G53" s="831"/>
      <c r="H53" s="831"/>
      <c r="I53" s="831"/>
      <c r="J53" s="831">
        <v>1</v>
      </c>
      <c r="K53" s="831">
        <v>606</v>
      </c>
      <c r="L53" s="831">
        <v>1</v>
      </c>
      <c r="M53" s="831">
        <v>606</v>
      </c>
      <c r="N53" s="831"/>
      <c r="O53" s="831"/>
      <c r="P53" s="827"/>
      <c r="Q53" s="832"/>
    </row>
    <row r="54" spans="1:17" ht="14.45" customHeight="1" x14ac:dyDescent="0.2">
      <c r="A54" s="821" t="s">
        <v>7440</v>
      </c>
      <c r="B54" s="822" t="s">
        <v>7253</v>
      </c>
      <c r="C54" s="822" t="s">
        <v>7235</v>
      </c>
      <c r="D54" s="822" t="s">
        <v>7292</v>
      </c>
      <c r="E54" s="822" t="s">
        <v>7293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82</v>
      </c>
      <c r="P54" s="827"/>
      <c r="Q54" s="832">
        <v>82</v>
      </c>
    </row>
    <row r="55" spans="1:17" ht="14.45" customHeight="1" x14ac:dyDescent="0.2">
      <c r="A55" s="821" t="s">
        <v>7440</v>
      </c>
      <c r="B55" s="822" t="s">
        <v>7253</v>
      </c>
      <c r="C55" s="822" t="s">
        <v>7235</v>
      </c>
      <c r="D55" s="822" t="s">
        <v>7294</v>
      </c>
      <c r="E55" s="822" t="s">
        <v>7295</v>
      </c>
      <c r="F55" s="831">
        <v>1</v>
      </c>
      <c r="G55" s="831">
        <v>252</v>
      </c>
      <c r="H55" s="831"/>
      <c r="I55" s="831">
        <v>252</v>
      </c>
      <c r="J55" s="831"/>
      <c r="K55" s="831"/>
      <c r="L55" s="831"/>
      <c r="M55" s="831"/>
      <c r="N55" s="831">
        <v>4</v>
      </c>
      <c r="O55" s="831">
        <v>1020</v>
      </c>
      <c r="P55" s="827"/>
      <c r="Q55" s="832">
        <v>255</v>
      </c>
    </row>
    <row r="56" spans="1:17" ht="14.45" customHeight="1" x14ac:dyDescent="0.2">
      <c r="A56" s="821" t="s">
        <v>7440</v>
      </c>
      <c r="B56" s="822" t="s">
        <v>7253</v>
      </c>
      <c r="C56" s="822" t="s">
        <v>7235</v>
      </c>
      <c r="D56" s="822" t="s">
        <v>7296</v>
      </c>
      <c r="E56" s="822" t="s">
        <v>7297</v>
      </c>
      <c r="F56" s="831">
        <v>1</v>
      </c>
      <c r="G56" s="831">
        <v>127</v>
      </c>
      <c r="H56" s="831">
        <v>1.0079365079365079</v>
      </c>
      <c r="I56" s="831">
        <v>127</v>
      </c>
      <c r="J56" s="831">
        <v>1</v>
      </c>
      <c r="K56" s="831">
        <v>126</v>
      </c>
      <c r="L56" s="831">
        <v>1</v>
      </c>
      <c r="M56" s="831">
        <v>126</v>
      </c>
      <c r="N56" s="831">
        <v>1</v>
      </c>
      <c r="O56" s="831">
        <v>127</v>
      </c>
      <c r="P56" s="827">
        <v>1.0079365079365079</v>
      </c>
      <c r="Q56" s="832">
        <v>127</v>
      </c>
    </row>
    <row r="57" spans="1:17" ht="14.45" customHeight="1" x14ac:dyDescent="0.2">
      <c r="A57" s="821" t="s">
        <v>7440</v>
      </c>
      <c r="B57" s="822" t="s">
        <v>7253</v>
      </c>
      <c r="C57" s="822" t="s">
        <v>7235</v>
      </c>
      <c r="D57" s="822" t="s">
        <v>7298</v>
      </c>
      <c r="E57" s="822" t="s">
        <v>7299</v>
      </c>
      <c r="F57" s="831">
        <v>1</v>
      </c>
      <c r="G57" s="831">
        <v>531</v>
      </c>
      <c r="H57" s="831"/>
      <c r="I57" s="831">
        <v>531</v>
      </c>
      <c r="J57" s="831"/>
      <c r="K57" s="831"/>
      <c r="L57" s="831"/>
      <c r="M57" s="831"/>
      <c r="N57" s="831">
        <v>1</v>
      </c>
      <c r="O57" s="831">
        <v>540</v>
      </c>
      <c r="P57" s="827"/>
      <c r="Q57" s="832">
        <v>540</v>
      </c>
    </row>
    <row r="58" spans="1:17" ht="14.45" customHeight="1" x14ac:dyDescent="0.2">
      <c r="A58" s="821" t="s">
        <v>7440</v>
      </c>
      <c r="B58" s="822" t="s">
        <v>7253</v>
      </c>
      <c r="C58" s="822" t="s">
        <v>7235</v>
      </c>
      <c r="D58" s="822" t="s">
        <v>7340</v>
      </c>
      <c r="E58" s="822" t="s">
        <v>7341</v>
      </c>
      <c r="F58" s="831"/>
      <c r="G58" s="831"/>
      <c r="H58" s="831"/>
      <c r="I58" s="831"/>
      <c r="J58" s="831"/>
      <c r="K58" s="831"/>
      <c r="L58" s="831"/>
      <c r="M58" s="831"/>
      <c r="N58" s="831">
        <v>972</v>
      </c>
      <c r="O58" s="831">
        <v>201204</v>
      </c>
      <c r="P58" s="827"/>
      <c r="Q58" s="832">
        <v>207</v>
      </c>
    </row>
    <row r="59" spans="1:17" ht="14.45" customHeight="1" x14ac:dyDescent="0.2">
      <c r="A59" s="821" t="s">
        <v>7441</v>
      </c>
      <c r="B59" s="822" t="s">
        <v>7253</v>
      </c>
      <c r="C59" s="822" t="s">
        <v>7235</v>
      </c>
      <c r="D59" s="822" t="s">
        <v>7276</v>
      </c>
      <c r="E59" s="822" t="s">
        <v>7277</v>
      </c>
      <c r="F59" s="831">
        <v>1</v>
      </c>
      <c r="G59" s="831">
        <v>37</v>
      </c>
      <c r="H59" s="831">
        <v>0.97368421052631582</v>
      </c>
      <c r="I59" s="831">
        <v>37</v>
      </c>
      <c r="J59" s="831">
        <v>1</v>
      </c>
      <c r="K59" s="831">
        <v>38</v>
      </c>
      <c r="L59" s="831">
        <v>1</v>
      </c>
      <c r="M59" s="831">
        <v>38</v>
      </c>
      <c r="N59" s="831"/>
      <c r="O59" s="831"/>
      <c r="P59" s="827"/>
      <c r="Q59" s="832"/>
    </row>
    <row r="60" spans="1:17" ht="14.45" customHeight="1" x14ac:dyDescent="0.2">
      <c r="A60" s="821" t="s">
        <v>7441</v>
      </c>
      <c r="B60" s="822" t="s">
        <v>7253</v>
      </c>
      <c r="C60" s="822" t="s">
        <v>7235</v>
      </c>
      <c r="D60" s="822" t="s">
        <v>7284</v>
      </c>
      <c r="E60" s="822" t="s">
        <v>7285</v>
      </c>
      <c r="F60" s="831"/>
      <c r="G60" s="831"/>
      <c r="H60" s="831"/>
      <c r="I60" s="831"/>
      <c r="J60" s="831">
        <v>2</v>
      </c>
      <c r="K60" s="831">
        <v>768</v>
      </c>
      <c r="L60" s="831">
        <v>1</v>
      </c>
      <c r="M60" s="831">
        <v>384</v>
      </c>
      <c r="N60" s="831"/>
      <c r="O60" s="831"/>
      <c r="P60" s="827"/>
      <c r="Q60" s="832"/>
    </row>
    <row r="61" spans="1:17" ht="14.45" customHeight="1" x14ac:dyDescent="0.2">
      <c r="A61" s="821" t="s">
        <v>7441</v>
      </c>
      <c r="B61" s="822" t="s">
        <v>7253</v>
      </c>
      <c r="C61" s="822" t="s">
        <v>7235</v>
      </c>
      <c r="D61" s="822" t="s">
        <v>7286</v>
      </c>
      <c r="E61" s="822" t="s">
        <v>7287</v>
      </c>
      <c r="F61" s="831">
        <v>3</v>
      </c>
      <c r="G61" s="831">
        <v>1812</v>
      </c>
      <c r="H61" s="831">
        <v>0.99669966996699666</v>
      </c>
      <c r="I61" s="831">
        <v>604</v>
      </c>
      <c r="J61" s="831">
        <v>3</v>
      </c>
      <c r="K61" s="831">
        <v>1818</v>
      </c>
      <c r="L61" s="831">
        <v>1</v>
      </c>
      <c r="M61" s="831">
        <v>606</v>
      </c>
      <c r="N61" s="831"/>
      <c r="O61" s="831"/>
      <c r="P61" s="827"/>
      <c r="Q61" s="832"/>
    </row>
    <row r="62" spans="1:17" ht="14.45" customHeight="1" x14ac:dyDescent="0.2">
      <c r="A62" s="821" t="s">
        <v>7441</v>
      </c>
      <c r="B62" s="822" t="s">
        <v>7253</v>
      </c>
      <c r="C62" s="822" t="s">
        <v>7235</v>
      </c>
      <c r="D62" s="822" t="s">
        <v>7288</v>
      </c>
      <c r="E62" s="822" t="s">
        <v>7289</v>
      </c>
      <c r="F62" s="831">
        <v>1</v>
      </c>
      <c r="G62" s="831">
        <v>91</v>
      </c>
      <c r="H62" s="831"/>
      <c r="I62" s="831">
        <v>91</v>
      </c>
      <c r="J62" s="831"/>
      <c r="K62" s="831"/>
      <c r="L62" s="831"/>
      <c r="M62" s="831"/>
      <c r="N62" s="831">
        <v>1</v>
      </c>
      <c r="O62" s="831">
        <v>92</v>
      </c>
      <c r="P62" s="827"/>
      <c r="Q62" s="832">
        <v>92</v>
      </c>
    </row>
    <row r="63" spans="1:17" ht="14.45" customHeight="1" x14ac:dyDescent="0.2">
      <c r="A63" s="821" t="s">
        <v>7441</v>
      </c>
      <c r="B63" s="822" t="s">
        <v>7253</v>
      </c>
      <c r="C63" s="822" t="s">
        <v>7235</v>
      </c>
      <c r="D63" s="822" t="s">
        <v>7294</v>
      </c>
      <c r="E63" s="822" t="s">
        <v>7295</v>
      </c>
      <c r="F63" s="831">
        <v>5</v>
      </c>
      <c r="G63" s="831">
        <v>1260</v>
      </c>
      <c r="H63" s="831">
        <v>0.17105620418137388</v>
      </c>
      <c r="I63" s="831">
        <v>252</v>
      </c>
      <c r="J63" s="831">
        <v>29</v>
      </c>
      <c r="K63" s="831">
        <v>7366</v>
      </c>
      <c r="L63" s="831">
        <v>1</v>
      </c>
      <c r="M63" s="831">
        <v>254</v>
      </c>
      <c r="N63" s="831">
        <v>80</v>
      </c>
      <c r="O63" s="831">
        <v>20400</v>
      </c>
      <c r="P63" s="827">
        <v>2.7694814010317677</v>
      </c>
      <c r="Q63" s="832">
        <v>255</v>
      </c>
    </row>
    <row r="64" spans="1:17" ht="14.45" customHeight="1" x14ac:dyDescent="0.2">
      <c r="A64" s="821" t="s">
        <v>7441</v>
      </c>
      <c r="B64" s="822" t="s">
        <v>7253</v>
      </c>
      <c r="C64" s="822" t="s">
        <v>7235</v>
      </c>
      <c r="D64" s="822" t="s">
        <v>7296</v>
      </c>
      <c r="E64" s="822" t="s">
        <v>7297</v>
      </c>
      <c r="F64" s="831">
        <v>120</v>
      </c>
      <c r="G64" s="831">
        <v>15206</v>
      </c>
      <c r="H64" s="831">
        <v>1.0775226757369614</v>
      </c>
      <c r="I64" s="831">
        <v>126.71666666666667</v>
      </c>
      <c r="J64" s="831">
        <v>112</v>
      </c>
      <c r="K64" s="831">
        <v>14112</v>
      </c>
      <c r="L64" s="831">
        <v>1</v>
      </c>
      <c r="M64" s="831">
        <v>126</v>
      </c>
      <c r="N64" s="831">
        <v>27</v>
      </c>
      <c r="O64" s="831">
        <v>3429</v>
      </c>
      <c r="P64" s="827">
        <v>0.24298469387755103</v>
      </c>
      <c r="Q64" s="832">
        <v>127</v>
      </c>
    </row>
    <row r="65" spans="1:17" ht="14.45" customHeight="1" x14ac:dyDescent="0.2">
      <c r="A65" s="821" t="s">
        <v>7441</v>
      </c>
      <c r="B65" s="822" t="s">
        <v>7253</v>
      </c>
      <c r="C65" s="822" t="s">
        <v>7235</v>
      </c>
      <c r="D65" s="822" t="s">
        <v>7298</v>
      </c>
      <c r="E65" s="822" t="s">
        <v>7299</v>
      </c>
      <c r="F65" s="831">
        <v>3</v>
      </c>
      <c r="G65" s="831">
        <v>1594</v>
      </c>
      <c r="H65" s="831">
        <v>1.4869402985074627</v>
      </c>
      <c r="I65" s="831">
        <v>531.33333333333337</v>
      </c>
      <c r="J65" s="831">
        <v>2</v>
      </c>
      <c r="K65" s="831">
        <v>1072</v>
      </c>
      <c r="L65" s="831">
        <v>1</v>
      </c>
      <c r="M65" s="831">
        <v>536</v>
      </c>
      <c r="N65" s="831"/>
      <c r="O65" s="831"/>
      <c r="P65" s="827"/>
      <c r="Q65" s="832"/>
    </row>
    <row r="66" spans="1:17" ht="14.45" customHeight="1" x14ac:dyDescent="0.2">
      <c r="A66" s="821" t="s">
        <v>7441</v>
      </c>
      <c r="B66" s="822" t="s">
        <v>7253</v>
      </c>
      <c r="C66" s="822" t="s">
        <v>7235</v>
      </c>
      <c r="D66" s="822" t="s">
        <v>7304</v>
      </c>
      <c r="E66" s="822" t="s">
        <v>7305</v>
      </c>
      <c r="F66" s="831">
        <v>4</v>
      </c>
      <c r="G66" s="831">
        <v>656</v>
      </c>
      <c r="H66" s="831">
        <v>0.56796536796536801</v>
      </c>
      <c r="I66" s="831">
        <v>164</v>
      </c>
      <c r="J66" s="831">
        <v>7</v>
      </c>
      <c r="K66" s="831">
        <v>1155</v>
      </c>
      <c r="L66" s="831">
        <v>1</v>
      </c>
      <c r="M66" s="831">
        <v>165</v>
      </c>
      <c r="N66" s="831">
        <v>4</v>
      </c>
      <c r="O66" s="831">
        <v>664</v>
      </c>
      <c r="P66" s="827">
        <v>0.5748917748917749</v>
      </c>
      <c r="Q66" s="832">
        <v>166</v>
      </c>
    </row>
    <row r="67" spans="1:17" ht="14.45" customHeight="1" x14ac:dyDescent="0.2">
      <c r="A67" s="821" t="s">
        <v>7441</v>
      </c>
      <c r="B67" s="822" t="s">
        <v>7253</v>
      </c>
      <c r="C67" s="822" t="s">
        <v>7235</v>
      </c>
      <c r="D67" s="822" t="s">
        <v>7306</v>
      </c>
      <c r="E67" s="822" t="s">
        <v>7307</v>
      </c>
      <c r="F67" s="831"/>
      <c r="G67" s="831"/>
      <c r="H67" s="831"/>
      <c r="I67" s="831"/>
      <c r="J67" s="831"/>
      <c r="K67" s="831"/>
      <c r="L67" s="831"/>
      <c r="M67" s="831"/>
      <c r="N67" s="831">
        <v>1</v>
      </c>
      <c r="O67" s="831">
        <v>0</v>
      </c>
      <c r="P67" s="827"/>
      <c r="Q67" s="832">
        <v>0</v>
      </c>
    </row>
    <row r="68" spans="1:17" ht="14.45" customHeight="1" x14ac:dyDescent="0.2">
      <c r="A68" s="821" t="s">
        <v>7441</v>
      </c>
      <c r="B68" s="822" t="s">
        <v>7253</v>
      </c>
      <c r="C68" s="822" t="s">
        <v>7235</v>
      </c>
      <c r="D68" s="822" t="s">
        <v>7238</v>
      </c>
      <c r="E68" s="822" t="s">
        <v>7239</v>
      </c>
      <c r="F68" s="831">
        <v>1</v>
      </c>
      <c r="G68" s="831">
        <v>86</v>
      </c>
      <c r="H68" s="831">
        <v>0.2471264367816092</v>
      </c>
      <c r="I68" s="831">
        <v>86</v>
      </c>
      <c r="J68" s="831">
        <v>4</v>
      </c>
      <c r="K68" s="831">
        <v>348</v>
      </c>
      <c r="L68" s="831">
        <v>1</v>
      </c>
      <c r="M68" s="831">
        <v>87</v>
      </c>
      <c r="N68" s="831">
        <v>1</v>
      </c>
      <c r="O68" s="831">
        <v>88</v>
      </c>
      <c r="P68" s="827">
        <v>0.25287356321839083</v>
      </c>
      <c r="Q68" s="832">
        <v>88</v>
      </c>
    </row>
    <row r="69" spans="1:17" ht="14.45" customHeight="1" x14ac:dyDescent="0.2">
      <c r="A69" s="821" t="s">
        <v>7441</v>
      </c>
      <c r="B69" s="822" t="s">
        <v>7253</v>
      </c>
      <c r="C69" s="822" t="s">
        <v>7235</v>
      </c>
      <c r="D69" s="822" t="s">
        <v>7340</v>
      </c>
      <c r="E69" s="822" t="s">
        <v>7341</v>
      </c>
      <c r="F69" s="831">
        <v>2</v>
      </c>
      <c r="G69" s="831">
        <v>410</v>
      </c>
      <c r="H69" s="831"/>
      <c r="I69" s="831">
        <v>205</v>
      </c>
      <c r="J69" s="831"/>
      <c r="K69" s="831"/>
      <c r="L69" s="831"/>
      <c r="M69" s="831"/>
      <c r="N69" s="831">
        <v>3</v>
      </c>
      <c r="O69" s="831">
        <v>621</v>
      </c>
      <c r="P69" s="827"/>
      <c r="Q69" s="832">
        <v>207</v>
      </c>
    </row>
    <row r="70" spans="1:17" ht="14.45" customHeight="1" x14ac:dyDescent="0.2">
      <c r="A70" s="821" t="s">
        <v>7441</v>
      </c>
      <c r="B70" s="822" t="s">
        <v>7253</v>
      </c>
      <c r="C70" s="822" t="s">
        <v>7235</v>
      </c>
      <c r="D70" s="822" t="s">
        <v>7354</v>
      </c>
      <c r="E70" s="822" t="s">
        <v>7355</v>
      </c>
      <c r="F70" s="831"/>
      <c r="G70" s="831"/>
      <c r="H70" s="831"/>
      <c r="I70" s="831"/>
      <c r="J70" s="831">
        <v>1</v>
      </c>
      <c r="K70" s="831">
        <v>145</v>
      </c>
      <c r="L70" s="831">
        <v>1</v>
      </c>
      <c r="M70" s="831">
        <v>145</v>
      </c>
      <c r="N70" s="831"/>
      <c r="O70" s="831"/>
      <c r="P70" s="827"/>
      <c r="Q70" s="832"/>
    </row>
    <row r="71" spans="1:17" ht="14.45" customHeight="1" x14ac:dyDescent="0.2">
      <c r="A71" s="821" t="s">
        <v>7441</v>
      </c>
      <c r="B71" s="822" t="s">
        <v>7253</v>
      </c>
      <c r="C71" s="822" t="s">
        <v>7235</v>
      </c>
      <c r="D71" s="822" t="s">
        <v>7360</v>
      </c>
      <c r="E71" s="822" t="s">
        <v>7361</v>
      </c>
      <c r="F71" s="831"/>
      <c r="G71" s="831"/>
      <c r="H71" s="831"/>
      <c r="I71" s="831"/>
      <c r="J71" s="831"/>
      <c r="K71" s="831"/>
      <c r="L71" s="831"/>
      <c r="M71" s="831"/>
      <c r="N71" s="831">
        <v>1</v>
      </c>
      <c r="O71" s="831">
        <v>88</v>
      </c>
      <c r="P71" s="827"/>
      <c r="Q71" s="832">
        <v>88</v>
      </c>
    </row>
    <row r="72" spans="1:17" ht="14.45" customHeight="1" x14ac:dyDescent="0.2">
      <c r="A72" s="821" t="s">
        <v>7441</v>
      </c>
      <c r="B72" s="822" t="s">
        <v>7253</v>
      </c>
      <c r="C72" s="822" t="s">
        <v>7235</v>
      </c>
      <c r="D72" s="822" t="s">
        <v>7362</v>
      </c>
      <c r="E72" s="822" t="s">
        <v>7363</v>
      </c>
      <c r="F72" s="831"/>
      <c r="G72" s="831"/>
      <c r="H72" s="831"/>
      <c r="I72" s="831"/>
      <c r="J72" s="831">
        <v>1</v>
      </c>
      <c r="K72" s="831">
        <v>503</v>
      </c>
      <c r="L72" s="831">
        <v>1</v>
      </c>
      <c r="M72" s="831">
        <v>503</v>
      </c>
      <c r="N72" s="831">
        <v>2</v>
      </c>
      <c r="O72" s="831">
        <v>1010</v>
      </c>
      <c r="P72" s="827">
        <v>2.0079522862823063</v>
      </c>
      <c r="Q72" s="832">
        <v>505</v>
      </c>
    </row>
    <row r="73" spans="1:17" ht="14.45" customHeight="1" x14ac:dyDescent="0.2">
      <c r="A73" s="821" t="s">
        <v>7441</v>
      </c>
      <c r="B73" s="822" t="s">
        <v>7253</v>
      </c>
      <c r="C73" s="822" t="s">
        <v>7235</v>
      </c>
      <c r="D73" s="822" t="s">
        <v>7368</v>
      </c>
      <c r="E73" s="822" t="s">
        <v>7369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0</v>
      </c>
      <c r="P73" s="827"/>
      <c r="Q73" s="832">
        <v>0</v>
      </c>
    </row>
    <row r="74" spans="1:17" ht="14.45" customHeight="1" x14ac:dyDescent="0.2">
      <c r="A74" s="821" t="s">
        <v>7441</v>
      </c>
      <c r="B74" s="822" t="s">
        <v>7253</v>
      </c>
      <c r="C74" s="822" t="s">
        <v>7235</v>
      </c>
      <c r="D74" s="822" t="s">
        <v>7442</v>
      </c>
      <c r="E74" s="822" t="s">
        <v>7443</v>
      </c>
      <c r="F74" s="831">
        <v>2</v>
      </c>
      <c r="G74" s="831">
        <v>1743</v>
      </c>
      <c r="H74" s="831"/>
      <c r="I74" s="831">
        <v>871.5</v>
      </c>
      <c r="J74" s="831"/>
      <c r="K74" s="831"/>
      <c r="L74" s="831"/>
      <c r="M74" s="831"/>
      <c r="N74" s="831">
        <v>1</v>
      </c>
      <c r="O74" s="831">
        <v>879</v>
      </c>
      <c r="P74" s="827"/>
      <c r="Q74" s="832">
        <v>879</v>
      </c>
    </row>
    <row r="75" spans="1:17" ht="14.45" customHeight="1" x14ac:dyDescent="0.2">
      <c r="A75" s="821" t="s">
        <v>7441</v>
      </c>
      <c r="B75" s="822" t="s">
        <v>7253</v>
      </c>
      <c r="C75" s="822" t="s">
        <v>7235</v>
      </c>
      <c r="D75" s="822" t="s">
        <v>7374</v>
      </c>
      <c r="E75" s="822" t="s">
        <v>7375</v>
      </c>
      <c r="F75" s="831"/>
      <c r="G75" s="831"/>
      <c r="H75" s="831"/>
      <c r="I75" s="831"/>
      <c r="J75" s="831">
        <v>1</v>
      </c>
      <c r="K75" s="831">
        <v>1300</v>
      </c>
      <c r="L75" s="831">
        <v>1</v>
      </c>
      <c r="M75" s="831">
        <v>1300</v>
      </c>
      <c r="N75" s="831"/>
      <c r="O75" s="831"/>
      <c r="P75" s="827"/>
      <c r="Q75" s="832"/>
    </row>
    <row r="76" spans="1:17" ht="14.45" customHeight="1" x14ac:dyDescent="0.2">
      <c r="A76" s="821" t="s">
        <v>7441</v>
      </c>
      <c r="B76" s="822" t="s">
        <v>7253</v>
      </c>
      <c r="C76" s="822" t="s">
        <v>7235</v>
      </c>
      <c r="D76" s="822" t="s">
        <v>7376</v>
      </c>
      <c r="E76" s="822" t="s">
        <v>7377</v>
      </c>
      <c r="F76" s="831"/>
      <c r="G76" s="831"/>
      <c r="H76" s="831"/>
      <c r="I76" s="831"/>
      <c r="J76" s="831"/>
      <c r="K76" s="831"/>
      <c r="L76" s="831"/>
      <c r="M76" s="831"/>
      <c r="N76" s="831">
        <v>2</v>
      </c>
      <c r="O76" s="831">
        <v>176</v>
      </c>
      <c r="P76" s="827"/>
      <c r="Q76" s="832">
        <v>88</v>
      </c>
    </row>
    <row r="77" spans="1:17" ht="14.45" customHeight="1" x14ac:dyDescent="0.2">
      <c r="A77" s="821" t="s">
        <v>7441</v>
      </c>
      <c r="B77" s="822" t="s">
        <v>7253</v>
      </c>
      <c r="C77" s="822" t="s">
        <v>7235</v>
      </c>
      <c r="D77" s="822" t="s">
        <v>7378</v>
      </c>
      <c r="E77" s="822" t="s">
        <v>7379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0</v>
      </c>
      <c r="P77" s="827"/>
      <c r="Q77" s="832">
        <v>0</v>
      </c>
    </row>
    <row r="78" spans="1:17" ht="14.45" customHeight="1" x14ac:dyDescent="0.2">
      <c r="A78" s="821" t="s">
        <v>614</v>
      </c>
      <c r="B78" s="822" t="s">
        <v>7253</v>
      </c>
      <c r="C78" s="822" t="s">
        <v>7230</v>
      </c>
      <c r="D78" s="822" t="s">
        <v>7231</v>
      </c>
      <c r="E78" s="822" t="s">
        <v>7232</v>
      </c>
      <c r="F78" s="831"/>
      <c r="G78" s="831"/>
      <c r="H78" s="831"/>
      <c r="I78" s="831"/>
      <c r="J78" s="831">
        <v>0.4</v>
      </c>
      <c r="K78" s="831">
        <v>27.88</v>
      </c>
      <c r="L78" s="831">
        <v>1</v>
      </c>
      <c r="M78" s="831">
        <v>69.699999999999989</v>
      </c>
      <c r="N78" s="831"/>
      <c r="O78" s="831"/>
      <c r="P78" s="827"/>
      <c r="Q78" s="832"/>
    </row>
    <row r="79" spans="1:17" ht="14.45" customHeight="1" x14ac:dyDescent="0.2">
      <c r="A79" s="821" t="s">
        <v>614</v>
      </c>
      <c r="B79" s="822" t="s">
        <v>7253</v>
      </c>
      <c r="C79" s="822" t="s">
        <v>7235</v>
      </c>
      <c r="D79" s="822" t="s">
        <v>7276</v>
      </c>
      <c r="E79" s="822" t="s">
        <v>7277</v>
      </c>
      <c r="F79" s="831">
        <v>19</v>
      </c>
      <c r="G79" s="831">
        <v>703</v>
      </c>
      <c r="H79" s="831">
        <v>6.6787003610108309E-2</v>
      </c>
      <c r="I79" s="831">
        <v>37</v>
      </c>
      <c r="J79" s="831">
        <v>277</v>
      </c>
      <c r="K79" s="831">
        <v>10526</v>
      </c>
      <c r="L79" s="831">
        <v>1</v>
      </c>
      <c r="M79" s="831">
        <v>38</v>
      </c>
      <c r="N79" s="831">
        <v>215</v>
      </c>
      <c r="O79" s="831">
        <v>8170</v>
      </c>
      <c r="P79" s="827">
        <v>0.776173285198556</v>
      </c>
      <c r="Q79" s="832">
        <v>38</v>
      </c>
    </row>
    <row r="80" spans="1:17" ht="14.45" customHeight="1" x14ac:dyDescent="0.2">
      <c r="A80" s="821" t="s">
        <v>614</v>
      </c>
      <c r="B80" s="822" t="s">
        <v>7253</v>
      </c>
      <c r="C80" s="822" t="s">
        <v>7235</v>
      </c>
      <c r="D80" s="822" t="s">
        <v>7278</v>
      </c>
      <c r="E80" s="822" t="s">
        <v>7279</v>
      </c>
      <c r="F80" s="831">
        <v>6</v>
      </c>
      <c r="G80" s="831">
        <v>30</v>
      </c>
      <c r="H80" s="831">
        <v>2</v>
      </c>
      <c r="I80" s="831">
        <v>5</v>
      </c>
      <c r="J80" s="831">
        <v>3</v>
      </c>
      <c r="K80" s="831">
        <v>15</v>
      </c>
      <c r="L80" s="831">
        <v>1</v>
      </c>
      <c r="M80" s="831">
        <v>5</v>
      </c>
      <c r="N80" s="831">
        <v>3</v>
      </c>
      <c r="O80" s="831">
        <v>15</v>
      </c>
      <c r="P80" s="827">
        <v>1</v>
      </c>
      <c r="Q80" s="832">
        <v>5</v>
      </c>
    </row>
    <row r="81" spans="1:17" ht="14.45" customHeight="1" x14ac:dyDescent="0.2">
      <c r="A81" s="821" t="s">
        <v>614</v>
      </c>
      <c r="B81" s="822" t="s">
        <v>7253</v>
      </c>
      <c r="C81" s="822" t="s">
        <v>7235</v>
      </c>
      <c r="D81" s="822" t="s">
        <v>7280</v>
      </c>
      <c r="E81" s="822" t="s">
        <v>7281</v>
      </c>
      <c r="F81" s="831"/>
      <c r="G81" s="831"/>
      <c r="H81" s="831"/>
      <c r="I81" s="831"/>
      <c r="J81" s="831">
        <v>1</v>
      </c>
      <c r="K81" s="831">
        <v>5</v>
      </c>
      <c r="L81" s="831">
        <v>1</v>
      </c>
      <c r="M81" s="831">
        <v>5</v>
      </c>
      <c r="N81" s="831"/>
      <c r="O81" s="831"/>
      <c r="P81" s="827"/>
      <c r="Q81" s="832"/>
    </row>
    <row r="82" spans="1:17" ht="14.45" customHeight="1" x14ac:dyDescent="0.2">
      <c r="A82" s="821" t="s">
        <v>614</v>
      </c>
      <c r="B82" s="822" t="s">
        <v>7253</v>
      </c>
      <c r="C82" s="822" t="s">
        <v>7235</v>
      </c>
      <c r="D82" s="822" t="s">
        <v>7292</v>
      </c>
      <c r="E82" s="822" t="s">
        <v>7293</v>
      </c>
      <c r="F82" s="831"/>
      <c r="G82" s="831"/>
      <c r="H82" s="831"/>
      <c r="I82" s="831"/>
      <c r="J82" s="831"/>
      <c r="K82" s="831"/>
      <c r="L82" s="831"/>
      <c r="M82" s="831"/>
      <c r="N82" s="831">
        <v>1</v>
      </c>
      <c r="O82" s="831">
        <v>82</v>
      </c>
      <c r="P82" s="827"/>
      <c r="Q82" s="832">
        <v>82</v>
      </c>
    </row>
    <row r="83" spans="1:17" ht="14.45" customHeight="1" x14ac:dyDescent="0.2">
      <c r="A83" s="821" t="s">
        <v>614</v>
      </c>
      <c r="B83" s="822" t="s">
        <v>7253</v>
      </c>
      <c r="C83" s="822" t="s">
        <v>7235</v>
      </c>
      <c r="D83" s="822" t="s">
        <v>7294</v>
      </c>
      <c r="E83" s="822" t="s">
        <v>7295</v>
      </c>
      <c r="F83" s="831">
        <v>6</v>
      </c>
      <c r="G83" s="831">
        <v>1512</v>
      </c>
      <c r="H83" s="831">
        <v>5.9527559055118111</v>
      </c>
      <c r="I83" s="831">
        <v>252</v>
      </c>
      <c r="J83" s="831">
        <v>1</v>
      </c>
      <c r="K83" s="831">
        <v>254</v>
      </c>
      <c r="L83" s="831">
        <v>1</v>
      </c>
      <c r="M83" s="831">
        <v>254</v>
      </c>
      <c r="N83" s="831">
        <v>6</v>
      </c>
      <c r="O83" s="831">
        <v>1530</v>
      </c>
      <c r="P83" s="827">
        <v>6.0236220472440944</v>
      </c>
      <c r="Q83" s="832">
        <v>255</v>
      </c>
    </row>
    <row r="84" spans="1:17" ht="14.45" customHeight="1" x14ac:dyDescent="0.2">
      <c r="A84" s="821" t="s">
        <v>614</v>
      </c>
      <c r="B84" s="822" t="s">
        <v>7253</v>
      </c>
      <c r="C84" s="822" t="s">
        <v>7235</v>
      </c>
      <c r="D84" s="822" t="s">
        <v>7296</v>
      </c>
      <c r="E84" s="822" t="s">
        <v>7297</v>
      </c>
      <c r="F84" s="831">
        <v>2</v>
      </c>
      <c r="G84" s="831">
        <v>253</v>
      </c>
      <c r="H84" s="831">
        <v>0.25099206349206349</v>
      </c>
      <c r="I84" s="831">
        <v>126.5</v>
      </c>
      <c r="J84" s="831">
        <v>8</v>
      </c>
      <c r="K84" s="831">
        <v>1008</v>
      </c>
      <c r="L84" s="831">
        <v>1</v>
      </c>
      <c r="M84" s="831">
        <v>126</v>
      </c>
      <c r="N84" s="831">
        <v>12</v>
      </c>
      <c r="O84" s="831">
        <v>1524</v>
      </c>
      <c r="P84" s="827">
        <v>1.5119047619047619</v>
      </c>
      <c r="Q84" s="832">
        <v>127</v>
      </c>
    </row>
    <row r="85" spans="1:17" ht="14.45" customHeight="1" x14ac:dyDescent="0.2">
      <c r="A85" s="821" t="s">
        <v>614</v>
      </c>
      <c r="B85" s="822" t="s">
        <v>7253</v>
      </c>
      <c r="C85" s="822" t="s">
        <v>7235</v>
      </c>
      <c r="D85" s="822" t="s">
        <v>7302</v>
      </c>
      <c r="E85" s="822" t="s">
        <v>7303</v>
      </c>
      <c r="F85" s="831"/>
      <c r="G85" s="831"/>
      <c r="H85" s="831"/>
      <c r="I85" s="831"/>
      <c r="J85" s="831"/>
      <c r="K85" s="831"/>
      <c r="L85" s="831"/>
      <c r="M85" s="831"/>
      <c r="N85" s="831">
        <v>1</v>
      </c>
      <c r="O85" s="831">
        <v>1328</v>
      </c>
      <c r="P85" s="827"/>
      <c r="Q85" s="832">
        <v>1328</v>
      </c>
    </row>
    <row r="86" spans="1:17" ht="14.45" customHeight="1" x14ac:dyDescent="0.2">
      <c r="A86" s="821" t="s">
        <v>614</v>
      </c>
      <c r="B86" s="822" t="s">
        <v>7253</v>
      </c>
      <c r="C86" s="822" t="s">
        <v>7235</v>
      </c>
      <c r="D86" s="822" t="s">
        <v>7304</v>
      </c>
      <c r="E86" s="822" t="s">
        <v>7305</v>
      </c>
      <c r="F86" s="831">
        <v>5</v>
      </c>
      <c r="G86" s="831">
        <v>820</v>
      </c>
      <c r="H86" s="831">
        <v>1.2424242424242424</v>
      </c>
      <c r="I86" s="831">
        <v>164</v>
      </c>
      <c r="J86" s="831">
        <v>4</v>
      </c>
      <c r="K86" s="831">
        <v>660</v>
      </c>
      <c r="L86" s="831">
        <v>1</v>
      </c>
      <c r="M86" s="831">
        <v>165</v>
      </c>
      <c r="N86" s="831">
        <v>2</v>
      </c>
      <c r="O86" s="831">
        <v>332</v>
      </c>
      <c r="P86" s="827">
        <v>0.50303030303030305</v>
      </c>
      <c r="Q86" s="832">
        <v>166</v>
      </c>
    </row>
    <row r="87" spans="1:17" ht="14.45" customHeight="1" x14ac:dyDescent="0.2">
      <c r="A87" s="821" t="s">
        <v>614</v>
      </c>
      <c r="B87" s="822" t="s">
        <v>7253</v>
      </c>
      <c r="C87" s="822" t="s">
        <v>7235</v>
      </c>
      <c r="D87" s="822" t="s">
        <v>7306</v>
      </c>
      <c r="E87" s="822" t="s">
        <v>7307</v>
      </c>
      <c r="F87" s="831"/>
      <c r="G87" s="831"/>
      <c r="H87" s="831"/>
      <c r="I87" s="831"/>
      <c r="J87" s="831">
        <v>3</v>
      </c>
      <c r="K87" s="831">
        <v>0</v>
      </c>
      <c r="L87" s="831"/>
      <c r="M87" s="831">
        <v>0</v>
      </c>
      <c r="N87" s="831">
        <v>1</v>
      </c>
      <c r="O87" s="831">
        <v>0</v>
      </c>
      <c r="P87" s="827"/>
      <c r="Q87" s="832">
        <v>0</v>
      </c>
    </row>
    <row r="88" spans="1:17" ht="14.45" customHeight="1" x14ac:dyDescent="0.2">
      <c r="A88" s="821" t="s">
        <v>614</v>
      </c>
      <c r="B88" s="822" t="s">
        <v>7253</v>
      </c>
      <c r="C88" s="822" t="s">
        <v>7235</v>
      </c>
      <c r="D88" s="822" t="s">
        <v>7308</v>
      </c>
      <c r="E88" s="822" t="s">
        <v>7309</v>
      </c>
      <c r="F88" s="831"/>
      <c r="G88" s="831"/>
      <c r="H88" s="831"/>
      <c r="I88" s="831"/>
      <c r="J88" s="831">
        <v>0</v>
      </c>
      <c r="K88" s="831">
        <v>0</v>
      </c>
      <c r="L88" s="831"/>
      <c r="M88" s="831"/>
      <c r="N88" s="831">
        <v>3</v>
      </c>
      <c r="O88" s="831">
        <v>136.67000000000002</v>
      </c>
      <c r="P88" s="827"/>
      <c r="Q88" s="832">
        <v>45.556666666666672</v>
      </c>
    </row>
    <row r="89" spans="1:17" ht="14.45" customHeight="1" x14ac:dyDescent="0.2">
      <c r="A89" s="821" t="s">
        <v>614</v>
      </c>
      <c r="B89" s="822" t="s">
        <v>7253</v>
      </c>
      <c r="C89" s="822" t="s">
        <v>7235</v>
      </c>
      <c r="D89" s="822" t="s">
        <v>7238</v>
      </c>
      <c r="E89" s="822" t="s">
        <v>7239</v>
      </c>
      <c r="F89" s="831">
        <v>9</v>
      </c>
      <c r="G89" s="831">
        <v>774</v>
      </c>
      <c r="H89" s="831">
        <v>0.68435013262599464</v>
      </c>
      <c r="I89" s="831">
        <v>86</v>
      </c>
      <c r="J89" s="831">
        <v>13</v>
      </c>
      <c r="K89" s="831">
        <v>1131</v>
      </c>
      <c r="L89" s="831">
        <v>1</v>
      </c>
      <c r="M89" s="831">
        <v>87</v>
      </c>
      <c r="N89" s="831">
        <v>4</v>
      </c>
      <c r="O89" s="831">
        <v>352</v>
      </c>
      <c r="P89" s="827">
        <v>0.31122900088417332</v>
      </c>
      <c r="Q89" s="832">
        <v>88</v>
      </c>
    </row>
    <row r="90" spans="1:17" ht="14.45" customHeight="1" x14ac:dyDescent="0.2">
      <c r="A90" s="821" t="s">
        <v>614</v>
      </c>
      <c r="B90" s="822" t="s">
        <v>7253</v>
      </c>
      <c r="C90" s="822" t="s">
        <v>7235</v>
      </c>
      <c r="D90" s="822" t="s">
        <v>7397</v>
      </c>
      <c r="E90" s="822" t="s">
        <v>7398</v>
      </c>
      <c r="F90" s="831">
        <v>1</v>
      </c>
      <c r="G90" s="831">
        <v>723</v>
      </c>
      <c r="H90" s="831">
        <v>0.19835390946502057</v>
      </c>
      <c r="I90" s="831">
        <v>723</v>
      </c>
      <c r="J90" s="831">
        <v>5</v>
      </c>
      <c r="K90" s="831">
        <v>3645</v>
      </c>
      <c r="L90" s="831">
        <v>1</v>
      </c>
      <c r="M90" s="831">
        <v>729</v>
      </c>
      <c r="N90" s="831"/>
      <c r="O90" s="831"/>
      <c r="P90" s="827"/>
      <c r="Q90" s="832"/>
    </row>
    <row r="91" spans="1:17" ht="14.45" customHeight="1" x14ac:dyDescent="0.2">
      <c r="A91" s="821" t="s">
        <v>614</v>
      </c>
      <c r="B91" s="822" t="s">
        <v>7253</v>
      </c>
      <c r="C91" s="822" t="s">
        <v>7235</v>
      </c>
      <c r="D91" s="822" t="s">
        <v>7350</v>
      </c>
      <c r="E91" s="822" t="s">
        <v>7351</v>
      </c>
      <c r="F91" s="831">
        <v>1</v>
      </c>
      <c r="G91" s="831">
        <v>501</v>
      </c>
      <c r="H91" s="831">
        <v>0.99011857707509876</v>
      </c>
      <c r="I91" s="831">
        <v>501</v>
      </c>
      <c r="J91" s="831">
        <v>1</v>
      </c>
      <c r="K91" s="831">
        <v>506</v>
      </c>
      <c r="L91" s="831">
        <v>1</v>
      </c>
      <c r="M91" s="831">
        <v>506</v>
      </c>
      <c r="N91" s="831">
        <v>1</v>
      </c>
      <c r="O91" s="831">
        <v>509</v>
      </c>
      <c r="P91" s="827">
        <v>1.0059288537549407</v>
      </c>
      <c r="Q91" s="832">
        <v>509</v>
      </c>
    </row>
    <row r="92" spans="1:17" ht="14.45" customHeight="1" x14ac:dyDescent="0.2">
      <c r="A92" s="821" t="s">
        <v>614</v>
      </c>
      <c r="B92" s="822" t="s">
        <v>7253</v>
      </c>
      <c r="C92" s="822" t="s">
        <v>7235</v>
      </c>
      <c r="D92" s="822" t="s">
        <v>7399</v>
      </c>
      <c r="E92" s="822" t="s">
        <v>7400</v>
      </c>
      <c r="F92" s="831">
        <v>1</v>
      </c>
      <c r="G92" s="831">
        <v>3719</v>
      </c>
      <c r="H92" s="831">
        <v>0.49719251336898396</v>
      </c>
      <c r="I92" s="831">
        <v>3719</v>
      </c>
      <c r="J92" s="831">
        <v>2</v>
      </c>
      <c r="K92" s="831">
        <v>7480</v>
      </c>
      <c r="L92" s="831">
        <v>1</v>
      </c>
      <c r="M92" s="831">
        <v>3740</v>
      </c>
      <c r="N92" s="831"/>
      <c r="O92" s="831"/>
      <c r="P92" s="827"/>
      <c r="Q92" s="832"/>
    </row>
    <row r="93" spans="1:17" ht="14.45" customHeight="1" x14ac:dyDescent="0.2">
      <c r="A93" s="821" t="s">
        <v>614</v>
      </c>
      <c r="B93" s="822" t="s">
        <v>7253</v>
      </c>
      <c r="C93" s="822" t="s">
        <v>7235</v>
      </c>
      <c r="D93" s="822" t="s">
        <v>7358</v>
      </c>
      <c r="E93" s="822" t="s">
        <v>7359</v>
      </c>
      <c r="F93" s="831"/>
      <c r="G93" s="831"/>
      <c r="H93" s="831"/>
      <c r="I93" s="831"/>
      <c r="J93" s="831">
        <v>1</v>
      </c>
      <c r="K93" s="831">
        <v>510</v>
      </c>
      <c r="L93" s="831">
        <v>1</v>
      </c>
      <c r="M93" s="831">
        <v>510</v>
      </c>
      <c r="N93" s="831"/>
      <c r="O93" s="831"/>
      <c r="P93" s="827"/>
      <c r="Q93" s="832"/>
    </row>
    <row r="94" spans="1:17" ht="14.45" customHeight="1" x14ac:dyDescent="0.2">
      <c r="A94" s="821" t="s">
        <v>614</v>
      </c>
      <c r="B94" s="822" t="s">
        <v>7253</v>
      </c>
      <c r="C94" s="822" t="s">
        <v>7235</v>
      </c>
      <c r="D94" s="822" t="s">
        <v>7368</v>
      </c>
      <c r="E94" s="822" t="s">
        <v>7369</v>
      </c>
      <c r="F94" s="831"/>
      <c r="G94" s="831"/>
      <c r="H94" s="831"/>
      <c r="I94" s="831"/>
      <c r="J94" s="831"/>
      <c r="K94" s="831"/>
      <c r="L94" s="831"/>
      <c r="M94" s="831"/>
      <c r="N94" s="831">
        <v>1</v>
      </c>
      <c r="O94" s="831">
        <v>0</v>
      </c>
      <c r="P94" s="827"/>
      <c r="Q94" s="832">
        <v>0</v>
      </c>
    </row>
    <row r="95" spans="1:17" ht="14.45" customHeight="1" x14ac:dyDescent="0.2">
      <c r="A95" s="821" t="s">
        <v>614</v>
      </c>
      <c r="B95" s="822" t="s">
        <v>7444</v>
      </c>
      <c r="C95" s="822" t="s">
        <v>7235</v>
      </c>
      <c r="D95" s="822" t="s">
        <v>7238</v>
      </c>
      <c r="E95" s="822" t="s">
        <v>7239</v>
      </c>
      <c r="F95" s="831"/>
      <c r="G95" s="831"/>
      <c r="H95" s="831"/>
      <c r="I95" s="831"/>
      <c r="J95" s="831"/>
      <c r="K95" s="831"/>
      <c r="L95" s="831"/>
      <c r="M95" s="831"/>
      <c r="N95" s="831">
        <v>2</v>
      </c>
      <c r="O95" s="831">
        <v>176</v>
      </c>
      <c r="P95" s="827"/>
      <c r="Q95" s="832">
        <v>88</v>
      </c>
    </row>
    <row r="96" spans="1:17" ht="14.45" customHeight="1" x14ac:dyDescent="0.2">
      <c r="A96" s="821" t="s">
        <v>614</v>
      </c>
      <c r="B96" s="822" t="s">
        <v>7444</v>
      </c>
      <c r="C96" s="822" t="s">
        <v>7235</v>
      </c>
      <c r="D96" s="822" t="s">
        <v>7395</v>
      </c>
      <c r="E96" s="822" t="s">
        <v>7396</v>
      </c>
      <c r="F96" s="831"/>
      <c r="G96" s="831"/>
      <c r="H96" s="831"/>
      <c r="I96" s="831"/>
      <c r="J96" s="831"/>
      <c r="K96" s="831"/>
      <c r="L96" s="831"/>
      <c r="M96" s="831"/>
      <c r="N96" s="831">
        <v>2</v>
      </c>
      <c r="O96" s="831">
        <v>1394</v>
      </c>
      <c r="P96" s="827"/>
      <c r="Q96" s="832">
        <v>697</v>
      </c>
    </row>
    <row r="97" spans="1:17" ht="14.45" customHeight="1" x14ac:dyDescent="0.2">
      <c r="A97" s="821" t="s">
        <v>614</v>
      </c>
      <c r="B97" s="822" t="s">
        <v>7444</v>
      </c>
      <c r="C97" s="822" t="s">
        <v>7235</v>
      </c>
      <c r="D97" s="822" t="s">
        <v>7445</v>
      </c>
      <c r="E97" s="822" t="s">
        <v>7446</v>
      </c>
      <c r="F97" s="831"/>
      <c r="G97" s="831"/>
      <c r="H97" s="831"/>
      <c r="I97" s="831"/>
      <c r="J97" s="831"/>
      <c r="K97" s="831"/>
      <c r="L97" s="831"/>
      <c r="M97" s="831"/>
      <c r="N97" s="831">
        <v>8</v>
      </c>
      <c r="O97" s="831">
        <v>6736</v>
      </c>
      <c r="P97" s="827"/>
      <c r="Q97" s="832">
        <v>842</v>
      </c>
    </row>
    <row r="98" spans="1:17" ht="14.45" customHeight="1" x14ac:dyDescent="0.2">
      <c r="A98" s="821" t="s">
        <v>614</v>
      </c>
      <c r="B98" s="822" t="s">
        <v>7444</v>
      </c>
      <c r="C98" s="822" t="s">
        <v>7235</v>
      </c>
      <c r="D98" s="822" t="s">
        <v>7447</v>
      </c>
      <c r="E98" s="822" t="s">
        <v>7448</v>
      </c>
      <c r="F98" s="831"/>
      <c r="G98" s="831"/>
      <c r="H98" s="831"/>
      <c r="I98" s="831"/>
      <c r="J98" s="831"/>
      <c r="K98" s="831"/>
      <c r="L98" s="831"/>
      <c r="M98" s="831"/>
      <c r="N98" s="831">
        <v>4</v>
      </c>
      <c r="O98" s="831">
        <v>6220</v>
      </c>
      <c r="P98" s="827"/>
      <c r="Q98" s="832">
        <v>1555</v>
      </c>
    </row>
    <row r="99" spans="1:17" ht="14.45" customHeight="1" x14ac:dyDescent="0.2">
      <c r="A99" s="821" t="s">
        <v>614</v>
      </c>
      <c r="B99" s="822" t="s">
        <v>7444</v>
      </c>
      <c r="C99" s="822" t="s">
        <v>7235</v>
      </c>
      <c r="D99" s="822" t="s">
        <v>7449</v>
      </c>
      <c r="E99" s="822" t="s">
        <v>7450</v>
      </c>
      <c r="F99" s="831"/>
      <c r="G99" s="831"/>
      <c r="H99" s="831"/>
      <c r="I99" s="831"/>
      <c r="J99" s="831"/>
      <c r="K99" s="831"/>
      <c r="L99" s="831"/>
      <c r="M99" s="831"/>
      <c r="N99" s="831">
        <v>7</v>
      </c>
      <c r="O99" s="831">
        <v>2772</v>
      </c>
      <c r="P99" s="827"/>
      <c r="Q99" s="832">
        <v>396</v>
      </c>
    </row>
    <row r="100" spans="1:17" ht="14.45" customHeight="1" x14ac:dyDescent="0.2">
      <c r="A100" s="821" t="s">
        <v>614</v>
      </c>
      <c r="B100" s="822" t="s">
        <v>7444</v>
      </c>
      <c r="C100" s="822" t="s">
        <v>7235</v>
      </c>
      <c r="D100" s="822" t="s">
        <v>7451</v>
      </c>
      <c r="E100" s="822" t="s">
        <v>7452</v>
      </c>
      <c r="F100" s="831"/>
      <c r="G100" s="831"/>
      <c r="H100" s="831"/>
      <c r="I100" s="831"/>
      <c r="J100" s="831"/>
      <c r="K100" s="831"/>
      <c r="L100" s="831"/>
      <c r="M100" s="831"/>
      <c r="N100" s="831">
        <v>2</v>
      </c>
      <c r="O100" s="831">
        <v>1022</v>
      </c>
      <c r="P100" s="827"/>
      <c r="Q100" s="832">
        <v>511</v>
      </c>
    </row>
    <row r="101" spans="1:17" ht="14.45" customHeight="1" x14ac:dyDescent="0.2">
      <c r="A101" s="821" t="s">
        <v>614</v>
      </c>
      <c r="B101" s="822" t="s">
        <v>7444</v>
      </c>
      <c r="C101" s="822" t="s">
        <v>7235</v>
      </c>
      <c r="D101" s="822" t="s">
        <v>7453</v>
      </c>
      <c r="E101" s="822" t="s">
        <v>7454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1753</v>
      </c>
      <c r="P101" s="827"/>
      <c r="Q101" s="832">
        <v>1753</v>
      </c>
    </row>
    <row r="102" spans="1:17" ht="14.45" customHeight="1" x14ac:dyDescent="0.2">
      <c r="A102" s="821" t="s">
        <v>614</v>
      </c>
      <c r="B102" s="822" t="s">
        <v>7444</v>
      </c>
      <c r="C102" s="822" t="s">
        <v>7235</v>
      </c>
      <c r="D102" s="822" t="s">
        <v>3728</v>
      </c>
      <c r="E102" s="822" t="s">
        <v>7455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1643</v>
      </c>
      <c r="P102" s="827"/>
      <c r="Q102" s="832">
        <v>1643</v>
      </c>
    </row>
    <row r="103" spans="1:17" ht="14.45" customHeight="1" x14ac:dyDescent="0.2">
      <c r="A103" s="821" t="s">
        <v>614</v>
      </c>
      <c r="B103" s="822" t="s">
        <v>7444</v>
      </c>
      <c r="C103" s="822" t="s">
        <v>7235</v>
      </c>
      <c r="D103" s="822" t="s">
        <v>7456</v>
      </c>
      <c r="E103" s="822" t="s">
        <v>7457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1422</v>
      </c>
      <c r="P103" s="827"/>
      <c r="Q103" s="832">
        <v>1422</v>
      </c>
    </row>
    <row r="104" spans="1:17" ht="14.45" customHeight="1" x14ac:dyDescent="0.2">
      <c r="A104" s="821" t="s">
        <v>614</v>
      </c>
      <c r="B104" s="822" t="s">
        <v>7444</v>
      </c>
      <c r="C104" s="822" t="s">
        <v>7235</v>
      </c>
      <c r="D104" s="822" t="s">
        <v>7458</v>
      </c>
      <c r="E104" s="822" t="s">
        <v>7459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3799</v>
      </c>
      <c r="P104" s="827"/>
      <c r="Q104" s="832">
        <v>3799</v>
      </c>
    </row>
    <row r="105" spans="1:17" ht="14.45" customHeight="1" x14ac:dyDescent="0.2">
      <c r="A105" s="821" t="s">
        <v>614</v>
      </c>
      <c r="B105" s="822" t="s">
        <v>7444</v>
      </c>
      <c r="C105" s="822" t="s">
        <v>7235</v>
      </c>
      <c r="D105" s="822" t="s">
        <v>7460</v>
      </c>
      <c r="E105" s="822" t="s">
        <v>7461</v>
      </c>
      <c r="F105" s="831"/>
      <c r="G105" s="831"/>
      <c r="H105" s="831"/>
      <c r="I105" s="831"/>
      <c r="J105" s="831"/>
      <c r="K105" s="831"/>
      <c r="L105" s="831"/>
      <c r="M105" s="831"/>
      <c r="N105" s="831">
        <v>1</v>
      </c>
      <c r="O105" s="831">
        <v>2487</v>
      </c>
      <c r="P105" s="827"/>
      <c r="Q105" s="832">
        <v>2487</v>
      </c>
    </row>
    <row r="106" spans="1:17" ht="14.45" customHeight="1" x14ac:dyDescent="0.2">
      <c r="A106" s="821" t="s">
        <v>614</v>
      </c>
      <c r="B106" s="822" t="s">
        <v>7444</v>
      </c>
      <c r="C106" s="822" t="s">
        <v>7235</v>
      </c>
      <c r="D106" s="822" t="s">
        <v>7462</v>
      </c>
      <c r="E106" s="822" t="s">
        <v>7463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2432</v>
      </c>
      <c r="P106" s="827"/>
      <c r="Q106" s="832">
        <v>2432</v>
      </c>
    </row>
    <row r="107" spans="1:17" ht="14.45" customHeight="1" x14ac:dyDescent="0.2">
      <c r="A107" s="821" t="s">
        <v>614</v>
      </c>
      <c r="B107" s="822" t="s">
        <v>7229</v>
      </c>
      <c r="C107" s="822" t="s">
        <v>7230</v>
      </c>
      <c r="D107" s="822" t="s">
        <v>7464</v>
      </c>
      <c r="E107" s="822" t="s">
        <v>1132</v>
      </c>
      <c r="F107" s="831"/>
      <c r="G107" s="831"/>
      <c r="H107" s="831"/>
      <c r="I107" s="831"/>
      <c r="J107" s="831">
        <v>25.9</v>
      </c>
      <c r="K107" s="831">
        <v>29270.480000000003</v>
      </c>
      <c r="L107" s="831">
        <v>1</v>
      </c>
      <c r="M107" s="831">
        <v>1130.134362934363</v>
      </c>
      <c r="N107" s="831">
        <v>23.200000000000003</v>
      </c>
      <c r="O107" s="831">
        <v>28580.52</v>
      </c>
      <c r="P107" s="827">
        <v>0.97642812827121372</v>
      </c>
      <c r="Q107" s="832">
        <v>1231.9189655172413</v>
      </c>
    </row>
    <row r="108" spans="1:17" ht="14.45" customHeight="1" x14ac:dyDescent="0.2">
      <c r="A108" s="821" t="s">
        <v>614</v>
      </c>
      <c r="B108" s="822" t="s">
        <v>7229</v>
      </c>
      <c r="C108" s="822" t="s">
        <v>7230</v>
      </c>
      <c r="D108" s="822" t="s">
        <v>7465</v>
      </c>
      <c r="E108" s="822" t="s">
        <v>2454</v>
      </c>
      <c r="F108" s="831">
        <v>1</v>
      </c>
      <c r="G108" s="831">
        <v>40.04</v>
      </c>
      <c r="H108" s="831"/>
      <c r="I108" s="831">
        <v>40.04</v>
      </c>
      <c r="J108" s="831"/>
      <c r="K108" s="831"/>
      <c r="L108" s="831"/>
      <c r="M108" s="831"/>
      <c r="N108" s="831">
        <v>5</v>
      </c>
      <c r="O108" s="831">
        <v>200.2</v>
      </c>
      <c r="P108" s="827"/>
      <c r="Q108" s="832">
        <v>40.04</v>
      </c>
    </row>
    <row r="109" spans="1:17" ht="14.45" customHeight="1" x14ac:dyDescent="0.2">
      <c r="A109" s="821" t="s">
        <v>614</v>
      </c>
      <c r="B109" s="822" t="s">
        <v>7229</v>
      </c>
      <c r="C109" s="822" t="s">
        <v>7230</v>
      </c>
      <c r="D109" s="822" t="s">
        <v>7466</v>
      </c>
      <c r="E109" s="822" t="s">
        <v>7467</v>
      </c>
      <c r="F109" s="831">
        <v>5</v>
      </c>
      <c r="G109" s="831">
        <v>637.79999999999995</v>
      </c>
      <c r="H109" s="831"/>
      <c r="I109" s="831">
        <v>127.55999999999999</v>
      </c>
      <c r="J109" s="831"/>
      <c r="K109" s="831"/>
      <c r="L109" s="831"/>
      <c r="M109" s="831"/>
      <c r="N109" s="831"/>
      <c r="O109" s="831"/>
      <c r="P109" s="827"/>
      <c r="Q109" s="832"/>
    </row>
    <row r="110" spans="1:17" ht="14.45" customHeight="1" x14ac:dyDescent="0.2">
      <c r="A110" s="821" t="s">
        <v>614</v>
      </c>
      <c r="B110" s="822" t="s">
        <v>7229</v>
      </c>
      <c r="C110" s="822" t="s">
        <v>7230</v>
      </c>
      <c r="D110" s="822" t="s">
        <v>7468</v>
      </c>
      <c r="E110" s="822" t="s">
        <v>7469</v>
      </c>
      <c r="F110" s="831">
        <v>5</v>
      </c>
      <c r="G110" s="831">
        <v>24940.45</v>
      </c>
      <c r="H110" s="831"/>
      <c r="I110" s="831">
        <v>4988.09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614</v>
      </c>
      <c r="B111" s="822" t="s">
        <v>7229</v>
      </c>
      <c r="C111" s="822" t="s">
        <v>7230</v>
      </c>
      <c r="D111" s="822" t="s">
        <v>7470</v>
      </c>
      <c r="E111" s="822" t="s">
        <v>2454</v>
      </c>
      <c r="F111" s="831">
        <v>2</v>
      </c>
      <c r="G111" s="831">
        <v>160.16</v>
      </c>
      <c r="H111" s="831"/>
      <c r="I111" s="831">
        <v>80.08</v>
      </c>
      <c r="J111" s="831"/>
      <c r="K111" s="831"/>
      <c r="L111" s="831"/>
      <c r="M111" s="831"/>
      <c r="N111" s="831">
        <v>8</v>
      </c>
      <c r="O111" s="831">
        <v>656.84</v>
      </c>
      <c r="P111" s="827"/>
      <c r="Q111" s="832">
        <v>82.105000000000004</v>
      </c>
    </row>
    <row r="112" spans="1:17" ht="14.45" customHeight="1" x14ac:dyDescent="0.2">
      <c r="A112" s="821" t="s">
        <v>614</v>
      </c>
      <c r="B112" s="822" t="s">
        <v>7229</v>
      </c>
      <c r="C112" s="822" t="s">
        <v>7230</v>
      </c>
      <c r="D112" s="822" t="s">
        <v>7471</v>
      </c>
      <c r="E112" s="822" t="s">
        <v>7472</v>
      </c>
      <c r="F112" s="831">
        <v>2.6999999999999997</v>
      </c>
      <c r="G112" s="831">
        <v>1014.28</v>
      </c>
      <c r="H112" s="831">
        <v>3.8980619221056334E-2</v>
      </c>
      <c r="I112" s="831">
        <v>375.65925925925927</v>
      </c>
      <c r="J112" s="831">
        <v>70.3</v>
      </c>
      <c r="K112" s="831">
        <v>26020.109999999997</v>
      </c>
      <c r="L112" s="831">
        <v>1</v>
      </c>
      <c r="M112" s="831">
        <v>370.12958748221905</v>
      </c>
      <c r="N112" s="831">
        <v>37.000000000000007</v>
      </c>
      <c r="O112" s="831">
        <v>16326.330000000002</v>
      </c>
      <c r="P112" s="827">
        <v>0.62745046043233499</v>
      </c>
      <c r="Q112" s="832">
        <v>441.25216216216211</v>
      </c>
    </row>
    <row r="113" spans="1:17" ht="14.45" customHeight="1" x14ac:dyDescent="0.2">
      <c r="A113" s="821" t="s">
        <v>614</v>
      </c>
      <c r="B113" s="822" t="s">
        <v>7229</v>
      </c>
      <c r="C113" s="822" t="s">
        <v>7230</v>
      </c>
      <c r="D113" s="822" t="s">
        <v>7473</v>
      </c>
      <c r="E113" s="822" t="s">
        <v>2501</v>
      </c>
      <c r="F113" s="831">
        <v>8.9</v>
      </c>
      <c r="G113" s="831">
        <v>2410.8000000000002</v>
      </c>
      <c r="H113" s="831">
        <v>0.49639358979374582</v>
      </c>
      <c r="I113" s="831">
        <v>270.87640449438203</v>
      </c>
      <c r="J113" s="831">
        <v>15.599999999999996</v>
      </c>
      <c r="K113" s="831">
        <v>4856.630000000001</v>
      </c>
      <c r="L113" s="831">
        <v>1</v>
      </c>
      <c r="M113" s="831">
        <v>311.32243589743604</v>
      </c>
      <c r="N113" s="831"/>
      <c r="O113" s="831"/>
      <c r="P113" s="827"/>
      <c r="Q113" s="832"/>
    </row>
    <row r="114" spans="1:17" ht="14.45" customHeight="1" x14ac:dyDescent="0.2">
      <c r="A114" s="821" t="s">
        <v>614</v>
      </c>
      <c r="B114" s="822" t="s">
        <v>7229</v>
      </c>
      <c r="C114" s="822" t="s">
        <v>7230</v>
      </c>
      <c r="D114" s="822" t="s">
        <v>7474</v>
      </c>
      <c r="E114" s="822" t="s">
        <v>3800</v>
      </c>
      <c r="F114" s="831"/>
      <c r="G114" s="831"/>
      <c r="H114" s="831"/>
      <c r="I114" s="831"/>
      <c r="J114" s="831">
        <v>45</v>
      </c>
      <c r="K114" s="831">
        <v>1687.5800000000002</v>
      </c>
      <c r="L114" s="831">
        <v>1</v>
      </c>
      <c r="M114" s="831">
        <v>37.501777777777782</v>
      </c>
      <c r="N114" s="831"/>
      <c r="O114" s="831"/>
      <c r="P114" s="827"/>
      <c r="Q114" s="832"/>
    </row>
    <row r="115" spans="1:17" ht="14.45" customHeight="1" x14ac:dyDescent="0.2">
      <c r="A115" s="821" t="s">
        <v>614</v>
      </c>
      <c r="B115" s="822" t="s">
        <v>7229</v>
      </c>
      <c r="C115" s="822" t="s">
        <v>7230</v>
      </c>
      <c r="D115" s="822" t="s">
        <v>7475</v>
      </c>
      <c r="E115" s="822" t="s">
        <v>2153</v>
      </c>
      <c r="F115" s="831">
        <v>12.700000000000001</v>
      </c>
      <c r="G115" s="831">
        <v>152570.18</v>
      </c>
      <c r="H115" s="831">
        <v>11.178645639476096</v>
      </c>
      <c r="I115" s="831">
        <v>12013.399999999998</v>
      </c>
      <c r="J115" s="831">
        <v>4.4000000000000004</v>
      </c>
      <c r="K115" s="831">
        <v>13648.36</v>
      </c>
      <c r="L115" s="831">
        <v>1</v>
      </c>
      <c r="M115" s="831">
        <v>3101.9</v>
      </c>
      <c r="N115" s="831">
        <v>17.600000000000001</v>
      </c>
      <c r="O115" s="831">
        <v>39854.54</v>
      </c>
      <c r="P115" s="827">
        <v>2.9200973596827748</v>
      </c>
      <c r="Q115" s="832">
        <v>2264.4625000000001</v>
      </c>
    </row>
    <row r="116" spans="1:17" ht="14.45" customHeight="1" x14ac:dyDescent="0.2">
      <c r="A116" s="821" t="s">
        <v>614</v>
      </c>
      <c r="B116" s="822" t="s">
        <v>7229</v>
      </c>
      <c r="C116" s="822" t="s">
        <v>7230</v>
      </c>
      <c r="D116" s="822" t="s">
        <v>7476</v>
      </c>
      <c r="E116" s="822" t="s">
        <v>1916</v>
      </c>
      <c r="F116" s="831">
        <v>51.500000000000007</v>
      </c>
      <c r="G116" s="831">
        <v>18114.239999999998</v>
      </c>
      <c r="H116" s="831">
        <v>0.79695582220122152</v>
      </c>
      <c r="I116" s="831">
        <v>351.7328155339805</v>
      </c>
      <c r="J116" s="831">
        <v>101.89999999999996</v>
      </c>
      <c r="K116" s="831">
        <v>22729.289999999994</v>
      </c>
      <c r="L116" s="831">
        <v>1</v>
      </c>
      <c r="M116" s="831">
        <v>223.05485770363103</v>
      </c>
      <c r="N116" s="831">
        <v>65.90000000000002</v>
      </c>
      <c r="O116" s="831">
        <v>13528.830000000009</v>
      </c>
      <c r="P116" s="827">
        <v>0.59521568865547547</v>
      </c>
      <c r="Q116" s="832">
        <v>205.29332321699553</v>
      </c>
    </row>
    <row r="117" spans="1:17" ht="14.45" customHeight="1" x14ac:dyDescent="0.2">
      <c r="A117" s="821" t="s">
        <v>614</v>
      </c>
      <c r="B117" s="822" t="s">
        <v>7229</v>
      </c>
      <c r="C117" s="822" t="s">
        <v>7230</v>
      </c>
      <c r="D117" s="822" t="s">
        <v>7477</v>
      </c>
      <c r="E117" s="822" t="s">
        <v>7478</v>
      </c>
      <c r="F117" s="831">
        <v>397.39999999999992</v>
      </c>
      <c r="G117" s="831">
        <v>89914.340000000011</v>
      </c>
      <c r="H117" s="831">
        <v>1.0125093084763466</v>
      </c>
      <c r="I117" s="831">
        <v>226.25651736285866</v>
      </c>
      <c r="J117" s="831">
        <v>482.90000000000003</v>
      </c>
      <c r="K117" s="831">
        <v>88803.470000000016</v>
      </c>
      <c r="L117" s="831">
        <v>1</v>
      </c>
      <c r="M117" s="831">
        <v>183.89618968730588</v>
      </c>
      <c r="N117" s="831">
        <v>252.49999999999986</v>
      </c>
      <c r="O117" s="831">
        <v>51851.57999999998</v>
      </c>
      <c r="P117" s="827">
        <v>0.58389137271325064</v>
      </c>
      <c r="Q117" s="832">
        <v>205.35279207920794</v>
      </c>
    </row>
    <row r="118" spans="1:17" ht="14.45" customHeight="1" x14ac:dyDescent="0.2">
      <c r="A118" s="821" t="s">
        <v>614</v>
      </c>
      <c r="B118" s="822" t="s">
        <v>7229</v>
      </c>
      <c r="C118" s="822" t="s">
        <v>7230</v>
      </c>
      <c r="D118" s="822" t="s">
        <v>7479</v>
      </c>
      <c r="E118" s="822" t="s">
        <v>7480</v>
      </c>
      <c r="F118" s="831"/>
      <c r="G118" s="831"/>
      <c r="H118" s="831"/>
      <c r="I118" s="831"/>
      <c r="J118" s="831">
        <v>1.2</v>
      </c>
      <c r="K118" s="831">
        <v>163.04</v>
      </c>
      <c r="L118" s="831">
        <v>1</v>
      </c>
      <c r="M118" s="831">
        <v>135.86666666666667</v>
      </c>
      <c r="N118" s="831">
        <v>4.4000000000000004</v>
      </c>
      <c r="O118" s="831">
        <v>597.79</v>
      </c>
      <c r="P118" s="827">
        <v>3.6665235525024533</v>
      </c>
      <c r="Q118" s="832">
        <v>135.86136363636362</v>
      </c>
    </row>
    <row r="119" spans="1:17" ht="14.45" customHeight="1" x14ac:dyDescent="0.2">
      <c r="A119" s="821" t="s">
        <v>614</v>
      </c>
      <c r="B119" s="822" t="s">
        <v>7229</v>
      </c>
      <c r="C119" s="822" t="s">
        <v>7230</v>
      </c>
      <c r="D119" s="822" t="s">
        <v>7481</v>
      </c>
      <c r="E119" s="822" t="s">
        <v>7482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29.47</v>
      </c>
      <c r="P119" s="827"/>
      <c r="Q119" s="832">
        <v>29.47</v>
      </c>
    </row>
    <row r="120" spans="1:17" ht="14.45" customHeight="1" x14ac:dyDescent="0.2">
      <c r="A120" s="821" t="s">
        <v>614</v>
      </c>
      <c r="B120" s="822" t="s">
        <v>7229</v>
      </c>
      <c r="C120" s="822" t="s">
        <v>7230</v>
      </c>
      <c r="D120" s="822" t="s">
        <v>7483</v>
      </c>
      <c r="E120" s="822" t="s">
        <v>7482</v>
      </c>
      <c r="F120" s="831"/>
      <c r="G120" s="831"/>
      <c r="H120" s="831"/>
      <c r="I120" s="831"/>
      <c r="J120" s="831"/>
      <c r="K120" s="831"/>
      <c r="L120" s="831"/>
      <c r="M120" s="831"/>
      <c r="N120" s="831">
        <v>19</v>
      </c>
      <c r="O120" s="831">
        <v>1119.67</v>
      </c>
      <c r="P120" s="827"/>
      <c r="Q120" s="832">
        <v>58.930000000000007</v>
      </c>
    </row>
    <row r="121" spans="1:17" ht="14.45" customHeight="1" x14ac:dyDescent="0.2">
      <c r="A121" s="821" t="s">
        <v>614</v>
      </c>
      <c r="B121" s="822" t="s">
        <v>7229</v>
      </c>
      <c r="C121" s="822" t="s">
        <v>7230</v>
      </c>
      <c r="D121" s="822" t="s">
        <v>7484</v>
      </c>
      <c r="E121" s="822" t="s">
        <v>7485</v>
      </c>
      <c r="F121" s="831"/>
      <c r="G121" s="831"/>
      <c r="H121" s="831"/>
      <c r="I121" s="831"/>
      <c r="J121" s="831"/>
      <c r="K121" s="831"/>
      <c r="L121" s="831"/>
      <c r="M121" s="831"/>
      <c r="N121" s="831">
        <v>1.8</v>
      </c>
      <c r="O121" s="831">
        <v>5874.72</v>
      </c>
      <c r="P121" s="827"/>
      <c r="Q121" s="832">
        <v>3263.7333333333336</v>
      </c>
    </row>
    <row r="122" spans="1:17" ht="14.45" customHeight="1" x14ac:dyDescent="0.2">
      <c r="A122" s="821" t="s">
        <v>614</v>
      </c>
      <c r="B122" s="822" t="s">
        <v>7229</v>
      </c>
      <c r="C122" s="822" t="s">
        <v>7230</v>
      </c>
      <c r="D122" s="822" t="s">
        <v>7486</v>
      </c>
      <c r="E122" s="822" t="s">
        <v>1075</v>
      </c>
      <c r="F122" s="831"/>
      <c r="G122" s="831"/>
      <c r="H122" s="831"/>
      <c r="I122" s="831"/>
      <c r="J122" s="831"/>
      <c r="K122" s="831"/>
      <c r="L122" s="831"/>
      <c r="M122" s="831"/>
      <c r="N122" s="831">
        <v>5</v>
      </c>
      <c r="O122" s="831">
        <v>49165.600000000006</v>
      </c>
      <c r="P122" s="827"/>
      <c r="Q122" s="832">
        <v>9833.1200000000008</v>
      </c>
    </row>
    <row r="123" spans="1:17" ht="14.45" customHeight="1" x14ac:dyDescent="0.2">
      <c r="A123" s="821" t="s">
        <v>614</v>
      </c>
      <c r="B123" s="822" t="s">
        <v>7229</v>
      </c>
      <c r="C123" s="822" t="s">
        <v>7230</v>
      </c>
      <c r="D123" s="822" t="s">
        <v>7487</v>
      </c>
      <c r="E123" s="822" t="s">
        <v>7488</v>
      </c>
      <c r="F123" s="831"/>
      <c r="G123" s="831"/>
      <c r="H123" s="831"/>
      <c r="I123" s="831"/>
      <c r="J123" s="831">
        <v>0.4</v>
      </c>
      <c r="K123" s="831">
        <v>128.12</v>
      </c>
      <c r="L123" s="831">
        <v>1</v>
      </c>
      <c r="M123" s="831">
        <v>320.3</v>
      </c>
      <c r="N123" s="831"/>
      <c r="O123" s="831"/>
      <c r="P123" s="827"/>
      <c r="Q123" s="832"/>
    </row>
    <row r="124" spans="1:17" ht="14.45" customHeight="1" x14ac:dyDescent="0.2">
      <c r="A124" s="821" t="s">
        <v>614</v>
      </c>
      <c r="B124" s="822" t="s">
        <v>7229</v>
      </c>
      <c r="C124" s="822" t="s">
        <v>7230</v>
      </c>
      <c r="D124" s="822" t="s">
        <v>7489</v>
      </c>
      <c r="E124" s="822" t="s">
        <v>7490</v>
      </c>
      <c r="F124" s="831">
        <v>4.2</v>
      </c>
      <c r="G124" s="831">
        <v>284.82</v>
      </c>
      <c r="H124" s="831">
        <v>3.0254939451880181</v>
      </c>
      <c r="I124" s="831">
        <v>67.814285714285717</v>
      </c>
      <c r="J124" s="831">
        <v>1.6</v>
      </c>
      <c r="K124" s="831">
        <v>94.139999999999986</v>
      </c>
      <c r="L124" s="831">
        <v>1</v>
      </c>
      <c r="M124" s="831">
        <v>58.837499999999991</v>
      </c>
      <c r="N124" s="831">
        <v>0.60000000000000009</v>
      </c>
      <c r="O124" s="831">
        <v>35.28</v>
      </c>
      <c r="P124" s="827">
        <v>0.37476099426386239</v>
      </c>
      <c r="Q124" s="832">
        <v>58.79999999999999</v>
      </c>
    </row>
    <row r="125" spans="1:17" ht="14.45" customHeight="1" x14ac:dyDescent="0.2">
      <c r="A125" s="821" t="s">
        <v>614</v>
      </c>
      <c r="B125" s="822" t="s">
        <v>7229</v>
      </c>
      <c r="C125" s="822" t="s">
        <v>7230</v>
      </c>
      <c r="D125" s="822" t="s">
        <v>7491</v>
      </c>
      <c r="E125" s="822" t="s">
        <v>7492</v>
      </c>
      <c r="F125" s="831">
        <v>7</v>
      </c>
      <c r="G125" s="831">
        <v>4118.74</v>
      </c>
      <c r="H125" s="831"/>
      <c r="I125" s="831">
        <v>588.39142857142849</v>
      </c>
      <c r="J125" s="831"/>
      <c r="K125" s="831"/>
      <c r="L125" s="831"/>
      <c r="M125" s="831"/>
      <c r="N125" s="831">
        <v>0.04</v>
      </c>
      <c r="O125" s="831">
        <v>29.08</v>
      </c>
      <c r="P125" s="827"/>
      <c r="Q125" s="832">
        <v>726.99999999999989</v>
      </c>
    </row>
    <row r="126" spans="1:17" ht="14.45" customHeight="1" x14ac:dyDescent="0.2">
      <c r="A126" s="821" t="s">
        <v>614</v>
      </c>
      <c r="B126" s="822" t="s">
        <v>7229</v>
      </c>
      <c r="C126" s="822" t="s">
        <v>7230</v>
      </c>
      <c r="D126" s="822" t="s">
        <v>7493</v>
      </c>
      <c r="E126" s="822" t="s">
        <v>7494</v>
      </c>
      <c r="F126" s="831">
        <v>2.8</v>
      </c>
      <c r="G126" s="831">
        <v>2239.29</v>
      </c>
      <c r="H126" s="831"/>
      <c r="I126" s="831">
        <v>799.74642857142862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614</v>
      </c>
      <c r="B127" s="822" t="s">
        <v>7229</v>
      </c>
      <c r="C127" s="822" t="s">
        <v>7230</v>
      </c>
      <c r="D127" s="822" t="s">
        <v>7495</v>
      </c>
      <c r="E127" s="822" t="s">
        <v>7496</v>
      </c>
      <c r="F127" s="831">
        <v>61</v>
      </c>
      <c r="G127" s="831">
        <v>78528.960000000006</v>
      </c>
      <c r="H127" s="831">
        <v>7.625</v>
      </c>
      <c r="I127" s="831">
        <v>1287.3600000000001</v>
      </c>
      <c r="J127" s="831">
        <v>8</v>
      </c>
      <c r="K127" s="831">
        <v>10298.880000000001</v>
      </c>
      <c r="L127" s="831">
        <v>1</v>
      </c>
      <c r="M127" s="831">
        <v>1287.3600000000001</v>
      </c>
      <c r="N127" s="831"/>
      <c r="O127" s="831"/>
      <c r="P127" s="827"/>
      <c r="Q127" s="832"/>
    </row>
    <row r="128" spans="1:17" ht="14.45" customHeight="1" x14ac:dyDescent="0.2">
      <c r="A128" s="821" t="s">
        <v>614</v>
      </c>
      <c r="B128" s="822" t="s">
        <v>7229</v>
      </c>
      <c r="C128" s="822" t="s">
        <v>7230</v>
      </c>
      <c r="D128" s="822" t="s">
        <v>7497</v>
      </c>
      <c r="E128" s="822" t="s">
        <v>7498</v>
      </c>
      <c r="F128" s="831"/>
      <c r="G128" s="831"/>
      <c r="H128" s="831"/>
      <c r="I128" s="831"/>
      <c r="J128" s="831">
        <v>5.2</v>
      </c>
      <c r="K128" s="831">
        <v>8485.7099999999991</v>
      </c>
      <c r="L128" s="831">
        <v>1</v>
      </c>
      <c r="M128" s="831">
        <v>1631.8673076923076</v>
      </c>
      <c r="N128" s="831"/>
      <c r="O128" s="831"/>
      <c r="P128" s="827"/>
      <c r="Q128" s="832"/>
    </row>
    <row r="129" spans="1:17" ht="14.45" customHeight="1" x14ac:dyDescent="0.2">
      <c r="A129" s="821" t="s">
        <v>614</v>
      </c>
      <c r="B129" s="822" t="s">
        <v>7229</v>
      </c>
      <c r="C129" s="822" t="s">
        <v>7230</v>
      </c>
      <c r="D129" s="822" t="s">
        <v>7499</v>
      </c>
      <c r="E129" s="822" t="s">
        <v>1707</v>
      </c>
      <c r="F129" s="831">
        <v>69</v>
      </c>
      <c r="G129" s="831">
        <v>162019.58999999997</v>
      </c>
      <c r="H129" s="831"/>
      <c r="I129" s="831">
        <v>2348.1099999999997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614</v>
      </c>
      <c r="B130" s="822" t="s">
        <v>7229</v>
      </c>
      <c r="C130" s="822" t="s">
        <v>7230</v>
      </c>
      <c r="D130" s="822" t="s">
        <v>7499</v>
      </c>
      <c r="E130" s="822"/>
      <c r="F130" s="831">
        <v>43</v>
      </c>
      <c r="G130" s="831">
        <v>100968.73000000001</v>
      </c>
      <c r="H130" s="831"/>
      <c r="I130" s="831">
        <v>2348.11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614</v>
      </c>
      <c r="B131" s="822" t="s">
        <v>7229</v>
      </c>
      <c r="C131" s="822" t="s">
        <v>7230</v>
      </c>
      <c r="D131" s="822" t="s">
        <v>7500</v>
      </c>
      <c r="E131" s="822" t="s">
        <v>7501</v>
      </c>
      <c r="F131" s="831">
        <v>0.6</v>
      </c>
      <c r="G131" s="831">
        <v>235.08</v>
      </c>
      <c r="H131" s="831"/>
      <c r="I131" s="831">
        <v>391.8</v>
      </c>
      <c r="J131" s="831"/>
      <c r="K131" s="831"/>
      <c r="L131" s="831"/>
      <c r="M131" s="831"/>
      <c r="N131" s="831">
        <v>1.5</v>
      </c>
      <c r="O131" s="831">
        <v>587.69999999999993</v>
      </c>
      <c r="P131" s="827"/>
      <c r="Q131" s="832">
        <v>391.79999999999995</v>
      </c>
    </row>
    <row r="132" spans="1:17" ht="14.45" customHeight="1" x14ac:dyDescent="0.2">
      <c r="A132" s="821" t="s">
        <v>614</v>
      </c>
      <c r="B132" s="822" t="s">
        <v>7229</v>
      </c>
      <c r="C132" s="822" t="s">
        <v>7230</v>
      </c>
      <c r="D132" s="822" t="s">
        <v>7502</v>
      </c>
      <c r="E132" s="822" t="s">
        <v>7503</v>
      </c>
      <c r="F132" s="831">
        <v>4</v>
      </c>
      <c r="G132" s="831">
        <v>438.4</v>
      </c>
      <c r="H132" s="831"/>
      <c r="I132" s="831">
        <v>109.6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614</v>
      </c>
      <c r="B133" s="822" t="s">
        <v>7229</v>
      </c>
      <c r="C133" s="822" t="s">
        <v>7230</v>
      </c>
      <c r="D133" s="822" t="s">
        <v>7504</v>
      </c>
      <c r="E133" s="822" t="s">
        <v>7503</v>
      </c>
      <c r="F133" s="831"/>
      <c r="G133" s="831"/>
      <c r="H133" s="831"/>
      <c r="I133" s="831"/>
      <c r="J133" s="831">
        <v>5</v>
      </c>
      <c r="K133" s="831">
        <v>1096</v>
      </c>
      <c r="L133" s="831">
        <v>1</v>
      </c>
      <c r="M133" s="831">
        <v>219.2</v>
      </c>
      <c r="N133" s="831"/>
      <c r="O133" s="831"/>
      <c r="P133" s="827"/>
      <c r="Q133" s="832"/>
    </row>
    <row r="134" spans="1:17" ht="14.45" customHeight="1" x14ac:dyDescent="0.2">
      <c r="A134" s="821" t="s">
        <v>614</v>
      </c>
      <c r="B134" s="822" t="s">
        <v>7229</v>
      </c>
      <c r="C134" s="822" t="s">
        <v>7230</v>
      </c>
      <c r="D134" s="822" t="s">
        <v>7505</v>
      </c>
      <c r="E134" s="822" t="s">
        <v>7506</v>
      </c>
      <c r="F134" s="831">
        <v>0.6</v>
      </c>
      <c r="G134" s="831">
        <v>91.74</v>
      </c>
      <c r="H134" s="831"/>
      <c r="I134" s="831">
        <v>152.9</v>
      </c>
      <c r="J134" s="831"/>
      <c r="K134" s="831"/>
      <c r="L134" s="831"/>
      <c r="M134" s="831"/>
      <c r="N134" s="831">
        <v>1.9</v>
      </c>
      <c r="O134" s="831">
        <v>647.9</v>
      </c>
      <c r="P134" s="827"/>
      <c r="Q134" s="832">
        <v>341</v>
      </c>
    </row>
    <row r="135" spans="1:17" ht="14.45" customHeight="1" x14ac:dyDescent="0.2">
      <c r="A135" s="821" t="s">
        <v>614</v>
      </c>
      <c r="B135" s="822" t="s">
        <v>7229</v>
      </c>
      <c r="C135" s="822" t="s">
        <v>7230</v>
      </c>
      <c r="D135" s="822" t="s">
        <v>7507</v>
      </c>
      <c r="E135" s="822" t="s">
        <v>7506</v>
      </c>
      <c r="F135" s="831">
        <v>73.400000000000006</v>
      </c>
      <c r="G135" s="831">
        <v>38063.42</v>
      </c>
      <c r="H135" s="831">
        <v>2.195380540732589</v>
      </c>
      <c r="I135" s="831">
        <v>518.57520435967297</v>
      </c>
      <c r="J135" s="831">
        <v>42</v>
      </c>
      <c r="K135" s="831">
        <v>17337.96</v>
      </c>
      <c r="L135" s="831">
        <v>1</v>
      </c>
      <c r="M135" s="831">
        <v>412.80857142857138</v>
      </c>
      <c r="N135" s="831">
        <v>40.800000000000011</v>
      </c>
      <c r="O135" s="831">
        <v>27541.969999999998</v>
      </c>
      <c r="P135" s="827">
        <v>1.5885357908312165</v>
      </c>
      <c r="Q135" s="832">
        <v>675.04828431372528</v>
      </c>
    </row>
    <row r="136" spans="1:17" ht="14.45" customHeight="1" x14ac:dyDescent="0.2">
      <c r="A136" s="821" t="s">
        <v>614</v>
      </c>
      <c r="B136" s="822" t="s">
        <v>7229</v>
      </c>
      <c r="C136" s="822" t="s">
        <v>7230</v>
      </c>
      <c r="D136" s="822" t="s">
        <v>7508</v>
      </c>
      <c r="E136" s="822" t="s">
        <v>1945</v>
      </c>
      <c r="F136" s="831">
        <v>6.1999999999999993</v>
      </c>
      <c r="G136" s="831">
        <v>1809.2599999999998</v>
      </c>
      <c r="H136" s="831">
        <v>2.5540450881576531</v>
      </c>
      <c r="I136" s="831">
        <v>291.81612903225806</v>
      </c>
      <c r="J136" s="831">
        <v>3.1</v>
      </c>
      <c r="K136" s="831">
        <v>708.39</v>
      </c>
      <c r="L136" s="831">
        <v>1</v>
      </c>
      <c r="M136" s="831">
        <v>228.51290322580644</v>
      </c>
      <c r="N136" s="831">
        <v>6.8</v>
      </c>
      <c r="O136" s="831">
        <v>2169.2000000000003</v>
      </c>
      <c r="P136" s="827">
        <v>3.0621550275977927</v>
      </c>
      <c r="Q136" s="832">
        <v>319.00000000000006</v>
      </c>
    </row>
    <row r="137" spans="1:17" ht="14.45" customHeight="1" x14ac:dyDescent="0.2">
      <c r="A137" s="821" t="s">
        <v>614</v>
      </c>
      <c r="B137" s="822" t="s">
        <v>7229</v>
      </c>
      <c r="C137" s="822" t="s">
        <v>7230</v>
      </c>
      <c r="D137" s="822" t="s">
        <v>7509</v>
      </c>
      <c r="E137" s="822" t="s">
        <v>1934</v>
      </c>
      <c r="F137" s="831">
        <v>117</v>
      </c>
      <c r="G137" s="831">
        <v>12839.76</v>
      </c>
      <c r="H137" s="831">
        <v>1.7208314290807185</v>
      </c>
      <c r="I137" s="831">
        <v>109.74153846153847</v>
      </c>
      <c r="J137" s="831">
        <v>141.1</v>
      </c>
      <c r="K137" s="831">
        <v>7461.37</v>
      </c>
      <c r="L137" s="831">
        <v>1</v>
      </c>
      <c r="M137" s="831">
        <v>52.880014174344439</v>
      </c>
      <c r="N137" s="831">
        <v>69.900000000000006</v>
      </c>
      <c r="O137" s="831">
        <v>4694.2700000000004</v>
      </c>
      <c r="P137" s="827">
        <v>0.62914317343865811</v>
      </c>
      <c r="Q137" s="832">
        <v>67.156938483547933</v>
      </c>
    </row>
    <row r="138" spans="1:17" ht="14.45" customHeight="1" x14ac:dyDescent="0.2">
      <c r="A138" s="821" t="s">
        <v>614</v>
      </c>
      <c r="B138" s="822" t="s">
        <v>7229</v>
      </c>
      <c r="C138" s="822" t="s">
        <v>7230</v>
      </c>
      <c r="D138" s="822" t="s">
        <v>7510</v>
      </c>
      <c r="E138" s="822" t="s">
        <v>7511</v>
      </c>
      <c r="F138" s="831">
        <v>8</v>
      </c>
      <c r="G138" s="831">
        <v>65248.959999999999</v>
      </c>
      <c r="H138" s="831"/>
      <c r="I138" s="831">
        <v>8156.12</v>
      </c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614</v>
      </c>
      <c r="B139" s="822" t="s">
        <v>7229</v>
      </c>
      <c r="C139" s="822" t="s">
        <v>7230</v>
      </c>
      <c r="D139" s="822" t="s">
        <v>7512</v>
      </c>
      <c r="E139" s="822" t="s">
        <v>7513</v>
      </c>
      <c r="F139" s="831"/>
      <c r="G139" s="831"/>
      <c r="H139" s="831"/>
      <c r="I139" s="831"/>
      <c r="J139" s="831"/>
      <c r="K139" s="831"/>
      <c r="L139" s="831"/>
      <c r="M139" s="831"/>
      <c r="N139" s="831">
        <v>0</v>
      </c>
      <c r="O139" s="831">
        <v>0</v>
      </c>
      <c r="P139" s="827"/>
      <c r="Q139" s="832"/>
    </row>
    <row r="140" spans="1:17" ht="14.45" customHeight="1" x14ac:dyDescent="0.2">
      <c r="A140" s="821" t="s">
        <v>614</v>
      </c>
      <c r="B140" s="822" t="s">
        <v>7229</v>
      </c>
      <c r="C140" s="822" t="s">
        <v>7230</v>
      </c>
      <c r="D140" s="822" t="s">
        <v>7514</v>
      </c>
      <c r="E140" s="822" t="s">
        <v>1945</v>
      </c>
      <c r="F140" s="831">
        <v>19.7</v>
      </c>
      <c r="G140" s="831">
        <v>16875.43</v>
      </c>
      <c r="H140" s="831"/>
      <c r="I140" s="831">
        <v>856.62081218274113</v>
      </c>
      <c r="J140" s="831">
        <v>0</v>
      </c>
      <c r="K140" s="831">
        <v>0</v>
      </c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614</v>
      </c>
      <c r="B141" s="822" t="s">
        <v>7229</v>
      </c>
      <c r="C141" s="822" t="s">
        <v>7230</v>
      </c>
      <c r="D141" s="822" t="s">
        <v>7515</v>
      </c>
      <c r="E141" s="822" t="s">
        <v>7516</v>
      </c>
      <c r="F141" s="831"/>
      <c r="G141" s="831"/>
      <c r="H141" s="831"/>
      <c r="I141" s="831"/>
      <c r="J141" s="831"/>
      <c r="K141" s="831"/>
      <c r="L141" s="831"/>
      <c r="M141" s="831"/>
      <c r="N141" s="831">
        <v>2.9000000000000004</v>
      </c>
      <c r="O141" s="831">
        <v>1398.96</v>
      </c>
      <c r="P141" s="827"/>
      <c r="Q141" s="832">
        <v>482.4</v>
      </c>
    </row>
    <row r="142" spans="1:17" ht="14.45" customHeight="1" x14ac:dyDescent="0.2">
      <c r="A142" s="821" t="s">
        <v>614</v>
      </c>
      <c r="B142" s="822" t="s">
        <v>7229</v>
      </c>
      <c r="C142" s="822" t="s">
        <v>7230</v>
      </c>
      <c r="D142" s="822" t="s">
        <v>7517</v>
      </c>
      <c r="E142" s="822" t="s">
        <v>2158</v>
      </c>
      <c r="F142" s="831">
        <v>188</v>
      </c>
      <c r="G142" s="831">
        <v>12361</v>
      </c>
      <c r="H142" s="831">
        <v>20.508353657524928</v>
      </c>
      <c r="I142" s="831">
        <v>65.75</v>
      </c>
      <c r="J142" s="831">
        <v>21</v>
      </c>
      <c r="K142" s="831">
        <v>602.73</v>
      </c>
      <c r="L142" s="831">
        <v>1</v>
      </c>
      <c r="M142" s="831">
        <v>28.701428571428572</v>
      </c>
      <c r="N142" s="831">
        <v>116</v>
      </c>
      <c r="O142" s="831">
        <v>3418.5200000000004</v>
      </c>
      <c r="P142" s="827">
        <v>5.6717269755943791</v>
      </c>
      <c r="Q142" s="832">
        <v>29.470000000000002</v>
      </c>
    </row>
    <row r="143" spans="1:17" ht="14.45" customHeight="1" x14ac:dyDescent="0.2">
      <c r="A143" s="821" t="s">
        <v>614</v>
      </c>
      <c r="B143" s="822" t="s">
        <v>7229</v>
      </c>
      <c r="C143" s="822" t="s">
        <v>7230</v>
      </c>
      <c r="D143" s="822" t="s">
        <v>7518</v>
      </c>
      <c r="E143" s="822" t="s">
        <v>7519</v>
      </c>
      <c r="F143" s="831">
        <v>627</v>
      </c>
      <c r="G143" s="831">
        <v>27801.9</v>
      </c>
      <c r="H143" s="831"/>
      <c r="I143" s="831">
        <v>44.341148325358851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614</v>
      </c>
      <c r="B144" s="822" t="s">
        <v>7229</v>
      </c>
      <c r="C144" s="822" t="s">
        <v>7230</v>
      </c>
      <c r="D144" s="822" t="s">
        <v>7520</v>
      </c>
      <c r="E144" s="822"/>
      <c r="F144" s="831">
        <v>1.3</v>
      </c>
      <c r="G144" s="831">
        <v>14284.46</v>
      </c>
      <c r="H144" s="831">
        <v>0.68135576081004501</v>
      </c>
      <c r="I144" s="831">
        <v>10988.046153846153</v>
      </c>
      <c r="J144" s="831">
        <v>2.1</v>
      </c>
      <c r="K144" s="831">
        <v>20964.759999999998</v>
      </c>
      <c r="L144" s="831">
        <v>1</v>
      </c>
      <c r="M144" s="831">
        <v>9983.2190476190463</v>
      </c>
      <c r="N144" s="831"/>
      <c r="O144" s="831"/>
      <c r="P144" s="827"/>
      <c r="Q144" s="832"/>
    </row>
    <row r="145" spans="1:17" ht="14.45" customHeight="1" x14ac:dyDescent="0.2">
      <c r="A145" s="821" t="s">
        <v>614</v>
      </c>
      <c r="B145" s="822" t="s">
        <v>7229</v>
      </c>
      <c r="C145" s="822" t="s">
        <v>7230</v>
      </c>
      <c r="D145" s="822" t="s">
        <v>7521</v>
      </c>
      <c r="E145" s="822" t="s">
        <v>1905</v>
      </c>
      <c r="F145" s="831"/>
      <c r="G145" s="831"/>
      <c r="H145" s="831"/>
      <c r="I145" s="831"/>
      <c r="J145" s="831"/>
      <c r="K145" s="831"/>
      <c r="L145" s="831"/>
      <c r="M145" s="831"/>
      <c r="N145" s="831">
        <v>10</v>
      </c>
      <c r="O145" s="831">
        <v>4167.7199999999993</v>
      </c>
      <c r="P145" s="827"/>
      <c r="Q145" s="832">
        <v>416.77199999999993</v>
      </c>
    </row>
    <row r="146" spans="1:17" ht="14.45" customHeight="1" x14ac:dyDescent="0.2">
      <c r="A146" s="821" t="s">
        <v>614</v>
      </c>
      <c r="B146" s="822" t="s">
        <v>7229</v>
      </c>
      <c r="C146" s="822" t="s">
        <v>7230</v>
      </c>
      <c r="D146" s="822" t="s">
        <v>7522</v>
      </c>
      <c r="E146" s="822" t="s">
        <v>1916</v>
      </c>
      <c r="F146" s="831">
        <v>1.7</v>
      </c>
      <c r="G146" s="831">
        <v>244.23</v>
      </c>
      <c r="H146" s="831">
        <v>16.995824634655534</v>
      </c>
      <c r="I146" s="831">
        <v>143.66470588235293</v>
      </c>
      <c r="J146" s="831">
        <v>0.1</v>
      </c>
      <c r="K146" s="831">
        <v>14.37</v>
      </c>
      <c r="L146" s="831">
        <v>1</v>
      </c>
      <c r="M146" s="831">
        <v>143.69999999999999</v>
      </c>
      <c r="N146" s="831">
        <v>0.6</v>
      </c>
      <c r="O146" s="831">
        <v>84.02</v>
      </c>
      <c r="P146" s="827">
        <v>5.8469032707028532</v>
      </c>
      <c r="Q146" s="832">
        <v>140.03333333333333</v>
      </c>
    </row>
    <row r="147" spans="1:17" ht="14.45" customHeight="1" x14ac:dyDescent="0.2">
      <c r="A147" s="821" t="s">
        <v>614</v>
      </c>
      <c r="B147" s="822" t="s">
        <v>7229</v>
      </c>
      <c r="C147" s="822" t="s">
        <v>7230</v>
      </c>
      <c r="D147" s="822" t="s">
        <v>7523</v>
      </c>
      <c r="E147" s="822" t="s">
        <v>1911</v>
      </c>
      <c r="F147" s="831">
        <v>17.399999999999999</v>
      </c>
      <c r="G147" s="831">
        <v>25483.83</v>
      </c>
      <c r="H147" s="831">
        <v>10.101206968309651</v>
      </c>
      <c r="I147" s="831">
        <v>1464.5879310344831</v>
      </c>
      <c r="J147" s="831">
        <v>5.5</v>
      </c>
      <c r="K147" s="831">
        <v>2522.85</v>
      </c>
      <c r="L147" s="831">
        <v>1</v>
      </c>
      <c r="M147" s="831">
        <v>458.7</v>
      </c>
      <c r="N147" s="831">
        <v>4.7999999999999989</v>
      </c>
      <c r="O147" s="831">
        <v>4829.46</v>
      </c>
      <c r="P147" s="827">
        <v>1.9142874130447709</v>
      </c>
      <c r="Q147" s="832">
        <v>1006.1375000000003</v>
      </c>
    </row>
    <row r="148" spans="1:17" ht="14.45" customHeight="1" x14ac:dyDescent="0.2">
      <c r="A148" s="821" t="s">
        <v>614</v>
      </c>
      <c r="B148" s="822" t="s">
        <v>7229</v>
      </c>
      <c r="C148" s="822" t="s">
        <v>7230</v>
      </c>
      <c r="D148" s="822" t="s">
        <v>7524</v>
      </c>
      <c r="E148" s="822" t="s">
        <v>2162</v>
      </c>
      <c r="F148" s="831"/>
      <c r="G148" s="831"/>
      <c r="H148" s="831"/>
      <c r="I148" s="831"/>
      <c r="J148" s="831">
        <v>0.3</v>
      </c>
      <c r="K148" s="831">
        <v>334.95</v>
      </c>
      <c r="L148" s="831">
        <v>1</v>
      </c>
      <c r="M148" s="831">
        <v>1116.5</v>
      </c>
      <c r="N148" s="831">
        <v>32.699999999999996</v>
      </c>
      <c r="O148" s="831">
        <v>40966.76</v>
      </c>
      <c r="P148" s="827">
        <v>122.30709061053889</v>
      </c>
      <c r="Q148" s="832">
        <v>1252.8061162079514</v>
      </c>
    </row>
    <row r="149" spans="1:17" ht="14.45" customHeight="1" x14ac:dyDescent="0.2">
      <c r="A149" s="821" t="s">
        <v>614</v>
      </c>
      <c r="B149" s="822" t="s">
        <v>7229</v>
      </c>
      <c r="C149" s="822" t="s">
        <v>7230</v>
      </c>
      <c r="D149" s="822" t="s">
        <v>7525</v>
      </c>
      <c r="E149" s="822" t="s">
        <v>1925</v>
      </c>
      <c r="F149" s="831">
        <v>102.19999999999999</v>
      </c>
      <c r="G149" s="831">
        <v>23938.670000000002</v>
      </c>
      <c r="H149" s="831">
        <v>1.5743355888664485</v>
      </c>
      <c r="I149" s="831">
        <v>234.23356164383566</v>
      </c>
      <c r="J149" s="831">
        <v>98.830000000000013</v>
      </c>
      <c r="K149" s="831">
        <v>15205.569999999998</v>
      </c>
      <c r="L149" s="831">
        <v>1</v>
      </c>
      <c r="M149" s="831">
        <v>153.8558130122432</v>
      </c>
      <c r="N149" s="831">
        <v>82.9</v>
      </c>
      <c r="O149" s="831">
        <v>12819.210000000003</v>
      </c>
      <c r="P149" s="827">
        <v>0.84306014177699384</v>
      </c>
      <c r="Q149" s="832">
        <v>154.63462002412547</v>
      </c>
    </row>
    <row r="150" spans="1:17" ht="14.45" customHeight="1" x14ac:dyDescent="0.2">
      <c r="A150" s="821" t="s">
        <v>614</v>
      </c>
      <c r="B150" s="822" t="s">
        <v>7229</v>
      </c>
      <c r="C150" s="822" t="s">
        <v>7230</v>
      </c>
      <c r="D150" s="822" t="s">
        <v>7526</v>
      </c>
      <c r="E150" s="822" t="s">
        <v>1925</v>
      </c>
      <c r="F150" s="831">
        <v>123.5</v>
      </c>
      <c r="G150" s="831">
        <v>58883.149999999994</v>
      </c>
      <c r="H150" s="831">
        <v>1.6865405055971068</v>
      </c>
      <c r="I150" s="831">
        <v>476.78663967611334</v>
      </c>
      <c r="J150" s="831">
        <v>132.32999999999996</v>
      </c>
      <c r="K150" s="831">
        <v>34913.570000000007</v>
      </c>
      <c r="L150" s="831">
        <v>1</v>
      </c>
      <c r="M150" s="831">
        <v>263.83714955036663</v>
      </c>
      <c r="N150" s="831">
        <v>104.51000000000002</v>
      </c>
      <c r="O150" s="831">
        <v>28448.710000000003</v>
      </c>
      <c r="P150" s="827">
        <v>0.81483245626270806</v>
      </c>
      <c r="Q150" s="832">
        <v>272.21041048703472</v>
      </c>
    </row>
    <row r="151" spans="1:17" ht="14.45" customHeight="1" x14ac:dyDescent="0.2">
      <c r="A151" s="821" t="s">
        <v>614</v>
      </c>
      <c r="B151" s="822" t="s">
        <v>7229</v>
      </c>
      <c r="C151" s="822" t="s">
        <v>7230</v>
      </c>
      <c r="D151" s="822" t="s">
        <v>7527</v>
      </c>
      <c r="E151" s="822" t="s">
        <v>2162</v>
      </c>
      <c r="F151" s="831"/>
      <c r="G151" s="831"/>
      <c r="H151" s="831"/>
      <c r="I151" s="831"/>
      <c r="J151" s="831"/>
      <c r="K151" s="831"/>
      <c r="L151" s="831"/>
      <c r="M151" s="831"/>
      <c r="N151" s="831">
        <v>0.2</v>
      </c>
      <c r="O151" s="831">
        <v>326.37</v>
      </c>
      <c r="P151" s="827"/>
      <c r="Q151" s="832">
        <v>1631.85</v>
      </c>
    </row>
    <row r="152" spans="1:17" ht="14.45" customHeight="1" x14ac:dyDescent="0.2">
      <c r="A152" s="821" t="s">
        <v>614</v>
      </c>
      <c r="B152" s="822" t="s">
        <v>7229</v>
      </c>
      <c r="C152" s="822" t="s">
        <v>7230</v>
      </c>
      <c r="D152" s="822" t="s">
        <v>7528</v>
      </c>
      <c r="E152" s="822" t="s">
        <v>1934</v>
      </c>
      <c r="F152" s="831">
        <v>3</v>
      </c>
      <c r="G152" s="831">
        <v>100.17</v>
      </c>
      <c r="H152" s="831"/>
      <c r="I152" s="831">
        <v>33.39</v>
      </c>
      <c r="J152" s="831"/>
      <c r="K152" s="831"/>
      <c r="L152" s="831"/>
      <c r="M152" s="831"/>
      <c r="N152" s="831">
        <v>17.8</v>
      </c>
      <c r="O152" s="831">
        <v>594.34999999999991</v>
      </c>
      <c r="P152" s="827"/>
      <c r="Q152" s="832">
        <v>33.390449438202239</v>
      </c>
    </row>
    <row r="153" spans="1:17" ht="14.45" customHeight="1" x14ac:dyDescent="0.2">
      <c r="A153" s="821" t="s">
        <v>614</v>
      </c>
      <c r="B153" s="822" t="s">
        <v>7229</v>
      </c>
      <c r="C153" s="822" t="s">
        <v>7230</v>
      </c>
      <c r="D153" s="822" t="s">
        <v>7529</v>
      </c>
      <c r="E153" s="822" t="s">
        <v>7530</v>
      </c>
      <c r="F153" s="831">
        <v>245.53</v>
      </c>
      <c r="G153" s="831">
        <v>62431.12999999999</v>
      </c>
      <c r="H153" s="831">
        <v>1.7924548291183791</v>
      </c>
      <c r="I153" s="831">
        <v>254.27088339510442</v>
      </c>
      <c r="J153" s="831">
        <v>259.72999999999996</v>
      </c>
      <c r="K153" s="831">
        <v>34829.960000000006</v>
      </c>
      <c r="L153" s="831">
        <v>1</v>
      </c>
      <c r="M153" s="831">
        <v>134.10064297539756</v>
      </c>
      <c r="N153" s="831">
        <v>227.0799999999999</v>
      </c>
      <c r="O153" s="831">
        <v>32472.880000000001</v>
      </c>
      <c r="P153" s="827">
        <v>0.93232607789385902</v>
      </c>
      <c r="Q153" s="832">
        <v>143.00193764312144</v>
      </c>
    </row>
    <row r="154" spans="1:17" ht="14.45" customHeight="1" x14ac:dyDescent="0.2">
      <c r="A154" s="821" t="s">
        <v>614</v>
      </c>
      <c r="B154" s="822" t="s">
        <v>7229</v>
      </c>
      <c r="C154" s="822" t="s">
        <v>7230</v>
      </c>
      <c r="D154" s="822" t="s">
        <v>7531</v>
      </c>
      <c r="E154" s="822" t="s">
        <v>1132</v>
      </c>
      <c r="F154" s="831">
        <v>18.2</v>
      </c>
      <c r="G154" s="831">
        <v>129804.22</v>
      </c>
      <c r="H154" s="831"/>
      <c r="I154" s="831">
        <v>7132.1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614</v>
      </c>
      <c r="B155" s="822" t="s">
        <v>7229</v>
      </c>
      <c r="C155" s="822" t="s">
        <v>7230</v>
      </c>
      <c r="D155" s="822" t="s">
        <v>7532</v>
      </c>
      <c r="E155" s="822" t="s">
        <v>2164</v>
      </c>
      <c r="F155" s="831">
        <v>4.0999999999999996</v>
      </c>
      <c r="G155" s="831">
        <v>3032.79</v>
      </c>
      <c r="H155" s="831">
        <v>22.720931974827693</v>
      </c>
      <c r="I155" s="831">
        <v>739.70487804878053</v>
      </c>
      <c r="J155" s="831">
        <v>0.2</v>
      </c>
      <c r="K155" s="831">
        <v>133.47999999999999</v>
      </c>
      <c r="L155" s="831">
        <v>1</v>
      </c>
      <c r="M155" s="831">
        <v>667.39999999999986</v>
      </c>
      <c r="N155" s="831">
        <v>4</v>
      </c>
      <c r="O155" s="831">
        <v>2263</v>
      </c>
      <c r="P155" s="827">
        <v>16.953850764159426</v>
      </c>
      <c r="Q155" s="832">
        <v>565.75</v>
      </c>
    </row>
    <row r="156" spans="1:17" ht="14.45" customHeight="1" x14ac:dyDescent="0.2">
      <c r="A156" s="821" t="s">
        <v>614</v>
      </c>
      <c r="B156" s="822" t="s">
        <v>7229</v>
      </c>
      <c r="C156" s="822" t="s">
        <v>7230</v>
      </c>
      <c r="D156" s="822" t="s">
        <v>7533</v>
      </c>
      <c r="E156" s="822" t="s">
        <v>7534</v>
      </c>
      <c r="F156" s="831">
        <v>0.9</v>
      </c>
      <c r="G156" s="831">
        <v>485.1</v>
      </c>
      <c r="H156" s="831"/>
      <c r="I156" s="831">
        <v>539</v>
      </c>
      <c r="J156" s="831"/>
      <c r="K156" s="831"/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614</v>
      </c>
      <c r="B157" s="822" t="s">
        <v>7229</v>
      </c>
      <c r="C157" s="822" t="s">
        <v>7230</v>
      </c>
      <c r="D157" s="822" t="s">
        <v>7535</v>
      </c>
      <c r="E157" s="822" t="s">
        <v>7534</v>
      </c>
      <c r="F157" s="831">
        <v>12</v>
      </c>
      <c r="G157" s="831">
        <v>30956.48</v>
      </c>
      <c r="H157" s="831">
        <v>3.1006586644016729</v>
      </c>
      <c r="I157" s="831">
        <v>2579.7066666666665</v>
      </c>
      <c r="J157" s="831">
        <v>7.7000000000000011</v>
      </c>
      <c r="K157" s="831">
        <v>9983.84</v>
      </c>
      <c r="L157" s="831">
        <v>1</v>
      </c>
      <c r="M157" s="831">
        <v>1296.6025974025972</v>
      </c>
      <c r="N157" s="831">
        <v>0.2</v>
      </c>
      <c r="O157" s="831">
        <v>652.75</v>
      </c>
      <c r="P157" s="827">
        <v>6.5380655138704141E-2</v>
      </c>
      <c r="Q157" s="832">
        <v>3263.75</v>
      </c>
    </row>
    <row r="158" spans="1:17" ht="14.45" customHeight="1" x14ac:dyDescent="0.2">
      <c r="A158" s="821" t="s">
        <v>614</v>
      </c>
      <c r="B158" s="822" t="s">
        <v>7229</v>
      </c>
      <c r="C158" s="822" t="s">
        <v>7230</v>
      </c>
      <c r="D158" s="822" t="s">
        <v>7536</v>
      </c>
      <c r="E158" s="822" t="s">
        <v>1408</v>
      </c>
      <c r="F158" s="831">
        <v>5.6</v>
      </c>
      <c r="G158" s="831">
        <v>1512.96</v>
      </c>
      <c r="H158" s="831">
        <v>28.002220988339811</v>
      </c>
      <c r="I158" s="831">
        <v>270.17142857142858</v>
      </c>
      <c r="J158" s="831">
        <v>0.2</v>
      </c>
      <c r="K158" s="831">
        <v>54.03</v>
      </c>
      <c r="L158" s="831">
        <v>1</v>
      </c>
      <c r="M158" s="831">
        <v>270.14999999999998</v>
      </c>
      <c r="N158" s="831">
        <v>4.8</v>
      </c>
      <c r="O158" s="831">
        <v>1296.83</v>
      </c>
      <c r="P158" s="827">
        <v>24.002035905978158</v>
      </c>
      <c r="Q158" s="832">
        <v>270.17291666666665</v>
      </c>
    </row>
    <row r="159" spans="1:17" ht="14.45" customHeight="1" x14ac:dyDescent="0.2">
      <c r="A159" s="821" t="s">
        <v>614</v>
      </c>
      <c r="B159" s="822" t="s">
        <v>7229</v>
      </c>
      <c r="C159" s="822" t="s">
        <v>7230</v>
      </c>
      <c r="D159" s="822" t="s">
        <v>7537</v>
      </c>
      <c r="E159" s="822" t="s">
        <v>7538</v>
      </c>
      <c r="F159" s="831">
        <v>31.3</v>
      </c>
      <c r="G159" s="831">
        <v>9684.18</v>
      </c>
      <c r="H159" s="831"/>
      <c r="I159" s="831">
        <v>309.39872204472846</v>
      </c>
      <c r="J159" s="831"/>
      <c r="K159" s="831"/>
      <c r="L159" s="831"/>
      <c r="M159" s="831"/>
      <c r="N159" s="831"/>
      <c r="O159" s="831"/>
      <c r="P159" s="827"/>
      <c r="Q159" s="832"/>
    </row>
    <row r="160" spans="1:17" ht="14.45" customHeight="1" x14ac:dyDescent="0.2">
      <c r="A160" s="821" t="s">
        <v>614</v>
      </c>
      <c r="B160" s="822" t="s">
        <v>7229</v>
      </c>
      <c r="C160" s="822" t="s">
        <v>7230</v>
      </c>
      <c r="D160" s="822" t="s">
        <v>7539</v>
      </c>
      <c r="E160" s="822" t="s">
        <v>7540</v>
      </c>
      <c r="F160" s="831">
        <v>0.6</v>
      </c>
      <c r="G160" s="831">
        <v>13275</v>
      </c>
      <c r="H160" s="831"/>
      <c r="I160" s="831">
        <v>22125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614</v>
      </c>
      <c r="B161" s="822" t="s">
        <v>7229</v>
      </c>
      <c r="C161" s="822" t="s">
        <v>7230</v>
      </c>
      <c r="D161" s="822" t="s">
        <v>7541</v>
      </c>
      <c r="E161" s="822" t="s">
        <v>7542</v>
      </c>
      <c r="F161" s="831">
        <v>1</v>
      </c>
      <c r="G161" s="831">
        <v>2235</v>
      </c>
      <c r="H161" s="831"/>
      <c r="I161" s="831">
        <v>2235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614</v>
      </c>
      <c r="B162" s="822" t="s">
        <v>7229</v>
      </c>
      <c r="C162" s="822" t="s">
        <v>7230</v>
      </c>
      <c r="D162" s="822" t="s">
        <v>7543</v>
      </c>
      <c r="E162" s="822" t="s">
        <v>1125</v>
      </c>
      <c r="F162" s="831"/>
      <c r="G162" s="831"/>
      <c r="H162" s="831"/>
      <c r="I162" s="831"/>
      <c r="J162" s="831"/>
      <c r="K162" s="831"/>
      <c r="L162" s="831"/>
      <c r="M162" s="831"/>
      <c r="N162" s="831">
        <v>387</v>
      </c>
      <c r="O162" s="831">
        <v>16962.45</v>
      </c>
      <c r="P162" s="827"/>
      <c r="Q162" s="832">
        <v>43.830620155038758</v>
      </c>
    </row>
    <row r="163" spans="1:17" ht="14.45" customHeight="1" x14ac:dyDescent="0.2">
      <c r="A163" s="821" t="s">
        <v>614</v>
      </c>
      <c r="B163" s="822" t="s">
        <v>7229</v>
      </c>
      <c r="C163" s="822" t="s">
        <v>7230</v>
      </c>
      <c r="D163" s="822" t="s">
        <v>7544</v>
      </c>
      <c r="E163" s="822" t="s">
        <v>1106</v>
      </c>
      <c r="F163" s="831"/>
      <c r="G163" s="831"/>
      <c r="H163" s="831"/>
      <c r="I163" s="831"/>
      <c r="J163" s="831"/>
      <c r="K163" s="831"/>
      <c r="L163" s="831"/>
      <c r="M163" s="831"/>
      <c r="N163" s="831">
        <v>0.60000000000000009</v>
      </c>
      <c r="O163" s="831">
        <v>666.59999999999991</v>
      </c>
      <c r="P163" s="827"/>
      <c r="Q163" s="832">
        <v>1110.9999999999998</v>
      </c>
    </row>
    <row r="164" spans="1:17" ht="14.45" customHeight="1" x14ac:dyDescent="0.2">
      <c r="A164" s="821" t="s">
        <v>614</v>
      </c>
      <c r="B164" s="822" t="s">
        <v>7229</v>
      </c>
      <c r="C164" s="822" t="s">
        <v>7230</v>
      </c>
      <c r="D164" s="822" t="s">
        <v>7545</v>
      </c>
      <c r="E164" s="822" t="s">
        <v>7546</v>
      </c>
      <c r="F164" s="831"/>
      <c r="G164" s="831"/>
      <c r="H164" s="831"/>
      <c r="I164" s="831"/>
      <c r="J164" s="831"/>
      <c r="K164" s="831"/>
      <c r="L164" s="831"/>
      <c r="M164" s="831"/>
      <c r="N164" s="831">
        <v>6.3</v>
      </c>
      <c r="O164" s="831">
        <v>133973.94</v>
      </c>
      <c r="P164" s="827"/>
      <c r="Q164" s="832">
        <v>21265.704761904763</v>
      </c>
    </row>
    <row r="165" spans="1:17" ht="14.45" customHeight="1" x14ac:dyDescent="0.2">
      <c r="A165" s="821" t="s">
        <v>614</v>
      </c>
      <c r="B165" s="822" t="s">
        <v>7229</v>
      </c>
      <c r="C165" s="822" t="s">
        <v>7230</v>
      </c>
      <c r="D165" s="822" t="s">
        <v>7547</v>
      </c>
      <c r="E165" s="822" t="s">
        <v>1073</v>
      </c>
      <c r="F165" s="831"/>
      <c r="G165" s="831"/>
      <c r="H165" s="831"/>
      <c r="I165" s="831"/>
      <c r="J165" s="831">
        <v>59</v>
      </c>
      <c r="K165" s="831">
        <v>75954.24000000002</v>
      </c>
      <c r="L165" s="831">
        <v>1</v>
      </c>
      <c r="M165" s="831">
        <v>1287.3600000000004</v>
      </c>
      <c r="N165" s="831">
        <v>38</v>
      </c>
      <c r="O165" s="831">
        <v>48919.680000000008</v>
      </c>
      <c r="P165" s="827">
        <v>0.64406779661016944</v>
      </c>
      <c r="Q165" s="832">
        <v>1287.3600000000001</v>
      </c>
    </row>
    <row r="166" spans="1:17" ht="14.45" customHeight="1" x14ac:dyDescent="0.2">
      <c r="A166" s="821" t="s">
        <v>614</v>
      </c>
      <c r="B166" s="822" t="s">
        <v>7229</v>
      </c>
      <c r="C166" s="822" t="s">
        <v>7230</v>
      </c>
      <c r="D166" s="822" t="s">
        <v>7548</v>
      </c>
      <c r="E166" s="822" t="s">
        <v>1112</v>
      </c>
      <c r="F166" s="831"/>
      <c r="G166" s="831"/>
      <c r="H166" s="831"/>
      <c r="I166" s="831"/>
      <c r="J166" s="831"/>
      <c r="K166" s="831"/>
      <c r="L166" s="831"/>
      <c r="M166" s="831"/>
      <c r="N166" s="831">
        <v>15.199999999999998</v>
      </c>
      <c r="O166" s="831">
        <v>11153.249999999998</v>
      </c>
      <c r="P166" s="827"/>
      <c r="Q166" s="832">
        <v>733.76644736842104</v>
      </c>
    </row>
    <row r="167" spans="1:17" ht="14.45" customHeight="1" x14ac:dyDescent="0.2">
      <c r="A167" s="821" t="s">
        <v>614</v>
      </c>
      <c r="B167" s="822" t="s">
        <v>7229</v>
      </c>
      <c r="C167" s="822" t="s">
        <v>7230</v>
      </c>
      <c r="D167" s="822" t="s">
        <v>7549</v>
      </c>
      <c r="E167" s="822" t="s">
        <v>1114</v>
      </c>
      <c r="F167" s="831"/>
      <c r="G167" s="831"/>
      <c r="H167" s="831"/>
      <c r="I167" s="831"/>
      <c r="J167" s="831"/>
      <c r="K167" s="831"/>
      <c r="L167" s="831"/>
      <c r="M167" s="831"/>
      <c r="N167" s="831">
        <v>0.60000000000000009</v>
      </c>
      <c r="O167" s="831">
        <v>113.08</v>
      </c>
      <c r="P167" s="827"/>
      <c r="Q167" s="832">
        <v>188.46666666666664</v>
      </c>
    </row>
    <row r="168" spans="1:17" ht="14.45" customHeight="1" x14ac:dyDescent="0.2">
      <c r="A168" s="821" t="s">
        <v>614</v>
      </c>
      <c r="B168" s="822" t="s">
        <v>7229</v>
      </c>
      <c r="C168" s="822" t="s">
        <v>7230</v>
      </c>
      <c r="D168" s="822" t="s">
        <v>7550</v>
      </c>
      <c r="E168" s="822" t="s">
        <v>1125</v>
      </c>
      <c r="F168" s="831"/>
      <c r="G168" s="831"/>
      <c r="H168" s="831"/>
      <c r="I168" s="831"/>
      <c r="J168" s="831"/>
      <c r="K168" s="831"/>
      <c r="L168" s="831"/>
      <c r="M168" s="831"/>
      <c r="N168" s="831">
        <v>13</v>
      </c>
      <c r="O168" s="831">
        <v>247.52</v>
      </c>
      <c r="P168" s="827"/>
      <c r="Q168" s="832">
        <v>19.04</v>
      </c>
    </row>
    <row r="169" spans="1:17" ht="14.45" customHeight="1" x14ac:dyDescent="0.2">
      <c r="A169" s="821" t="s">
        <v>614</v>
      </c>
      <c r="B169" s="822" t="s">
        <v>7229</v>
      </c>
      <c r="C169" s="822" t="s">
        <v>7551</v>
      </c>
      <c r="D169" s="822" t="s">
        <v>7552</v>
      </c>
      <c r="E169" s="822" t="s">
        <v>7553</v>
      </c>
      <c r="F169" s="831">
        <v>149</v>
      </c>
      <c r="G169" s="831">
        <v>322869.73</v>
      </c>
      <c r="H169" s="831">
        <v>1.4652014035304266</v>
      </c>
      <c r="I169" s="831">
        <v>2166.9109395973155</v>
      </c>
      <c r="J169" s="831">
        <v>101</v>
      </c>
      <c r="K169" s="831">
        <v>220358.60000000006</v>
      </c>
      <c r="L169" s="831">
        <v>1</v>
      </c>
      <c r="M169" s="831">
        <v>2181.7683168316839</v>
      </c>
      <c r="N169" s="831">
        <v>56</v>
      </c>
      <c r="O169" s="831">
        <v>124059.88000000002</v>
      </c>
      <c r="P169" s="827">
        <v>0.5629908703358979</v>
      </c>
      <c r="Q169" s="832">
        <v>2215.3550000000005</v>
      </c>
    </row>
    <row r="170" spans="1:17" ht="14.45" customHeight="1" x14ac:dyDescent="0.2">
      <c r="A170" s="821" t="s">
        <v>614</v>
      </c>
      <c r="B170" s="822" t="s">
        <v>7229</v>
      </c>
      <c r="C170" s="822" t="s">
        <v>7551</v>
      </c>
      <c r="D170" s="822" t="s">
        <v>7554</v>
      </c>
      <c r="E170" s="822" t="s">
        <v>7555</v>
      </c>
      <c r="F170" s="831">
        <v>80</v>
      </c>
      <c r="G170" s="831">
        <v>211923.5</v>
      </c>
      <c r="H170" s="831">
        <v>0.84583998641697311</v>
      </c>
      <c r="I170" s="831">
        <v>2649.0437499999998</v>
      </c>
      <c r="J170" s="831">
        <v>94</v>
      </c>
      <c r="K170" s="831">
        <v>250547.97999999995</v>
      </c>
      <c r="L170" s="831">
        <v>1</v>
      </c>
      <c r="M170" s="831">
        <v>2665.4040425531912</v>
      </c>
      <c r="N170" s="831">
        <v>98</v>
      </c>
      <c r="O170" s="831">
        <v>264842.47999999986</v>
      </c>
      <c r="P170" s="827">
        <v>1.0570529445098695</v>
      </c>
      <c r="Q170" s="832">
        <v>2702.4742857142842</v>
      </c>
    </row>
    <row r="171" spans="1:17" ht="14.45" customHeight="1" x14ac:dyDescent="0.2">
      <c r="A171" s="821" t="s">
        <v>614</v>
      </c>
      <c r="B171" s="822" t="s">
        <v>7229</v>
      </c>
      <c r="C171" s="822" t="s">
        <v>7551</v>
      </c>
      <c r="D171" s="822" t="s">
        <v>7556</v>
      </c>
      <c r="E171" s="822" t="s">
        <v>7557</v>
      </c>
      <c r="F171" s="831"/>
      <c r="G171" s="831"/>
      <c r="H171" s="831"/>
      <c r="I171" s="831"/>
      <c r="J171" s="831"/>
      <c r="K171" s="831"/>
      <c r="L171" s="831"/>
      <c r="M171" s="831"/>
      <c r="N171" s="831">
        <v>3</v>
      </c>
      <c r="O171" s="831">
        <v>6653.1900000000005</v>
      </c>
      <c r="P171" s="827"/>
      <c r="Q171" s="832">
        <v>2217.73</v>
      </c>
    </row>
    <row r="172" spans="1:17" ht="14.45" customHeight="1" x14ac:dyDescent="0.2">
      <c r="A172" s="821" t="s">
        <v>614</v>
      </c>
      <c r="B172" s="822" t="s">
        <v>7229</v>
      </c>
      <c r="C172" s="822" t="s">
        <v>7551</v>
      </c>
      <c r="D172" s="822" t="s">
        <v>7558</v>
      </c>
      <c r="E172" s="822" t="s">
        <v>7559</v>
      </c>
      <c r="F172" s="831">
        <v>1</v>
      </c>
      <c r="G172" s="831">
        <v>8902.36</v>
      </c>
      <c r="H172" s="831">
        <v>0.99082119528137991</v>
      </c>
      <c r="I172" s="831">
        <v>8902.36</v>
      </c>
      <c r="J172" s="831">
        <v>1</v>
      </c>
      <c r="K172" s="831">
        <v>8984.83</v>
      </c>
      <c r="L172" s="831">
        <v>1</v>
      </c>
      <c r="M172" s="831">
        <v>8984.83</v>
      </c>
      <c r="N172" s="831"/>
      <c r="O172" s="831"/>
      <c r="P172" s="827"/>
      <c r="Q172" s="832"/>
    </row>
    <row r="173" spans="1:17" ht="14.45" customHeight="1" x14ac:dyDescent="0.2">
      <c r="A173" s="821" t="s">
        <v>614</v>
      </c>
      <c r="B173" s="822" t="s">
        <v>7229</v>
      </c>
      <c r="C173" s="822" t="s">
        <v>7551</v>
      </c>
      <c r="D173" s="822" t="s">
        <v>7560</v>
      </c>
      <c r="E173" s="822" t="s">
        <v>7561</v>
      </c>
      <c r="F173" s="831">
        <v>1</v>
      </c>
      <c r="G173" s="831">
        <v>10309.15</v>
      </c>
      <c r="H173" s="831">
        <v>0.49817674506711201</v>
      </c>
      <c r="I173" s="831">
        <v>10309.15</v>
      </c>
      <c r="J173" s="831">
        <v>2</v>
      </c>
      <c r="K173" s="831">
        <v>20693.759999999998</v>
      </c>
      <c r="L173" s="831">
        <v>1</v>
      </c>
      <c r="M173" s="831">
        <v>10346.879999999999</v>
      </c>
      <c r="N173" s="831"/>
      <c r="O173" s="831"/>
      <c r="P173" s="827"/>
      <c r="Q173" s="832"/>
    </row>
    <row r="174" spans="1:17" ht="14.45" customHeight="1" x14ac:dyDescent="0.2">
      <c r="A174" s="821" t="s">
        <v>614</v>
      </c>
      <c r="B174" s="822" t="s">
        <v>7229</v>
      </c>
      <c r="C174" s="822" t="s">
        <v>7551</v>
      </c>
      <c r="D174" s="822" t="s">
        <v>7562</v>
      </c>
      <c r="E174" s="822" t="s">
        <v>7563</v>
      </c>
      <c r="F174" s="831">
        <v>30</v>
      </c>
      <c r="G174" s="831">
        <v>36552.14</v>
      </c>
      <c r="H174" s="831">
        <v>0.93141089149277956</v>
      </c>
      <c r="I174" s="831">
        <v>1218.4046666666666</v>
      </c>
      <c r="J174" s="831">
        <v>32</v>
      </c>
      <c r="K174" s="831">
        <v>39243.839999999997</v>
      </c>
      <c r="L174" s="831">
        <v>1</v>
      </c>
      <c r="M174" s="831">
        <v>1226.3699999999999</v>
      </c>
      <c r="N174" s="831">
        <v>27</v>
      </c>
      <c r="O174" s="831">
        <v>33633.810000000005</v>
      </c>
      <c r="P174" s="827">
        <v>0.85704686391545803</v>
      </c>
      <c r="Q174" s="832">
        <v>1245.6966666666669</v>
      </c>
    </row>
    <row r="175" spans="1:17" ht="14.45" customHeight="1" x14ac:dyDescent="0.2">
      <c r="A175" s="821" t="s">
        <v>614</v>
      </c>
      <c r="B175" s="822" t="s">
        <v>7229</v>
      </c>
      <c r="C175" s="822" t="s">
        <v>7551</v>
      </c>
      <c r="D175" s="822" t="s">
        <v>7564</v>
      </c>
      <c r="E175" s="822" t="s">
        <v>7565</v>
      </c>
      <c r="F175" s="831"/>
      <c r="G175" s="831"/>
      <c r="H175" s="831"/>
      <c r="I175" s="831"/>
      <c r="J175" s="831">
        <v>1</v>
      </c>
      <c r="K175" s="831">
        <v>249.96</v>
      </c>
      <c r="L175" s="831">
        <v>1</v>
      </c>
      <c r="M175" s="831">
        <v>249.96</v>
      </c>
      <c r="N175" s="831">
        <v>2</v>
      </c>
      <c r="O175" s="831">
        <v>499.92</v>
      </c>
      <c r="P175" s="827">
        <v>2</v>
      </c>
      <c r="Q175" s="832">
        <v>249.96</v>
      </c>
    </row>
    <row r="176" spans="1:17" ht="14.45" customHeight="1" x14ac:dyDescent="0.2">
      <c r="A176" s="821" t="s">
        <v>614</v>
      </c>
      <c r="B176" s="822" t="s">
        <v>7229</v>
      </c>
      <c r="C176" s="822" t="s">
        <v>7551</v>
      </c>
      <c r="D176" s="822" t="s">
        <v>7566</v>
      </c>
      <c r="E176" s="822" t="s">
        <v>7567</v>
      </c>
      <c r="F176" s="831"/>
      <c r="G176" s="831"/>
      <c r="H176" s="831"/>
      <c r="I176" s="831"/>
      <c r="J176" s="831">
        <v>1</v>
      </c>
      <c r="K176" s="831">
        <v>1229.53</v>
      </c>
      <c r="L176" s="831">
        <v>1</v>
      </c>
      <c r="M176" s="831">
        <v>1229.53</v>
      </c>
      <c r="N176" s="831"/>
      <c r="O176" s="831"/>
      <c r="P176" s="827"/>
      <c r="Q176" s="832"/>
    </row>
    <row r="177" spans="1:17" ht="14.45" customHeight="1" x14ac:dyDescent="0.2">
      <c r="A177" s="821" t="s">
        <v>614</v>
      </c>
      <c r="B177" s="822" t="s">
        <v>7229</v>
      </c>
      <c r="C177" s="822" t="s">
        <v>7233</v>
      </c>
      <c r="D177" s="822" t="s">
        <v>7568</v>
      </c>
      <c r="E177" s="822" t="s">
        <v>7569</v>
      </c>
      <c r="F177" s="831"/>
      <c r="G177" s="831"/>
      <c r="H177" s="831"/>
      <c r="I177" s="831"/>
      <c r="J177" s="831">
        <v>9</v>
      </c>
      <c r="K177" s="831">
        <v>3631.68</v>
      </c>
      <c r="L177" s="831">
        <v>1</v>
      </c>
      <c r="M177" s="831">
        <v>403.52</v>
      </c>
      <c r="N177" s="831">
        <v>12</v>
      </c>
      <c r="O177" s="831">
        <v>4842.24</v>
      </c>
      <c r="P177" s="827">
        <v>1.3333333333333333</v>
      </c>
      <c r="Q177" s="832">
        <v>403.52</v>
      </c>
    </row>
    <row r="178" spans="1:17" ht="14.45" customHeight="1" x14ac:dyDescent="0.2">
      <c r="A178" s="821" t="s">
        <v>614</v>
      </c>
      <c r="B178" s="822" t="s">
        <v>7229</v>
      </c>
      <c r="C178" s="822" t="s">
        <v>7233</v>
      </c>
      <c r="D178" s="822" t="s">
        <v>7570</v>
      </c>
      <c r="E178" s="822" t="s">
        <v>7571</v>
      </c>
      <c r="F178" s="831">
        <v>6</v>
      </c>
      <c r="G178" s="831">
        <v>3644.46</v>
      </c>
      <c r="H178" s="831"/>
      <c r="I178" s="831">
        <v>607.41</v>
      </c>
      <c r="J178" s="831"/>
      <c r="K178" s="831"/>
      <c r="L178" s="831"/>
      <c r="M178" s="831"/>
      <c r="N178" s="831"/>
      <c r="O178" s="831"/>
      <c r="P178" s="827"/>
      <c r="Q178" s="832"/>
    </row>
    <row r="179" spans="1:17" ht="14.45" customHeight="1" x14ac:dyDescent="0.2">
      <c r="A179" s="821" t="s">
        <v>614</v>
      </c>
      <c r="B179" s="822" t="s">
        <v>7229</v>
      </c>
      <c r="C179" s="822" t="s">
        <v>7233</v>
      </c>
      <c r="D179" s="822" t="s">
        <v>7572</v>
      </c>
      <c r="E179" s="822" t="s">
        <v>7573</v>
      </c>
      <c r="F179" s="831">
        <v>3</v>
      </c>
      <c r="G179" s="831">
        <v>39204.090000000004</v>
      </c>
      <c r="H179" s="831">
        <v>1.6172617252649746</v>
      </c>
      <c r="I179" s="831">
        <v>13068.03</v>
      </c>
      <c r="J179" s="831">
        <v>2</v>
      </c>
      <c r="K179" s="831">
        <v>24241.03</v>
      </c>
      <c r="L179" s="831">
        <v>1</v>
      </c>
      <c r="M179" s="831">
        <v>12120.514999999999</v>
      </c>
      <c r="N179" s="831"/>
      <c r="O179" s="831"/>
      <c r="P179" s="827"/>
      <c r="Q179" s="832"/>
    </row>
    <row r="180" spans="1:17" ht="14.45" customHeight="1" x14ac:dyDescent="0.2">
      <c r="A180" s="821" t="s">
        <v>614</v>
      </c>
      <c r="B180" s="822" t="s">
        <v>7229</v>
      </c>
      <c r="C180" s="822" t="s">
        <v>7233</v>
      </c>
      <c r="D180" s="822" t="s">
        <v>7574</v>
      </c>
      <c r="E180" s="822" t="s">
        <v>7575</v>
      </c>
      <c r="F180" s="831">
        <v>5</v>
      </c>
      <c r="G180" s="831">
        <v>5363.95</v>
      </c>
      <c r="H180" s="831"/>
      <c r="I180" s="831">
        <v>1072.79</v>
      </c>
      <c r="J180" s="831"/>
      <c r="K180" s="831"/>
      <c r="L180" s="831"/>
      <c r="M180" s="831"/>
      <c r="N180" s="831">
        <v>1</v>
      </c>
      <c r="O180" s="831">
        <v>1071.8</v>
      </c>
      <c r="P180" s="827"/>
      <c r="Q180" s="832">
        <v>1071.8</v>
      </c>
    </row>
    <row r="181" spans="1:17" ht="14.45" customHeight="1" x14ac:dyDescent="0.2">
      <c r="A181" s="821" t="s">
        <v>614</v>
      </c>
      <c r="B181" s="822" t="s">
        <v>7229</v>
      </c>
      <c r="C181" s="822" t="s">
        <v>7233</v>
      </c>
      <c r="D181" s="822" t="s">
        <v>7576</v>
      </c>
      <c r="E181" s="822" t="s">
        <v>7577</v>
      </c>
      <c r="F181" s="831">
        <v>4</v>
      </c>
      <c r="G181" s="831">
        <v>45748</v>
      </c>
      <c r="H181" s="831"/>
      <c r="I181" s="831">
        <v>11437</v>
      </c>
      <c r="J181" s="831"/>
      <c r="K181" s="831"/>
      <c r="L181" s="831"/>
      <c r="M181" s="831"/>
      <c r="N181" s="831">
        <v>4</v>
      </c>
      <c r="O181" s="831">
        <v>45748</v>
      </c>
      <c r="P181" s="827"/>
      <c r="Q181" s="832">
        <v>11437</v>
      </c>
    </row>
    <row r="182" spans="1:17" ht="14.45" customHeight="1" x14ac:dyDescent="0.2">
      <c r="A182" s="821" t="s">
        <v>614</v>
      </c>
      <c r="B182" s="822" t="s">
        <v>7229</v>
      </c>
      <c r="C182" s="822" t="s">
        <v>7233</v>
      </c>
      <c r="D182" s="822" t="s">
        <v>7578</v>
      </c>
      <c r="E182" s="822" t="s">
        <v>7579</v>
      </c>
      <c r="F182" s="831">
        <v>8</v>
      </c>
      <c r="G182" s="831">
        <v>89840.320000000007</v>
      </c>
      <c r="H182" s="831"/>
      <c r="I182" s="831">
        <v>11230.04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614</v>
      </c>
      <c r="B183" s="822" t="s">
        <v>7229</v>
      </c>
      <c r="C183" s="822" t="s">
        <v>7233</v>
      </c>
      <c r="D183" s="822" t="s">
        <v>7580</v>
      </c>
      <c r="E183" s="822" t="s">
        <v>7581</v>
      </c>
      <c r="F183" s="831">
        <v>146</v>
      </c>
      <c r="G183" s="831">
        <v>1640170.9400000002</v>
      </c>
      <c r="H183" s="831">
        <v>1.8038448597308159</v>
      </c>
      <c r="I183" s="831">
        <v>11234.047534246576</v>
      </c>
      <c r="J183" s="831">
        <v>124</v>
      </c>
      <c r="K183" s="831">
        <v>909263.86</v>
      </c>
      <c r="L183" s="831">
        <v>1</v>
      </c>
      <c r="M183" s="831">
        <v>7332.7730645161291</v>
      </c>
      <c r="N183" s="831">
        <v>92</v>
      </c>
      <c r="O183" s="831">
        <v>651569.01</v>
      </c>
      <c r="P183" s="827">
        <v>0.71658958269825002</v>
      </c>
      <c r="Q183" s="832">
        <v>7082.2718478260867</v>
      </c>
    </row>
    <row r="184" spans="1:17" ht="14.45" customHeight="1" x14ac:dyDescent="0.2">
      <c r="A184" s="821" t="s">
        <v>614</v>
      </c>
      <c r="B184" s="822" t="s">
        <v>7229</v>
      </c>
      <c r="C184" s="822" t="s">
        <v>7233</v>
      </c>
      <c r="D184" s="822" t="s">
        <v>7582</v>
      </c>
      <c r="E184" s="822" t="s">
        <v>7583</v>
      </c>
      <c r="F184" s="831"/>
      <c r="G184" s="831"/>
      <c r="H184" s="831"/>
      <c r="I184" s="831"/>
      <c r="J184" s="831">
        <v>4</v>
      </c>
      <c r="K184" s="831">
        <v>3758.56</v>
      </c>
      <c r="L184" s="831">
        <v>1</v>
      </c>
      <c r="M184" s="831">
        <v>939.64</v>
      </c>
      <c r="N184" s="831"/>
      <c r="O184" s="831"/>
      <c r="P184" s="827"/>
      <c r="Q184" s="832"/>
    </row>
    <row r="185" spans="1:17" ht="14.45" customHeight="1" x14ac:dyDescent="0.2">
      <c r="A185" s="821" t="s">
        <v>614</v>
      </c>
      <c r="B185" s="822" t="s">
        <v>7229</v>
      </c>
      <c r="C185" s="822" t="s">
        <v>7233</v>
      </c>
      <c r="D185" s="822" t="s">
        <v>7584</v>
      </c>
      <c r="E185" s="822" t="s">
        <v>7583</v>
      </c>
      <c r="F185" s="831"/>
      <c r="G185" s="831"/>
      <c r="H185" s="831"/>
      <c r="I185" s="831"/>
      <c r="J185" s="831">
        <v>5</v>
      </c>
      <c r="K185" s="831">
        <v>5044.05</v>
      </c>
      <c r="L185" s="831">
        <v>1</v>
      </c>
      <c r="M185" s="831">
        <v>1008.8100000000001</v>
      </c>
      <c r="N185" s="831"/>
      <c r="O185" s="831"/>
      <c r="P185" s="827"/>
      <c r="Q185" s="832"/>
    </row>
    <row r="186" spans="1:17" ht="14.45" customHeight="1" x14ac:dyDescent="0.2">
      <c r="A186" s="821" t="s">
        <v>614</v>
      </c>
      <c r="B186" s="822" t="s">
        <v>7229</v>
      </c>
      <c r="C186" s="822" t="s">
        <v>7233</v>
      </c>
      <c r="D186" s="822" t="s">
        <v>7585</v>
      </c>
      <c r="E186" s="822" t="s">
        <v>7583</v>
      </c>
      <c r="F186" s="831"/>
      <c r="G186" s="831"/>
      <c r="H186" s="831"/>
      <c r="I186" s="831"/>
      <c r="J186" s="831">
        <v>2</v>
      </c>
      <c r="K186" s="831">
        <v>2132.66</v>
      </c>
      <c r="L186" s="831">
        <v>1</v>
      </c>
      <c r="M186" s="831">
        <v>1066.33</v>
      </c>
      <c r="N186" s="831"/>
      <c r="O186" s="831"/>
      <c r="P186" s="827"/>
      <c r="Q186" s="832"/>
    </row>
    <row r="187" spans="1:17" ht="14.45" customHeight="1" x14ac:dyDescent="0.2">
      <c r="A187" s="821" t="s">
        <v>614</v>
      </c>
      <c r="B187" s="822" t="s">
        <v>7229</v>
      </c>
      <c r="C187" s="822" t="s">
        <v>7233</v>
      </c>
      <c r="D187" s="822" t="s">
        <v>7586</v>
      </c>
      <c r="E187" s="822" t="s">
        <v>7587</v>
      </c>
      <c r="F187" s="831">
        <v>3</v>
      </c>
      <c r="G187" s="831">
        <v>8500.26</v>
      </c>
      <c r="H187" s="831"/>
      <c r="I187" s="831">
        <v>2833.42</v>
      </c>
      <c r="J187" s="831"/>
      <c r="K187" s="831"/>
      <c r="L187" s="831"/>
      <c r="M187" s="831"/>
      <c r="N187" s="831">
        <v>2</v>
      </c>
      <c r="O187" s="831">
        <v>5255.55</v>
      </c>
      <c r="P187" s="827"/>
      <c r="Q187" s="832">
        <v>2627.7750000000001</v>
      </c>
    </row>
    <row r="188" spans="1:17" ht="14.45" customHeight="1" x14ac:dyDescent="0.2">
      <c r="A188" s="821" t="s">
        <v>614</v>
      </c>
      <c r="B188" s="822" t="s">
        <v>7229</v>
      </c>
      <c r="C188" s="822" t="s">
        <v>7233</v>
      </c>
      <c r="D188" s="822" t="s">
        <v>7586</v>
      </c>
      <c r="E188" s="822" t="s">
        <v>7588</v>
      </c>
      <c r="F188" s="831">
        <v>1</v>
      </c>
      <c r="G188" s="831">
        <v>2833.42</v>
      </c>
      <c r="H188" s="831"/>
      <c r="I188" s="831">
        <v>2833.42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614</v>
      </c>
      <c r="B189" s="822" t="s">
        <v>7229</v>
      </c>
      <c r="C189" s="822" t="s">
        <v>7233</v>
      </c>
      <c r="D189" s="822" t="s">
        <v>7589</v>
      </c>
      <c r="E189" s="822" t="s">
        <v>7590</v>
      </c>
      <c r="F189" s="831">
        <v>53</v>
      </c>
      <c r="G189" s="831">
        <v>1300595.08</v>
      </c>
      <c r="H189" s="831">
        <v>0.76148487888240335</v>
      </c>
      <c r="I189" s="831">
        <v>24539.529811320757</v>
      </c>
      <c r="J189" s="831">
        <v>108</v>
      </c>
      <c r="K189" s="831">
        <v>1707972.3000000003</v>
      </c>
      <c r="L189" s="831">
        <v>1</v>
      </c>
      <c r="M189" s="831">
        <v>15814.558333333336</v>
      </c>
      <c r="N189" s="831">
        <v>80</v>
      </c>
      <c r="O189" s="831">
        <v>1126126.24</v>
      </c>
      <c r="P189" s="827">
        <v>0.65933518945242831</v>
      </c>
      <c r="Q189" s="832">
        <v>14076.578</v>
      </c>
    </row>
    <row r="190" spans="1:17" ht="14.45" customHeight="1" x14ac:dyDescent="0.2">
      <c r="A190" s="821" t="s">
        <v>614</v>
      </c>
      <c r="B190" s="822" t="s">
        <v>7229</v>
      </c>
      <c r="C190" s="822" t="s">
        <v>7233</v>
      </c>
      <c r="D190" s="822" t="s">
        <v>7591</v>
      </c>
      <c r="E190" s="822" t="s">
        <v>7592</v>
      </c>
      <c r="F190" s="831">
        <v>24</v>
      </c>
      <c r="G190" s="831">
        <v>374259.83999999991</v>
      </c>
      <c r="H190" s="831">
        <v>0.80259472427451839</v>
      </c>
      <c r="I190" s="831">
        <v>15594.159999999996</v>
      </c>
      <c r="J190" s="831">
        <v>31</v>
      </c>
      <c r="K190" s="831">
        <v>466312.35999999993</v>
      </c>
      <c r="L190" s="831">
        <v>1</v>
      </c>
      <c r="M190" s="831">
        <v>15042.334193548384</v>
      </c>
      <c r="N190" s="831">
        <v>18</v>
      </c>
      <c r="O190" s="831">
        <v>251613.66</v>
      </c>
      <c r="P190" s="827">
        <v>0.5395817944864254</v>
      </c>
      <c r="Q190" s="832">
        <v>13978.536666666667</v>
      </c>
    </row>
    <row r="191" spans="1:17" ht="14.45" customHeight="1" x14ac:dyDescent="0.2">
      <c r="A191" s="821" t="s">
        <v>614</v>
      </c>
      <c r="B191" s="822" t="s">
        <v>7229</v>
      </c>
      <c r="C191" s="822" t="s">
        <v>7233</v>
      </c>
      <c r="D191" s="822" t="s">
        <v>7593</v>
      </c>
      <c r="E191" s="822" t="s">
        <v>7594</v>
      </c>
      <c r="F191" s="831">
        <v>8</v>
      </c>
      <c r="G191" s="831">
        <v>29615.119999999999</v>
      </c>
      <c r="H191" s="831">
        <v>1.5601447454443065</v>
      </c>
      <c r="I191" s="831">
        <v>3701.89</v>
      </c>
      <c r="J191" s="831">
        <v>7</v>
      </c>
      <c r="K191" s="831">
        <v>18982.289999999997</v>
      </c>
      <c r="L191" s="831">
        <v>1</v>
      </c>
      <c r="M191" s="831">
        <v>2711.755714285714</v>
      </c>
      <c r="N191" s="831">
        <v>3</v>
      </c>
      <c r="O191" s="831">
        <v>709.25</v>
      </c>
      <c r="P191" s="827">
        <v>3.7363774339134008E-2</v>
      </c>
      <c r="Q191" s="832">
        <v>236.41666666666666</v>
      </c>
    </row>
    <row r="192" spans="1:17" ht="14.45" customHeight="1" x14ac:dyDescent="0.2">
      <c r="A192" s="821" t="s">
        <v>614</v>
      </c>
      <c r="B192" s="822" t="s">
        <v>7229</v>
      </c>
      <c r="C192" s="822" t="s">
        <v>7233</v>
      </c>
      <c r="D192" s="822" t="s">
        <v>7595</v>
      </c>
      <c r="E192" s="822" t="s">
        <v>7596</v>
      </c>
      <c r="F192" s="831">
        <v>1</v>
      </c>
      <c r="G192" s="831">
        <v>2200</v>
      </c>
      <c r="H192" s="831">
        <v>0.5</v>
      </c>
      <c r="I192" s="831">
        <v>2200</v>
      </c>
      <c r="J192" s="831">
        <v>2</v>
      </c>
      <c r="K192" s="831">
        <v>4400</v>
      </c>
      <c r="L192" s="831">
        <v>1</v>
      </c>
      <c r="M192" s="831">
        <v>2200</v>
      </c>
      <c r="N192" s="831">
        <v>2</v>
      </c>
      <c r="O192" s="831">
        <v>4400</v>
      </c>
      <c r="P192" s="827">
        <v>1</v>
      </c>
      <c r="Q192" s="832">
        <v>2200</v>
      </c>
    </row>
    <row r="193" spans="1:17" ht="14.45" customHeight="1" x14ac:dyDescent="0.2">
      <c r="A193" s="821" t="s">
        <v>614</v>
      </c>
      <c r="B193" s="822" t="s">
        <v>7229</v>
      </c>
      <c r="C193" s="822" t="s">
        <v>7233</v>
      </c>
      <c r="D193" s="822" t="s">
        <v>7597</v>
      </c>
      <c r="E193" s="822" t="s">
        <v>7598</v>
      </c>
      <c r="F193" s="831"/>
      <c r="G193" s="831"/>
      <c r="H193" s="831"/>
      <c r="I193" s="831"/>
      <c r="J193" s="831">
        <v>1</v>
      </c>
      <c r="K193" s="831">
        <v>9544.7999999999993</v>
      </c>
      <c r="L193" s="831">
        <v>1</v>
      </c>
      <c r="M193" s="831">
        <v>9544.7999999999993</v>
      </c>
      <c r="N193" s="831"/>
      <c r="O193" s="831"/>
      <c r="P193" s="827"/>
      <c r="Q193" s="832"/>
    </row>
    <row r="194" spans="1:17" ht="14.45" customHeight="1" x14ac:dyDescent="0.2">
      <c r="A194" s="821" t="s">
        <v>614</v>
      </c>
      <c r="B194" s="822" t="s">
        <v>7229</v>
      </c>
      <c r="C194" s="822" t="s">
        <v>7233</v>
      </c>
      <c r="D194" s="822" t="s">
        <v>7599</v>
      </c>
      <c r="E194" s="822" t="s">
        <v>7600</v>
      </c>
      <c r="F194" s="831">
        <v>3</v>
      </c>
      <c r="G194" s="831">
        <v>29185.32</v>
      </c>
      <c r="H194" s="831">
        <v>0.82723469965629814</v>
      </c>
      <c r="I194" s="831">
        <v>9728.44</v>
      </c>
      <c r="J194" s="831">
        <v>4</v>
      </c>
      <c r="K194" s="831">
        <v>35280.58</v>
      </c>
      <c r="L194" s="831">
        <v>1</v>
      </c>
      <c r="M194" s="831">
        <v>8820.1450000000004</v>
      </c>
      <c r="N194" s="831">
        <v>3</v>
      </c>
      <c r="O194" s="831">
        <v>23467.86</v>
      </c>
      <c r="P194" s="827">
        <v>0.66517784004684732</v>
      </c>
      <c r="Q194" s="832">
        <v>7822.62</v>
      </c>
    </row>
    <row r="195" spans="1:17" ht="14.45" customHeight="1" x14ac:dyDescent="0.2">
      <c r="A195" s="821" t="s">
        <v>614</v>
      </c>
      <c r="B195" s="822" t="s">
        <v>7229</v>
      </c>
      <c r="C195" s="822" t="s">
        <v>7233</v>
      </c>
      <c r="D195" s="822" t="s">
        <v>7601</v>
      </c>
      <c r="E195" s="822" t="s">
        <v>7602</v>
      </c>
      <c r="F195" s="831">
        <v>6</v>
      </c>
      <c r="G195" s="831">
        <v>55857.42</v>
      </c>
      <c r="H195" s="831">
        <v>0.88828921208319966</v>
      </c>
      <c r="I195" s="831">
        <v>9309.57</v>
      </c>
      <c r="J195" s="831">
        <v>7</v>
      </c>
      <c r="K195" s="831">
        <v>62882.02</v>
      </c>
      <c r="L195" s="831">
        <v>1</v>
      </c>
      <c r="M195" s="831">
        <v>8983.1457142857143</v>
      </c>
      <c r="N195" s="831">
        <v>7</v>
      </c>
      <c r="O195" s="831">
        <v>49172.2</v>
      </c>
      <c r="P195" s="827">
        <v>0.78197551541760268</v>
      </c>
      <c r="Q195" s="832">
        <v>7024.5999999999995</v>
      </c>
    </row>
    <row r="196" spans="1:17" ht="14.45" customHeight="1" x14ac:dyDescent="0.2">
      <c r="A196" s="821" t="s">
        <v>614</v>
      </c>
      <c r="B196" s="822" t="s">
        <v>7229</v>
      </c>
      <c r="C196" s="822" t="s">
        <v>7233</v>
      </c>
      <c r="D196" s="822" t="s">
        <v>7603</v>
      </c>
      <c r="E196" s="822" t="s">
        <v>7604</v>
      </c>
      <c r="F196" s="831">
        <v>3</v>
      </c>
      <c r="G196" s="831">
        <v>27823.5</v>
      </c>
      <c r="H196" s="831">
        <v>0.32354675197365435</v>
      </c>
      <c r="I196" s="831">
        <v>9274.5</v>
      </c>
      <c r="J196" s="831">
        <v>10</v>
      </c>
      <c r="K196" s="831">
        <v>85995.3</v>
      </c>
      <c r="L196" s="831">
        <v>1</v>
      </c>
      <c r="M196" s="831">
        <v>8599.5300000000007</v>
      </c>
      <c r="N196" s="831">
        <v>9</v>
      </c>
      <c r="O196" s="831">
        <v>65471.299999999996</v>
      </c>
      <c r="P196" s="827">
        <v>0.76133579393292417</v>
      </c>
      <c r="Q196" s="832">
        <v>7274.5888888888885</v>
      </c>
    </row>
    <row r="197" spans="1:17" ht="14.45" customHeight="1" x14ac:dyDescent="0.2">
      <c r="A197" s="821" t="s">
        <v>614</v>
      </c>
      <c r="B197" s="822" t="s">
        <v>7229</v>
      </c>
      <c r="C197" s="822" t="s">
        <v>7233</v>
      </c>
      <c r="D197" s="822" t="s">
        <v>7605</v>
      </c>
      <c r="E197" s="822" t="s">
        <v>7606</v>
      </c>
      <c r="F197" s="831">
        <v>3</v>
      </c>
      <c r="G197" s="831">
        <v>28470.090000000004</v>
      </c>
      <c r="H197" s="831">
        <v>0.60000000000000009</v>
      </c>
      <c r="I197" s="831">
        <v>9490.0300000000007</v>
      </c>
      <c r="J197" s="831">
        <v>5</v>
      </c>
      <c r="K197" s="831">
        <v>47450.15</v>
      </c>
      <c r="L197" s="831">
        <v>1</v>
      </c>
      <c r="M197" s="831">
        <v>9490.0300000000007</v>
      </c>
      <c r="N197" s="831">
        <v>5</v>
      </c>
      <c r="O197" s="831">
        <v>35123</v>
      </c>
      <c r="P197" s="827">
        <v>0.74020840819259792</v>
      </c>
      <c r="Q197" s="832">
        <v>7024.6</v>
      </c>
    </row>
    <row r="198" spans="1:17" ht="14.45" customHeight="1" x14ac:dyDescent="0.2">
      <c r="A198" s="821" t="s">
        <v>614</v>
      </c>
      <c r="B198" s="822" t="s">
        <v>7229</v>
      </c>
      <c r="C198" s="822" t="s">
        <v>7233</v>
      </c>
      <c r="D198" s="822" t="s">
        <v>7607</v>
      </c>
      <c r="E198" s="822" t="s">
        <v>7608</v>
      </c>
      <c r="F198" s="831">
        <v>2</v>
      </c>
      <c r="G198" s="831">
        <v>18760.52</v>
      </c>
      <c r="H198" s="831">
        <v>1</v>
      </c>
      <c r="I198" s="831">
        <v>9380.26</v>
      </c>
      <c r="J198" s="831">
        <v>2</v>
      </c>
      <c r="K198" s="831">
        <v>18760.52</v>
      </c>
      <c r="L198" s="831">
        <v>1</v>
      </c>
      <c r="M198" s="831">
        <v>9380.26</v>
      </c>
      <c r="N198" s="831">
        <v>1</v>
      </c>
      <c r="O198" s="831">
        <v>7024.6</v>
      </c>
      <c r="P198" s="827">
        <v>0.37443525019562357</v>
      </c>
      <c r="Q198" s="832">
        <v>7024.6</v>
      </c>
    </row>
    <row r="199" spans="1:17" ht="14.45" customHeight="1" x14ac:dyDescent="0.2">
      <c r="A199" s="821" t="s">
        <v>614</v>
      </c>
      <c r="B199" s="822" t="s">
        <v>7229</v>
      </c>
      <c r="C199" s="822" t="s">
        <v>7233</v>
      </c>
      <c r="D199" s="822" t="s">
        <v>7609</v>
      </c>
      <c r="E199" s="822" t="s">
        <v>7610</v>
      </c>
      <c r="F199" s="831">
        <v>2</v>
      </c>
      <c r="G199" s="831">
        <v>18483.400000000001</v>
      </c>
      <c r="H199" s="831">
        <v>2</v>
      </c>
      <c r="I199" s="831">
        <v>9241.7000000000007</v>
      </c>
      <c r="J199" s="831">
        <v>1</v>
      </c>
      <c r="K199" s="831">
        <v>9241.7000000000007</v>
      </c>
      <c r="L199" s="831">
        <v>1</v>
      </c>
      <c r="M199" s="831">
        <v>9241.7000000000007</v>
      </c>
      <c r="N199" s="831">
        <v>2</v>
      </c>
      <c r="O199" s="831">
        <v>14049.2</v>
      </c>
      <c r="P199" s="827">
        <v>1.5201965006438209</v>
      </c>
      <c r="Q199" s="832">
        <v>7024.6</v>
      </c>
    </row>
    <row r="200" spans="1:17" ht="14.45" customHeight="1" x14ac:dyDescent="0.2">
      <c r="A200" s="821" t="s">
        <v>614</v>
      </c>
      <c r="B200" s="822" t="s">
        <v>7229</v>
      </c>
      <c r="C200" s="822" t="s">
        <v>7233</v>
      </c>
      <c r="D200" s="822" t="s">
        <v>7611</v>
      </c>
      <c r="E200" s="822" t="s">
        <v>7612</v>
      </c>
      <c r="F200" s="831"/>
      <c r="G200" s="831"/>
      <c r="H200" s="831"/>
      <c r="I200" s="831"/>
      <c r="J200" s="831">
        <v>1</v>
      </c>
      <c r="K200" s="831">
        <v>9421.75</v>
      </c>
      <c r="L200" s="831">
        <v>1</v>
      </c>
      <c r="M200" s="831">
        <v>9421.75</v>
      </c>
      <c r="N200" s="831">
        <v>3</v>
      </c>
      <c r="O200" s="831">
        <v>25868.1</v>
      </c>
      <c r="P200" s="827">
        <v>2.7455727439170006</v>
      </c>
      <c r="Q200" s="832">
        <v>8622.6999999999989</v>
      </c>
    </row>
    <row r="201" spans="1:17" ht="14.45" customHeight="1" x14ac:dyDescent="0.2">
      <c r="A201" s="821" t="s">
        <v>614</v>
      </c>
      <c r="B201" s="822" t="s">
        <v>7229</v>
      </c>
      <c r="C201" s="822" t="s">
        <v>7233</v>
      </c>
      <c r="D201" s="822" t="s">
        <v>7613</v>
      </c>
      <c r="E201" s="822" t="s">
        <v>7614</v>
      </c>
      <c r="F201" s="831"/>
      <c r="G201" s="831"/>
      <c r="H201" s="831"/>
      <c r="I201" s="831"/>
      <c r="J201" s="831"/>
      <c r="K201" s="831"/>
      <c r="L201" s="831"/>
      <c r="M201" s="831"/>
      <c r="N201" s="831">
        <v>1</v>
      </c>
      <c r="O201" s="831">
        <v>4730.8</v>
      </c>
      <c r="P201" s="827"/>
      <c r="Q201" s="832">
        <v>4730.8</v>
      </c>
    </row>
    <row r="202" spans="1:17" ht="14.45" customHeight="1" x14ac:dyDescent="0.2">
      <c r="A202" s="821" t="s">
        <v>614</v>
      </c>
      <c r="B202" s="822" t="s">
        <v>7229</v>
      </c>
      <c r="C202" s="822" t="s">
        <v>7233</v>
      </c>
      <c r="D202" s="822" t="s">
        <v>7615</v>
      </c>
      <c r="E202" s="822" t="s">
        <v>7616</v>
      </c>
      <c r="F202" s="831">
        <v>145</v>
      </c>
      <c r="G202" s="831">
        <v>117517.29999999997</v>
      </c>
      <c r="H202" s="831">
        <v>1.4564993438661775</v>
      </c>
      <c r="I202" s="831">
        <v>810.46413793103432</v>
      </c>
      <c r="J202" s="831">
        <v>118</v>
      </c>
      <c r="K202" s="831">
        <v>80684.75999999998</v>
      </c>
      <c r="L202" s="831">
        <v>1</v>
      </c>
      <c r="M202" s="831">
        <v>683.76915254237269</v>
      </c>
      <c r="N202" s="831">
        <v>89</v>
      </c>
      <c r="O202" s="831">
        <v>40984.259999999995</v>
      </c>
      <c r="P202" s="827">
        <v>0.50795540570486919</v>
      </c>
      <c r="Q202" s="832">
        <v>460.49730337078648</v>
      </c>
    </row>
    <row r="203" spans="1:17" ht="14.45" customHeight="1" x14ac:dyDescent="0.2">
      <c r="A203" s="821" t="s">
        <v>614</v>
      </c>
      <c r="B203" s="822" t="s">
        <v>7229</v>
      </c>
      <c r="C203" s="822" t="s">
        <v>7233</v>
      </c>
      <c r="D203" s="822" t="s">
        <v>7617</v>
      </c>
      <c r="E203" s="822" t="s">
        <v>7618</v>
      </c>
      <c r="F203" s="831">
        <v>54</v>
      </c>
      <c r="G203" s="831">
        <v>225664.74000000002</v>
      </c>
      <c r="H203" s="831">
        <v>1.2778247198340662</v>
      </c>
      <c r="I203" s="831">
        <v>4178.9766666666674</v>
      </c>
      <c r="J203" s="831">
        <v>46</v>
      </c>
      <c r="K203" s="831">
        <v>176600.70000000004</v>
      </c>
      <c r="L203" s="831">
        <v>1</v>
      </c>
      <c r="M203" s="831">
        <v>3839.1456521739137</v>
      </c>
      <c r="N203" s="831">
        <v>34</v>
      </c>
      <c r="O203" s="831">
        <v>63330.26</v>
      </c>
      <c r="P203" s="827">
        <v>0.35860707233889777</v>
      </c>
      <c r="Q203" s="832">
        <v>1862.654705882353</v>
      </c>
    </row>
    <row r="204" spans="1:17" ht="14.45" customHeight="1" x14ac:dyDescent="0.2">
      <c r="A204" s="821" t="s">
        <v>614</v>
      </c>
      <c r="B204" s="822" t="s">
        <v>7229</v>
      </c>
      <c r="C204" s="822" t="s">
        <v>7233</v>
      </c>
      <c r="D204" s="822" t="s">
        <v>7234</v>
      </c>
      <c r="E204" s="822"/>
      <c r="F204" s="831">
        <v>411</v>
      </c>
      <c r="G204" s="831">
        <v>25893</v>
      </c>
      <c r="H204" s="831">
        <v>0.95581395348837206</v>
      </c>
      <c r="I204" s="831">
        <v>63</v>
      </c>
      <c r="J204" s="831">
        <v>430</v>
      </c>
      <c r="K204" s="831">
        <v>27090</v>
      </c>
      <c r="L204" s="831">
        <v>1</v>
      </c>
      <c r="M204" s="831">
        <v>63</v>
      </c>
      <c r="N204" s="831"/>
      <c r="O204" s="831"/>
      <c r="P204" s="827"/>
      <c r="Q204" s="832"/>
    </row>
    <row r="205" spans="1:17" ht="14.45" customHeight="1" x14ac:dyDescent="0.2">
      <c r="A205" s="821" t="s">
        <v>614</v>
      </c>
      <c r="B205" s="822" t="s">
        <v>7229</v>
      </c>
      <c r="C205" s="822" t="s">
        <v>7233</v>
      </c>
      <c r="D205" s="822" t="s">
        <v>7619</v>
      </c>
      <c r="E205" s="822" t="s">
        <v>7620</v>
      </c>
      <c r="F205" s="831">
        <v>3</v>
      </c>
      <c r="G205" s="831">
        <v>458.09999999999997</v>
      </c>
      <c r="H205" s="831">
        <v>3</v>
      </c>
      <c r="I205" s="831">
        <v>152.69999999999999</v>
      </c>
      <c r="J205" s="831">
        <v>1</v>
      </c>
      <c r="K205" s="831">
        <v>152.69999999999999</v>
      </c>
      <c r="L205" s="831">
        <v>1</v>
      </c>
      <c r="M205" s="831">
        <v>152.69999999999999</v>
      </c>
      <c r="N205" s="831">
        <v>1</v>
      </c>
      <c r="O205" s="831">
        <v>157.28</v>
      </c>
      <c r="P205" s="827">
        <v>1.0299934512115259</v>
      </c>
      <c r="Q205" s="832">
        <v>157.28</v>
      </c>
    </row>
    <row r="206" spans="1:17" ht="14.45" customHeight="1" x14ac:dyDescent="0.2">
      <c r="A206" s="821" t="s">
        <v>614</v>
      </c>
      <c r="B206" s="822" t="s">
        <v>7229</v>
      </c>
      <c r="C206" s="822" t="s">
        <v>7233</v>
      </c>
      <c r="D206" s="822" t="s">
        <v>7621</v>
      </c>
      <c r="E206" s="822"/>
      <c r="F206" s="831">
        <v>6</v>
      </c>
      <c r="G206" s="831">
        <v>868.2</v>
      </c>
      <c r="H206" s="831">
        <v>0.85714285714285721</v>
      </c>
      <c r="I206" s="831">
        <v>144.70000000000002</v>
      </c>
      <c r="J206" s="831">
        <v>7</v>
      </c>
      <c r="K206" s="831">
        <v>1012.9</v>
      </c>
      <c r="L206" s="831">
        <v>1</v>
      </c>
      <c r="M206" s="831">
        <v>144.69999999999999</v>
      </c>
      <c r="N206" s="831"/>
      <c r="O206" s="831"/>
      <c r="P206" s="827"/>
      <c r="Q206" s="832"/>
    </row>
    <row r="207" spans="1:17" ht="14.45" customHeight="1" x14ac:dyDescent="0.2">
      <c r="A207" s="821" t="s">
        <v>614</v>
      </c>
      <c r="B207" s="822" t="s">
        <v>7229</v>
      </c>
      <c r="C207" s="822" t="s">
        <v>7233</v>
      </c>
      <c r="D207" s="822" t="s">
        <v>7622</v>
      </c>
      <c r="E207" s="822"/>
      <c r="F207" s="831">
        <v>9</v>
      </c>
      <c r="G207" s="831">
        <v>1795.5</v>
      </c>
      <c r="H207" s="831">
        <v>1.2857142857142858</v>
      </c>
      <c r="I207" s="831">
        <v>199.5</v>
      </c>
      <c r="J207" s="831">
        <v>7</v>
      </c>
      <c r="K207" s="831">
        <v>1396.5</v>
      </c>
      <c r="L207" s="831">
        <v>1</v>
      </c>
      <c r="M207" s="831">
        <v>199.5</v>
      </c>
      <c r="N207" s="831"/>
      <c r="O207" s="831"/>
      <c r="P207" s="827"/>
      <c r="Q207" s="832"/>
    </row>
    <row r="208" spans="1:17" ht="14.45" customHeight="1" x14ac:dyDescent="0.2">
      <c r="A208" s="821" t="s">
        <v>614</v>
      </c>
      <c r="B208" s="822" t="s">
        <v>7229</v>
      </c>
      <c r="C208" s="822" t="s">
        <v>7233</v>
      </c>
      <c r="D208" s="822" t="s">
        <v>7623</v>
      </c>
      <c r="E208" s="822" t="s">
        <v>7624</v>
      </c>
      <c r="F208" s="831">
        <v>8</v>
      </c>
      <c r="G208" s="831">
        <v>23875.64</v>
      </c>
      <c r="H208" s="831">
        <v>1.3496199119986614</v>
      </c>
      <c r="I208" s="831">
        <v>2984.4549999999999</v>
      </c>
      <c r="J208" s="831">
        <v>6</v>
      </c>
      <c r="K208" s="831">
        <v>17690.64</v>
      </c>
      <c r="L208" s="831">
        <v>1</v>
      </c>
      <c r="M208" s="831">
        <v>2948.44</v>
      </c>
      <c r="N208" s="831">
        <v>3</v>
      </c>
      <c r="O208" s="831">
        <v>7586.77</v>
      </c>
      <c r="P208" s="827">
        <v>0.42885785929734599</v>
      </c>
      <c r="Q208" s="832">
        <v>2528.9233333333336</v>
      </c>
    </row>
    <row r="209" spans="1:17" ht="14.45" customHeight="1" x14ac:dyDescent="0.2">
      <c r="A209" s="821" t="s">
        <v>614</v>
      </c>
      <c r="B209" s="822" t="s">
        <v>7229</v>
      </c>
      <c r="C209" s="822" t="s">
        <v>7233</v>
      </c>
      <c r="D209" s="822" t="s">
        <v>7625</v>
      </c>
      <c r="E209" s="822" t="s">
        <v>7626</v>
      </c>
      <c r="F209" s="831">
        <v>6</v>
      </c>
      <c r="G209" s="831">
        <v>17125.62</v>
      </c>
      <c r="H209" s="831">
        <v>2</v>
      </c>
      <c r="I209" s="831">
        <v>2854.27</v>
      </c>
      <c r="J209" s="831">
        <v>3</v>
      </c>
      <c r="K209" s="831">
        <v>8562.81</v>
      </c>
      <c r="L209" s="831">
        <v>1</v>
      </c>
      <c r="M209" s="831">
        <v>2854.27</v>
      </c>
      <c r="N209" s="831">
        <v>4</v>
      </c>
      <c r="O209" s="831">
        <v>11417.08</v>
      </c>
      <c r="P209" s="827">
        <v>1.3333333333333335</v>
      </c>
      <c r="Q209" s="832">
        <v>2854.27</v>
      </c>
    </row>
    <row r="210" spans="1:17" ht="14.45" customHeight="1" x14ac:dyDescent="0.2">
      <c r="A210" s="821" t="s">
        <v>614</v>
      </c>
      <c r="B210" s="822" t="s">
        <v>7229</v>
      </c>
      <c r="C210" s="822" t="s">
        <v>7233</v>
      </c>
      <c r="D210" s="822" t="s">
        <v>7627</v>
      </c>
      <c r="E210" s="822" t="s">
        <v>7628</v>
      </c>
      <c r="F210" s="831"/>
      <c r="G210" s="831"/>
      <c r="H210" s="831"/>
      <c r="I210" s="831"/>
      <c r="J210" s="831"/>
      <c r="K210" s="831"/>
      <c r="L210" s="831"/>
      <c r="M210" s="831"/>
      <c r="N210" s="831">
        <v>3</v>
      </c>
      <c r="O210" s="831">
        <v>12937.5</v>
      </c>
      <c r="P210" s="827"/>
      <c r="Q210" s="832">
        <v>4312.5</v>
      </c>
    </row>
    <row r="211" spans="1:17" ht="14.45" customHeight="1" x14ac:dyDescent="0.2">
      <c r="A211" s="821" t="s">
        <v>614</v>
      </c>
      <c r="B211" s="822" t="s">
        <v>7229</v>
      </c>
      <c r="C211" s="822" t="s">
        <v>7233</v>
      </c>
      <c r="D211" s="822" t="s">
        <v>7629</v>
      </c>
      <c r="E211" s="822" t="s">
        <v>7630</v>
      </c>
      <c r="F211" s="831">
        <v>32</v>
      </c>
      <c r="G211" s="831">
        <v>142088.6</v>
      </c>
      <c r="H211" s="831">
        <v>1.1868373934057661</v>
      </c>
      <c r="I211" s="831">
        <v>4440.2687500000002</v>
      </c>
      <c r="J211" s="831">
        <v>32</v>
      </c>
      <c r="K211" s="831">
        <v>119720.36000000004</v>
      </c>
      <c r="L211" s="831">
        <v>1</v>
      </c>
      <c r="M211" s="831">
        <v>3741.2612500000014</v>
      </c>
      <c r="N211" s="831">
        <v>40</v>
      </c>
      <c r="O211" s="831">
        <v>137112.28000000003</v>
      </c>
      <c r="P211" s="827">
        <v>1.1452711969793608</v>
      </c>
      <c r="Q211" s="832">
        <v>3427.8070000000007</v>
      </c>
    </row>
    <row r="212" spans="1:17" ht="14.45" customHeight="1" x14ac:dyDescent="0.2">
      <c r="A212" s="821" t="s">
        <v>614</v>
      </c>
      <c r="B212" s="822" t="s">
        <v>7229</v>
      </c>
      <c r="C212" s="822" t="s">
        <v>7233</v>
      </c>
      <c r="D212" s="822" t="s">
        <v>7631</v>
      </c>
      <c r="E212" s="822" t="s">
        <v>7632</v>
      </c>
      <c r="F212" s="831">
        <v>82</v>
      </c>
      <c r="G212" s="831">
        <v>361095.47000000003</v>
      </c>
      <c r="H212" s="831">
        <v>2.9702512974345465</v>
      </c>
      <c r="I212" s="831">
        <v>4403.6032926829275</v>
      </c>
      <c r="J212" s="831">
        <v>33</v>
      </c>
      <c r="K212" s="831">
        <v>121570.68</v>
      </c>
      <c r="L212" s="831">
        <v>1</v>
      </c>
      <c r="M212" s="831">
        <v>3683.9599999999996</v>
      </c>
      <c r="N212" s="831">
        <v>24</v>
      </c>
      <c r="O212" s="831">
        <v>55200</v>
      </c>
      <c r="P212" s="827">
        <v>0.4540568498917667</v>
      </c>
      <c r="Q212" s="832">
        <v>2300</v>
      </c>
    </row>
    <row r="213" spans="1:17" ht="14.45" customHeight="1" x14ac:dyDescent="0.2">
      <c r="A213" s="821" t="s">
        <v>614</v>
      </c>
      <c r="B213" s="822" t="s">
        <v>7229</v>
      </c>
      <c r="C213" s="822" t="s">
        <v>7233</v>
      </c>
      <c r="D213" s="822" t="s">
        <v>7633</v>
      </c>
      <c r="E213" s="822" t="s">
        <v>7632</v>
      </c>
      <c r="F213" s="831">
        <v>21</v>
      </c>
      <c r="G213" s="831">
        <v>76100.86</v>
      </c>
      <c r="H213" s="831">
        <v>0.6247982154453956</v>
      </c>
      <c r="I213" s="831">
        <v>3623.850476190476</v>
      </c>
      <c r="J213" s="831">
        <v>38</v>
      </c>
      <c r="K213" s="831">
        <v>121800.70000000001</v>
      </c>
      <c r="L213" s="831">
        <v>1</v>
      </c>
      <c r="M213" s="831">
        <v>3205.2815789473689</v>
      </c>
      <c r="N213" s="831">
        <v>20</v>
      </c>
      <c r="O213" s="831">
        <v>46000</v>
      </c>
      <c r="P213" s="827">
        <v>0.37766613820774425</v>
      </c>
      <c r="Q213" s="832">
        <v>2300</v>
      </c>
    </row>
    <row r="214" spans="1:17" ht="14.45" customHeight="1" x14ac:dyDescent="0.2">
      <c r="A214" s="821" t="s">
        <v>614</v>
      </c>
      <c r="B214" s="822" t="s">
        <v>7229</v>
      </c>
      <c r="C214" s="822" t="s">
        <v>7233</v>
      </c>
      <c r="D214" s="822" t="s">
        <v>7634</v>
      </c>
      <c r="E214" s="822" t="s">
        <v>7632</v>
      </c>
      <c r="F214" s="831">
        <v>1</v>
      </c>
      <c r="G214" s="831">
        <v>5292.71</v>
      </c>
      <c r="H214" s="831"/>
      <c r="I214" s="831">
        <v>5292.71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614</v>
      </c>
      <c r="B215" s="822" t="s">
        <v>7229</v>
      </c>
      <c r="C215" s="822" t="s">
        <v>7233</v>
      </c>
      <c r="D215" s="822" t="s">
        <v>7635</v>
      </c>
      <c r="E215" s="822" t="s">
        <v>7636</v>
      </c>
      <c r="F215" s="831"/>
      <c r="G215" s="831"/>
      <c r="H215" s="831"/>
      <c r="I215" s="831"/>
      <c r="J215" s="831"/>
      <c r="K215" s="831"/>
      <c r="L215" s="831"/>
      <c r="M215" s="831"/>
      <c r="N215" s="831">
        <v>2</v>
      </c>
      <c r="O215" s="831">
        <v>2430.92</v>
      </c>
      <c r="P215" s="827"/>
      <c r="Q215" s="832">
        <v>1215.46</v>
      </c>
    </row>
    <row r="216" spans="1:17" ht="14.45" customHeight="1" x14ac:dyDescent="0.2">
      <c r="A216" s="821" t="s">
        <v>614</v>
      </c>
      <c r="B216" s="822" t="s">
        <v>7229</v>
      </c>
      <c r="C216" s="822" t="s">
        <v>7233</v>
      </c>
      <c r="D216" s="822" t="s">
        <v>7637</v>
      </c>
      <c r="E216" s="822" t="s">
        <v>7636</v>
      </c>
      <c r="F216" s="831"/>
      <c r="G216" s="831"/>
      <c r="H216" s="831"/>
      <c r="I216" s="831"/>
      <c r="J216" s="831"/>
      <c r="K216" s="831"/>
      <c r="L216" s="831"/>
      <c r="M216" s="831"/>
      <c r="N216" s="831">
        <v>2</v>
      </c>
      <c r="O216" s="831">
        <v>2830.52</v>
      </c>
      <c r="P216" s="827"/>
      <c r="Q216" s="832">
        <v>1415.26</v>
      </c>
    </row>
    <row r="217" spans="1:17" ht="14.45" customHeight="1" x14ac:dyDescent="0.2">
      <c r="A217" s="821" t="s">
        <v>614</v>
      </c>
      <c r="B217" s="822" t="s">
        <v>7229</v>
      </c>
      <c r="C217" s="822" t="s">
        <v>7233</v>
      </c>
      <c r="D217" s="822" t="s">
        <v>7638</v>
      </c>
      <c r="E217" s="822" t="s">
        <v>7639</v>
      </c>
      <c r="F217" s="831">
        <v>15</v>
      </c>
      <c r="G217" s="831">
        <v>21297.3</v>
      </c>
      <c r="H217" s="831">
        <v>2.5</v>
      </c>
      <c r="I217" s="831">
        <v>1419.82</v>
      </c>
      <c r="J217" s="831">
        <v>6</v>
      </c>
      <c r="K217" s="831">
        <v>8518.92</v>
      </c>
      <c r="L217" s="831">
        <v>1</v>
      </c>
      <c r="M217" s="831">
        <v>1419.82</v>
      </c>
      <c r="N217" s="831">
        <v>11</v>
      </c>
      <c r="O217" s="831">
        <v>13348.43</v>
      </c>
      <c r="P217" s="827">
        <v>1.5669157592746499</v>
      </c>
      <c r="Q217" s="832">
        <v>1213.4936363636364</v>
      </c>
    </row>
    <row r="218" spans="1:17" ht="14.45" customHeight="1" x14ac:dyDescent="0.2">
      <c r="A218" s="821" t="s">
        <v>614</v>
      </c>
      <c r="B218" s="822" t="s">
        <v>7229</v>
      </c>
      <c r="C218" s="822" t="s">
        <v>7233</v>
      </c>
      <c r="D218" s="822" t="s">
        <v>7638</v>
      </c>
      <c r="E218" s="822" t="s">
        <v>7640</v>
      </c>
      <c r="F218" s="831">
        <v>7</v>
      </c>
      <c r="G218" s="831">
        <v>9938.74</v>
      </c>
      <c r="H218" s="831">
        <v>2.0475360527400084</v>
      </c>
      <c r="I218" s="831">
        <v>1419.82</v>
      </c>
      <c r="J218" s="831">
        <v>4</v>
      </c>
      <c r="K218" s="831">
        <v>4854</v>
      </c>
      <c r="L218" s="831">
        <v>1</v>
      </c>
      <c r="M218" s="831">
        <v>1213.5</v>
      </c>
      <c r="N218" s="831">
        <v>5</v>
      </c>
      <c r="O218" s="831">
        <v>6067.45</v>
      </c>
      <c r="P218" s="827">
        <v>1.2499896992171404</v>
      </c>
      <c r="Q218" s="832">
        <v>1213.49</v>
      </c>
    </row>
    <row r="219" spans="1:17" ht="14.45" customHeight="1" x14ac:dyDescent="0.2">
      <c r="A219" s="821" t="s">
        <v>614</v>
      </c>
      <c r="B219" s="822" t="s">
        <v>7229</v>
      </c>
      <c r="C219" s="822" t="s">
        <v>7233</v>
      </c>
      <c r="D219" s="822" t="s">
        <v>7641</v>
      </c>
      <c r="E219" s="822" t="s">
        <v>7639</v>
      </c>
      <c r="F219" s="831">
        <v>1</v>
      </c>
      <c r="G219" s="831">
        <v>1547.29</v>
      </c>
      <c r="H219" s="831">
        <v>1</v>
      </c>
      <c r="I219" s="831">
        <v>1547.29</v>
      </c>
      <c r="J219" s="831">
        <v>1</v>
      </c>
      <c r="K219" s="831">
        <v>1547.29</v>
      </c>
      <c r="L219" s="831">
        <v>1</v>
      </c>
      <c r="M219" s="831">
        <v>1547.29</v>
      </c>
      <c r="N219" s="831">
        <v>6</v>
      </c>
      <c r="O219" s="831">
        <v>7936.02</v>
      </c>
      <c r="P219" s="827">
        <v>5.128980346282856</v>
      </c>
      <c r="Q219" s="832">
        <v>1322.67</v>
      </c>
    </row>
    <row r="220" spans="1:17" ht="14.45" customHeight="1" x14ac:dyDescent="0.2">
      <c r="A220" s="821" t="s">
        <v>614</v>
      </c>
      <c r="B220" s="822" t="s">
        <v>7229</v>
      </c>
      <c r="C220" s="822" t="s">
        <v>7233</v>
      </c>
      <c r="D220" s="822" t="s">
        <v>7641</v>
      </c>
      <c r="E220" s="822" t="s">
        <v>7640</v>
      </c>
      <c r="F220" s="831"/>
      <c r="G220" s="831"/>
      <c r="H220" s="831"/>
      <c r="I220" s="831"/>
      <c r="J220" s="831">
        <v>1</v>
      </c>
      <c r="K220" s="831">
        <v>1322.67</v>
      </c>
      <c r="L220" s="831">
        <v>1</v>
      </c>
      <c r="M220" s="831">
        <v>1322.67</v>
      </c>
      <c r="N220" s="831">
        <v>3</v>
      </c>
      <c r="O220" s="831">
        <v>3968.01</v>
      </c>
      <c r="P220" s="827">
        <v>3</v>
      </c>
      <c r="Q220" s="832">
        <v>1322.67</v>
      </c>
    </row>
    <row r="221" spans="1:17" ht="14.45" customHeight="1" x14ac:dyDescent="0.2">
      <c r="A221" s="821" t="s">
        <v>614</v>
      </c>
      <c r="B221" s="822" t="s">
        <v>7229</v>
      </c>
      <c r="C221" s="822" t="s">
        <v>7233</v>
      </c>
      <c r="D221" s="822" t="s">
        <v>7642</v>
      </c>
      <c r="E221" s="822" t="s">
        <v>7639</v>
      </c>
      <c r="F221" s="831"/>
      <c r="G221" s="831"/>
      <c r="H221" s="831"/>
      <c r="I221" s="831"/>
      <c r="J221" s="831"/>
      <c r="K221" s="831"/>
      <c r="L221" s="831"/>
      <c r="M221" s="831"/>
      <c r="N221" s="831">
        <v>1</v>
      </c>
      <c r="O221" s="831">
        <v>1405.52</v>
      </c>
      <c r="P221" s="827"/>
      <c r="Q221" s="832">
        <v>1405.52</v>
      </c>
    </row>
    <row r="222" spans="1:17" ht="14.45" customHeight="1" x14ac:dyDescent="0.2">
      <c r="A222" s="821" t="s">
        <v>614</v>
      </c>
      <c r="B222" s="822" t="s">
        <v>7229</v>
      </c>
      <c r="C222" s="822" t="s">
        <v>7233</v>
      </c>
      <c r="D222" s="822" t="s">
        <v>7642</v>
      </c>
      <c r="E222" s="822" t="s">
        <v>7640</v>
      </c>
      <c r="F222" s="831"/>
      <c r="G222" s="831"/>
      <c r="H222" s="831"/>
      <c r="I222" s="831"/>
      <c r="J222" s="831"/>
      <c r="K222" s="831"/>
      <c r="L222" s="831"/>
      <c r="M222" s="831"/>
      <c r="N222" s="831">
        <v>1</v>
      </c>
      <c r="O222" s="831">
        <v>1405.52</v>
      </c>
      <c r="P222" s="827"/>
      <c r="Q222" s="832">
        <v>1405.52</v>
      </c>
    </row>
    <row r="223" spans="1:17" ht="14.45" customHeight="1" x14ac:dyDescent="0.2">
      <c r="A223" s="821" t="s">
        <v>614</v>
      </c>
      <c r="B223" s="822" t="s">
        <v>7229</v>
      </c>
      <c r="C223" s="822" t="s">
        <v>7233</v>
      </c>
      <c r="D223" s="822" t="s">
        <v>7643</v>
      </c>
      <c r="E223" s="822" t="s">
        <v>7644</v>
      </c>
      <c r="F223" s="831"/>
      <c r="G223" s="831"/>
      <c r="H223" s="831"/>
      <c r="I223" s="831"/>
      <c r="J223" s="831">
        <v>23</v>
      </c>
      <c r="K223" s="831">
        <v>41023.67</v>
      </c>
      <c r="L223" s="831">
        <v>1</v>
      </c>
      <c r="M223" s="831">
        <v>1783.6378260869565</v>
      </c>
      <c r="N223" s="831">
        <v>66</v>
      </c>
      <c r="O223" s="831">
        <v>115280.25</v>
      </c>
      <c r="P223" s="827">
        <v>2.8100911010643368</v>
      </c>
      <c r="Q223" s="832">
        <v>1746.6704545454545</v>
      </c>
    </row>
    <row r="224" spans="1:17" ht="14.45" customHeight="1" x14ac:dyDescent="0.2">
      <c r="A224" s="821" t="s">
        <v>614</v>
      </c>
      <c r="B224" s="822" t="s">
        <v>7229</v>
      </c>
      <c r="C224" s="822" t="s">
        <v>7233</v>
      </c>
      <c r="D224" s="822" t="s">
        <v>7645</v>
      </c>
      <c r="E224" s="822" t="s">
        <v>7644</v>
      </c>
      <c r="F224" s="831"/>
      <c r="G224" s="831"/>
      <c r="H224" s="831"/>
      <c r="I224" s="831"/>
      <c r="J224" s="831">
        <v>35</v>
      </c>
      <c r="K224" s="831">
        <v>72161.3</v>
      </c>
      <c r="L224" s="831">
        <v>1</v>
      </c>
      <c r="M224" s="831">
        <v>2061.7514285714287</v>
      </c>
      <c r="N224" s="831">
        <v>85</v>
      </c>
      <c r="O224" s="831">
        <v>163182.13</v>
      </c>
      <c r="P224" s="827">
        <v>2.2613524146599353</v>
      </c>
      <c r="Q224" s="832">
        <v>1919.7897647058824</v>
      </c>
    </row>
    <row r="225" spans="1:17" ht="14.45" customHeight="1" x14ac:dyDescent="0.2">
      <c r="A225" s="821" t="s">
        <v>614</v>
      </c>
      <c r="B225" s="822" t="s">
        <v>7229</v>
      </c>
      <c r="C225" s="822" t="s">
        <v>7233</v>
      </c>
      <c r="D225" s="822" t="s">
        <v>7646</v>
      </c>
      <c r="E225" s="822" t="s">
        <v>7647</v>
      </c>
      <c r="F225" s="831"/>
      <c r="G225" s="831"/>
      <c r="H225" s="831"/>
      <c r="I225" s="831"/>
      <c r="J225" s="831"/>
      <c r="K225" s="831"/>
      <c r="L225" s="831"/>
      <c r="M225" s="831"/>
      <c r="N225" s="831">
        <v>1</v>
      </c>
      <c r="O225" s="831">
        <v>287.5</v>
      </c>
      <c r="P225" s="827"/>
      <c r="Q225" s="832">
        <v>287.5</v>
      </c>
    </row>
    <row r="226" spans="1:17" ht="14.45" customHeight="1" x14ac:dyDescent="0.2">
      <c r="A226" s="821" t="s">
        <v>614</v>
      </c>
      <c r="B226" s="822" t="s">
        <v>7229</v>
      </c>
      <c r="C226" s="822" t="s">
        <v>7233</v>
      </c>
      <c r="D226" s="822" t="s">
        <v>7648</v>
      </c>
      <c r="E226" s="822" t="s">
        <v>7647</v>
      </c>
      <c r="F226" s="831">
        <v>1</v>
      </c>
      <c r="G226" s="831">
        <v>8342.6200000000008</v>
      </c>
      <c r="H226" s="831"/>
      <c r="I226" s="831">
        <v>8342.6200000000008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614</v>
      </c>
      <c r="B227" s="822" t="s">
        <v>7229</v>
      </c>
      <c r="C227" s="822" t="s">
        <v>7233</v>
      </c>
      <c r="D227" s="822" t="s">
        <v>7649</v>
      </c>
      <c r="E227" s="822" t="s">
        <v>7650</v>
      </c>
      <c r="F227" s="831"/>
      <c r="G227" s="831"/>
      <c r="H227" s="831"/>
      <c r="I227" s="831"/>
      <c r="J227" s="831">
        <v>2</v>
      </c>
      <c r="K227" s="831">
        <v>644.41999999999996</v>
      </c>
      <c r="L227" s="831">
        <v>1</v>
      </c>
      <c r="M227" s="831">
        <v>322.20999999999998</v>
      </c>
      <c r="N227" s="831"/>
      <c r="O227" s="831"/>
      <c r="P227" s="827"/>
      <c r="Q227" s="832"/>
    </row>
    <row r="228" spans="1:17" ht="14.45" customHeight="1" x14ac:dyDescent="0.2">
      <c r="A228" s="821" t="s">
        <v>614</v>
      </c>
      <c r="B228" s="822" t="s">
        <v>7229</v>
      </c>
      <c r="C228" s="822" t="s">
        <v>7233</v>
      </c>
      <c r="D228" s="822" t="s">
        <v>7651</v>
      </c>
      <c r="E228" s="822" t="s">
        <v>7652</v>
      </c>
      <c r="F228" s="831">
        <v>4</v>
      </c>
      <c r="G228" s="831">
        <v>48153.599999999999</v>
      </c>
      <c r="H228" s="831">
        <v>0.82534219574316381</v>
      </c>
      <c r="I228" s="831">
        <v>12038.4</v>
      </c>
      <c r="J228" s="831">
        <v>5</v>
      </c>
      <c r="K228" s="831">
        <v>58343.799999999996</v>
      </c>
      <c r="L228" s="831">
        <v>1</v>
      </c>
      <c r="M228" s="831">
        <v>11668.759999999998</v>
      </c>
      <c r="N228" s="831">
        <v>3</v>
      </c>
      <c r="O228" s="831">
        <v>34267</v>
      </c>
      <c r="P228" s="827">
        <v>0.58732890212841815</v>
      </c>
      <c r="Q228" s="832">
        <v>11422.333333333334</v>
      </c>
    </row>
    <row r="229" spans="1:17" ht="14.45" customHeight="1" x14ac:dyDescent="0.2">
      <c r="A229" s="821" t="s">
        <v>614</v>
      </c>
      <c r="B229" s="822" t="s">
        <v>7229</v>
      </c>
      <c r="C229" s="822" t="s">
        <v>7233</v>
      </c>
      <c r="D229" s="822" t="s">
        <v>7653</v>
      </c>
      <c r="E229" s="822" t="s">
        <v>7652</v>
      </c>
      <c r="F229" s="831">
        <v>14</v>
      </c>
      <c r="G229" s="831">
        <v>158611.9</v>
      </c>
      <c r="H229" s="831">
        <v>2.8447697290425613</v>
      </c>
      <c r="I229" s="831">
        <v>11329.421428571428</v>
      </c>
      <c r="J229" s="831">
        <v>5</v>
      </c>
      <c r="K229" s="831">
        <v>55755.619999999995</v>
      </c>
      <c r="L229" s="831">
        <v>1</v>
      </c>
      <c r="M229" s="831">
        <v>11151.124</v>
      </c>
      <c r="N229" s="831">
        <v>5</v>
      </c>
      <c r="O229" s="831">
        <v>55147.34</v>
      </c>
      <c r="P229" s="827">
        <v>0.98909024776336452</v>
      </c>
      <c r="Q229" s="832">
        <v>11029.467999999999</v>
      </c>
    </row>
    <row r="230" spans="1:17" ht="14.45" customHeight="1" x14ac:dyDescent="0.2">
      <c r="A230" s="821" t="s">
        <v>614</v>
      </c>
      <c r="B230" s="822" t="s">
        <v>7229</v>
      </c>
      <c r="C230" s="822" t="s">
        <v>7233</v>
      </c>
      <c r="D230" s="822" t="s">
        <v>7654</v>
      </c>
      <c r="E230" s="822" t="s">
        <v>7655</v>
      </c>
      <c r="F230" s="831">
        <v>5</v>
      </c>
      <c r="G230" s="831">
        <v>63861.55</v>
      </c>
      <c r="H230" s="831"/>
      <c r="I230" s="831">
        <v>12772.310000000001</v>
      </c>
      <c r="J230" s="831"/>
      <c r="K230" s="831"/>
      <c r="L230" s="831"/>
      <c r="M230" s="831"/>
      <c r="N230" s="831">
        <v>3</v>
      </c>
      <c r="O230" s="831">
        <v>28228.309999999998</v>
      </c>
      <c r="P230" s="827"/>
      <c r="Q230" s="832">
        <v>9409.4366666666665</v>
      </c>
    </row>
    <row r="231" spans="1:17" ht="14.45" customHeight="1" x14ac:dyDescent="0.2">
      <c r="A231" s="821" t="s">
        <v>614</v>
      </c>
      <c r="B231" s="822" t="s">
        <v>7229</v>
      </c>
      <c r="C231" s="822" t="s">
        <v>7233</v>
      </c>
      <c r="D231" s="822" t="s">
        <v>7656</v>
      </c>
      <c r="E231" s="822" t="s">
        <v>7657</v>
      </c>
      <c r="F231" s="831">
        <v>16</v>
      </c>
      <c r="G231" s="831">
        <v>111619.36</v>
      </c>
      <c r="H231" s="831">
        <v>5.333333333333333</v>
      </c>
      <c r="I231" s="831">
        <v>6976.21</v>
      </c>
      <c r="J231" s="831">
        <v>3</v>
      </c>
      <c r="K231" s="831">
        <v>20928.63</v>
      </c>
      <c r="L231" s="831">
        <v>1</v>
      </c>
      <c r="M231" s="831">
        <v>6976.21</v>
      </c>
      <c r="N231" s="831">
        <v>6</v>
      </c>
      <c r="O231" s="831">
        <v>34489.96</v>
      </c>
      <c r="P231" s="827">
        <v>1.6479798247663606</v>
      </c>
      <c r="Q231" s="832">
        <v>5748.3266666666668</v>
      </c>
    </row>
    <row r="232" spans="1:17" ht="14.45" customHeight="1" x14ac:dyDescent="0.2">
      <c r="A232" s="821" t="s">
        <v>614</v>
      </c>
      <c r="B232" s="822" t="s">
        <v>7229</v>
      </c>
      <c r="C232" s="822" t="s">
        <v>7233</v>
      </c>
      <c r="D232" s="822" t="s">
        <v>7658</v>
      </c>
      <c r="E232" s="822" t="s">
        <v>7659</v>
      </c>
      <c r="F232" s="831">
        <v>2</v>
      </c>
      <c r="G232" s="831">
        <v>20656.8</v>
      </c>
      <c r="H232" s="831">
        <v>2</v>
      </c>
      <c r="I232" s="831">
        <v>10328.4</v>
      </c>
      <c r="J232" s="831">
        <v>1</v>
      </c>
      <c r="K232" s="831">
        <v>10328.4</v>
      </c>
      <c r="L232" s="831">
        <v>1</v>
      </c>
      <c r="M232" s="831">
        <v>10328.4</v>
      </c>
      <c r="N232" s="831">
        <v>1</v>
      </c>
      <c r="O232" s="831">
        <v>10328.4</v>
      </c>
      <c r="P232" s="827">
        <v>1</v>
      </c>
      <c r="Q232" s="832">
        <v>10328.4</v>
      </c>
    </row>
    <row r="233" spans="1:17" ht="14.45" customHeight="1" x14ac:dyDescent="0.2">
      <c r="A233" s="821" t="s">
        <v>614</v>
      </c>
      <c r="B233" s="822" t="s">
        <v>7229</v>
      </c>
      <c r="C233" s="822" t="s">
        <v>7233</v>
      </c>
      <c r="D233" s="822" t="s">
        <v>7660</v>
      </c>
      <c r="E233" s="822" t="s">
        <v>7661</v>
      </c>
      <c r="F233" s="831">
        <v>19</v>
      </c>
      <c r="G233" s="831">
        <v>22038.670000000002</v>
      </c>
      <c r="H233" s="831">
        <v>0.74234369757975971</v>
      </c>
      <c r="I233" s="831">
        <v>1159.93</v>
      </c>
      <c r="J233" s="831">
        <v>28</v>
      </c>
      <c r="K233" s="831">
        <v>29687.96</v>
      </c>
      <c r="L233" s="831">
        <v>1</v>
      </c>
      <c r="M233" s="831">
        <v>1060.2842857142857</v>
      </c>
      <c r="N233" s="831">
        <v>28</v>
      </c>
      <c r="O233" s="831">
        <v>27928.28</v>
      </c>
      <c r="P233" s="827">
        <v>0.94072748683304608</v>
      </c>
      <c r="Q233" s="832">
        <v>997.43857142857144</v>
      </c>
    </row>
    <row r="234" spans="1:17" ht="14.45" customHeight="1" x14ac:dyDescent="0.2">
      <c r="A234" s="821" t="s">
        <v>614</v>
      </c>
      <c r="B234" s="822" t="s">
        <v>7229</v>
      </c>
      <c r="C234" s="822" t="s">
        <v>7233</v>
      </c>
      <c r="D234" s="822" t="s">
        <v>7662</v>
      </c>
      <c r="E234" s="822" t="s">
        <v>7663</v>
      </c>
      <c r="F234" s="831">
        <v>50</v>
      </c>
      <c r="G234" s="831">
        <v>321494.95</v>
      </c>
      <c r="H234" s="831">
        <v>4.5659087565138003</v>
      </c>
      <c r="I234" s="831">
        <v>6429.8990000000003</v>
      </c>
      <c r="J234" s="831">
        <v>12</v>
      </c>
      <c r="K234" s="831">
        <v>70412.040000000008</v>
      </c>
      <c r="L234" s="831">
        <v>1</v>
      </c>
      <c r="M234" s="831">
        <v>5867.670000000001</v>
      </c>
      <c r="N234" s="831">
        <v>8</v>
      </c>
      <c r="O234" s="831">
        <v>32810.32</v>
      </c>
      <c r="P234" s="827">
        <v>0.46597598933364232</v>
      </c>
      <c r="Q234" s="832">
        <v>4101.29</v>
      </c>
    </row>
    <row r="235" spans="1:17" ht="14.45" customHeight="1" x14ac:dyDescent="0.2">
      <c r="A235" s="821" t="s">
        <v>614</v>
      </c>
      <c r="B235" s="822" t="s">
        <v>7229</v>
      </c>
      <c r="C235" s="822" t="s">
        <v>7233</v>
      </c>
      <c r="D235" s="822" t="s">
        <v>7664</v>
      </c>
      <c r="E235" s="822" t="s">
        <v>7639</v>
      </c>
      <c r="F235" s="831">
        <v>7</v>
      </c>
      <c r="G235" s="831">
        <v>8923.11</v>
      </c>
      <c r="H235" s="831">
        <v>1.75</v>
      </c>
      <c r="I235" s="831">
        <v>1274.73</v>
      </c>
      <c r="J235" s="831">
        <v>4</v>
      </c>
      <c r="K235" s="831">
        <v>5098.92</v>
      </c>
      <c r="L235" s="831">
        <v>1</v>
      </c>
      <c r="M235" s="831">
        <v>1274.73</v>
      </c>
      <c r="N235" s="831"/>
      <c r="O235" s="831"/>
      <c r="P235" s="827"/>
      <c r="Q235" s="832"/>
    </row>
    <row r="236" spans="1:17" ht="14.45" customHeight="1" x14ac:dyDescent="0.2">
      <c r="A236" s="821" t="s">
        <v>614</v>
      </c>
      <c r="B236" s="822" t="s">
        <v>7229</v>
      </c>
      <c r="C236" s="822" t="s">
        <v>7233</v>
      </c>
      <c r="D236" s="822" t="s">
        <v>7664</v>
      </c>
      <c r="E236" s="822" t="s">
        <v>7640</v>
      </c>
      <c r="F236" s="831">
        <v>10</v>
      </c>
      <c r="G236" s="831">
        <v>12747.3</v>
      </c>
      <c r="H236" s="831">
        <v>5.8488877876885796</v>
      </c>
      <c r="I236" s="831">
        <v>1274.73</v>
      </c>
      <c r="J236" s="831">
        <v>2</v>
      </c>
      <c r="K236" s="831">
        <v>2179.44</v>
      </c>
      <c r="L236" s="831">
        <v>1</v>
      </c>
      <c r="M236" s="831">
        <v>1089.72</v>
      </c>
      <c r="N236" s="831"/>
      <c r="O236" s="831"/>
      <c r="P236" s="827"/>
      <c r="Q236" s="832"/>
    </row>
    <row r="237" spans="1:17" ht="14.45" customHeight="1" x14ac:dyDescent="0.2">
      <c r="A237" s="821" t="s">
        <v>614</v>
      </c>
      <c r="B237" s="822" t="s">
        <v>7229</v>
      </c>
      <c r="C237" s="822" t="s">
        <v>7233</v>
      </c>
      <c r="D237" s="822" t="s">
        <v>7665</v>
      </c>
      <c r="E237" s="822" t="s">
        <v>7666</v>
      </c>
      <c r="F237" s="831">
        <v>4</v>
      </c>
      <c r="G237" s="831">
        <v>4195.2</v>
      </c>
      <c r="H237" s="831"/>
      <c r="I237" s="831">
        <v>1048.8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614</v>
      </c>
      <c r="B238" s="822" t="s">
        <v>7229</v>
      </c>
      <c r="C238" s="822" t="s">
        <v>7233</v>
      </c>
      <c r="D238" s="822" t="s">
        <v>7667</v>
      </c>
      <c r="E238" s="822" t="s">
        <v>7668</v>
      </c>
      <c r="F238" s="831"/>
      <c r="G238" s="831"/>
      <c r="H238" s="831"/>
      <c r="I238" s="831"/>
      <c r="J238" s="831">
        <v>3</v>
      </c>
      <c r="K238" s="831">
        <v>37355.729999999996</v>
      </c>
      <c r="L238" s="831">
        <v>1</v>
      </c>
      <c r="M238" s="831">
        <v>12451.909999999998</v>
      </c>
      <c r="N238" s="831"/>
      <c r="O238" s="831"/>
      <c r="P238" s="827"/>
      <c r="Q238" s="832"/>
    </row>
    <row r="239" spans="1:17" ht="14.45" customHeight="1" x14ac:dyDescent="0.2">
      <c r="A239" s="821" t="s">
        <v>614</v>
      </c>
      <c r="B239" s="822" t="s">
        <v>7229</v>
      </c>
      <c r="C239" s="822" t="s">
        <v>7233</v>
      </c>
      <c r="D239" s="822" t="s">
        <v>7667</v>
      </c>
      <c r="E239" s="822" t="s">
        <v>7669</v>
      </c>
      <c r="F239" s="831"/>
      <c r="G239" s="831"/>
      <c r="H239" s="831"/>
      <c r="I239" s="831"/>
      <c r="J239" s="831">
        <v>2</v>
      </c>
      <c r="K239" s="831">
        <v>23097.61</v>
      </c>
      <c r="L239" s="831">
        <v>1</v>
      </c>
      <c r="M239" s="831">
        <v>11548.805</v>
      </c>
      <c r="N239" s="831"/>
      <c r="O239" s="831"/>
      <c r="P239" s="827"/>
      <c r="Q239" s="832"/>
    </row>
    <row r="240" spans="1:17" ht="14.45" customHeight="1" x14ac:dyDescent="0.2">
      <c r="A240" s="821" t="s">
        <v>614</v>
      </c>
      <c r="B240" s="822" t="s">
        <v>7229</v>
      </c>
      <c r="C240" s="822" t="s">
        <v>7233</v>
      </c>
      <c r="D240" s="822" t="s">
        <v>7670</v>
      </c>
      <c r="E240" s="822" t="s">
        <v>7671</v>
      </c>
      <c r="F240" s="831"/>
      <c r="G240" s="831"/>
      <c r="H240" s="831"/>
      <c r="I240" s="831"/>
      <c r="J240" s="831">
        <v>1</v>
      </c>
      <c r="K240" s="831">
        <v>10628.95</v>
      </c>
      <c r="L240" s="831">
        <v>1</v>
      </c>
      <c r="M240" s="831">
        <v>10628.95</v>
      </c>
      <c r="N240" s="831">
        <v>1</v>
      </c>
      <c r="O240" s="831">
        <v>9087.1200000000008</v>
      </c>
      <c r="P240" s="827">
        <v>0.85494051623161271</v>
      </c>
      <c r="Q240" s="832">
        <v>9087.1200000000008</v>
      </c>
    </row>
    <row r="241" spans="1:17" ht="14.45" customHeight="1" x14ac:dyDescent="0.2">
      <c r="A241" s="821" t="s">
        <v>614</v>
      </c>
      <c r="B241" s="822" t="s">
        <v>7229</v>
      </c>
      <c r="C241" s="822" t="s">
        <v>7233</v>
      </c>
      <c r="D241" s="822" t="s">
        <v>7672</v>
      </c>
      <c r="E241" s="822" t="s">
        <v>7673</v>
      </c>
      <c r="F241" s="831">
        <v>9</v>
      </c>
      <c r="G241" s="831">
        <v>351108</v>
      </c>
      <c r="H241" s="831">
        <v>0.85105949766576017</v>
      </c>
      <c r="I241" s="831">
        <v>39012</v>
      </c>
      <c r="J241" s="831">
        <v>12</v>
      </c>
      <c r="K241" s="831">
        <v>412554</v>
      </c>
      <c r="L241" s="831">
        <v>1</v>
      </c>
      <c r="M241" s="831">
        <v>34379.5</v>
      </c>
      <c r="N241" s="831">
        <v>14</v>
      </c>
      <c r="O241" s="831">
        <v>425469.10000000003</v>
      </c>
      <c r="P241" s="827">
        <v>1.0313052351934535</v>
      </c>
      <c r="Q241" s="832">
        <v>30390.65</v>
      </c>
    </row>
    <row r="242" spans="1:17" ht="14.45" customHeight="1" x14ac:dyDescent="0.2">
      <c r="A242" s="821" t="s">
        <v>614</v>
      </c>
      <c r="B242" s="822" t="s">
        <v>7229</v>
      </c>
      <c r="C242" s="822" t="s">
        <v>7233</v>
      </c>
      <c r="D242" s="822" t="s">
        <v>7674</v>
      </c>
      <c r="E242" s="822" t="s">
        <v>7675</v>
      </c>
      <c r="F242" s="831">
        <v>1</v>
      </c>
      <c r="G242" s="831">
        <v>37159</v>
      </c>
      <c r="H242" s="831">
        <v>0.58457627305292004</v>
      </c>
      <c r="I242" s="831">
        <v>37159</v>
      </c>
      <c r="J242" s="831">
        <v>2</v>
      </c>
      <c r="K242" s="831">
        <v>63565.7</v>
      </c>
      <c r="L242" s="831">
        <v>1</v>
      </c>
      <c r="M242" s="831">
        <v>31782.85</v>
      </c>
      <c r="N242" s="831">
        <v>1</v>
      </c>
      <c r="O242" s="831">
        <v>37159</v>
      </c>
      <c r="P242" s="827">
        <v>0.58457627305292004</v>
      </c>
      <c r="Q242" s="832">
        <v>37159</v>
      </c>
    </row>
    <row r="243" spans="1:17" ht="14.45" customHeight="1" x14ac:dyDescent="0.2">
      <c r="A243" s="821" t="s">
        <v>614</v>
      </c>
      <c r="B243" s="822" t="s">
        <v>7229</v>
      </c>
      <c r="C243" s="822" t="s">
        <v>7233</v>
      </c>
      <c r="D243" s="822" t="s">
        <v>7676</v>
      </c>
      <c r="E243" s="822" t="s">
        <v>7677</v>
      </c>
      <c r="F243" s="831">
        <v>1</v>
      </c>
      <c r="G243" s="831">
        <v>9986</v>
      </c>
      <c r="H243" s="831">
        <v>1</v>
      </c>
      <c r="I243" s="831">
        <v>9986</v>
      </c>
      <c r="J243" s="831">
        <v>1</v>
      </c>
      <c r="K243" s="831">
        <v>9986</v>
      </c>
      <c r="L243" s="831">
        <v>1</v>
      </c>
      <c r="M243" s="831">
        <v>9986</v>
      </c>
      <c r="N243" s="831"/>
      <c r="O243" s="831"/>
      <c r="P243" s="827"/>
      <c r="Q243" s="832"/>
    </row>
    <row r="244" spans="1:17" ht="14.45" customHeight="1" x14ac:dyDescent="0.2">
      <c r="A244" s="821" t="s">
        <v>614</v>
      </c>
      <c r="B244" s="822" t="s">
        <v>7229</v>
      </c>
      <c r="C244" s="822" t="s">
        <v>7233</v>
      </c>
      <c r="D244" s="822" t="s">
        <v>7678</v>
      </c>
      <c r="E244" s="822" t="s">
        <v>7679</v>
      </c>
      <c r="F244" s="831">
        <v>10</v>
      </c>
      <c r="G244" s="831">
        <v>207610</v>
      </c>
      <c r="H244" s="831">
        <v>0.96027937418332765</v>
      </c>
      <c r="I244" s="831">
        <v>20761</v>
      </c>
      <c r="J244" s="831">
        <v>13</v>
      </c>
      <c r="K244" s="831">
        <v>216197.50000000003</v>
      </c>
      <c r="L244" s="831">
        <v>1</v>
      </c>
      <c r="M244" s="831">
        <v>16630.576923076926</v>
      </c>
      <c r="N244" s="831">
        <v>15</v>
      </c>
      <c r="O244" s="831">
        <v>203929.7</v>
      </c>
      <c r="P244" s="827">
        <v>0.94325651314191883</v>
      </c>
      <c r="Q244" s="832">
        <v>13595.313333333334</v>
      </c>
    </row>
    <row r="245" spans="1:17" ht="14.45" customHeight="1" x14ac:dyDescent="0.2">
      <c r="A245" s="821" t="s">
        <v>614</v>
      </c>
      <c r="B245" s="822" t="s">
        <v>7229</v>
      </c>
      <c r="C245" s="822" t="s">
        <v>7233</v>
      </c>
      <c r="D245" s="822" t="s">
        <v>7680</v>
      </c>
      <c r="E245" s="822" t="s">
        <v>7681</v>
      </c>
      <c r="F245" s="831">
        <v>1</v>
      </c>
      <c r="G245" s="831">
        <v>2347</v>
      </c>
      <c r="H245" s="831">
        <v>0.52980521136902836</v>
      </c>
      <c r="I245" s="831">
        <v>2347</v>
      </c>
      <c r="J245" s="831">
        <v>2</v>
      </c>
      <c r="K245" s="831">
        <v>4429.93</v>
      </c>
      <c r="L245" s="831">
        <v>1</v>
      </c>
      <c r="M245" s="831">
        <v>2214.9650000000001</v>
      </c>
      <c r="N245" s="831">
        <v>1</v>
      </c>
      <c r="O245" s="831">
        <v>2347</v>
      </c>
      <c r="P245" s="827">
        <v>0.52980521136902836</v>
      </c>
      <c r="Q245" s="832">
        <v>2347</v>
      </c>
    </row>
    <row r="246" spans="1:17" ht="14.45" customHeight="1" x14ac:dyDescent="0.2">
      <c r="A246" s="821" t="s">
        <v>614</v>
      </c>
      <c r="B246" s="822" t="s">
        <v>7229</v>
      </c>
      <c r="C246" s="822" t="s">
        <v>7233</v>
      </c>
      <c r="D246" s="822" t="s">
        <v>7682</v>
      </c>
      <c r="E246" s="822" t="s">
        <v>7683</v>
      </c>
      <c r="F246" s="831">
        <v>2</v>
      </c>
      <c r="G246" s="831">
        <v>2058.84</v>
      </c>
      <c r="H246" s="831">
        <v>0.4</v>
      </c>
      <c r="I246" s="831">
        <v>1029.42</v>
      </c>
      <c r="J246" s="831">
        <v>5</v>
      </c>
      <c r="K246" s="831">
        <v>5147.1000000000004</v>
      </c>
      <c r="L246" s="831">
        <v>1</v>
      </c>
      <c r="M246" s="831">
        <v>1029.42</v>
      </c>
      <c r="N246" s="831"/>
      <c r="O246" s="831"/>
      <c r="P246" s="827"/>
      <c r="Q246" s="832"/>
    </row>
    <row r="247" spans="1:17" ht="14.45" customHeight="1" x14ac:dyDescent="0.2">
      <c r="A247" s="821" t="s">
        <v>614</v>
      </c>
      <c r="B247" s="822" t="s">
        <v>7229</v>
      </c>
      <c r="C247" s="822" t="s">
        <v>7233</v>
      </c>
      <c r="D247" s="822" t="s">
        <v>7682</v>
      </c>
      <c r="E247" s="822" t="s">
        <v>7684</v>
      </c>
      <c r="F247" s="831"/>
      <c r="G247" s="831"/>
      <c r="H247" s="831"/>
      <c r="I247" s="831"/>
      <c r="J247" s="831"/>
      <c r="K247" s="831"/>
      <c r="L247" s="831"/>
      <c r="M247" s="831"/>
      <c r="N247" s="831">
        <v>6</v>
      </c>
      <c r="O247" s="831">
        <v>5280.9</v>
      </c>
      <c r="P247" s="827"/>
      <c r="Q247" s="832">
        <v>880.15</v>
      </c>
    </row>
    <row r="248" spans="1:17" ht="14.45" customHeight="1" x14ac:dyDescent="0.2">
      <c r="A248" s="821" t="s">
        <v>614</v>
      </c>
      <c r="B248" s="822" t="s">
        <v>7229</v>
      </c>
      <c r="C248" s="822" t="s">
        <v>7233</v>
      </c>
      <c r="D248" s="822" t="s">
        <v>7685</v>
      </c>
      <c r="E248" s="822" t="s">
        <v>7686</v>
      </c>
      <c r="F248" s="831">
        <v>16</v>
      </c>
      <c r="G248" s="831">
        <v>696888.64</v>
      </c>
      <c r="H248" s="831">
        <v>1.6786659636822205</v>
      </c>
      <c r="I248" s="831">
        <v>43555.54</v>
      </c>
      <c r="J248" s="831">
        <v>10</v>
      </c>
      <c r="K248" s="831">
        <v>415144.31999999995</v>
      </c>
      <c r="L248" s="831">
        <v>1</v>
      </c>
      <c r="M248" s="831">
        <v>41514.431999999993</v>
      </c>
      <c r="N248" s="831">
        <v>14</v>
      </c>
      <c r="O248" s="831">
        <v>482196.3</v>
      </c>
      <c r="P248" s="827">
        <v>1.161514867889798</v>
      </c>
      <c r="Q248" s="832">
        <v>34442.592857142859</v>
      </c>
    </row>
    <row r="249" spans="1:17" ht="14.45" customHeight="1" x14ac:dyDescent="0.2">
      <c r="A249" s="821" t="s">
        <v>614</v>
      </c>
      <c r="B249" s="822" t="s">
        <v>7229</v>
      </c>
      <c r="C249" s="822" t="s">
        <v>7233</v>
      </c>
      <c r="D249" s="822" t="s">
        <v>7687</v>
      </c>
      <c r="E249" s="822" t="s">
        <v>7688</v>
      </c>
      <c r="F249" s="831">
        <v>18</v>
      </c>
      <c r="G249" s="831">
        <v>80868.42</v>
      </c>
      <c r="H249" s="831">
        <v>0.57714454388275493</v>
      </c>
      <c r="I249" s="831">
        <v>4492.6899999999996</v>
      </c>
      <c r="J249" s="831">
        <v>32</v>
      </c>
      <c r="K249" s="831">
        <v>140118.13999999998</v>
      </c>
      <c r="L249" s="831">
        <v>1</v>
      </c>
      <c r="M249" s="831">
        <v>4378.6918749999995</v>
      </c>
      <c r="N249" s="831">
        <v>22</v>
      </c>
      <c r="O249" s="831">
        <v>86679.38</v>
      </c>
      <c r="P249" s="827">
        <v>0.6186164046996343</v>
      </c>
      <c r="Q249" s="832">
        <v>3939.9718181818184</v>
      </c>
    </row>
    <row r="250" spans="1:17" ht="14.45" customHeight="1" x14ac:dyDescent="0.2">
      <c r="A250" s="821" t="s">
        <v>614</v>
      </c>
      <c r="B250" s="822" t="s">
        <v>7229</v>
      </c>
      <c r="C250" s="822" t="s">
        <v>7233</v>
      </c>
      <c r="D250" s="822" t="s">
        <v>7689</v>
      </c>
      <c r="E250" s="822" t="s">
        <v>7690</v>
      </c>
      <c r="F250" s="831">
        <v>14</v>
      </c>
      <c r="G250" s="831">
        <v>541912</v>
      </c>
      <c r="H250" s="831">
        <v>2</v>
      </c>
      <c r="I250" s="831">
        <v>38708</v>
      </c>
      <c r="J250" s="831">
        <v>7</v>
      </c>
      <c r="K250" s="831">
        <v>270956</v>
      </c>
      <c r="L250" s="831">
        <v>1</v>
      </c>
      <c r="M250" s="831">
        <v>38708</v>
      </c>
      <c r="N250" s="831">
        <v>9</v>
      </c>
      <c r="O250" s="831">
        <v>209487.6</v>
      </c>
      <c r="P250" s="827">
        <v>0.77314250284178987</v>
      </c>
      <c r="Q250" s="832">
        <v>23276.400000000001</v>
      </c>
    </row>
    <row r="251" spans="1:17" ht="14.45" customHeight="1" x14ac:dyDescent="0.2">
      <c r="A251" s="821" t="s">
        <v>614</v>
      </c>
      <c r="B251" s="822" t="s">
        <v>7229</v>
      </c>
      <c r="C251" s="822" t="s">
        <v>7233</v>
      </c>
      <c r="D251" s="822" t="s">
        <v>7691</v>
      </c>
      <c r="E251" s="822" t="s">
        <v>7692</v>
      </c>
      <c r="F251" s="831">
        <v>5</v>
      </c>
      <c r="G251" s="831">
        <v>92660.5</v>
      </c>
      <c r="H251" s="831"/>
      <c r="I251" s="831">
        <v>18532.099999999999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614</v>
      </c>
      <c r="B252" s="822" t="s">
        <v>7229</v>
      </c>
      <c r="C252" s="822" t="s">
        <v>7233</v>
      </c>
      <c r="D252" s="822" t="s">
        <v>7693</v>
      </c>
      <c r="E252" s="822" t="s">
        <v>7694</v>
      </c>
      <c r="F252" s="831">
        <v>8</v>
      </c>
      <c r="G252" s="831">
        <v>218049.6</v>
      </c>
      <c r="H252" s="831">
        <v>2.6666666666666665</v>
      </c>
      <c r="I252" s="831">
        <v>27256.2</v>
      </c>
      <c r="J252" s="831">
        <v>3</v>
      </c>
      <c r="K252" s="831">
        <v>81768.600000000006</v>
      </c>
      <c r="L252" s="831">
        <v>1</v>
      </c>
      <c r="M252" s="831">
        <v>27256.2</v>
      </c>
      <c r="N252" s="831">
        <v>5</v>
      </c>
      <c r="O252" s="831">
        <v>91411.8</v>
      </c>
      <c r="P252" s="827">
        <v>1.1179328006105032</v>
      </c>
      <c r="Q252" s="832">
        <v>18282.36</v>
      </c>
    </row>
    <row r="253" spans="1:17" ht="14.45" customHeight="1" x14ac:dyDescent="0.2">
      <c r="A253" s="821" t="s">
        <v>614</v>
      </c>
      <c r="B253" s="822" t="s">
        <v>7229</v>
      </c>
      <c r="C253" s="822" t="s">
        <v>7233</v>
      </c>
      <c r="D253" s="822" t="s">
        <v>7695</v>
      </c>
      <c r="E253" s="822" t="s">
        <v>7696</v>
      </c>
      <c r="F253" s="831">
        <v>1</v>
      </c>
      <c r="G253" s="831">
        <v>50148.6</v>
      </c>
      <c r="H253" s="831"/>
      <c r="I253" s="831">
        <v>50148.6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614</v>
      </c>
      <c r="B254" s="822" t="s">
        <v>7229</v>
      </c>
      <c r="C254" s="822" t="s">
        <v>7233</v>
      </c>
      <c r="D254" s="822" t="s">
        <v>7697</v>
      </c>
      <c r="E254" s="822" t="s">
        <v>7698</v>
      </c>
      <c r="F254" s="831">
        <v>1</v>
      </c>
      <c r="G254" s="831">
        <v>32428.85</v>
      </c>
      <c r="H254" s="831"/>
      <c r="I254" s="831">
        <v>32428.85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614</v>
      </c>
      <c r="B255" s="822" t="s">
        <v>7229</v>
      </c>
      <c r="C255" s="822" t="s">
        <v>7233</v>
      </c>
      <c r="D255" s="822" t="s">
        <v>7699</v>
      </c>
      <c r="E255" s="822" t="s">
        <v>7700</v>
      </c>
      <c r="F255" s="831">
        <v>771</v>
      </c>
      <c r="G255" s="831">
        <v>63222</v>
      </c>
      <c r="H255" s="831">
        <v>0.76185770750988147</v>
      </c>
      <c r="I255" s="831">
        <v>82</v>
      </c>
      <c r="J255" s="831">
        <v>1012</v>
      </c>
      <c r="K255" s="831">
        <v>82984</v>
      </c>
      <c r="L255" s="831">
        <v>1</v>
      </c>
      <c r="M255" s="831">
        <v>82</v>
      </c>
      <c r="N255" s="831">
        <v>68</v>
      </c>
      <c r="O255" s="831">
        <v>6133.6</v>
      </c>
      <c r="P255" s="827">
        <v>7.3913043478260873E-2</v>
      </c>
      <c r="Q255" s="832">
        <v>90.2</v>
      </c>
    </row>
    <row r="256" spans="1:17" ht="14.45" customHeight="1" x14ac:dyDescent="0.2">
      <c r="A256" s="821" t="s">
        <v>614</v>
      </c>
      <c r="B256" s="822" t="s">
        <v>7229</v>
      </c>
      <c r="C256" s="822" t="s">
        <v>7233</v>
      </c>
      <c r="D256" s="822" t="s">
        <v>7701</v>
      </c>
      <c r="E256" s="822" t="s">
        <v>7702</v>
      </c>
      <c r="F256" s="831">
        <v>1</v>
      </c>
      <c r="G256" s="831">
        <v>15900</v>
      </c>
      <c r="H256" s="831"/>
      <c r="I256" s="831">
        <v>15900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614</v>
      </c>
      <c r="B257" s="822" t="s">
        <v>7229</v>
      </c>
      <c r="C257" s="822" t="s">
        <v>7233</v>
      </c>
      <c r="D257" s="822" t="s">
        <v>7703</v>
      </c>
      <c r="E257" s="822" t="s">
        <v>7704</v>
      </c>
      <c r="F257" s="831">
        <v>66</v>
      </c>
      <c r="G257" s="831">
        <v>403590</v>
      </c>
      <c r="H257" s="831">
        <v>2.2758620689655173</v>
      </c>
      <c r="I257" s="831">
        <v>6115</v>
      </c>
      <c r="J257" s="831">
        <v>29</v>
      </c>
      <c r="K257" s="831">
        <v>177335</v>
      </c>
      <c r="L257" s="831">
        <v>1</v>
      </c>
      <c r="M257" s="831">
        <v>6115</v>
      </c>
      <c r="N257" s="831">
        <v>23</v>
      </c>
      <c r="O257" s="831">
        <v>140645</v>
      </c>
      <c r="P257" s="827">
        <v>0.7931034482758621</v>
      </c>
      <c r="Q257" s="832">
        <v>6115</v>
      </c>
    </row>
    <row r="258" spans="1:17" ht="14.45" customHeight="1" x14ac:dyDescent="0.2">
      <c r="A258" s="821" t="s">
        <v>614</v>
      </c>
      <c r="B258" s="822" t="s">
        <v>7229</v>
      </c>
      <c r="C258" s="822" t="s">
        <v>7233</v>
      </c>
      <c r="D258" s="822" t="s">
        <v>7705</v>
      </c>
      <c r="E258" s="822" t="s">
        <v>7706</v>
      </c>
      <c r="F258" s="831">
        <v>53</v>
      </c>
      <c r="G258" s="831">
        <v>473820</v>
      </c>
      <c r="H258" s="831">
        <v>1.4620689655172414</v>
      </c>
      <c r="I258" s="831">
        <v>8940</v>
      </c>
      <c r="J258" s="831">
        <v>36</v>
      </c>
      <c r="K258" s="831">
        <v>324075</v>
      </c>
      <c r="L258" s="831">
        <v>1</v>
      </c>
      <c r="M258" s="831">
        <v>9002.0833333333339</v>
      </c>
      <c r="N258" s="831">
        <v>20</v>
      </c>
      <c r="O258" s="831">
        <v>196680</v>
      </c>
      <c r="P258" s="827">
        <v>0.60689655172413792</v>
      </c>
      <c r="Q258" s="832">
        <v>9834</v>
      </c>
    </row>
    <row r="259" spans="1:17" ht="14.45" customHeight="1" x14ac:dyDescent="0.2">
      <c r="A259" s="821" t="s">
        <v>614</v>
      </c>
      <c r="B259" s="822" t="s">
        <v>7229</v>
      </c>
      <c r="C259" s="822" t="s">
        <v>7233</v>
      </c>
      <c r="D259" s="822" t="s">
        <v>7707</v>
      </c>
      <c r="E259" s="822" t="s">
        <v>7647</v>
      </c>
      <c r="F259" s="831">
        <v>1</v>
      </c>
      <c r="G259" s="831">
        <v>4101.82</v>
      </c>
      <c r="H259" s="831"/>
      <c r="I259" s="831">
        <v>4101.82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614</v>
      </c>
      <c r="B260" s="822" t="s">
        <v>7229</v>
      </c>
      <c r="C260" s="822" t="s">
        <v>7233</v>
      </c>
      <c r="D260" s="822" t="s">
        <v>7708</v>
      </c>
      <c r="E260" s="822" t="s">
        <v>7709</v>
      </c>
      <c r="F260" s="831"/>
      <c r="G260" s="831"/>
      <c r="H260" s="831"/>
      <c r="I260" s="831"/>
      <c r="J260" s="831"/>
      <c r="K260" s="831"/>
      <c r="L260" s="831"/>
      <c r="M260" s="831"/>
      <c r="N260" s="831">
        <v>6</v>
      </c>
      <c r="O260" s="831">
        <v>2427</v>
      </c>
      <c r="P260" s="827"/>
      <c r="Q260" s="832">
        <v>404.5</v>
      </c>
    </row>
    <row r="261" spans="1:17" ht="14.45" customHeight="1" x14ac:dyDescent="0.2">
      <c r="A261" s="821" t="s">
        <v>614</v>
      </c>
      <c r="B261" s="822" t="s">
        <v>7229</v>
      </c>
      <c r="C261" s="822" t="s">
        <v>7233</v>
      </c>
      <c r="D261" s="822" t="s">
        <v>7710</v>
      </c>
      <c r="E261" s="822" t="s">
        <v>7709</v>
      </c>
      <c r="F261" s="831">
        <v>14</v>
      </c>
      <c r="G261" s="831">
        <v>5063.66</v>
      </c>
      <c r="H261" s="831">
        <v>3.4404538660144039</v>
      </c>
      <c r="I261" s="831">
        <v>361.69</v>
      </c>
      <c r="J261" s="831">
        <v>5</v>
      </c>
      <c r="K261" s="831">
        <v>1471.8</v>
      </c>
      <c r="L261" s="831">
        <v>1</v>
      </c>
      <c r="M261" s="831">
        <v>294.36</v>
      </c>
      <c r="N261" s="831">
        <v>7</v>
      </c>
      <c r="O261" s="831">
        <v>2060.46</v>
      </c>
      <c r="P261" s="827">
        <v>1.3999592335915207</v>
      </c>
      <c r="Q261" s="832">
        <v>294.35142857142858</v>
      </c>
    </row>
    <row r="262" spans="1:17" ht="14.45" customHeight="1" x14ac:dyDescent="0.2">
      <c r="A262" s="821" t="s">
        <v>614</v>
      </c>
      <c r="B262" s="822" t="s">
        <v>7229</v>
      </c>
      <c r="C262" s="822" t="s">
        <v>7233</v>
      </c>
      <c r="D262" s="822" t="s">
        <v>7711</v>
      </c>
      <c r="E262" s="822" t="s">
        <v>7712</v>
      </c>
      <c r="F262" s="831">
        <v>4</v>
      </c>
      <c r="G262" s="831">
        <v>42851.56</v>
      </c>
      <c r="H262" s="831">
        <v>4</v>
      </c>
      <c r="I262" s="831">
        <v>10712.89</v>
      </c>
      <c r="J262" s="831">
        <v>1</v>
      </c>
      <c r="K262" s="831">
        <v>10712.89</v>
      </c>
      <c r="L262" s="831">
        <v>1</v>
      </c>
      <c r="M262" s="831">
        <v>10712.89</v>
      </c>
      <c r="N262" s="831"/>
      <c r="O262" s="831"/>
      <c r="P262" s="827"/>
      <c r="Q262" s="832"/>
    </row>
    <row r="263" spans="1:17" ht="14.45" customHeight="1" x14ac:dyDescent="0.2">
      <c r="A263" s="821" t="s">
        <v>614</v>
      </c>
      <c r="B263" s="822" t="s">
        <v>7229</v>
      </c>
      <c r="C263" s="822" t="s">
        <v>7233</v>
      </c>
      <c r="D263" s="822" t="s">
        <v>7713</v>
      </c>
      <c r="E263" s="822" t="s">
        <v>7714</v>
      </c>
      <c r="F263" s="831">
        <v>149</v>
      </c>
      <c r="G263" s="831">
        <v>688957.87999999989</v>
      </c>
      <c r="H263" s="831">
        <v>2.3791102591986713</v>
      </c>
      <c r="I263" s="831">
        <v>4623.8783892617439</v>
      </c>
      <c r="J263" s="831">
        <v>87</v>
      </c>
      <c r="K263" s="831">
        <v>289586.36000000004</v>
      </c>
      <c r="L263" s="831">
        <v>1</v>
      </c>
      <c r="M263" s="831">
        <v>3328.5788505747132</v>
      </c>
      <c r="N263" s="831">
        <v>62</v>
      </c>
      <c r="O263" s="831">
        <v>178250</v>
      </c>
      <c r="P263" s="827">
        <v>0.6155331349169898</v>
      </c>
      <c r="Q263" s="832">
        <v>2875</v>
      </c>
    </row>
    <row r="264" spans="1:17" ht="14.45" customHeight="1" x14ac:dyDescent="0.2">
      <c r="A264" s="821" t="s">
        <v>614</v>
      </c>
      <c r="B264" s="822" t="s">
        <v>7229</v>
      </c>
      <c r="C264" s="822" t="s">
        <v>7233</v>
      </c>
      <c r="D264" s="822" t="s">
        <v>7715</v>
      </c>
      <c r="E264" s="822" t="s">
        <v>7716</v>
      </c>
      <c r="F264" s="831">
        <v>24</v>
      </c>
      <c r="G264" s="831">
        <v>108786.95</v>
      </c>
      <c r="H264" s="831">
        <v>0.55483622768518104</v>
      </c>
      <c r="I264" s="831">
        <v>4532.7895833333332</v>
      </c>
      <c r="J264" s="831">
        <v>46</v>
      </c>
      <c r="K264" s="831">
        <v>196070.38000000006</v>
      </c>
      <c r="L264" s="831">
        <v>1</v>
      </c>
      <c r="M264" s="831">
        <v>4262.3995652173926</v>
      </c>
      <c r="N264" s="831">
        <v>29</v>
      </c>
      <c r="O264" s="831">
        <v>88966.13</v>
      </c>
      <c r="P264" s="827">
        <v>0.45374589471392862</v>
      </c>
      <c r="Q264" s="832">
        <v>3067.7975862068965</v>
      </c>
    </row>
    <row r="265" spans="1:17" ht="14.45" customHeight="1" x14ac:dyDescent="0.2">
      <c r="A265" s="821" t="s">
        <v>614</v>
      </c>
      <c r="B265" s="822" t="s">
        <v>7229</v>
      </c>
      <c r="C265" s="822" t="s">
        <v>7233</v>
      </c>
      <c r="D265" s="822" t="s">
        <v>7717</v>
      </c>
      <c r="E265" s="822" t="s">
        <v>7718</v>
      </c>
      <c r="F265" s="831">
        <v>33</v>
      </c>
      <c r="G265" s="831">
        <v>882593.25</v>
      </c>
      <c r="H265" s="831">
        <v>5.4187133066775131</v>
      </c>
      <c r="I265" s="831">
        <v>26745.25</v>
      </c>
      <c r="J265" s="831">
        <v>8</v>
      </c>
      <c r="K265" s="831">
        <v>162878.75</v>
      </c>
      <c r="L265" s="831">
        <v>1</v>
      </c>
      <c r="M265" s="831">
        <v>20359.84375</v>
      </c>
      <c r="N265" s="831">
        <v>5</v>
      </c>
      <c r="O265" s="831">
        <v>48587.5</v>
      </c>
      <c r="P265" s="827">
        <v>0.2983047205359815</v>
      </c>
      <c r="Q265" s="832">
        <v>9717.5</v>
      </c>
    </row>
    <row r="266" spans="1:17" ht="14.45" customHeight="1" x14ac:dyDescent="0.2">
      <c r="A266" s="821" t="s">
        <v>614</v>
      </c>
      <c r="B266" s="822" t="s">
        <v>7229</v>
      </c>
      <c r="C266" s="822" t="s">
        <v>7233</v>
      </c>
      <c r="D266" s="822" t="s">
        <v>7719</v>
      </c>
      <c r="E266" s="822" t="s">
        <v>7577</v>
      </c>
      <c r="F266" s="831">
        <v>4</v>
      </c>
      <c r="G266" s="831">
        <v>69564</v>
      </c>
      <c r="H266" s="831"/>
      <c r="I266" s="831">
        <v>17391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614</v>
      </c>
      <c r="B267" s="822" t="s">
        <v>7229</v>
      </c>
      <c r="C267" s="822" t="s">
        <v>7233</v>
      </c>
      <c r="D267" s="822" t="s">
        <v>7720</v>
      </c>
      <c r="E267" s="822" t="s">
        <v>7721</v>
      </c>
      <c r="F267" s="831">
        <v>5</v>
      </c>
      <c r="G267" s="831">
        <v>332065</v>
      </c>
      <c r="H267" s="831"/>
      <c r="I267" s="831">
        <v>66413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614</v>
      </c>
      <c r="B268" s="822" t="s">
        <v>7229</v>
      </c>
      <c r="C268" s="822" t="s">
        <v>7233</v>
      </c>
      <c r="D268" s="822" t="s">
        <v>7722</v>
      </c>
      <c r="E268" s="822" t="s">
        <v>7577</v>
      </c>
      <c r="F268" s="831">
        <v>9.1999999999999993</v>
      </c>
      <c r="G268" s="831">
        <v>116646.8</v>
      </c>
      <c r="H268" s="831"/>
      <c r="I268" s="831">
        <v>12679.000000000002</v>
      </c>
      <c r="J268" s="831"/>
      <c r="K268" s="831"/>
      <c r="L268" s="831"/>
      <c r="M268" s="831"/>
      <c r="N268" s="831">
        <v>4</v>
      </c>
      <c r="O268" s="831">
        <v>34068.1</v>
      </c>
      <c r="P268" s="827"/>
      <c r="Q268" s="832">
        <v>8517.0249999999996</v>
      </c>
    </row>
    <row r="269" spans="1:17" ht="14.45" customHeight="1" x14ac:dyDescent="0.2">
      <c r="A269" s="821" t="s">
        <v>614</v>
      </c>
      <c r="B269" s="822" t="s">
        <v>7229</v>
      </c>
      <c r="C269" s="822" t="s">
        <v>7233</v>
      </c>
      <c r="D269" s="822" t="s">
        <v>7723</v>
      </c>
      <c r="E269" s="822" t="s">
        <v>7724</v>
      </c>
      <c r="F269" s="831">
        <v>1</v>
      </c>
      <c r="G269" s="831">
        <v>7015.81</v>
      </c>
      <c r="H269" s="831">
        <v>0.25</v>
      </c>
      <c r="I269" s="831">
        <v>7015.81</v>
      </c>
      <c r="J269" s="831">
        <v>4</v>
      </c>
      <c r="K269" s="831">
        <v>28063.24</v>
      </c>
      <c r="L269" s="831">
        <v>1</v>
      </c>
      <c r="M269" s="831">
        <v>7015.81</v>
      </c>
      <c r="N269" s="831">
        <v>1</v>
      </c>
      <c r="O269" s="831">
        <v>7015.81</v>
      </c>
      <c r="P269" s="827">
        <v>0.25</v>
      </c>
      <c r="Q269" s="832">
        <v>7015.81</v>
      </c>
    </row>
    <row r="270" spans="1:17" ht="14.45" customHeight="1" x14ac:dyDescent="0.2">
      <c r="A270" s="821" t="s">
        <v>614</v>
      </c>
      <c r="B270" s="822" t="s">
        <v>7229</v>
      </c>
      <c r="C270" s="822" t="s">
        <v>7233</v>
      </c>
      <c r="D270" s="822" t="s">
        <v>7725</v>
      </c>
      <c r="E270" s="822" t="s">
        <v>7726</v>
      </c>
      <c r="F270" s="831">
        <v>154</v>
      </c>
      <c r="G270" s="831">
        <v>2219169.4099999997</v>
      </c>
      <c r="H270" s="831">
        <v>1.1625422904030123</v>
      </c>
      <c r="I270" s="831">
        <v>14410.190974025973</v>
      </c>
      <c r="J270" s="831">
        <v>158</v>
      </c>
      <c r="K270" s="831">
        <v>1908893.4900000002</v>
      </c>
      <c r="L270" s="831">
        <v>1</v>
      </c>
      <c r="M270" s="831">
        <v>12081.604367088608</v>
      </c>
      <c r="N270" s="831">
        <v>154</v>
      </c>
      <c r="O270" s="831">
        <v>1780349.29</v>
      </c>
      <c r="P270" s="827">
        <v>0.93266036021737375</v>
      </c>
      <c r="Q270" s="832">
        <v>11560.709675324675</v>
      </c>
    </row>
    <row r="271" spans="1:17" ht="14.45" customHeight="1" x14ac:dyDescent="0.2">
      <c r="A271" s="821" t="s">
        <v>614</v>
      </c>
      <c r="B271" s="822" t="s">
        <v>7229</v>
      </c>
      <c r="C271" s="822" t="s">
        <v>7233</v>
      </c>
      <c r="D271" s="822" t="s">
        <v>7727</v>
      </c>
      <c r="E271" s="822" t="s">
        <v>7728</v>
      </c>
      <c r="F271" s="831">
        <v>51</v>
      </c>
      <c r="G271" s="831">
        <v>197767.21000000002</v>
      </c>
      <c r="H271" s="831">
        <v>2.1204211867556979</v>
      </c>
      <c r="I271" s="831">
        <v>3877.7884313725494</v>
      </c>
      <c r="J271" s="831">
        <v>39</v>
      </c>
      <c r="K271" s="831">
        <v>93267.890000000058</v>
      </c>
      <c r="L271" s="831">
        <v>1</v>
      </c>
      <c r="M271" s="831">
        <v>2391.4843589743605</v>
      </c>
      <c r="N271" s="831">
        <v>33</v>
      </c>
      <c r="O271" s="831">
        <v>9216.9000000000015</v>
      </c>
      <c r="P271" s="827">
        <v>9.8821791722746119E-2</v>
      </c>
      <c r="Q271" s="832">
        <v>279.30000000000007</v>
      </c>
    </row>
    <row r="272" spans="1:17" ht="14.45" customHeight="1" x14ac:dyDescent="0.2">
      <c r="A272" s="821" t="s">
        <v>614</v>
      </c>
      <c r="B272" s="822" t="s">
        <v>7229</v>
      </c>
      <c r="C272" s="822" t="s">
        <v>7233</v>
      </c>
      <c r="D272" s="822" t="s">
        <v>7729</v>
      </c>
      <c r="E272" s="822" t="s">
        <v>7730</v>
      </c>
      <c r="F272" s="831">
        <v>135</v>
      </c>
      <c r="G272" s="831">
        <v>3022728.0200000005</v>
      </c>
      <c r="H272" s="831">
        <v>1.3340286294180452</v>
      </c>
      <c r="I272" s="831">
        <v>22390.577925925929</v>
      </c>
      <c r="J272" s="831">
        <v>173</v>
      </c>
      <c r="K272" s="831">
        <v>2265864.4300000002</v>
      </c>
      <c r="L272" s="831">
        <v>1</v>
      </c>
      <c r="M272" s="831">
        <v>13097.48225433526</v>
      </c>
      <c r="N272" s="831">
        <v>132</v>
      </c>
      <c r="O272" s="831">
        <v>1741688.8300000003</v>
      </c>
      <c r="P272" s="827">
        <v>0.76866418261396163</v>
      </c>
      <c r="Q272" s="832">
        <v>13194.61234848485</v>
      </c>
    </row>
    <row r="273" spans="1:17" ht="14.45" customHeight="1" x14ac:dyDescent="0.2">
      <c r="A273" s="821" t="s">
        <v>614</v>
      </c>
      <c r="B273" s="822" t="s">
        <v>7229</v>
      </c>
      <c r="C273" s="822" t="s">
        <v>7233</v>
      </c>
      <c r="D273" s="822" t="s">
        <v>7731</v>
      </c>
      <c r="E273" s="822" t="s">
        <v>7732</v>
      </c>
      <c r="F273" s="831"/>
      <c r="G273" s="831"/>
      <c r="H273" s="831"/>
      <c r="I273" s="831"/>
      <c r="J273" s="831"/>
      <c r="K273" s="831"/>
      <c r="L273" s="831"/>
      <c r="M273" s="831"/>
      <c r="N273" s="831">
        <v>6</v>
      </c>
      <c r="O273" s="831">
        <v>2403.96</v>
      </c>
      <c r="P273" s="827"/>
      <c r="Q273" s="832">
        <v>400.66</v>
      </c>
    </row>
    <row r="274" spans="1:17" ht="14.45" customHeight="1" x14ac:dyDescent="0.2">
      <c r="A274" s="821" t="s">
        <v>614</v>
      </c>
      <c r="B274" s="822" t="s">
        <v>7229</v>
      </c>
      <c r="C274" s="822" t="s">
        <v>7233</v>
      </c>
      <c r="D274" s="822" t="s">
        <v>7731</v>
      </c>
      <c r="E274" s="822" t="s">
        <v>7733</v>
      </c>
      <c r="F274" s="831">
        <v>1</v>
      </c>
      <c r="G274" s="831">
        <v>400.66</v>
      </c>
      <c r="H274" s="831"/>
      <c r="I274" s="831">
        <v>400.66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614</v>
      </c>
      <c r="B275" s="822" t="s">
        <v>7229</v>
      </c>
      <c r="C275" s="822" t="s">
        <v>7233</v>
      </c>
      <c r="D275" s="822" t="s">
        <v>7734</v>
      </c>
      <c r="E275" s="822" t="s">
        <v>7735</v>
      </c>
      <c r="F275" s="831">
        <v>2</v>
      </c>
      <c r="G275" s="831">
        <v>1007.96</v>
      </c>
      <c r="H275" s="831"/>
      <c r="I275" s="831">
        <v>503.98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614</v>
      </c>
      <c r="B276" s="822" t="s">
        <v>7229</v>
      </c>
      <c r="C276" s="822" t="s">
        <v>7233</v>
      </c>
      <c r="D276" s="822" t="s">
        <v>7736</v>
      </c>
      <c r="E276" s="822" t="s">
        <v>7737</v>
      </c>
      <c r="F276" s="831"/>
      <c r="G276" s="831"/>
      <c r="H276" s="831"/>
      <c r="I276" s="831"/>
      <c r="J276" s="831">
        <v>6</v>
      </c>
      <c r="K276" s="831">
        <v>2894.13</v>
      </c>
      <c r="L276" s="831">
        <v>1</v>
      </c>
      <c r="M276" s="831">
        <v>482.35500000000002</v>
      </c>
      <c r="N276" s="831">
        <v>2</v>
      </c>
      <c r="O276" s="831">
        <v>888.92</v>
      </c>
      <c r="P276" s="827">
        <v>0.30714584348318835</v>
      </c>
      <c r="Q276" s="832">
        <v>444.46</v>
      </c>
    </row>
    <row r="277" spans="1:17" ht="14.45" customHeight="1" x14ac:dyDescent="0.2">
      <c r="A277" s="821" t="s">
        <v>614</v>
      </c>
      <c r="B277" s="822" t="s">
        <v>7229</v>
      </c>
      <c r="C277" s="822" t="s">
        <v>7233</v>
      </c>
      <c r="D277" s="822" t="s">
        <v>7738</v>
      </c>
      <c r="E277" s="822" t="s">
        <v>7737</v>
      </c>
      <c r="F277" s="831"/>
      <c r="G277" s="831"/>
      <c r="H277" s="831"/>
      <c r="I277" s="831"/>
      <c r="J277" s="831">
        <v>28</v>
      </c>
      <c r="K277" s="831">
        <v>17192.34</v>
      </c>
      <c r="L277" s="831">
        <v>1</v>
      </c>
      <c r="M277" s="831">
        <v>614.01214285714286</v>
      </c>
      <c r="N277" s="831">
        <v>11</v>
      </c>
      <c r="O277" s="831">
        <v>5896.9500000000007</v>
      </c>
      <c r="P277" s="827">
        <v>0.34299868429777453</v>
      </c>
      <c r="Q277" s="832">
        <v>536.08636363636367</v>
      </c>
    </row>
    <row r="278" spans="1:17" ht="14.45" customHeight="1" x14ac:dyDescent="0.2">
      <c r="A278" s="821" t="s">
        <v>614</v>
      </c>
      <c r="B278" s="822" t="s">
        <v>7229</v>
      </c>
      <c r="C278" s="822" t="s">
        <v>7233</v>
      </c>
      <c r="D278" s="822" t="s">
        <v>7739</v>
      </c>
      <c r="E278" s="822" t="s">
        <v>7740</v>
      </c>
      <c r="F278" s="831"/>
      <c r="G278" s="831"/>
      <c r="H278" s="831"/>
      <c r="I278" s="831"/>
      <c r="J278" s="831">
        <v>1</v>
      </c>
      <c r="K278" s="831">
        <v>1949.12</v>
      </c>
      <c r="L278" s="831">
        <v>1</v>
      </c>
      <c r="M278" s="831">
        <v>1949.12</v>
      </c>
      <c r="N278" s="831"/>
      <c r="O278" s="831"/>
      <c r="P278" s="827"/>
      <c r="Q278" s="832"/>
    </row>
    <row r="279" spans="1:17" ht="14.45" customHeight="1" x14ac:dyDescent="0.2">
      <c r="A279" s="821" t="s">
        <v>614</v>
      </c>
      <c r="B279" s="822" t="s">
        <v>7229</v>
      </c>
      <c r="C279" s="822" t="s">
        <v>7233</v>
      </c>
      <c r="D279" s="822" t="s">
        <v>7741</v>
      </c>
      <c r="E279" s="822" t="s">
        <v>7742</v>
      </c>
      <c r="F279" s="831"/>
      <c r="G279" s="831"/>
      <c r="H279" s="831"/>
      <c r="I279" s="831"/>
      <c r="J279" s="831">
        <v>1</v>
      </c>
      <c r="K279" s="831">
        <v>1363.11</v>
      </c>
      <c r="L279" s="831">
        <v>1</v>
      </c>
      <c r="M279" s="831">
        <v>1363.11</v>
      </c>
      <c r="N279" s="831"/>
      <c r="O279" s="831"/>
      <c r="P279" s="827"/>
      <c r="Q279" s="832"/>
    </row>
    <row r="280" spans="1:17" ht="14.45" customHeight="1" x14ac:dyDescent="0.2">
      <c r="A280" s="821" t="s">
        <v>614</v>
      </c>
      <c r="B280" s="822" t="s">
        <v>7229</v>
      </c>
      <c r="C280" s="822" t="s">
        <v>7233</v>
      </c>
      <c r="D280" s="822" t="s">
        <v>7743</v>
      </c>
      <c r="E280" s="822" t="s">
        <v>7744</v>
      </c>
      <c r="F280" s="831">
        <v>7</v>
      </c>
      <c r="G280" s="831">
        <v>146502.65</v>
      </c>
      <c r="H280" s="831">
        <v>0.91521998929243209</v>
      </c>
      <c r="I280" s="831">
        <v>20928.95</v>
      </c>
      <c r="J280" s="831">
        <v>8</v>
      </c>
      <c r="K280" s="831">
        <v>160073.70000000001</v>
      </c>
      <c r="L280" s="831">
        <v>1</v>
      </c>
      <c r="M280" s="831">
        <v>20009.212500000001</v>
      </c>
      <c r="N280" s="831">
        <v>10</v>
      </c>
      <c r="O280" s="831">
        <v>183536.85</v>
      </c>
      <c r="P280" s="827">
        <v>1.1465771703908887</v>
      </c>
      <c r="Q280" s="832">
        <v>18353.685000000001</v>
      </c>
    </row>
    <row r="281" spans="1:17" ht="14.45" customHeight="1" x14ac:dyDescent="0.2">
      <c r="A281" s="821" t="s">
        <v>614</v>
      </c>
      <c r="B281" s="822" t="s">
        <v>7229</v>
      </c>
      <c r="C281" s="822" t="s">
        <v>7233</v>
      </c>
      <c r="D281" s="822" t="s">
        <v>7745</v>
      </c>
      <c r="E281" s="822" t="s">
        <v>7744</v>
      </c>
      <c r="F281" s="831">
        <v>7</v>
      </c>
      <c r="G281" s="831">
        <v>94325</v>
      </c>
      <c r="H281" s="831">
        <v>0.90828117477130477</v>
      </c>
      <c r="I281" s="831">
        <v>13475</v>
      </c>
      <c r="J281" s="831">
        <v>8</v>
      </c>
      <c r="K281" s="831">
        <v>103850</v>
      </c>
      <c r="L281" s="831">
        <v>1</v>
      </c>
      <c r="M281" s="831">
        <v>12981.25</v>
      </c>
      <c r="N281" s="831">
        <v>10</v>
      </c>
      <c r="O281" s="831">
        <v>120925</v>
      </c>
      <c r="P281" s="827">
        <v>1.1644198363023592</v>
      </c>
      <c r="Q281" s="832">
        <v>12092.5</v>
      </c>
    </row>
    <row r="282" spans="1:17" ht="14.45" customHeight="1" x14ac:dyDescent="0.2">
      <c r="A282" s="821" t="s">
        <v>614</v>
      </c>
      <c r="B282" s="822" t="s">
        <v>7229</v>
      </c>
      <c r="C282" s="822" t="s">
        <v>7233</v>
      </c>
      <c r="D282" s="822" t="s">
        <v>7746</v>
      </c>
      <c r="E282" s="822" t="s">
        <v>7747</v>
      </c>
      <c r="F282" s="831"/>
      <c r="G282" s="831"/>
      <c r="H282" s="831"/>
      <c r="I282" s="831"/>
      <c r="J282" s="831">
        <v>1</v>
      </c>
      <c r="K282" s="831">
        <v>8491.4599999999991</v>
      </c>
      <c r="L282" s="831">
        <v>1</v>
      </c>
      <c r="M282" s="831">
        <v>8491.4599999999991</v>
      </c>
      <c r="N282" s="831"/>
      <c r="O282" s="831"/>
      <c r="P282" s="827"/>
      <c r="Q282" s="832"/>
    </row>
    <row r="283" spans="1:17" ht="14.45" customHeight="1" x14ac:dyDescent="0.2">
      <c r="A283" s="821" t="s">
        <v>614</v>
      </c>
      <c r="B283" s="822" t="s">
        <v>7229</v>
      </c>
      <c r="C283" s="822" t="s">
        <v>7233</v>
      </c>
      <c r="D283" s="822" t="s">
        <v>7748</v>
      </c>
      <c r="E283" s="822" t="s">
        <v>7749</v>
      </c>
      <c r="F283" s="831"/>
      <c r="G283" s="831"/>
      <c r="H283" s="831"/>
      <c r="I283" s="831"/>
      <c r="J283" s="831">
        <v>3</v>
      </c>
      <c r="K283" s="831">
        <v>8997.7199999999993</v>
      </c>
      <c r="L283" s="831">
        <v>1</v>
      </c>
      <c r="M283" s="831">
        <v>2999.24</v>
      </c>
      <c r="N283" s="831"/>
      <c r="O283" s="831"/>
      <c r="P283" s="827"/>
      <c r="Q283" s="832"/>
    </row>
    <row r="284" spans="1:17" ht="14.45" customHeight="1" x14ac:dyDescent="0.2">
      <c r="A284" s="821" t="s">
        <v>614</v>
      </c>
      <c r="B284" s="822" t="s">
        <v>7229</v>
      </c>
      <c r="C284" s="822" t="s">
        <v>7233</v>
      </c>
      <c r="D284" s="822" t="s">
        <v>7750</v>
      </c>
      <c r="E284" s="822" t="s">
        <v>7751</v>
      </c>
      <c r="F284" s="831">
        <v>1</v>
      </c>
      <c r="G284" s="831">
        <v>3302.74</v>
      </c>
      <c r="H284" s="831">
        <v>1</v>
      </c>
      <c r="I284" s="831">
        <v>3302.74</v>
      </c>
      <c r="J284" s="831">
        <v>1</v>
      </c>
      <c r="K284" s="831">
        <v>3302.74</v>
      </c>
      <c r="L284" s="831">
        <v>1</v>
      </c>
      <c r="M284" s="831">
        <v>3302.74</v>
      </c>
      <c r="N284" s="831"/>
      <c r="O284" s="831"/>
      <c r="P284" s="827"/>
      <c r="Q284" s="832"/>
    </row>
    <row r="285" spans="1:17" ht="14.45" customHeight="1" x14ac:dyDescent="0.2">
      <c r="A285" s="821" t="s">
        <v>614</v>
      </c>
      <c r="B285" s="822" t="s">
        <v>7229</v>
      </c>
      <c r="C285" s="822" t="s">
        <v>7233</v>
      </c>
      <c r="D285" s="822" t="s">
        <v>7752</v>
      </c>
      <c r="E285" s="822" t="s">
        <v>7753</v>
      </c>
      <c r="F285" s="831">
        <v>2</v>
      </c>
      <c r="G285" s="831">
        <v>39672</v>
      </c>
      <c r="H285" s="831">
        <v>0.50772686260582445</v>
      </c>
      <c r="I285" s="831">
        <v>19836</v>
      </c>
      <c r="J285" s="831">
        <v>4</v>
      </c>
      <c r="K285" s="831">
        <v>78136.5</v>
      </c>
      <c r="L285" s="831">
        <v>1</v>
      </c>
      <c r="M285" s="831">
        <v>19534.125</v>
      </c>
      <c r="N285" s="831">
        <v>2</v>
      </c>
      <c r="O285" s="831">
        <v>37338.199999999997</v>
      </c>
      <c r="P285" s="827">
        <v>0.47785861921125206</v>
      </c>
      <c r="Q285" s="832">
        <v>18669.099999999999</v>
      </c>
    </row>
    <row r="286" spans="1:17" ht="14.45" customHeight="1" x14ac:dyDescent="0.2">
      <c r="A286" s="821" t="s">
        <v>614</v>
      </c>
      <c r="B286" s="822" t="s">
        <v>7229</v>
      </c>
      <c r="C286" s="822" t="s">
        <v>7233</v>
      </c>
      <c r="D286" s="822" t="s">
        <v>7754</v>
      </c>
      <c r="E286" s="822" t="s">
        <v>7755</v>
      </c>
      <c r="F286" s="831">
        <v>9</v>
      </c>
      <c r="G286" s="831">
        <v>1066.5</v>
      </c>
      <c r="H286" s="831">
        <v>0.26470588235294118</v>
      </c>
      <c r="I286" s="831">
        <v>118.5</v>
      </c>
      <c r="J286" s="831">
        <v>34</v>
      </c>
      <c r="K286" s="831">
        <v>4029</v>
      </c>
      <c r="L286" s="831">
        <v>1</v>
      </c>
      <c r="M286" s="831">
        <v>118.5</v>
      </c>
      <c r="N286" s="831">
        <v>26</v>
      </c>
      <c r="O286" s="831">
        <v>3173.56</v>
      </c>
      <c r="P286" s="827">
        <v>0.78767932489451475</v>
      </c>
      <c r="Q286" s="832">
        <v>122.06</v>
      </c>
    </row>
    <row r="287" spans="1:17" ht="14.45" customHeight="1" x14ac:dyDescent="0.2">
      <c r="A287" s="821" t="s">
        <v>614</v>
      </c>
      <c r="B287" s="822" t="s">
        <v>7229</v>
      </c>
      <c r="C287" s="822" t="s">
        <v>7233</v>
      </c>
      <c r="D287" s="822" t="s">
        <v>7756</v>
      </c>
      <c r="E287" s="822" t="s">
        <v>7755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271.2</v>
      </c>
      <c r="P287" s="827"/>
      <c r="Q287" s="832">
        <v>271.2</v>
      </c>
    </row>
    <row r="288" spans="1:17" ht="14.45" customHeight="1" x14ac:dyDescent="0.2">
      <c r="A288" s="821" t="s">
        <v>614</v>
      </c>
      <c r="B288" s="822" t="s">
        <v>7229</v>
      </c>
      <c r="C288" s="822" t="s">
        <v>7233</v>
      </c>
      <c r="D288" s="822" t="s">
        <v>7757</v>
      </c>
      <c r="E288" s="822" t="s">
        <v>7758</v>
      </c>
      <c r="F288" s="831">
        <v>1</v>
      </c>
      <c r="G288" s="831">
        <v>478.8</v>
      </c>
      <c r="H288" s="831">
        <v>0.16666666666666666</v>
      </c>
      <c r="I288" s="831">
        <v>478.8</v>
      </c>
      <c r="J288" s="831">
        <v>6</v>
      </c>
      <c r="K288" s="831">
        <v>2872.8</v>
      </c>
      <c r="L288" s="831">
        <v>1</v>
      </c>
      <c r="M288" s="831">
        <v>478.8</v>
      </c>
      <c r="N288" s="831">
        <v>3</v>
      </c>
      <c r="O288" s="831">
        <v>1479.48</v>
      </c>
      <c r="P288" s="827">
        <v>0.51499582289055967</v>
      </c>
      <c r="Q288" s="832">
        <v>493.16</v>
      </c>
    </row>
    <row r="289" spans="1:17" ht="14.45" customHeight="1" x14ac:dyDescent="0.2">
      <c r="A289" s="821" t="s">
        <v>614</v>
      </c>
      <c r="B289" s="822" t="s">
        <v>7229</v>
      </c>
      <c r="C289" s="822" t="s">
        <v>7233</v>
      </c>
      <c r="D289" s="822" t="s">
        <v>7759</v>
      </c>
      <c r="E289" s="822" t="s">
        <v>7760</v>
      </c>
      <c r="F289" s="831">
        <v>3</v>
      </c>
      <c r="G289" s="831">
        <v>300.89999999999998</v>
      </c>
      <c r="H289" s="831">
        <v>0.4285714285714286</v>
      </c>
      <c r="I289" s="831">
        <v>100.3</v>
      </c>
      <c r="J289" s="831">
        <v>7</v>
      </c>
      <c r="K289" s="831">
        <v>702.09999999999991</v>
      </c>
      <c r="L289" s="831">
        <v>1</v>
      </c>
      <c r="M289" s="831">
        <v>100.29999999999998</v>
      </c>
      <c r="N289" s="831"/>
      <c r="O289" s="831"/>
      <c r="P289" s="827"/>
      <c r="Q289" s="832"/>
    </row>
    <row r="290" spans="1:17" ht="14.45" customHeight="1" x14ac:dyDescent="0.2">
      <c r="A290" s="821" t="s">
        <v>614</v>
      </c>
      <c r="B290" s="822" t="s">
        <v>7229</v>
      </c>
      <c r="C290" s="822" t="s">
        <v>7233</v>
      </c>
      <c r="D290" s="822" t="s">
        <v>7761</v>
      </c>
      <c r="E290" s="822" t="s">
        <v>7762</v>
      </c>
      <c r="F290" s="831">
        <v>26</v>
      </c>
      <c r="G290" s="831">
        <v>272472.45999999996</v>
      </c>
      <c r="H290" s="831">
        <v>1.0213429397003402</v>
      </c>
      <c r="I290" s="831">
        <v>10479.709999999999</v>
      </c>
      <c r="J290" s="831">
        <v>29</v>
      </c>
      <c r="K290" s="831">
        <v>266778.62</v>
      </c>
      <c r="L290" s="831">
        <v>1</v>
      </c>
      <c r="M290" s="831">
        <v>9199.2627586206891</v>
      </c>
      <c r="N290" s="831">
        <v>29</v>
      </c>
      <c r="O290" s="831">
        <v>155379.71</v>
      </c>
      <c r="P290" s="827">
        <v>0.58242939407963046</v>
      </c>
      <c r="Q290" s="832">
        <v>5357.9210344827579</v>
      </c>
    </row>
    <row r="291" spans="1:17" ht="14.45" customHeight="1" x14ac:dyDescent="0.2">
      <c r="A291" s="821" t="s">
        <v>614</v>
      </c>
      <c r="B291" s="822" t="s">
        <v>7229</v>
      </c>
      <c r="C291" s="822" t="s">
        <v>7233</v>
      </c>
      <c r="D291" s="822" t="s">
        <v>7763</v>
      </c>
      <c r="E291" s="822" t="s">
        <v>7764</v>
      </c>
      <c r="F291" s="831">
        <v>27</v>
      </c>
      <c r="G291" s="831">
        <v>3663.63</v>
      </c>
      <c r="H291" s="831">
        <v>0.62657643328441981</v>
      </c>
      <c r="I291" s="831">
        <v>135.69</v>
      </c>
      <c r="J291" s="831">
        <v>45</v>
      </c>
      <c r="K291" s="831">
        <v>5847.06</v>
      </c>
      <c r="L291" s="831">
        <v>1</v>
      </c>
      <c r="M291" s="831">
        <v>129.93466666666669</v>
      </c>
      <c r="N291" s="831">
        <v>30</v>
      </c>
      <c r="O291" s="831">
        <v>3330.6</v>
      </c>
      <c r="P291" s="827">
        <v>0.56961960369826881</v>
      </c>
      <c r="Q291" s="832">
        <v>111.02</v>
      </c>
    </row>
    <row r="292" spans="1:17" ht="14.45" customHeight="1" x14ac:dyDescent="0.2">
      <c r="A292" s="821" t="s">
        <v>614</v>
      </c>
      <c r="B292" s="822" t="s">
        <v>7229</v>
      </c>
      <c r="C292" s="822" t="s">
        <v>7233</v>
      </c>
      <c r="D292" s="822" t="s">
        <v>7765</v>
      </c>
      <c r="E292" s="822" t="s">
        <v>7766</v>
      </c>
      <c r="F292" s="831"/>
      <c r="G292" s="831"/>
      <c r="H292" s="831"/>
      <c r="I292" s="831"/>
      <c r="J292" s="831"/>
      <c r="K292" s="831"/>
      <c r="L292" s="831"/>
      <c r="M292" s="831"/>
      <c r="N292" s="831">
        <v>1</v>
      </c>
      <c r="O292" s="831">
        <v>1258.6099999999999</v>
      </c>
      <c r="P292" s="827"/>
      <c r="Q292" s="832">
        <v>1258.6099999999999</v>
      </c>
    </row>
    <row r="293" spans="1:17" ht="14.45" customHeight="1" x14ac:dyDescent="0.2">
      <c r="A293" s="821" t="s">
        <v>614</v>
      </c>
      <c r="B293" s="822" t="s">
        <v>7229</v>
      </c>
      <c r="C293" s="822" t="s">
        <v>7233</v>
      </c>
      <c r="D293" s="822" t="s">
        <v>7767</v>
      </c>
      <c r="E293" s="822" t="s">
        <v>7768</v>
      </c>
      <c r="F293" s="831">
        <v>2</v>
      </c>
      <c r="G293" s="831">
        <v>5594.3</v>
      </c>
      <c r="H293" s="831"/>
      <c r="I293" s="831">
        <v>2797.15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614</v>
      </c>
      <c r="B294" s="822" t="s">
        <v>7229</v>
      </c>
      <c r="C294" s="822" t="s">
        <v>7233</v>
      </c>
      <c r="D294" s="822" t="s">
        <v>7767</v>
      </c>
      <c r="E294" s="822" t="s">
        <v>7769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2390.94</v>
      </c>
      <c r="P294" s="827"/>
      <c r="Q294" s="832">
        <v>2390.94</v>
      </c>
    </row>
    <row r="295" spans="1:17" ht="14.45" customHeight="1" x14ac:dyDescent="0.2">
      <c r="A295" s="821" t="s">
        <v>614</v>
      </c>
      <c r="B295" s="822" t="s">
        <v>7229</v>
      </c>
      <c r="C295" s="822" t="s">
        <v>7233</v>
      </c>
      <c r="D295" s="822" t="s">
        <v>7770</v>
      </c>
      <c r="E295" s="822" t="s">
        <v>7771</v>
      </c>
      <c r="F295" s="831"/>
      <c r="G295" s="831"/>
      <c r="H295" s="831"/>
      <c r="I295" s="831"/>
      <c r="J295" s="831">
        <v>1</v>
      </c>
      <c r="K295" s="831">
        <v>9733.35</v>
      </c>
      <c r="L295" s="831">
        <v>1</v>
      </c>
      <c r="M295" s="831">
        <v>9733.35</v>
      </c>
      <c r="N295" s="831"/>
      <c r="O295" s="831"/>
      <c r="P295" s="827"/>
      <c r="Q295" s="832"/>
    </row>
    <row r="296" spans="1:17" ht="14.45" customHeight="1" x14ac:dyDescent="0.2">
      <c r="A296" s="821" t="s">
        <v>614</v>
      </c>
      <c r="B296" s="822" t="s">
        <v>7229</v>
      </c>
      <c r="C296" s="822" t="s">
        <v>7233</v>
      </c>
      <c r="D296" s="822" t="s">
        <v>7772</v>
      </c>
      <c r="E296" s="822" t="s">
        <v>7773</v>
      </c>
      <c r="F296" s="831">
        <v>4</v>
      </c>
      <c r="G296" s="831">
        <v>2172</v>
      </c>
      <c r="H296" s="831"/>
      <c r="I296" s="831">
        <v>543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614</v>
      </c>
      <c r="B297" s="822" t="s">
        <v>7229</v>
      </c>
      <c r="C297" s="822" t="s">
        <v>7233</v>
      </c>
      <c r="D297" s="822" t="s">
        <v>7774</v>
      </c>
      <c r="E297" s="822"/>
      <c r="F297" s="831">
        <v>1</v>
      </c>
      <c r="G297" s="831">
        <v>1052.2</v>
      </c>
      <c r="H297" s="831"/>
      <c r="I297" s="831">
        <v>1052.2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614</v>
      </c>
      <c r="B298" s="822" t="s">
        <v>7229</v>
      </c>
      <c r="C298" s="822" t="s">
        <v>7233</v>
      </c>
      <c r="D298" s="822" t="s">
        <v>7775</v>
      </c>
      <c r="E298" s="822"/>
      <c r="F298" s="831">
        <v>402</v>
      </c>
      <c r="G298" s="831">
        <v>499284</v>
      </c>
      <c r="H298" s="831">
        <v>16.079999999999998</v>
      </c>
      <c r="I298" s="831">
        <v>1242</v>
      </c>
      <c r="J298" s="831">
        <v>25</v>
      </c>
      <c r="K298" s="831">
        <v>31050</v>
      </c>
      <c r="L298" s="831">
        <v>1</v>
      </c>
      <c r="M298" s="831">
        <v>1242</v>
      </c>
      <c r="N298" s="831"/>
      <c r="O298" s="831"/>
      <c r="P298" s="827"/>
      <c r="Q298" s="832"/>
    </row>
    <row r="299" spans="1:17" ht="14.45" customHeight="1" x14ac:dyDescent="0.2">
      <c r="A299" s="821" t="s">
        <v>614</v>
      </c>
      <c r="B299" s="822" t="s">
        <v>7229</v>
      </c>
      <c r="C299" s="822" t="s">
        <v>7233</v>
      </c>
      <c r="D299" s="822" t="s">
        <v>7776</v>
      </c>
      <c r="E299" s="822"/>
      <c r="F299" s="831">
        <v>406</v>
      </c>
      <c r="G299" s="831">
        <v>550130</v>
      </c>
      <c r="H299" s="831">
        <v>16.916666666666668</v>
      </c>
      <c r="I299" s="831">
        <v>1355</v>
      </c>
      <c r="J299" s="831">
        <v>24</v>
      </c>
      <c r="K299" s="831">
        <v>32520</v>
      </c>
      <c r="L299" s="831">
        <v>1</v>
      </c>
      <c r="M299" s="831">
        <v>1355</v>
      </c>
      <c r="N299" s="831"/>
      <c r="O299" s="831"/>
      <c r="P299" s="827"/>
      <c r="Q299" s="832"/>
    </row>
    <row r="300" spans="1:17" ht="14.45" customHeight="1" x14ac:dyDescent="0.2">
      <c r="A300" s="821" t="s">
        <v>614</v>
      </c>
      <c r="B300" s="822" t="s">
        <v>7229</v>
      </c>
      <c r="C300" s="822" t="s">
        <v>7233</v>
      </c>
      <c r="D300" s="822" t="s">
        <v>7777</v>
      </c>
      <c r="E300" s="822" t="s">
        <v>7778</v>
      </c>
      <c r="F300" s="831">
        <v>26</v>
      </c>
      <c r="G300" s="831">
        <v>51610</v>
      </c>
      <c r="H300" s="831">
        <v>1.4805685773488788</v>
      </c>
      <c r="I300" s="831">
        <v>1985</v>
      </c>
      <c r="J300" s="831">
        <v>18</v>
      </c>
      <c r="K300" s="831">
        <v>34858.229999999996</v>
      </c>
      <c r="L300" s="831">
        <v>1</v>
      </c>
      <c r="M300" s="831">
        <v>1936.5683333333332</v>
      </c>
      <c r="N300" s="831">
        <v>6</v>
      </c>
      <c r="O300" s="831">
        <v>323.7</v>
      </c>
      <c r="P300" s="827">
        <v>9.2861857874022864E-3</v>
      </c>
      <c r="Q300" s="832">
        <v>53.949999999999996</v>
      </c>
    </row>
    <row r="301" spans="1:17" ht="14.45" customHeight="1" x14ac:dyDescent="0.2">
      <c r="A301" s="821" t="s">
        <v>614</v>
      </c>
      <c r="B301" s="822" t="s">
        <v>7229</v>
      </c>
      <c r="C301" s="822" t="s">
        <v>7233</v>
      </c>
      <c r="D301" s="822" t="s">
        <v>7779</v>
      </c>
      <c r="E301" s="822" t="s">
        <v>7778</v>
      </c>
      <c r="F301" s="831">
        <v>38</v>
      </c>
      <c r="G301" s="831">
        <v>75430</v>
      </c>
      <c r="H301" s="831">
        <v>1.2738892228093555</v>
      </c>
      <c r="I301" s="831">
        <v>1985</v>
      </c>
      <c r="J301" s="831">
        <v>31</v>
      </c>
      <c r="K301" s="831">
        <v>59212.37</v>
      </c>
      <c r="L301" s="831">
        <v>1</v>
      </c>
      <c r="M301" s="831">
        <v>1910.0764516129034</v>
      </c>
      <c r="N301" s="831"/>
      <c r="O301" s="831"/>
      <c r="P301" s="827"/>
      <c r="Q301" s="832"/>
    </row>
    <row r="302" spans="1:17" ht="14.45" customHeight="1" x14ac:dyDescent="0.2">
      <c r="A302" s="821" t="s">
        <v>614</v>
      </c>
      <c r="B302" s="822" t="s">
        <v>7229</v>
      </c>
      <c r="C302" s="822" t="s">
        <v>7233</v>
      </c>
      <c r="D302" s="822" t="s">
        <v>7780</v>
      </c>
      <c r="E302" s="822" t="s">
        <v>7781</v>
      </c>
      <c r="F302" s="831">
        <v>36</v>
      </c>
      <c r="G302" s="831">
        <v>9684</v>
      </c>
      <c r="H302" s="831">
        <v>0.67573791082269208</v>
      </c>
      <c r="I302" s="831">
        <v>269</v>
      </c>
      <c r="J302" s="831">
        <v>55</v>
      </c>
      <c r="K302" s="831">
        <v>14331</v>
      </c>
      <c r="L302" s="831">
        <v>1</v>
      </c>
      <c r="M302" s="831">
        <v>260.56363636363636</v>
      </c>
      <c r="N302" s="831">
        <v>35</v>
      </c>
      <c r="O302" s="831">
        <v>7385</v>
      </c>
      <c r="P302" s="827">
        <v>0.51531644686344291</v>
      </c>
      <c r="Q302" s="832">
        <v>211</v>
      </c>
    </row>
    <row r="303" spans="1:17" ht="14.45" customHeight="1" x14ac:dyDescent="0.2">
      <c r="A303" s="821" t="s">
        <v>614</v>
      </c>
      <c r="B303" s="822" t="s">
        <v>7229</v>
      </c>
      <c r="C303" s="822" t="s">
        <v>7233</v>
      </c>
      <c r="D303" s="822" t="s">
        <v>7782</v>
      </c>
      <c r="E303" s="822" t="s">
        <v>7781</v>
      </c>
      <c r="F303" s="831">
        <v>26</v>
      </c>
      <c r="G303" s="831">
        <v>9620</v>
      </c>
      <c r="H303" s="831">
        <v>5.2</v>
      </c>
      <c r="I303" s="831">
        <v>370</v>
      </c>
      <c r="J303" s="831">
        <v>5</v>
      </c>
      <c r="K303" s="831">
        <v>1850</v>
      </c>
      <c r="L303" s="831">
        <v>1</v>
      </c>
      <c r="M303" s="831">
        <v>370</v>
      </c>
      <c r="N303" s="831">
        <v>10</v>
      </c>
      <c r="O303" s="831">
        <v>3529</v>
      </c>
      <c r="P303" s="827">
        <v>1.9075675675675676</v>
      </c>
      <c r="Q303" s="832">
        <v>352.9</v>
      </c>
    </row>
    <row r="304" spans="1:17" ht="14.45" customHeight="1" x14ac:dyDescent="0.2">
      <c r="A304" s="821" t="s">
        <v>614</v>
      </c>
      <c r="B304" s="822" t="s">
        <v>7229</v>
      </c>
      <c r="C304" s="822" t="s">
        <v>7233</v>
      </c>
      <c r="D304" s="822" t="s">
        <v>7783</v>
      </c>
      <c r="E304" s="822" t="s">
        <v>7784</v>
      </c>
      <c r="F304" s="831">
        <v>45</v>
      </c>
      <c r="G304" s="831">
        <v>451009.58</v>
      </c>
      <c r="H304" s="831">
        <v>1.8071890456697826</v>
      </c>
      <c r="I304" s="831">
        <v>10022.435111111112</v>
      </c>
      <c r="J304" s="831">
        <v>29</v>
      </c>
      <c r="K304" s="831">
        <v>249564.14</v>
      </c>
      <c r="L304" s="831">
        <v>1</v>
      </c>
      <c r="M304" s="831">
        <v>8605.66</v>
      </c>
      <c r="N304" s="831"/>
      <c r="O304" s="831"/>
      <c r="P304" s="827"/>
      <c r="Q304" s="832"/>
    </row>
    <row r="305" spans="1:17" ht="14.45" customHeight="1" x14ac:dyDescent="0.2">
      <c r="A305" s="821" t="s">
        <v>614</v>
      </c>
      <c r="B305" s="822" t="s">
        <v>7229</v>
      </c>
      <c r="C305" s="822" t="s">
        <v>7233</v>
      </c>
      <c r="D305" s="822" t="s">
        <v>7785</v>
      </c>
      <c r="E305" s="822" t="s">
        <v>7786</v>
      </c>
      <c r="F305" s="831">
        <v>1</v>
      </c>
      <c r="G305" s="831">
        <v>14769</v>
      </c>
      <c r="H305" s="831">
        <v>0.5</v>
      </c>
      <c r="I305" s="831">
        <v>14769</v>
      </c>
      <c r="J305" s="831">
        <v>2</v>
      </c>
      <c r="K305" s="831">
        <v>29538</v>
      </c>
      <c r="L305" s="831">
        <v>1</v>
      </c>
      <c r="M305" s="831">
        <v>14769</v>
      </c>
      <c r="N305" s="831"/>
      <c r="O305" s="831"/>
      <c r="P305" s="827"/>
      <c r="Q305" s="832"/>
    </row>
    <row r="306" spans="1:17" ht="14.45" customHeight="1" x14ac:dyDescent="0.2">
      <c r="A306" s="821" t="s">
        <v>614</v>
      </c>
      <c r="B306" s="822" t="s">
        <v>7229</v>
      </c>
      <c r="C306" s="822" t="s">
        <v>7233</v>
      </c>
      <c r="D306" s="822" t="s">
        <v>7787</v>
      </c>
      <c r="E306" s="822" t="s">
        <v>7788</v>
      </c>
      <c r="F306" s="831">
        <v>88</v>
      </c>
      <c r="G306" s="831">
        <v>225016</v>
      </c>
      <c r="H306" s="831">
        <v>1.444816802551121</v>
      </c>
      <c r="I306" s="831">
        <v>2557</v>
      </c>
      <c r="J306" s="831">
        <v>62</v>
      </c>
      <c r="K306" s="831">
        <v>155740.16</v>
      </c>
      <c r="L306" s="831">
        <v>1</v>
      </c>
      <c r="M306" s="831">
        <v>2511.9380645161291</v>
      </c>
      <c r="N306" s="831">
        <v>3</v>
      </c>
      <c r="O306" s="831">
        <v>7671</v>
      </c>
      <c r="P306" s="827">
        <v>4.9255118268788214E-2</v>
      </c>
      <c r="Q306" s="832">
        <v>2557</v>
      </c>
    </row>
    <row r="307" spans="1:17" ht="14.45" customHeight="1" x14ac:dyDescent="0.2">
      <c r="A307" s="821" t="s">
        <v>614</v>
      </c>
      <c r="B307" s="822" t="s">
        <v>7229</v>
      </c>
      <c r="C307" s="822" t="s">
        <v>7233</v>
      </c>
      <c r="D307" s="822" t="s">
        <v>7789</v>
      </c>
      <c r="E307" s="822" t="s">
        <v>7790</v>
      </c>
      <c r="F307" s="831">
        <v>84</v>
      </c>
      <c r="G307" s="831">
        <v>214788</v>
      </c>
      <c r="H307" s="831">
        <v>1.2495935539710583</v>
      </c>
      <c r="I307" s="831">
        <v>2557</v>
      </c>
      <c r="J307" s="831">
        <v>69</v>
      </c>
      <c r="K307" s="831">
        <v>171886.29</v>
      </c>
      <c r="L307" s="831">
        <v>1</v>
      </c>
      <c r="M307" s="831">
        <v>2491.1056521739133</v>
      </c>
      <c r="N307" s="831">
        <v>2</v>
      </c>
      <c r="O307" s="831">
        <v>5114</v>
      </c>
      <c r="P307" s="827">
        <v>2.9752227475501391E-2</v>
      </c>
      <c r="Q307" s="832">
        <v>2557</v>
      </c>
    </row>
    <row r="308" spans="1:17" ht="14.45" customHeight="1" x14ac:dyDescent="0.2">
      <c r="A308" s="821" t="s">
        <v>614</v>
      </c>
      <c r="B308" s="822" t="s">
        <v>7229</v>
      </c>
      <c r="C308" s="822" t="s">
        <v>7233</v>
      </c>
      <c r="D308" s="822" t="s">
        <v>7791</v>
      </c>
      <c r="E308" s="822" t="s">
        <v>7792</v>
      </c>
      <c r="F308" s="831">
        <v>5</v>
      </c>
      <c r="G308" s="831">
        <v>334950</v>
      </c>
      <c r="H308" s="831">
        <v>0.625</v>
      </c>
      <c r="I308" s="831">
        <v>66990</v>
      </c>
      <c r="J308" s="831">
        <v>8</v>
      </c>
      <c r="K308" s="831">
        <v>535920</v>
      </c>
      <c r="L308" s="831">
        <v>1</v>
      </c>
      <c r="M308" s="831">
        <v>66990</v>
      </c>
      <c r="N308" s="831">
        <v>6</v>
      </c>
      <c r="O308" s="831">
        <v>238529.4</v>
      </c>
      <c r="P308" s="827">
        <v>0.44508396775638154</v>
      </c>
      <c r="Q308" s="832">
        <v>39754.9</v>
      </c>
    </row>
    <row r="309" spans="1:17" ht="14.45" customHeight="1" x14ac:dyDescent="0.2">
      <c r="A309" s="821" t="s">
        <v>614</v>
      </c>
      <c r="B309" s="822" t="s">
        <v>7229</v>
      </c>
      <c r="C309" s="822" t="s">
        <v>7233</v>
      </c>
      <c r="D309" s="822" t="s">
        <v>7793</v>
      </c>
      <c r="E309" s="822" t="s">
        <v>7794</v>
      </c>
      <c r="F309" s="831">
        <v>65</v>
      </c>
      <c r="G309" s="831">
        <v>54835.3</v>
      </c>
      <c r="H309" s="831">
        <v>2.1567167583861155</v>
      </c>
      <c r="I309" s="831">
        <v>843.62</v>
      </c>
      <c r="J309" s="831">
        <v>36</v>
      </c>
      <c r="K309" s="831">
        <v>25425.360000000001</v>
      </c>
      <c r="L309" s="831">
        <v>1</v>
      </c>
      <c r="M309" s="831">
        <v>706.26</v>
      </c>
      <c r="N309" s="831">
        <v>44</v>
      </c>
      <c r="O309" s="831">
        <v>19193.8</v>
      </c>
      <c r="P309" s="827">
        <v>0.7549076984554004</v>
      </c>
      <c r="Q309" s="832">
        <v>436.22272727272724</v>
      </c>
    </row>
    <row r="310" spans="1:17" ht="14.45" customHeight="1" x14ac:dyDescent="0.2">
      <c r="A310" s="821" t="s">
        <v>614</v>
      </c>
      <c r="B310" s="822" t="s">
        <v>7229</v>
      </c>
      <c r="C310" s="822" t="s">
        <v>7233</v>
      </c>
      <c r="D310" s="822" t="s">
        <v>7795</v>
      </c>
      <c r="E310" s="822" t="s">
        <v>7796</v>
      </c>
      <c r="F310" s="831">
        <v>78</v>
      </c>
      <c r="G310" s="831">
        <v>141059.88</v>
      </c>
      <c r="H310" s="831">
        <v>1.7062837891289815</v>
      </c>
      <c r="I310" s="831">
        <v>1808.46</v>
      </c>
      <c r="J310" s="831">
        <v>53</v>
      </c>
      <c r="K310" s="831">
        <v>82670.820000000007</v>
      </c>
      <c r="L310" s="831">
        <v>1</v>
      </c>
      <c r="M310" s="831">
        <v>1559.8267924528304</v>
      </c>
      <c r="N310" s="831">
        <v>65</v>
      </c>
      <c r="O310" s="831">
        <v>61245.78</v>
      </c>
      <c r="P310" s="827">
        <v>0.74083914977497489</v>
      </c>
      <c r="Q310" s="832">
        <v>942.24276923076923</v>
      </c>
    </row>
    <row r="311" spans="1:17" ht="14.45" customHeight="1" x14ac:dyDescent="0.2">
      <c r="A311" s="821" t="s">
        <v>614</v>
      </c>
      <c r="B311" s="822" t="s">
        <v>7229</v>
      </c>
      <c r="C311" s="822" t="s">
        <v>7233</v>
      </c>
      <c r="D311" s="822" t="s">
        <v>7797</v>
      </c>
      <c r="E311" s="822" t="s">
        <v>7798</v>
      </c>
      <c r="F311" s="831">
        <v>8</v>
      </c>
      <c r="G311" s="831">
        <v>13115.92</v>
      </c>
      <c r="H311" s="831">
        <v>1.1861088050758097</v>
      </c>
      <c r="I311" s="831">
        <v>1639.49</v>
      </c>
      <c r="J311" s="831">
        <v>8</v>
      </c>
      <c r="K311" s="831">
        <v>11057.94</v>
      </c>
      <c r="L311" s="831">
        <v>1</v>
      </c>
      <c r="M311" s="831">
        <v>1382.2425000000001</v>
      </c>
      <c r="N311" s="831"/>
      <c r="O311" s="831"/>
      <c r="P311" s="827"/>
      <c r="Q311" s="832"/>
    </row>
    <row r="312" spans="1:17" ht="14.45" customHeight="1" x14ac:dyDescent="0.2">
      <c r="A312" s="821" t="s">
        <v>614</v>
      </c>
      <c r="B312" s="822" t="s">
        <v>7229</v>
      </c>
      <c r="C312" s="822" t="s">
        <v>7233</v>
      </c>
      <c r="D312" s="822" t="s">
        <v>7799</v>
      </c>
      <c r="E312" s="822" t="s">
        <v>7800</v>
      </c>
      <c r="F312" s="831"/>
      <c r="G312" s="831"/>
      <c r="H312" s="831"/>
      <c r="I312" s="831"/>
      <c r="J312" s="831"/>
      <c r="K312" s="831"/>
      <c r="L312" s="831"/>
      <c r="M312" s="831"/>
      <c r="N312" s="831">
        <v>7</v>
      </c>
      <c r="O312" s="831">
        <v>7945.35</v>
      </c>
      <c r="P312" s="827"/>
      <c r="Q312" s="832">
        <v>1135.05</v>
      </c>
    </row>
    <row r="313" spans="1:17" ht="14.45" customHeight="1" x14ac:dyDescent="0.2">
      <c r="A313" s="821" t="s">
        <v>614</v>
      </c>
      <c r="B313" s="822" t="s">
        <v>7229</v>
      </c>
      <c r="C313" s="822" t="s">
        <v>7233</v>
      </c>
      <c r="D313" s="822" t="s">
        <v>7801</v>
      </c>
      <c r="E313" s="822" t="s">
        <v>7800</v>
      </c>
      <c r="F313" s="831"/>
      <c r="G313" s="831"/>
      <c r="H313" s="831"/>
      <c r="I313" s="831"/>
      <c r="J313" s="831"/>
      <c r="K313" s="831"/>
      <c r="L313" s="831"/>
      <c r="M313" s="831"/>
      <c r="N313" s="831">
        <v>2</v>
      </c>
      <c r="O313" s="831">
        <v>2339.1</v>
      </c>
      <c r="P313" s="827"/>
      <c r="Q313" s="832">
        <v>1169.55</v>
      </c>
    </row>
    <row r="314" spans="1:17" ht="14.45" customHeight="1" x14ac:dyDescent="0.2">
      <c r="A314" s="821" t="s">
        <v>614</v>
      </c>
      <c r="B314" s="822" t="s">
        <v>7229</v>
      </c>
      <c r="C314" s="822" t="s">
        <v>7233</v>
      </c>
      <c r="D314" s="822" t="s">
        <v>7802</v>
      </c>
      <c r="E314" s="822" t="s">
        <v>7803</v>
      </c>
      <c r="F314" s="831">
        <v>10</v>
      </c>
      <c r="G314" s="831">
        <v>13619.4</v>
      </c>
      <c r="H314" s="831">
        <v>5</v>
      </c>
      <c r="I314" s="831">
        <v>1361.94</v>
      </c>
      <c r="J314" s="831">
        <v>2</v>
      </c>
      <c r="K314" s="831">
        <v>2723.88</v>
      </c>
      <c r="L314" s="831">
        <v>1</v>
      </c>
      <c r="M314" s="831">
        <v>1361.94</v>
      </c>
      <c r="N314" s="831"/>
      <c r="O314" s="831"/>
      <c r="P314" s="827"/>
      <c r="Q314" s="832"/>
    </row>
    <row r="315" spans="1:17" ht="14.45" customHeight="1" x14ac:dyDescent="0.2">
      <c r="A315" s="821" t="s">
        <v>614</v>
      </c>
      <c r="B315" s="822" t="s">
        <v>7229</v>
      </c>
      <c r="C315" s="822" t="s">
        <v>7233</v>
      </c>
      <c r="D315" s="822" t="s">
        <v>7804</v>
      </c>
      <c r="E315" s="822" t="s">
        <v>7805</v>
      </c>
      <c r="F315" s="831">
        <v>1</v>
      </c>
      <c r="G315" s="831">
        <v>5523.82</v>
      </c>
      <c r="H315" s="831">
        <v>0.5</v>
      </c>
      <c r="I315" s="831">
        <v>5523.82</v>
      </c>
      <c r="J315" s="831">
        <v>2</v>
      </c>
      <c r="K315" s="831">
        <v>11047.64</v>
      </c>
      <c r="L315" s="831">
        <v>1</v>
      </c>
      <c r="M315" s="831">
        <v>5523.82</v>
      </c>
      <c r="N315" s="831">
        <v>1</v>
      </c>
      <c r="O315" s="831">
        <v>4142.47</v>
      </c>
      <c r="P315" s="827">
        <v>0.37496424575746501</v>
      </c>
      <c r="Q315" s="832">
        <v>4142.47</v>
      </c>
    </row>
    <row r="316" spans="1:17" ht="14.45" customHeight="1" x14ac:dyDescent="0.2">
      <c r="A316" s="821" t="s">
        <v>614</v>
      </c>
      <c r="B316" s="822" t="s">
        <v>7229</v>
      </c>
      <c r="C316" s="822" t="s">
        <v>7233</v>
      </c>
      <c r="D316" s="822" t="s">
        <v>7806</v>
      </c>
      <c r="E316" s="822" t="s">
        <v>7807</v>
      </c>
      <c r="F316" s="831">
        <v>7</v>
      </c>
      <c r="G316" s="831">
        <v>105274.33</v>
      </c>
      <c r="H316" s="831">
        <v>1.214293516594489</v>
      </c>
      <c r="I316" s="831">
        <v>15039.19</v>
      </c>
      <c r="J316" s="831">
        <v>7</v>
      </c>
      <c r="K316" s="831">
        <v>86695.950000000012</v>
      </c>
      <c r="L316" s="831">
        <v>1</v>
      </c>
      <c r="M316" s="831">
        <v>12385.135714285716</v>
      </c>
      <c r="N316" s="831">
        <v>10</v>
      </c>
      <c r="O316" s="831">
        <v>85367.57</v>
      </c>
      <c r="P316" s="827">
        <v>0.98467771562570106</v>
      </c>
      <c r="Q316" s="832">
        <v>8536.7570000000014</v>
      </c>
    </row>
    <row r="317" spans="1:17" ht="14.45" customHeight="1" x14ac:dyDescent="0.2">
      <c r="A317" s="821" t="s">
        <v>614</v>
      </c>
      <c r="B317" s="822" t="s">
        <v>7229</v>
      </c>
      <c r="C317" s="822" t="s">
        <v>7233</v>
      </c>
      <c r="D317" s="822" t="s">
        <v>7808</v>
      </c>
      <c r="E317" s="822" t="s">
        <v>7809</v>
      </c>
      <c r="F317" s="831">
        <v>290</v>
      </c>
      <c r="G317" s="831">
        <v>1330053.92</v>
      </c>
      <c r="H317" s="831">
        <v>1.4513756278909304</v>
      </c>
      <c r="I317" s="831">
        <v>4586.3928275862063</v>
      </c>
      <c r="J317" s="831">
        <v>258</v>
      </c>
      <c r="K317" s="831">
        <v>916409.15999999992</v>
      </c>
      <c r="L317" s="831">
        <v>1</v>
      </c>
      <c r="M317" s="831">
        <v>3551.9734883720926</v>
      </c>
      <c r="N317" s="831">
        <v>188</v>
      </c>
      <c r="O317" s="831">
        <v>653657.55999999994</v>
      </c>
      <c r="P317" s="827">
        <v>0.71328134694768874</v>
      </c>
      <c r="Q317" s="832">
        <v>3476.9019148936168</v>
      </c>
    </row>
    <row r="318" spans="1:17" ht="14.45" customHeight="1" x14ac:dyDescent="0.2">
      <c r="A318" s="821" t="s">
        <v>614</v>
      </c>
      <c r="B318" s="822" t="s">
        <v>7229</v>
      </c>
      <c r="C318" s="822" t="s">
        <v>7233</v>
      </c>
      <c r="D318" s="822" t="s">
        <v>7810</v>
      </c>
      <c r="E318" s="822" t="s">
        <v>7639</v>
      </c>
      <c r="F318" s="831">
        <v>5</v>
      </c>
      <c r="G318" s="831">
        <v>6798.55</v>
      </c>
      <c r="H318" s="831"/>
      <c r="I318" s="831">
        <v>1359.71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614</v>
      </c>
      <c r="B319" s="822" t="s">
        <v>7229</v>
      </c>
      <c r="C319" s="822" t="s">
        <v>7233</v>
      </c>
      <c r="D319" s="822" t="s">
        <v>7810</v>
      </c>
      <c r="E319" s="822" t="s">
        <v>7640</v>
      </c>
      <c r="F319" s="831">
        <v>1</v>
      </c>
      <c r="G319" s="831">
        <v>1359.71</v>
      </c>
      <c r="H319" s="831"/>
      <c r="I319" s="831">
        <v>1359.71</v>
      </c>
      <c r="J319" s="831"/>
      <c r="K319" s="831"/>
      <c r="L319" s="831"/>
      <c r="M319" s="831"/>
      <c r="N319" s="831">
        <v>8</v>
      </c>
      <c r="O319" s="831">
        <v>9294.64</v>
      </c>
      <c r="P319" s="827"/>
      <c r="Q319" s="832">
        <v>1161.83</v>
      </c>
    </row>
    <row r="320" spans="1:17" ht="14.45" customHeight="1" x14ac:dyDescent="0.2">
      <c r="A320" s="821" t="s">
        <v>614</v>
      </c>
      <c r="B320" s="822" t="s">
        <v>7229</v>
      </c>
      <c r="C320" s="822" t="s">
        <v>7233</v>
      </c>
      <c r="D320" s="822" t="s">
        <v>7811</v>
      </c>
      <c r="E320" s="822" t="s">
        <v>7650</v>
      </c>
      <c r="F320" s="831"/>
      <c r="G320" s="831"/>
      <c r="H320" s="831"/>
      <c r="I320" s="831"/>
      <c r="J320" s="831">
        <v>1</v>
      </c>
      <c r="K320" s="831">
        <v>326.45</v>
      </c>
      <c r="L320" s="831">
        <v>1</v>
      </c>
      <c r="M320" s="831">
        <v>326.45</v>
      </c>
      <c r="N320" s="831"/>
      <c r="O320" s="831"/>
      <c r="P320" s="827"/>
      <c r="Q320" s="832"/>
    </row>
    <row r="321" spans="1:17" ht="14.45" customHeight="1" x14ac:dyDescent="0.2">
      <c r="A321" s="821" t="s">
        <v>614</v>
      </c>
      <c r="B321" s="822" t="s">
        <v>7229</v>
      </c>
      <c r="C321" s="822" t="s">
        <v>7233</v>
      </c>
      <c r="D321" s="822" t="s">
        <v>7812</v>
      </c>
      <c r="E321" s="822" t="s">
        <v>7718</v>
      </c>
      <c r="F321" s="831">
        <v>34</v>
      </c>
      <c r="G321" s="831">
        <v>952000</v>
      </c>
      <c r="H321" s="831">
        <v>3.7994133258835032</v>
      </c>
      <c r="I321" s="831">
        <v>28000</v>
      </c>
      <c r="J321" s="831">
        <v>11</v>
      </c>
      <c r="K321" s="831">
        <v>250565</v>
      </c>
      <c r="L321" s="831">
        <v>1</v>
      </c>
      <c r="M321" s="831">
        <v>22778.636363636364</v>
      </c>
      <c r="N321" s="831">
        <v>8</v>
      </c>
      <c r="O321" s="831">
        <v>70840</v>
      </c>
      <c r="P321" s="827">
        <v>0.28272105042603718</v>
      </c>
      <c r="Q321" s="832">
        <v>8855</v>
      </c>
    </row>
    <row r="322" spans="1:17" ht="14.45" customHeight="1" x14ac:dyDescent="0.2">
      <c r="A322" s="821" t="s">
        <v>614</v>
      </c>
      <c r="B322" s="822" t="s">
        <v>7229</v>
      </c>
      <c r="C322" s="822" t="s">
        <v>7233</v>
      </c>
      <c r="D322" s="822" t="s">
        <v>7813</v>
      </c>
      <c r="E322" s="822" t="s">
        <v>7814</v>
      </c>
      <c r="F322" s="831">
        <v>56</v>
      </c>
      <c r="G322" s="831">
        <v>550514.81999999995</v>
      </c>
      <c r="H322" s="831">
        <v>0.92048036244380715</v>
      </c>
      <c r="I322" s="831">
        <v>9830.6217857142856</v>
      </c>
      <c r="J322" s="831">
        <v>73</v>
      </c>
      <c r="K322" s="831">
        <v>598073.39999999991</v>
      </c>
      <c r="L322" s="831">
        <v>1</v>
      </c>
      <c r="M322" s="831">
        <v>8192.7863013698625</v>
      </c>
      <c r="N322" s="831">
        <v>75</v>
      </c>
      <c r="O322" s="831">
        <v>397304.1</v>
      </c>
      <c r="P322" s="827">
        <v>0.66430658845553081</v>
      </c>
      <c r="Q322" s="832">
        <v>5297.3879999999999</v>
      </c>
    </row>
    <row r="323" spans="1:17" ht="14.45" customHeight="1" x14ac:dyDescent="0.2">
      <c r="A323" s="821" t="s">
        <v>614</v>
      </c>
      <c r="B323" s="822" t="s">
        <v>7229</v>
      </c>
      <c r="C323" s="822" t="s">
        <v>7233</v>
      </c>
      <c r="D323" s="822" t="s">
        <v>7815</v>
      </c>
      <c r="E323" s="822" t="s">
        <v>7814</v>
      </c>
      <c r="F323" s="831">
        <v>21</v>
      </c>
      <c r="G323" s="831">
        <v>196699.65</v>
      </c>
      <c r="H323" s="831">
        <v>1.1982935708724591</v>
      </c>
      <c r="I323" s="831">
        <v>9366.65</v>
      </c>
      <c r="J323" s="831">
        <v>22</v>
      </c>
      <c r="K323" s="831">
        <v>164149.79999999999</v>
      </c>
      <c r="L323" s="831">
        <v>1</v>
      </c>
      <c r="M323" s="831">
        <v>7461.3545454545447</v>
      </c>
      <c r="N323" s="831">
        <v>20</v>
      </c>
      <c r="O323" s="831">
        <v>103500</v>
      </c>
      <c r="P323" s="827">
        <v>0.6305216332886181</v>
      </c>
      <c r="Q323" s="832">
        <v>5175</v>
      </c>
    </row>
    <row r="324" spans="1:17" ht="14.45" customHeight="1" x14ac:dyDescent="0.2">
      <c r="A324" s="821" t="s">
        <v>614</v>
      </c>
      <c r="B324" s="822" t="s">
        <v>7229</v>
      </c>
      <c r="C324" s="822" t="s">
        <v>7233</v>
      </c>
      <c r="D324" s="822" t="s">
        <v>7816</v>
      </c>
      <c r="E324" s="822" t="s">
        <v>7817</v>
      </c>
      <c r="F324" s="831">
        <v>142</v>
      </c>
      <c r="G324" s="831">
        <v>1157790.75</v>
      </c>
      <c r="H324" s="831">
        <v>1.3131839871211215</v>
      </c>
      <c r="I324" s="831">
        <v>8153.4559859154933</v>
      </c>
      <c r="J324" s="831">
        <v>167</v>
      </c>
      <c r="K324" s="831">
        <v>881666.82</v>
      </c>
      <c r="L324" s="831">
        <v>1</v>
      </c>
      <c r="M324" s="831">
        <v>5279.442035928143</v>
      </c>
      <c r="N324" s="831">
        <v>138</v>
      </c>
      <c r="O324" s="831">
        <v>654503.90000000014</v>
      </c>
      <c r="P324" s="827">
        <v>0.74234833970501479</v>
      </c>
      <c r="Q324" s="832">
        <v>4742.7818840579721</v>
      </c>
    </row>
    <row r="325" spans="1:17" ht="14.45" customHeight="1" x14ac:dyDescent="0.2">
      <c r="A325" s="821" t="s">
        <v>614</v>
      </c>
      <c r="B325" s="822" t="s">
        <v>7229</v>
      </c>
      <c r="C325" s="822" t="s">
        <v>7233</v>
      </c>
      <c r="D325" s="822" t="s">
        <v>7818</v>
      </c>
      <c r="E325" s="822" t="s">
        <v>7819</v>
      </c>
      <c r="F325" s="831">
        <v>17</v>
      </c>
      <c r="G325" s="831">
        <v>186964.13</v>
      </c>
      <c r="H325" s="831">
        <v>0.83331211025434837</v>
      </c>
      <c r="I325" s="831">
        <v>10997.89</v>
      </c>
      <c r="J325" s="831">
        <v>21</v>
      </c>
      <c r="K325" s="831">
        <v>224362.67000000004</v>
      </c>
      <c r="L325" s="831">
        <v>1</v>
      </c>
      <c r="M325" s="831">
        <v>10683.936666666668</v>
      </c>
      <c r="N325" s="831">
        <v>10</v>
      </c>
      <c r="O325" s="831">
        <v>101738.19999999998</v>
      </c>
      <c r="P325" s="827">
        <v>0.45345422213062431</v>
      </c>
      <c r="Q325" s="832">
        <v>10173.819999999998</v>
      </c>
    </row>
    <row r="326" spans="1:17" ht="14.45" customHeight="1" x14ac:dyDescent="0.2">
      <c r="A326" s="821" t="s">
        <v>614</v>
      </c>
      <c r="B326" s="822" t="s">
        <v>7229</v>
      </c>
      <c r="C326" s="822" t="s">
        <v>7233</v>
      </c>
      <c r="D326" s="822" t="s">
        <v>7820</v>
      </c>
      <c r="E326" s="822" t="s">
        <v>7819</v>
      </c>
      <c r="F326" s="831">
        <v>57</v>
      </c>
      <c r="G326" s="831">
        <v>1144556.79</v>
      </c>
      <c r="H326" s="831">
        <v>1.8519347510569817</v>
      </c>
      <c r="I326" s="831">
        <v>20079.943684210528</v>
      </c>
      <c r="J326" s="831">
        <v>65</v>
      </c>
      <c r="K326" s="831">
        <v>618033.00000000023</v>
      </c>
      <c r="L326" s="831">
        <v>1</v>
      </c>
      <c r="M326" s="831">
        <v>9508.2000000000044</v>
      </c>
      <c r="N326" s="831">
        <v>33</v>
      </c>
      <c r="O326" s="831">
        <v>248322.49999999997</v>
      </c>
      <c r="P326" s="827">
        <v>0.40179488797523738</v>
      </c>
      <c r="Q326" s="832">
        <v>7524.9242424242411</v>
      </c>
    </row>
    <row r="327" spans="1:17" ht="14.45" customHeight="1" x14ac:dyDescent="0.2">
      <c r="A327" s="821" t="s">
        <v>614</v>
      </c>
      <c r="B327" s="822" t="s">
        <v>7229</v>
      </c>
      <c r="C327" s="822" t="s">
        <v>7233</v>
      </c>
      <c r="D327" s="822" t="s">
        <v>7821</v>
      </c>
      <c r="E327" s="822" t="s">
        <v>7822</v>
      </c>
      <c r="F327" s="831">
        <v>1</v>
      </c>
      <c r="G327" s="831">
        <v>9139.69</v>
      </c>
      <c r="H327" s="831">
        <v>1</v>
      </c>
      <c r="I327" s="831">
        <v>9139.69</v>
      </c>
      <c r="J327" s="831">
        <v>1</v>
      </c>
      <c r="K327" s="831">
        <v>9139.69</v>
      </c>
      <c r="L327" s="831">
        <v>1</v>
      </c>
      <c r="M327" s="831">
        <v>9139.69</v>
      </c>
      <c r="N327" s="831"/>
      <c r="O327" s="831"/>
      <c r="P327" s="827"/>
      <c r="Q327" s="832"/>
    </row>
    <row r="328" spans="1:17" ht="14.45" customHeight="1" x14ac:dyDescent="0.2">
      <c r="A328" s="821" t="s">
        <v>614</v>
      </c>
      <c r="B328" s="822" t="s">
        <v>7229</v>
      </c>
      <c r="C328" s="822" t="s">
        <v>7233</v>
      </c>
      <c r="D328" s="822" t="s">
        <v>7821</v>
      </c>
      <c r="E328" s="822" t="s">
        <v>7823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7814.16</v>
      </c>
      <c r="P328" s="827"/>
      <c r="Q328" s="832">
        <v>7814.16</v>
      </c>
    </row>
    <row r="329" spans="1:17" ht="14.45" customHeight="1" x14ac:dyDescent="0.2">
      <c r="A329" s="821" t="s">
        <v>614</v>
      </c>
      <c r="B329" s="822" t="s">
        <v>7229</v>
      </c>
      <c r="C329" s="822" t="s">
        <v>7233</v>
      </c>
      <c r="D329" s="822" t="s">
        <v>7824</v>
      </c>
      <c r="E329" s="822" t="s">
        <v>7825</v>
      </c>
      <c r="F329" s="831"/>
      <c r="G329" s="831"/>
      <c r="H329" s="831"/>
      <c r="I329" s="831"/>
      <c r="J329" s="831">
        <v>2</v>
      </c>
      <c r="K329" s="831">
        <v>5658.54</v>
      </c>
      <c r="L329" s="831">
        <v>1</v>
      </c>
      <c r="M329" s="831">
        <v>2829.27</v>
      </c>
      <c r="N329" s="831"/>
      <c r="O329" s="831"/>
      <c r="P329" s="827"/>
      <c r="Q329" s="832"/>
    </row>
    <row r="330" spans="1:17" ht="14.45" customHeight="1" x14ac:dyDescent="0.2">
      <c r="A330" s="821" t="s">
        <v>614</v>
      </c>
      <c r="B330" s="822" t="s">
        <v>7229</v>
      </c>
      <c r="C330" s="822" t="s">
        <v>7233</v>
      </c>
      <c r="D330" s="822" t="s">
        <v>7826</v>
      </c>
      <c r="E330" s="822" t="s">
        <v>7827</v>
      </c>
      <c r="F330" s="831">
        <v>65</v>
      </c>
      <c r="G330" s="831">
        <v>1244660.3699999999</v>
      </c>
      <c r="H330" s="831">
        <v>20.993745192891552</v>
      </c>
      <c r="I330" s="831">
        <v>19148.621076923075</v>
      </c>
      <c r="J330" s="831">
        <v>4</v>
      </c>
      <c r="K330" s="831">
        <v>59287.199999999997</v>
      </c>
      <c r="L330" s="831">
        <v>1</v>
      </c>
      <c r="M330" s="831">
        <v>14821.8</v>
      </c>
      <c r="N330" s="831"/>
      <c r="O330" s="831"/>
      <c r="P330" s="827"/>
      <c r="Q330" s="832"/>
    </row>
    <row r="331" spans="1:17" ht="14.45" customHeight="1" x14ac:dyDescent="0.2">
      <c r="A331" s="821" t="s">
        <v>614</v>
      </c>
      <c r="B331" s="822" t="s">
        <v>7229</v>
      </c>
      <c r="C331" s="822" t="s">
        <v>7233</v>
      </c>
      <c r="D331" s="822" t="s">
        <v>7828</v>
      </c>
      <c r="E331" s="822" t="s">
        <v>7827</v>
      </c>
      <c r="F331" s="831">
        <v>61</v>
      </c>
      <c r="G331" s="831">
        <v>793425.9800000001</v>
      </c>
      <c r="H331" s="831">
        <v>16.715951476028756</v>
      </c>
      <c r="I331" s="831">
        <v>13006.983278688525</v>
      </c>
      <c r="J331" s="831">
        <v>4</v>
      </c>
      <c r="K331" s="831">
        <v>47465.2</v>
      </c>
      <c r="L331" s="831">
        <v>1</v>
      </c>
      <c r="M331" s="831">
        <v>11866.3</v>
      </c>
      <c r="N331" s="831"/>
      <c r="O331" s="831"/>
      <c r="P331" s="827"/>
      <c r="Q331" s="832"/>
    </row>
    <row r="332" spans="1:17" ht="14.45" customHeight="1" x14ac:dyDescent="0.2">
      <c r="A332" s="821" t="s">
        <v>614</v>
      </c>
      <c r="B332" s="822" t="s">
        <v>7229</v>
      </c>
      <c r="C332" s="822" t="s">
        <v>7233</v>
      </c>
      <c r="D332" s="822" t="s">
        <v>7829</v>
      </c>
      <c r="E332" s="822" t="s">
        <v>7830</v>
      </c>
      <c r="F332" s="831">
        <v>67</v>
      </c>
      <c r="G332" s="831">
        <v>509128.13000000006</v>
      </c>
      <c r="H332" s="831">
        <v>16.928751218629845</v>
      </c>
      <c r="I332" s="831">
        <v>7598.9273134328369</v>
      </c>
      <c r="J332" s="831">
        <v>4</v>
      </c>
      <c r="K332" s="831">
        <v>30074.76</v>
      </c>
      <c r="L332" s="831">
        <v>1</v>
      </c>
      <c r="M332" s="831">
        <v>7518.69</v>
      </c>
      <c r="N332" s="831"/>
      <c r="O332" s="831"/>
      <c r="P332" s="827"/>
      <c r="Q332" s="832"/>
    </row>
    <row r="333" spans="1:17" ht="14.45" customHeight="1" x14ac:dyDescent="0.2">
      <c r="A333" s="821" t="s">
        <v>614</v>
      </c>
      <c r="B333" s="822" t="s">
        <v>7229</v>
      </c>
      <c r="C333" s="822" t="s">
        <v>7233</v>
      </c>
      <c r="D333" s="822" t="s">
        <v>7831</v>
      </c>
      <c r="E333" s="822" t="s">
        <v>7832</v>
      </c>
      <c r="F333" s="831">
        <v>61</v>
      </c>
      <c r="G333" s="831">
        <v>281702.27999999997</v>
      </c>
      <c r="H333" s="831">
        <v>15.408116516579588</v>
      </c>
      <c r="I333" s="831">
        <v>4618.0701639344261</v>
      </c>
      <c r="J333" s="831">
        <v>4</v>
      </c>
      <c r="K333" s="831">
        <v>18282.72</v>
      </c>
      <c r="L333" s="831">
        <v>1</v>
      </c>
      <c r="M333" s="831">
        <v>4570.68</v>
      </c>
      <c r="N333" s="831"/>
      <c r="O333" s="831"/>
      <c r="P333" s="827"/>
      <c r="Q333" s="832"/>
    </row>
    <row r="334" spans="1:17" ht="14.45" customHeight="1" x14ac:dyDescent="0.2">
      <c r="A334" s="821" t="s">
        <v>614</v>
      </c>
      <c r="B334" s="822" t="s">
        <v>7229</v>
      </c>
      <c r="C334" s="822" t="s">
        <v>7233</v>
      </c>
      <c r="D334" s="822" t="s">
        <v>7833</v>
      </c>
      <c r="E334" s="822" t="s">
        <v>7834</v>
      </c>
      <c r="F334" s="831"/>
      <c r="G334" s="831"/>
      <c r="H334" s="831"/>
      <c r="I334" s="831"/>
      <c r="J334" s="831">
        <v>2</v>
      </c>
      <c r="K334" s="831">
        <v>29669.3</v>
      </c>
      <c r="L334" s="831">
        <v>1</v>
      </c>
      <c r="M334" s="831">
        <v>14834.65</v>
      </c>
      <c r="N334" s="831">
        <v>1</v>
      </c>
      <c r="O334" s="831">
        <v>18395</v>
      </c>
      <c r="P334" s="827">
        <v>0.62000114596569522</v>
      </c>
      <c r="Q334" s="832">
        <v>18395</v>
      </c>
    </row>
    <row r="335" spans="1:17" ht="14.45" customHeight="1" x14ac:dyDescent="0.2">
      <c r="A335" s="821" t="s">
        <v>614</v>
      </c>
      <c r="B335" s="822" t="s">
        <v>7229</v>
      </c>
      <c r="C335" s="822" t="s">
        <v>7233</v>
      </c>
      <c r="D335" s="822" t="s">
        <v>7835</v>
      </c>
      <c r="E335" s="822" t="s">
        <v>7836</v>
      </c>
      <c r="F335" s="831">
        <v>5</v>
      </c>
      <c r="G335" s="831">
        <v>198950</v>
      </c>
      <c r="H335" s="831">
        <v>0.625</v>
      </c>
      <c r="I335" s="831">
        <v>39790</v>
      </c>
      <c r="J335" s="831">
        <v>8</v>
      </c>
      <c r="K335" s="831">
        <v>318320</v>
      </c>
      <c r="L335" s="831">
        <v>1</v>
      </c>
      <c r="M335" s="831">
        <v>39790</v>
      </c>
      <c r="N335" s="831">
        <v>6</v>
      </c>
      <c r="O335" s="831">
        <v>101443.8</v>
      </c>
      <c r="P335" s="827">
        <v>0.31868497109826588</v>
      </c>
      <c r="Q335" s="832">
        <v>16907.3</v>
      </c>
    </row>
    <row r="336" spans="1:17" ht="14.45" customHeight="1" x14ac:dyDescent="0.2">
      <c r="A336" s="821" t="s">
        <v>614</v>
      </c>
      <c r="B336" s="822" t="s">
        <v>7229</v>
      </c>
      <c r="C336" s="822" t="s">
        <v>7233</v>
      </c>
      <c r="D336" s="822" t="s">
        <v>7837</v>
      </c>
      <c r="E336" s="822" t="s">
        <v>7838</v>
      </c>
      <c r="F336" s="831">
        <v>127</v>
      </c>
      <c r="G336" s="831">
        <v>800358.15999999992</v>
      </c>
      <c r="H336" s="831">
        <v>1.0412788467793348</v>
      </c>
      <c r="I336" s="831">
        <v>6302.0327559055113</v>
      </c>
      <c r="J336" s="831">
        <v>164</v>
      </c>
      <c r="K336" s="831">
        <v>768629.99999999988</v>
      </c>
      <c r="L336" s="831">
        <v>1</v>
      </c>
      <c r="M336" s="831">
        <v>4686.7682926829257</v>
      </c>
      <c r="N336" s="831">
        <v>105</v>
      </c>
      <c r="O336" s="831">
        <v>495780.2699999999</v>
      </c>
      <c r="P336" s="827">
        <v>0.64501811014402244</v>
      </c>
      <c r="Q336" s="832">
        <v>4721.7168571428565</v>
      </c>
    </row>
    <row r="337" spans="1:17" ht="14.45" customHeight="1" x14ac:dyDescent="0.2">
      <c r="A337" s="821" t="s">
        <v>614</v>
      </c>
      <c r="B337" s="822" t="s">
        <v>7229</v>
      </c>
      <c r="C337" s="822" t="s">
        <v>7233</v>
      </c>
      <c r="D337" s="822" t="s">
        <v>7839</v>
      </c>
      <c r="E337" s="822" t="s">
        <v>7840</v>
      </c>
      <c r="F337" s="831">
        <v>6</v>
      </c>
      <c r="G337" s="831">
        <v>83945.459999999992</v>
      </c>
      <c r="H337" s="831">
        <v>0.2852367861796985</v>
      </c>
      <c r="I337" s="831">
        <v>13990.909999999998</v>
      </c>
      <c r="J337" s="831">
        <v>23</v>
      </c>
      <c r="K337" s="831">
        <v>294300.95999999996</v>
      </c>
      <c r="L337" s="831">
        <v>1</v>
      </c>
      <c r="M337" s="831">
        <v>12795.693913043477</v>
      </c>
      <c r="N337" s="831">
        <v>8</v>
      </c>
      <c r="O337" s="831">
        <v>82559.66</v>
      </c>
      <c r="P337" s="827">
        <v>0.28052800099598729</v>
      </c>
      <c r="Q337" s="832">
        <v>10319.9575</v>
      </c>
    </row>
    <row r="338" spans="1:17" ht="14.45" customHeight="1" x14ac:dyDescent="0.2">
      <c r="A338" s="821" t="s">
        <v>614</v>
      </c>
      <c r="B338" s="822" t="s">
        <v>7229</v>
      </c>
      <c r="C338" s="822" t="s">
        <v>7233</v>
      </c>
      <c r="D338" s="822" t="s">
        <v>7841</v>
      </c>
      <c r="E338" s="822" t="s">
        <v>7842</v>
      </c>
      <c r="F338" s="831"/>
      <c r="G338" s="831"/>
      <c r="H338" s="831"/>
      <c r="I338" s="831"/>
      <c r="J338" s="831">
        <v>1</v>
      </c>
      <c r="K338" s="831">
        <v>8115.76</v>
      </c>
      <c r="L338" s="831">
        <v>1</v>
      </c>
      <c r="M338" s="831">
        <v>8115.76</v>
      </c>
      <c r="N338" s="831">
        <v>1</v>
      </c>
      <c r="O338" s="831">
        <v>6938.89</v>
      </c>
      <c r="P338" s="827">
        <v>0.85498955119421971</v>
      </c>
      <c r="Q338" s="832">
        <v>6938.89</v>
      </c>
    </row>
    <row r="339" spans="1:17" ht="14.45" customHeight="1" x14ac:dyDescent="0.2">
      <c r="A339" s="821" t="s">
        <v>614</v>
      </c>
      <c r="B339" s="822" t="s">
        <v>7229</v>
      </c>
      <c r="C339" s="822" t="s">
        <v>7233</v>
      </c>
      <c r="D339" s="822" t="s">
        <v>7843</v>
      </c>
      <c r="E339" s="822" t="s">
        <v>7844</v>
      </c>
      <c r="F339" s="831">
        <v>54</v>
      </c>
      <c r="G339" s="831">
        <v>380440.8</v>
      </c>
      <c r="H339" s="831">
        <v>0.81818181818181801</v>
      </c>
      <c r="I339" s="831">
        <v>7045.2</v>
      </c>
      <c r="J339" s="831">
        <v>66</v>
      </c>
      <c r="K339" s="831">
        <v>464983.20000000007</v>
      </c>
      <c r="L339" s="831">
        <v>1</v>
      </c>
      <c r="M339" s="831">
        <v>7045.2000000000007</v>
      </c>
      <c r="N339" s="831">
        <v>48</v>
      </c>
      <c r="O339" s="831">
        <v>338169.59999999998</v>
      </c>
      <c r="P339" s="827">
        <v>0.72727272727272707</v>
      </c>
      <c r="Q339" s="832">
        <v>7045.2</v>
      </c>
    </row>
    <row r="340" spans="1:17" ht="14.45" customHeight="1" x14ac:dyDescent="0.2">
      <c r="A340" s="821" t="s">
        <v>614</v>
      </c>
      <c r="B340" s="822" t="s">
        <v>7229</v>
      </c>
      <c r="C340" s="822" t="s">
        <v>7233</v>
      </c>
      <c r="D340" s="822" t="s">
        <v>7845</v>
      </c>
      <c r="E340" s="822" t="s">
        <v>7846</v>
      </c>
      <c r="F340" s="831">
        <v>24</v>
      </c>
      <c r="G340" s="831">
        <v>476833.50000000006</v>
      </c>
      <c r="H340" s="831">
        <v>14.602158934313277</v>
      </c>
      <c r="I340" s="831">
        <v>19868.062500000004</v>
      </c>
      <c r="J340" s="831">
        <v>2</v>
      </c>
      <c r="K340" s="831">
        <v>32655</v>
      </c>
      <c r="L340" s="831">
        <v>1</v>
      </c>
      <c r="M340" s="831">
        <v>16327.5</v>
      </c>
      <c r="N340" s="831"/>
      <c r="O340" s="831"/>
      <c r="P340" s="827"/>
      <c r="Q340" s="832"/>
    </row>
    <row r="341" spans="1:17" ht="14.45" customHeight="1" x14ac:dyDescent="0.2">
      <c r="A341" s="821" t="s">
        <v>614</v>
      </c>
      <c r="B341" s="822" t="s">
        <v>7229</v>
      </c>
      <c r="C341" s="822" t="s">
        <v>7233</v>
      </c>
      <c r="D341" s="822" t="s">
        <v>7847</v>
      </c>
      <c r="E341" s="822" t="s">
        <v>7846</v>
      </c>
      <c r="F341" s="831">
        <v>24</v>
      </c>
      <c r="G341" s="831">
        <v>298692</v>
      </c>
      <c r="H341" s="831">
        <v>12</v>
      </c>
      <c r="I341" s="831">
        <v>12445.5</v>
      </c>
      <c r="J341" s="831">
        <v>2</v>
      </c>
      <c r="K341" s="831">
        <v>24891</v>
      </c>
      <c r="L341" s="831">
        <v>1</v>
      </c>
      <c r="M341" s="831">
        <v>12445.5</v>
      </c>
      <c r="N341" s="831"/>
      <c r="O341" s="831"/>
      <c r="P341" s="827"/>
      <c r="Q341" s="832"/>
    </row>
    <row r="342" spans="1:17" ht="14.45" customHeight="1" x14ac:dyDescent="0.2">
      <c r="A342" s="821" t="s">
        <v>614</v>
      </c>
      <c r="B342" s="822" t="s">
        <v>7229</v>
      </c>
      <c r="C342" s="822" t="s">
        <v>7233</v>
      </c>
      <c r="D342" s="822" t="s">
        <v>7848</v>
      </c>
      <c r="E342" s="822" t="s">
        <v>7846</v>
      </c>
      <c r="F342" s="831">
        <v>25</v>
      </c>
      <c r="G342" s="831">
        <v>132332.5</v>
      </c>
      <c r="H342" s="831">
        <v>12.5</v>
      </c>
      <c r="I342" s="831">
        <v>5293.3</v>
      </c>
      <c r="J342" s="831">
        <v>2</v>
      </c>
      <c r="K342" s="831">
        <v>10586.6</v>
      </c>
      <c r="L342" s="831">
        <v>1</v>
      </c>
      <c r="M342" s="831">
        <v>5293.3</v>
      </c>
      <c r="N342" s="831"/>
      <c r="O342" s="831"/>
      <c r="P342" s="827"/>
      <c r="Q342" s="832"/>
    </row>
    <row r="343" spans="1:17" ht="14.45" customHeight="1" x14ac:dyDescent="0.2">
      <c r="A343" s="821" t="s">
        <v>614</v>
      </c>
      <c r="B343" s="822" t="s">
        <v>7229</v>
      </c>
      <c r="C343" s="822" t="s">
        <v>7233</v>
      </c>
      <c r="D343" s="822" t="s">
        <v>7849</v>
      </c>
      <c r="E343" s="822" t="s">
        <v>7850</v>
      </c>
      <c r="F343" s="831">
        <v>10</v>
      </c>
      <c r="G343" s="831">
        <v>220740</v>
      </c>
      <c r="H343" s="831">
        <v>1.0092780054757242</v>
      </c>
      <c r="I343" s="831">
        <v>22074</v>
      </c>
      <c r="J343" s="831">
        <v>10</v>
      </c>
      <c r="K343" s="831">
        <v>218710.8</v>
      </c>
      <c r="L343" s="831">
        <v>1</v>
      </c>
      <c r="M343" s="831">
        <v>21871.079999999998</v>
      </c>
      <c r="N343" s="831">
        <v>7</v>
      </c>
      <c r="O343" s="831">
        <v>151810.30000000002</v>
      </c>
      <c r="P343" s="827">
        <v>0.6941143281447465</v>
      </c>
      <c r="Q343" s="832">
        <v>21687.185714285715</v>
      </c>
    </row>
    <row r="344" spans="1:17" ht="14.45" customHeight="1" x14ac:dyDescent="0.2">
      <c r="A344" s="821" t="s">
        <v>614</v>
      </c>
      <c r="B344" s="822" t="s">
        <v>7229</v>
      </c>
      <c r="C344" s="822" t="s">
        <v>7233</v>
      </c>
      <c r="D344" s="822" t="s">
        <v>7851</v>
      </c>
      <c r="E344" s="822" t="s">
        <v>7778</v>
      </c>
      <c r="F344" s="831">
        <v>40</v>
      </c>
      <c r="G344" s="831">
        <v>83531.999999999985</v>
      </c>
      <c r="H344" s="831">
        <v>1.0810810810810809</v>
      </c>
      <c r="I344" s="831">
        <v>2088.2999999999997</v>
      </c>
      <c r="J344" s="831">
        <v>37</v>
      </c>
      <c r="K344" s="831">
        <v>77267.100000000006</v>
      </c>
      <c r="L344" s="831">
        <v>1</v>
      </c>
      <c r="M344" s="831">
        <v>2088.3000000000002</v>
      </c>
      <c r="N344" s="831">
        <v>29</v>
      </c>
      <c r="O344" s="831">
        <v>60556.5</v>
      </c>
      <c r="P344" s="827">
        <v>0.78372942688414593</v>
      </c>
      <c r="Q344" s="832">
        <v>2088.155172413793</v>
      </c>
    </row>
    <row r="345" spans="1:17" ht="14.45" customHeight="1" x14ac:dyDescent="0.2">
      <c r="A345" s="821" t="s">
        <v>614</v>
      </c>
      <c r="B345" s="822" t="s">
        <v>7229</v>
      </c>
      <c r="C345" s="822" t="s">
        <v>7233</v>
      </c>
      <c r="D345" s="822" t="s">
        <v>7852</v>
      </c>
      <c r="E345" s="822" t="s">
        <v>7853</v>
      </c>
      <c r="F345" s="831">
        <v>9</v>
      </c>
      <c r="G345" s="831">
        <v>134694</v>
      </c>
      <c r="H345" s="831">
        <v>0.97304677623261693</v>
      </c>
      <c r="I345" s="831">
        <v>14966</v>
      </c>
      <c r="J345" s="831">
        <v>10</v>
      </c>
      <c r="K345" s="831">
        <v>138425</v>
      </c>
      <c r="L345" s="831">
        <v>1</v>
      </c>
      <c r="M345" s="831">
        <v>13842.5</v>
      </c>
      <c r="N345" s="831">
        <v>11</v>
      </c>
      <c r="O345" s="831">
        <v>142072.30000000002</v>
      </c>
      <c r="P345" s="827">
        <v>1.026348564204443</v>
      </c>
      <c r="Q345" s="832">
        <v>12915.663636363637</v>
      </c>
    </row>
    <row r="346" spans="1:17" ht="14.45" customHeight="1" x14ac:dyDescent="0.2">
      <c r="A346" s="821" t="s">
        <v>614</v>
      </c>
      <c r="B346" s="822" t="s">
        <v>7229</v>
      </c>
      <c r="C346" s="822" t="s">
        <v>7233</v>
      </c>
      <c r="D346" s="822" t="s">
        <v>7854</v>
      </c>
      <c r="E346" s="822" t="s">
        <v>7855</v>
      </c>
      <c r="F346" s="831">
        <v>138</v>
      </c>
      <c r="G346" s="831">
        <v>820775.19</v>
      </c>
      <c r="H346" s="831">
        <v>0.77453411681035278</v>
      </c>
      <c r="I346" s="831">
        <v>5947.6463043478261</v>
      </c>
      <c r="J346" s="831">
        <v>220</v>
      </c>
      <c r="K346" s="831">
        <v>1059701.79</v>
      </c>
      <c r="L346" s="831">
        <v>1</v>
      </c>
      <c r="M346" s="831">
        <v>4816.8263181818184</v>
      </c>
      <c r="N346" s="831">
        <v>150</v>
      </c>
      <c r="O346" s="831">
        <v>724016.12000000011</v>
      </c>
      <c r="P346" s="827">
        <v>0.68322628765211402</v>
      </c>
      <c r="Q346" s="832">
        <v>4826.7741333333342</v>
      </c>
    </row>
    <row r="347" spans="1:17" ht="14.45" customHeight="1" x14ac:dyDescent="0.2">
      <c r="A347" s="821" t="s">
        <v>614</v>
      </c>
      <c r="B347" s="822" t="s">
        <v>7229</v>
      </c>
      <c r="C347" s="822" t="s">
        <v>7233</v>
      </c>
      <c r="D347" s="822" t="s">
        <v>7856</v>
      </c>
      <c r="E347" s="822" t="s">
        <v>7857</v>
      </c>
      <c r="F347" s="831">
        <v>11</v>
      </c>
      <c r="G347" s="831">
        <v>112734.6</v>
      </c>
      <c r="H347" s="831">
        <v>3.6666666666666665</v>
      </c>
      <c r="I347" s="831">
        <v>10248.6</v>
      </c>
      <c r="J347" s="831">
        <v>3</v>
      </c>
      <c r="K347" s="831">
        <v>30745.800000000003</v>
      </c>
      <c r="L347" s="831">
        <v>1</v>
      </c>
      <c r="M347" s="831">
        <v>10248.6</v>
      </c>
      <c r="N347" s="831"/>
      <c r="O347" s="831"/>
      <c r="P347" s="827"/>
      <c r="Q347" s="832"/>
    </row>
    <row r="348" spans="1:17" ht="14.45" customHeight="1" x14ac:dyDescent="0.2">
      <c r="A348" s="821" t="s">
        <v>614</v>
      </c>
      <c r="B348" s="822" t="s">
        <v>7229</v>
      </c>
      <c r="C348" s="822" t="s">
        <v>7233</v>
      </c>
      <c r="D348" s="822" t="s">
        <v>7858</v>
      </c>
      <c r="E348" s="822" t="s">
        <v>7859</v>
      </c>
      <c r="F348" s="831">
        <v>5</v>
      </c>
      <c r="G348" s="831">
        <v>157035</v>
      </c>
      <c r="H348" s="831">
        <v>1.6666666666666667</v>
      </c>
      <c r="I348" s="831">
        <v>31407</v>
      </c>
      <c r="J348" s="831">
        <v>3</v>
      </c>
      <c r="K348" s="831">
        <v>94221</v>
      </c>
      <c r="L348" s="831">
        <v>1</v>
      </c>
      <c r="M348" s="831">
        <v>31407</v>
      </c>
      <c r="N348" s="831">
        <v>7</v>
      </c>
      <c r="O348" s="831">
        <v>180481.8</v>
      </c>
      <c r="P348" s="827">
        <v>1.9155156493775272</v>
      </c>
      <c r="Q348" s="832">
        <v>25783.114285714284</v>
      </c>
    </row>
    <row r="349" spans="1:17" ht="14.45" customHeight="1" x14ac:dyDescent="0.2">
      <c r="A349" s="821" t="s">
        <v>614</v>
      </c>
      <c r="B349" s="822" t="s">
        <v>7229</v>
      </c>
      <c r="C349" s="822" t="s">
        <v>7233</v>
      </c>
      <c r="D349" s="822" t="s">
        <v>7860</v>
      </c>
      <c r="E349" s="822" t="s">
        <v>7861</v>
      </c>
      <c r="F349" s="831">
        <v>20</v>
      </c>
      <c r="G349" s="831">
        <v>386031.4</v>
      </c>
      <c r="H349" s="831">
        <v>0.24880363544471987</v>
      </c>
      <c r="I349" s="831">
        <v>19301.57</v>
      </c>
      <c r="J349" s="831">
        <v>89</v>
      </c>
      <c r="K349" s="831">
        <v>1551550.4799999995</v>
      </c>
      <c r="L349" s="831">
        <v>1</v>
      </c>
      <c r="M349" s="831">
        <v>17433.151460674151</v>
      </c>
      <c r="N349" s="831">
        <v>21</v>
      </c>
      <c r="O349" s="831">
        <v>272301.57</v>
      </c>
      <c r="P349" s="827">
        <v>0.17550287503375339</v>
      </c>
      <c r="Q349" s="832">
        <v>12966.741428571429</v>
      </c>
    </row>
    <row r="350" spans="1:17" ht="14.45" customHeight="1" x14ac:dyDescent="0.2">
      <c r="A350" s="821" t="s">
        <v>614</v>
      </c>
      <c r="B350" s="822" t="s">
        <v>7229</v>
      </c>
      <c r="C350" s="822" t="s">
        <v>7233</v>
      </c>
      <c r="D350" s="822" t="s">
        <v>7862</v>
      </c>
      <c r="E350" s="822" t="s">
        <v>7863</v>
      </c>
      <c r="F350" s="831">
        <v>45</v>
      </c>
      <c r="G350" s="831">
        <v>1411569.4500000004</v>
      </c>
      <c r="H350" s="831">
        <v>2.2792587566096674</v>
      </c>
      <c r="I350" s="831">
        <v>31368.21000000001</v>
      </c>
      <c r="J350" s="831">
        <v>31</v>
      </c>
      <c r="K350" s="831">
        <v>619310.75</v>
      </c>
      <c r="L350" s="831">
        <v>1</v>
      </c>
      <c r="M350" s="831">
        <v>19977.766129032258</v>
      </c>
      <c r="N350" s="831">
        <v>6</v>
      </c>
      <c r="O350" s="831">
        <v>135641.70000000001</v>
      </c>
      <c r="P350" s="827">
        <v>0.21902041907071695</v>
      </c>
      <c r="Q350" s="832">
        <v>22606.95</v>
      </c>
    </row>
    <row r="351" spans="1:17" ht="14.45" customHeight="1" x14ac:dyDescent="0.2">
      <c r="A351" s="821" t="s">
        <v>614</v>
      </c>
      <c r="B351" s="822" t="s">
        <v>7229</v>
      </c>
      <c r="C351" s="822" t="s">
        <v>7233</v>
      </c>
      <c r="D351" s="822" t="s">
        <v>7864</v>
      </c>
      <c r="E351" s="822" t="s">
        <v>7865</v>
      </c>
      <c r="F351" s="831">
        <v>2</v>
      </c>
      <c r="G351" s="831">
        <v>62265.04</v>
      </c>
      <c r="H351" s="831"/>
      <c r="I351" s="831">
        <v>31132.52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614</v>
      </c>
      <c r="B352" s="822" t="s">
        <v>7229</v>
      </c>
      <c r="C352" s="822" t="s">
        <v>7233</v>
      </c>
      <c r="D352" s="822" t="s">
        <v>7866</v>
      </c>
      <c r="E352" s="822" t="s">
        <v>7865</v>
      </c>
      <c r="F352" s="831">
        <v>2</v>
      </c>
      <c r="G352" s="831">
        <v>48226.16</v>
      </c>
      <c r="H352" s="831"/>
      <c r="I352" s="831">
        <v>24113.08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614</v>
      </c>
      <c r="B353" s="822" t="s">
        <v>7229</v>
      </c>
      <c r="C353" s="822" t="s">
        <v>7233</v>
      </c>
      <c r="D353" s="822" t="s">
        <v>7867</v>
      </c>
      <c r="E353" s="822" t="s">
        <v>7868</v>
      </c>
      <c r="F353" s="831">
        <v>3</v>
      </c>
      <c r="G353" s="831">
        <v>71071.83</v>
      </c>
      <c r="H353" s="831"/>
      <c r="I353" s="831">
        <v>23690.61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614</v>
      </c>
      <c r="B354" s="822" t="s">
        <v>7229</v>
      </c>
      <c r="C354" s="822" t="s">
        <v>7233</v>
      </c>
      <c r="D354" s="822" t="s">
        <v>7869</v>
      </c>
      <c r="E354" s="822" t="s">
        <v>7865</v>
      </c>
      <c r="F354" s="831">
        <v>3</v>
      </c>
      <c r="G354" s="831">
        <v>38509.409999999996</v>
      </c>
      <c r="H354" s="831"/>
      <c r="I354" s="831">
        <v>12836.47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614</v>
      </c>
      <c r="B355" s="822" t="s">
        <v>7229</v>
      </c>
      <c r="C355" s="822" t="s">
        <v>7233</v>
      </c>
      <c r="D355" s="822" t="s">
        <v>7870</v>
      </c>
      <c r="E355" s="822" t="s">
        <v>7865</v>
      </c>
      <c r="F355" s="831">
        <v>4</v>
      </c>
      <c r="G355" s="831">
        <v>51345.88</v>
      </c>
      <c r="H355" s="831"/>
      <c r="I355" s="831">
        <v>12836.47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614</v>
      </c>
      <c r="B356" s="822" t="s">
        <v>7229</v>
      </c>
      <c r="C356" s="822" t="s">
        <v>7233</v>
      </c>
      <c r="D356" s="822" t="s">
        <v>7871</v>
      </c>
      <c r="E356" s="822" t="s">
        <v>7868</v>
      </c>
      <c r="F356" s="831">
        <v>4</v>
      </c>
      <c r="G356" s="831">
        <v>66554.679999999993</v>
      </c>
      <c r="H356" s="831"/>
      <c r="I356" s="831">
        <v>16638.669999999998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614</v>
      </c>
      <c r="B357" s="822" t="s">
        <v>7229</v>
      </c>
      <c r="C357" s="822" t="s">
        <v>7233</v>
      </c>
      <c r="D357" s="822" t="s">
        <v>7872</v>
      </c>
      <c r="E357" s="822" t="s">
        <v>7865</v>
      </c>
      <c r="F357" s="831">
        <v>2</v>
      </c>
      <c r="G357" s="831">
        <v>25672.94</v>
      </c>
      <c r="H357" s="831"/>
      <c r="I357" s="831">
        <v>12836.47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614</v>
      </c>
      <c r="B358" s="822" t="s">
        <v>7229</v>
      </c>
      <c r="C358" s="822" t="s">
        <v>7233</v>
      </c>
      <c r="D358" s="822" t="s">
        <v>7873</v>
      </c>
      <c r="E358" s="822" t="s">
        <v>7874</v>
      </c>
      <c r="F358" s="831"/>
      <c r="G358" s="831"/>
      <c r="H358" s="831"/>
      <c r="I358" s="831"/>
      <c r="J358" s="831">
        <v>3</v>
      </c>
      <c r="K358" s="831">
        <v>77022.180000000008</v>
      </c>
      <c r="L358" s="831">
        <v>1</v>
      </c>
      <c r="M358" s="831">
        <v>25674.06</v>
      </c>
      <c r="N358" s="831">
        <v>3</v>
      </c>
      <c r="O358" s="831">
        <v>77022.180000000008</v>
      </c>
      <c r="P358" s="827">
        <v>1</v>
      </c>
      <c r="Q358" s="832">
        <v>25674.06</v>
      </c>
    </row>
    <row r="359" spans="1:17" ht="14.45" customHeight="1" x14ac:dyDescent="0.2">
      <c r="A359" s="821" t="s">
        <v>614</v>
      </c>
      <c r="B359" s="822" t="s">
        <v>7229</v>
      </c>
      <c r="C359" s="822" t="s">
        <v>7233</v>
      </c>
      <c r="D359" s="822" t="s">
        <v>7875</v>
      </c>
      <c r="E359" s="822" t="s">
        <v>7876</v>
      </c>
      <c r="F359" s="831"/>
      <c r="G359" s="831"/>
      <c r="H359" s="831"/>
      <c r="I359" s="831"/>
      <c r="J359" s="831">
        <v>3</v>
      </c>
      <c r="K359" s="831">
        <v>73744.649999999994</v>
      </c>
      <c r="L359" s="831">
        <v>1</v>
      </c>
      <c r="M359" s="831">
        <v>24581.55</v>
      </c>
      <c r="N359" s="831">
        <v>3</v>
      </c>
      <c r="O359" s="831">
        <v>72166.149999999994</v>
      </c>
      <c r="P359" s="827">
        <v>0.97859505740416419</v>
      </c>
      <c r="Q359" s="832">
        <v>24055.383333333331</v>
      </c>
    </row>
    <row r="360" spans="1:17" ht="14.45" customHeight="1" x14ac:dyDescent="0.2">
      <c r="A360" s="821" t="s">
        <v>614</v>
      </c>
      <c r="B360" s="822" t="s">
        <v>7229</v>
      </c>
      <c r="C360" s="822" t="s">
        <v>7233</v>
      </c>
      <c r="D360" s="822" t="s">
        <v>7877</v>
      </c>
      <c r="E360" s="822" t="s">
        <v>7878</v>
      </c>
      <c r="F360" s="831"/>
      <c r="G360" s="831"/>
      <c r="H360" s="831"/>
      <c r="I360" s="831"/>
      <c r="J360" s="831">
        <v>3</v>
      </c>
      <c r="K360" s="831">
        <v>21304.02</v>
      </c>
      <c r="L360" s="831">
        <v>1</v>
      </c>
      <c r="M360" s="831">
        <v>7101.34</v>
      </c>
      <c r="N360" s="831">
        <v>3</v>
      </c>
      <c r="O360" s="831">
        <v>21235.4</v>
      </c>
      <c r="P360" s="827">
        <v>0.99677901166071015</v>
      </c>
      <c r="Q360" s="832">
        <v>7078.4666666666672</v>
      </c>
    </row>
    <row r="361" spans="1:17" ht="14.45" customHeight="1" x14ac:dyDescent="0.2">
      <c r="A361" s="821" t="s">
        <v>614</v>
      </c>
      <c r="B361" s="822" t="s">
        <v>7229</v>
      </c>
      <c r="C361" s="822" t="s">
        <v>7233</v>
      </c>
      <c r="D361" s="822" t="s">
        <v>7879</v>
      </c>
      <c r="E361" s="822" t="s">
        <v>7880</v>
      </c>
      <c r="F361" s="831">
        <v>4</v>
      </c>
      <c r="G361" s="831">
        <v>46429.08</v>
      </c>
      <c r="H361" s="831">
        <v>1.3998462942533405</v>
      </c>
      <c r="I361" s="831">
        <v>11607.27</v>
      </c>
      <c r="J361" s="831">
        <v>3</v>
      </c>
      <c r="K361" s="831">
        <v>33167.270000000004</v>
      </c>
      <c r="L361" s="831">
        <v>1</v>
      </c>
      <c r="M361" s="831">
        <v>11055.756666666668</v>
      </c>
      <c r="N361" s="831">
        <v>2</v>
      </c>
      <c r="O361" s="831">
        <v>21560</v>
      </c>
      <c r="P361" s="827">
        <v>0.65003842643666476</v>
      </c>
      <c r="Q361" s="832">
        <v>10780</v>
      </c>
    </row>
    <row r="362" spans="1:17" ht="14.45" customHeight="1" x14ac:dyDescent="0.2">
      <c r="A362" s="821" t="s">
        <v>614</v>
      </c>
      <c r="B362" s="822" t="s">
        <v>7229</v>
      </c>
      <c r="C362" s="822" t="s">
        <v>7233</v>
      </c>
      <c r="D362" s="822" t="s">
        <v>7881</v>
      </c>
      <c r="E362" s="822" t="s">
        <v>7882</v>
      </c>
      <c r="F362" s="831">
        <v>3</v>
      </c>
      <c r="G362" s="831">
        <v>34821.81</v>
      </c>
      <c r="H362" s="831">
        <v>1.4999999999999998</v>
      </c>
      <c r="I362" s="831">
        <v>11607.269999999999</v>
      </c>
      <c r="J362" s="831">
        <v>2</v>
      </c>
      <c r="K362" s="831">
        <v>23214.54</v>
      </c>
      <c r="L362" s="831">
        <v>1</v>
      </c>
      <c r="M362" s="831">
        <v>11607.27</v>
      </c>
      <c r="N362" s="831">
        <v>2</v>
      </c>
      <c r="O362" s="831">
        <v>22387.27</v>
      </c>
      <c r="P362" s="827">
        <v>0.96436414419583583</v>
      </c>
      <c r="Q362" s="832">
        <v>11193.635</v>
      </c>
    </row>
    <row r="363" spans="1:17" ht="14.45" customHeight="1" x14ac:dyDescent="0.2">
      <c r="A363" s="821" t="s">
        <v>614</v>
      </c>
      <c r="B363" s="822" t="s">
        <v>7229</v>
      </c>
      <c r="C363" s="822" t="s">
        <v>7233</v>
      </c>
      <c r="D363" s="822" t="s">
        <v>7883</v>
      </c>
      <c r="E363" s="822" t="s">
        <v>7884</v>
      </c>
      <c r="F363" s="831">
        <v>9</v>
      </c>
      <c r="G363" s="831">
        <v>57438</v>
      </c>
      <c r="H363" s="831">
        <v>0.46849093033923705</v>
      </c>
      <c r="I363" s="831">
        <v>6382</v>
      </c>
      <c r="J363" s="831">
        <v>25</v>
      </c>
      <c r="K363" s="831">
        <v>122602.16</v>
      </c>
      <c r="L363" s="831">
        <v>1</v>
      </c>
      <c r="M363" s="831">
        <v>4904.0864000000001</v>
      </c>
      <c r="N363" s="831">
        <v>16</v>
      </c>
      <c r="O363" s="831">
        <v>48530</v>
      </c>
      <c r="P363" s="827">
        <v>0.3958331566099651</v>
      </c>
      <c r="Q363" s="832">
        <v>3033.125</v>
      </c>
    </row>
    <row r="364" spans="1:17" ht="14.45" customHeight="1" x14ac:dyDescent="0.2">
      <c r="A364" s="821" t="s">
        <v>614</v>
      </c>
      <c r="B364" s="822" t="s">
        <v>7229</v>
      </c>
      <c r="C364" s="822" t="s">
        <v>7233</v>
      </c>
      <c r="D364" s="822" t="s">
        <v>7885</v>
      </c>
      <c r="E364" s="822" t="s">
        <v>7886</v>
      </c>
      <c r="F364" s="831">
        <v>18</v>
      </c>
      <c r="G364" s="831">
        <v>14014.800000000001</v>
      </c>
      <c r="H364" s="831">
        <v>0.9</v>
      </c>
      <c r="I364" s="831">
        <v>778.6</v>
      </c>
      <c r="J364" s="831">
        <v>20</v>
      </c>
      <c r="K364" s="831">
        <v>15572</v>
      </c>
      <c r="L364" s="831">
        <v>1</v>
      </c>
      <c r="M364" s="831">
        <v>778.6</v>
      </c>
      <c r="N364" s="831">
        <v>20</v>
      </c>
      <c r="O364" s="831">
        <v>15782.27</v>
      </c>
      <c r="P364" s="827">
        <v>1.0135030824556897</v>
      </c>
      <c r="Q364" s="832">
        <v>789.11350000000004</v>
      </c>
    </row>
    <row r="365" spans="1:17" ht="14.45" customHeight="1" x14ac:dyDescent="0.2">
      <c r="A365" s="821" t="s">
        <v>614</v>
      </c>
      <c r="B365" s="822" t="s">
        <v>7229</v>
      </c>
      <c r="C365" s="822" t="s">
        <v>7233</v>
      </c>
      <c r="D365" s="822" t="s">
        <v>7887</v>
      </c>
      <c r="E365" s="822" t="s">
        <v>7888</v>
      </c>
      <c r="F365" s="831">
        <v>2</v>
      </c>
      <c r="G365" s="831">
        <v>128339.34</v>
      </c>
      <c r="H365" s="831"/>
      <c r="I365" s="831">
        <v>64169.67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614</v>
      </c>
      <c r="B366" s="822" t="s">
        <v>7229</v>
      </c>
      <c r="C366" s="822" t="s">
        <v>7233</v>
      </c>
      <c r="D366" s="822" t="s">
        <v>7889</v>
      </c>
      <c r="E366" s="822" t="s">
        <v>7888</v>
      </c>
      <c r="F366" s="831">
        <v>2</v>
      </c>
      <c r="G366" s="831">
        <v>106949.42</v>
      </c>
      <c r="H366" s="831"/>
      <c r="I366" s="831">
        <v>53474.71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614</v>
      </c>
      <c r="B367" s="822" t="s">
        <v>7229</v>
      </c>
      <c r="C367" s="822" t="s">
        <v>7233</v>
      </c>
      <c r="D367" s="822" t="s">
        <v>7890</v>
      </c>
      <c r="E367" s="822" t="s">
        <v>7891</v>
      </c>
      <c r="F367" s="831">
        <v>91</v>
      </c>
      <c r="G367" s="831">
        <v>173628</v>
      </c>
      <c r="H367" s="831"/>
      <c r="I367" s="831">
        <v>1908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614</v>
      </c>
      <c r="B368" s="822" t="s">
        <v>7229</v>
      </c>
      <c r="C368" s="822" t="s">
        <v>7233</v>
      </c>
      <c r="D368" s="822" t="s">
        <v>7892</v>
      </c>
      <c r="E368" s="822" t="s">
        <v>7893</v>
      </c>
      <c r="F368" s="831">
        <v>161</v>
      </c>
      <c r="G368" s="831">
        <v>3721342.85</v>
      </c>
      <c r="H368" s="831">
        <v>1.4860100669443961</v>
      </c>
      <c r="I368" s="831">
        <v>23113.930745341615</v>
      </c>
      <c r="J368" s="831">
        <v>251</v>
      </c>
      <c r="K368" s="831">
        <v>2504251.44</v>
      </c>
      <c r="L368" s="831">
        <v>1</v>
      </c>
      <c r="M368" s="831">
        <v>9977.0973705179276</v>
      </c>
      <c r="N368" s="831">
        <v>172</v>
      </c>
      <c r="O368" s="831">
        <v>1500173.9600000002</v>
      </c>
      <c r="P368" s="827">
        <v>0.59905085249746337</v>
      </c>
      <c r="Q368" s="832">
        <v>8721.9416279069774</v>
      </c>
    </row>
    <row r="369" spans="1:17" ht="14.45" customHeight="1" x14ac:dyDescent="0.2">
      <c r="A369" s="821" t="s">
        <v>614</v>
      </c>
      <c r="B369" s="822" t="s">
        <v>7229</v>
      </c>
      <c r="C369" s="822" t="s">
        <v>7233</v>
      </c>
      <c r="D369" s="822" t="s">
        <v>7894</v>
      </c>
      <c r="E369" s="822" t="s">
        <v>7895</v>
      </c>
      <c r="F369" s="831">
        <v>2</v>
      </c>
      <c r="G369" s="831">
        <v>16975.64</v>
      </c>
      <c r="H369" s="831">
        <v>2</v>
      </c>
      <c r="I369" s="831">
        <v>8487.82</v>
      </c>
      <c r="J369" s="831">
        <v>1</v>
      </c>
      <c r="K369" s="831">
        <v>8487.82</v>
      </c>
      <c r="L369" s="831">
        <v>1</v>
      </c>
      <c r="M369" s="831">
        <v>8487.82</v>
      </c>
      <c r="N369" s="831"/>
      <c r="O369" s="831"/>
      <c r="P369" s="827"/>
      <c r="Q369" s="832"/>
    </row>
    <row r="370" spans="1:17" ht="14.45" customHeight="1" x14ac:dyDescent="0.2">
      <c r="A370" s="821" t="s">
        <v>614</v>
      </c>
      <c r="B370" s="822" t="s">
        <v>7229</v>
      </c>
      <c r="C370" s="822" t="s">
        <v>7233</v>
      </c>
      <c r="D370" s="822" t="s">
        <v>7896</v>
      </c>
      <c r="E370" s="822" t="s">
        <v>7861</v>
      </c>
      <c r="F370" s="831">
        <v>11</v>
      </c>
      <c r="G370" s="831">
        <v>158459.95000000001</v>
      </c>
      <c r="H370" s="831">
        <v>0.53702922024830579</v>
      </c>
      <c r="I370" s="831">
        <v>14405.45</v>
      </c>
      <c r="J370" s="831">
        <v>22</v>
      </c>
      <c r="K370" s="831">
        <v>295067.65000000002</v>
      </c>
      <c r="L370" s="831">
        <v>1</v>
      </c>
      <c r="M370" s="831">
        <v>13412.165909090911</v>
      </c>
      <c r="N370" s="831">
        <v>14</v>
      </c>
      <c r="O370" s="831">
        <v>143887.6</v>
      </c>
      <c r="P370" s="827">
        <v>0.48764274904415983</v>
      </c>
      <c r="Q370" s="832">
        <v>10277.685714285715</v>
      </c>
    </row>
    <row r="371" spans="1:17" ht="14.45" customHeight="1" x14ac:dyDescent="0.2">
      <c r="A371" s="821" t="s">
        <v>614</v>
      </c>
      <c r="B371" s="822" t="s">
        <v>7229</v>
      </c>
      <c r="C371" s="822" t="s">
        <v>7233</v>
      </c>
      <c r="D371" s="822" t="s">
        <v>7897</v>
      </c>
      <c r="E371" s="822" t="s">
        <v>7898</v>
      </c>
      <c r="F371" s="831"/>
      <c r="G371" s="831"/>
      <c r="H371" s="831"/>
      <c r="I371" s="831"/>
      <c r="J371" s="831"/>
      <c r="K371" s="831"/>
      <c r="L371" s="831"/>
      <c r="M371" s="831"/>
      <c r="N371" s="831">
        <v>6</v>
      </c>
      <c r="O371" s="831">
        <v>3028.4</v>
      </c>
      <c r="P371" s="827"/>
      <c r="Q371" s="832">
        <v>504.73333333333335</v>
      </c>
    </row>
    <row r="372" spans="1:17" ht="14.45" customHeight="1" x14ac:dyDescent="0.2">
      <c r="A372" s="821" t="s">
        <v>614</v>
      </c>
      <c r="B372" s="822" t="s">
        <v>7229</v>
      </c>
      <c r="C372" s="822" t="s">
        <v>7233</v>
      </c>
      <c r="D372" s="822" t="s">
        <v>7899</v>
      </c>
      <c r="E372" s="822" t="s">
        <v>7888</v>
      </c>
      <c r="F372" s="831">
        <v>3</v>
      </c>
      <c r="G372" s="831">
        <v>65819.759999999995</v>
      </c>
      <c r="H372" s="831"/>
      <c r="I372" s="831">
        <v>21939.919999999998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614</v>
      </c>
      <c r="B373" s="822" t="s">
        <v>7229</v>
      </c>
      <c r="C373" s="822" t="s">
        <v>7233</v>
      </c>
      <c r="D373" s="822" t="s">
        <v>7900</v>
      </c>
      <c r="E373" s="822" t="s">
        <v>7901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10348</v>
      </c>
      <c r="P373" s="827"/>
      <c r="Q373" s="832">
        <v>10348</v>
      </c>
    </row>
    <row r="374" spans="1:17" ht="14.45" customHeight="1" x14ac:dyDescent="0.2">
      <c r="A374" s="821" t="s">
        <v>614</v>
      </c>
      <c r="B374" s="822" t="s">
        <v>7229</v>
      </c>
      <c r="C374" s="822" t="s">
        <v>7233</v>
      </c>
      <c r="D374" s="822" t="s">
        <v>7902</v>
      </c>
      <c r="E374" s="822" t="s">
        <v>7903</v>
      </c>
      <c r="F374" s="831">
        <v>23</v>
      </c>
      <c r="G374" s="831">
        <v>319111.19999999995</v>
      </c>
      <c r="H374" s="831">
        <v>1.5333333333333332</v>
      </c>
      <c r="I374" s="831">
        <v>13874.399999999998</v>
      </c>
      <c r="J374" s="831">
        <v>15</v>
      </c>
      <c r="K374" s="831">
        <v>208115.99999999997</v>
      </c>
      <c r="L374" s="831">
        <v>1</v>
      </c>
      <c r="M374" s="831">
        <v>13874.399999999998</v>
      </c>
      <c r="N374" s="831">
        <v>16</v>
      </c>
      <c r="O374" s="831">
        <v>95450</v>
      </c>
      <c r="P374" s="827">
        <v>0.45863845163274336</v>
      </c>
      <c r="Q374" s="832">
        <v>5965.625</v>
      </c>
    </row>
    <row r="375" spans="1:17" ht="14.45" customHeight="1" x14ac:dyDescent="0.2">
      <c r="A375" s="821" t="s">
        <v>614</v>
      </c>
      <c r="B375" s="822" t="s">
        <v>7229</v>
      </c>
      <c r="C375" s="822" t="s">
        <v>7233</v>
      </c>
      <c r="D375" s="822" t="s">
        <v>7904</v>
      </c>
      <c r="E375" s="822" t="s">
        <v>7905</v>
      </c>
      <c r="F375" s="831">
        <v>2</v>
      </c>
      <c r="G375" s="831">
        <v>16615.52</v>
      </c>
      <c r="H375" s="831"/>
      <c r="I375" s="831">
        <v>8307.76</v>
      </c>
      <c r="J375" s="831"/>
      <c r="K375" s="831"/>
      <c r="L375" s="831"/>
      <c r="M375" s="831"/>
      <c r="N375" s="831">
        <v>1</v>
      </c>
      <c r="O375" s="831">
        <v>7281</v>
      </c>
      <c r="P375" s="827"/>
      <c r="Q375" s="832">
        <v>7281</v>
      </c>
    </row>
    <row r="376" spans="1:17" ht="14.45" customHeight="1" x14ac:dyDescent="0.2">
      <c r="A376" s="821" t="s">
        <v>614</v>
      </c>
      <c r="B376" s="822" t="s">
        <v>7229</v>
      </c>
      <c r="C376" s="822" t="s">
        <v>7233</v>
      </c>
      <c r="D376" s="822" t="s">
        <v>7906</v>
      </c>
      <c r="E376" s="822" t="s">
        <v>7907</v>
      </c>
      <c r="F376" s="831"/>
      <c r="G376" s="831"/>
      <c r="H376" s="831"/>
      <c r="I376" s="831"/>
      <c r="J376" s="831"/>
      <c r="K376" s="831"/>
      <c r="L376" s="831"/>
      <c r="M376" s="831"/>
      <c r="N376" s="831">
        <v>1</v>
      </c>
      <c r="O376" s="831">
        <v>669.63</v>
      </c>
      <c r="P376" s="827"/>
      <c r="Q376" s="832">
        <v>669.63</v>
      </c>
    </row>
    <row r="377" spans="1:17" ht="14.45" customHeight="1" x14ac:dyDescent="0.2">
      <c r="A377" s="821" t="s">
        <v>614</v>
      </c>
      <c r="B377" s="822" t="s">
        <v>7229</v>
      </c>
      <c r="C377" s="822" t="s">
        <v>7233</v>
      </c>
      <c r="D377" s="822" t="s">
        <v>7908</v>
      </c>
      <c r="E377" s="822" t="s">
        <v>7909</v>
      </c>
      <c r="F377" s="831">
        <v>1</v>
      </c>
      <c r="G377" s="831">
        <v>25590</v>
      </c>
      <c r="H377" s="831"/>
      <c r="I377" s="831">
        <v>25590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614</v>
      </c>
      <c r="B378" s="822" t="s">
        <v>7229</v>
      </c>
      <c r="C378" s="822" t="s">
        <v>7233</v>
      </c>
      <c r="D378" s="822" t="s">
        <v>7910</v>
      </c>
      <c r="E378" s="822" t="s">
        <v>7778</v>
      </c>
      <c r="F378" s="831"/>
      <c r="G378" s="831"/>
      <c r="H378" s="831"/>
      <c r="I378" s="831"/>
      <c r="J378" s="831">
        <v>49</v>
      </c>
      <c r="K378" s="831">
        <v>92918.7</v>
      </c>
      <c r="L378" s="831">
        <v>1</v>
      </c>
      <c r="M378" s="831">
        <v>1896.3</v>
      </c>
      <c r="N378" s="831">
        <v>28</v>
      </c>
      <c r="O378" s="831">
        <v>53096.399999999994</v>
      </c>
      <c r="P378" s="827">
        <v>0.5714285714285714</v>
      </c>
      <c r="Q378" s="832">
        <v>1896.2999999999997</v>
      </c>
    </row>
    <row r="379" spans="1:17" ht="14.45" customHeight="1" x14ac:dyDescent="0.2">
      <c r="A379" s="821" t="s">
        <v>614</v>
      </c>
      <c r="B379" s="822" t="s">
        <v>7229</v>
      </c>
      <c r="C379" s="822" t="s">
        <v>7233</v>
      </c>
      <c r="D379" s="822" t="s">
        <v>7911</v>
      </c>
      <c r="E379" s="822" t="s">
        <v>7912</v>
      </c>
      <c r="F379" s="831">
        <v>2</v>
      </c>
      <c r="G379" s="831">
        <v>2107.42</v>
      </c>
      <c r="H379" s="831"/>
      <c r="I379" s="831">
        <v>1053.71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614</v>
      </c>
      <c r="B380" s="822" t="s">
        <v>7229</v>
      </c>
      <c r="C380" s="822" t="s">
        <v>7233</v>
      </c>
      <c r="D380" s="822" t="s">
        <v>7913</v>
      </c>
      <c r="E380" s="822" t="s">
        <v>7914</v>
      </c>
      <c r="F380" s="831">
        <v>18</v>
      </c>
      <c r="G380" s="831">
        <v>21825.899999999998</v>
      </c>
      <c r="H380" s="831">
        <v>18</v>
      </c>
      <c r="I380" s="831">
        <v>1212.55</v>
      </c>
      <c r="J380" s="831">
        <v>1</v>
      </c>
      <c r="K380" s="831">
        <v>1212.55</v>
      </c>
      <c r="L380" s="831">
        <v>1</v>
      </c>
      <c r="M380" s="831">
        <v>1212.55</v>
      </c>
      <c r="N380" s="831">
        <v>18</v>
      </c>
      <c r="O380" s="831">
        <v>12844.079999999996</v>
      </c>
      <c r="P380" s="827">
        <v>10.592618861077892</v>
      </c>
      <c r="Q380" s="832">
        <v>713.55999999999983</v>
      </c>
    </row>
    <row r="381" spans="1:17" ht="14.45" customHeight="1" x14ac:dyDescent="0.2">
      <c r="A381" s="821" t="s">
        <v>614</v>
      </c>
      <c r="B381" s="822" t="s">
        <v>7229</v>
      </c>
      <c r="C381" s="822" t="s">
        <v>7233</v>
      </c>
      <c r="D381" s="822" t="s">
        <v>7915</v>
      </c>
      <c r="E381" s="822" t="s">
        <v>7916</v>
      </c>
      <c r="F381" s="831">
        <v>10</v>
      </c>
      <c r="G381" s="831">
        <v>85590.200000000012</v>
      </c>
      <c r="H381" s="831">
        <v>0.99940729295888331</v>
      </c>
      <c r="I381" s="831">
        <v>8559.02</v>
      </c>
      <c r="J381" s="831">
        <v>13</v>
      </c>
      <c r="K381" s="831">
        <v>85640.960000000006</v>
      </c>
      <c r="L381" s="831">
        <v>1</v>
      </c>
      <c r="M381" s="831">
        <v>6587.7661538461543</v>
      </c>
      <c r="N381" s="831">
        <v>14</v>
      </c>
      <c r="O381" s="831">
        <v>78141.570000000007</v>
      </c>
      <c r="P381" s="827">
        <v>0.91243220533725922</v>
      </c>
      <c r="Q381" s="832">
        <v>5581.5407142857148</v>
      </c>
    </row>
    <row r="382" spans="1:17" ht="14.45" customHeight="1" x14ac:dyDescent="0.2">
      <c r="A382" s="821" t="s">
        <v>614</v>
      </c>
      <c r="B382" s="822" t="s">
        <v>7229</v>
      </c>
      <c r="C382" s="822" t="s">
        <v>7233</v>
      </c>
      <c r="D382" s="822" t="s">
        <v>7917</v>
      </c>
      <c r="E382" s="822" t="s">
        <v>7918</v>
      </c>
      <c r="F382" s="831">
        <v>10</v>
      </c>
      <c r="G382" s="831">
        <v>247891.40000000002</v>
      </c>
      <c r="H382" s="831">
        <v>0.91168573782759865</v>
      </c>
      <c r="I382" s="831">
        <v>24789.140000000003</v>
      </c>
      <c r="J382" s="831">
        <v>14</v>
      </c>
      <c r="K382" s="831">
        <v>271904.44</v>
      </c>
      <c r="L382" s="831">
        <v>1</v>
      </c>
      <c r="M382" s="831">
        <v>19421.745714285713</v>
      </c>
      <c r="N382" s="831">
        <v>13</v>
      </c>
      <c r="O382" s="831">
        <v>209411.94000000003</v>
      </c>
      <c r="P382" s="827">
        <v>0.77016741617018103</v>
      </c>
      <c r="Q382" s="832">
        <v>16108.610769230772</v>
      </c>
    </row>
    <row r="383" spans="1:17" ht="14.45" customHeight="1" x14ac:dyDescent="0.2">
      <c r="A383" s="821" t="s">
        <v>614</v>
      </c>
      <c r="B383" s="822" t="s">
        <v>7229</v>
      </c>
      <c r="C383" s="822" t="s">
        <v>7233</v>
      </c>
      <c r="D383" s="822" t="s">
        <v>7919</v>
      </c>
      <c r="E383" s="822" t="s">
        <v>7920</v>
      </c>
      <c r="F383" s="831">
        <v>12</v>
      </c>
      <c r="G383" s="831">
        <v>16316.520000000002</v>
      </c>
      <c r="H383" s="831"/>
      <c r="I383" s="831">
        <v>1359.7100000000003</v>
      </c>
      <c r="J383" s="831"/>
      <c r="K383" s="831"/>
      <c r="L383" s="831"/>
      <c r="M383" s="831"/>
      <c r="N383" s="831">
        <v>9</v>
      </c>
      <c r="O383" s="831">
        <v>9799.2799999999988</v>
      </c>
      <c r="P383" s="827"/>
      <c r="Q383" s="832">
        <v>1088.8088888888888</v>
      </c>
    </row>
    <row r="384" spans="1:17" ht="14.45" customHeight="1" x14ac:dyDescent="0.2">
      <c r="A384" s="821" t="s">
        <v>614</v>
      </c>
      <c r="B384" s="822" t="s">
        <v>7229</v>
      </c>
      <c r="C384" s="822" t="s">
        <v>7233</v>
      </c>
      <c r="D384" s="822" t="s">
        <v>7921</v>
      </c>
      <c r="E384" s="822" t="s">
        <v>7922</v>
      </c>
      <c r="F384" s="831">
        <v>4</v>
      </c>
      <c r="G384" s="831">
        <v>54400</v>
      </c>
      <c r="H384" s="831">
        <v>1</v>
      </c>
      <c r="I384" s="831">
        <v>13600</v>
      </c>
      <c r="J384" s="831">
        <v>4</v>
      </c>
      <c r="K384" s="831">
        <v>54400</v>
      </c>
      <c r="L384" s="831">
        <v>1</v>
      </c>
      <c r="M384" s="831">
        <v>13600</v>
      </c>
      <c r="N384" s="831">
        <v>2</v>
      </c>
      <c r="O384" s="831">
        <v>22540</v>
      </c>
      <c r="P384" s="827">
        <v>0.41433823529411767</v>
      </c>
      <c r="Q384" s="832">
        <v>11270</v>
      </c>
    </row>
    <row r="385" spans="1:17" ht="14.45" customHeight="1" x14ac:dyDescent="0.2">
      <c r="A385" s="821" t="s">
        <v>614</v>
      </c>
      <c r="B385" s="822" t="s">
        <v>7229</v>
      </c>
      <c r="C385" s="822" t="s">
        <v>7233</v>
      </c>
      <c r="D385" s="822" t="s">
        <v>7923</v>
      </c>
      <c r="E385" s="822" t="s">
        <v>7924</v>
      </c>
      <c r="F385" s="831">
        <v>20</v>
      </c>
      <c r="G385" s="831">
        <v>147288</v>
      </c>
      <c r="H385" s="831">
        <v>0.68965517241379315</v>
      </c>
      <c r="I385" s="831">
        <v>7364.4</v>
      </c>
      <c r="J385" s="831">
        <v>29</v>
      </c>
      <c r="K385" s="831">
        <v>213567.59999999998</v>
      </c>
      <c r="L385" s="831">
        <v>1</v>
      </c>
      <c r="M385" s="831">
        <v>7364.4</v>
      </c>
      <c r="N385" s="831">
        <v>10</v>
      </c>
      <c r="O385" s="831">
        <v>73643.819999999992</v>
      </c>
      <c r="P385" s="827">
        <v>0.3448267433824232</v>
      </c>
      <c r="Q385" s="832">
        <v>7364.3819999999996</v>
      </c>
    </row>
    <row r="386" spans="1:17" ht="14.45" customHeight="1" x14ac:dyDescent="0.2">
      <c r="A386" s="821" t="s">
        <v>614</v>
      </c>
      <c r="B386" s="822" t="s">
        <v>7229</v>
      </c>
      <c r="C386" s="822" t="s">
        <v>7233</v>
      </c>
      <c r="D386" s="822" t="s">
        <v>7925</v>
      </c>
      <c r="E386" s="822" t="s">
        <v>7926</v>
      </c>
      <c r="F386" s="831">
        <v>1</v>
      </c>
      <c r="G386" s="831">
        <v>1331</v>
      </c>
      <c r="H386" s="831"/>
      <c r="I386" s="831">
        <v>1331</v>
      </c>
      <c r="J386" s="831"/>
      <c r="K386" s="831"/>
      <c r="L386" s="831"/>
      <c r="M386" s="831"/>
      <c r="N386" s="831">
        <v>1</v>
      </c>
      <c r="O386" s="831">
        <v>1331</v>
      </c>
      <c r="P386" s="827"/>
      <c r="Q386" s="832">
        <v>1331</v>
      </c>
    </row>
    <row r="387" spans="1:17" ht="14.45" customHeight="1" x14ac:dyDescent="0.2">
      <c r="A387" s="821" t="s">
        <v>614</v>
      </c>
      <c r="B387" s="822" t="s">
        <v>7229</v>
      </c>
      <c r="C387" s="822" t="s">
        <v>7233</v>
      </c>
      <c r="D387" s="822" t="s">
        <v>7927</v>
      </c>
      <c r="E387" s="822" t="s">
        <v>7928</v>
      </c>
      <c r="F387" s="831">
        <v>7</v>
      </c>
      <c r="G387" s="831">
        <v>5690.2300000000005</v>
      </c>
      <c r="H387" s="831">
        <v>3.5000000000000004</v>
      </c>
      <c r="I387" s="831">
        <v>812.8900000000001</v>
      </c>
      <c r="J387" s="831">
        <v>2</v>
      </c>
      <c r="K387" s="831">
        <v>1625.78</v>
      </c>
      <c r="L387" s="831">
        <v>1</v>
      </c>
      <c r="M387" s="831">
        <v>812.89</v>
      </c>
      <c r="N387" s="831"/>
      <c r="O387" s="831"/>
      <c r="P387" s="827"/>
      <c r="Q387" s="832"/>
    </row>
    <row r="388" spans="1:17" ht="14.45" customHeight="1" x14ac:dyDescent="0.2">
      <c r="A388" s="821" t="s">
        <v>614</v>
      </c>
      <c r="B388" s="822" t="s">
        <v>7229</v>
      </c>
      <c r="C388" s="822" t="s">
        <v>7233</v>
      </c>
      <c r="D388" s="822" t="s">
        <v>7929</v>
      </c>
      <c r="E388" s="822" t="s">
        <v>7930</v>
      </c>
      <c r="F388" s="831">
        <v>2</v>
      </c>
      <c r="G388" s="831">
        <v>15674</v>
      </c>
      <c r="H388" s="831"/>
      <c r="I388" s="831">
        <v>7837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614</v>
      </c>
      <c r="B389" s="822" t="s">
        <v>7229</v>
      </c>
      <c r="C389" s="822" t="s">
        <v>7233</v>
      </c>
      <c r="D389" s="822" t="s">
        <v>7931</v>
      </c>
      <c r="E389" s="822" t="s">
        <v>7932</v>
      </c>
      <c r="F389" s="831"/>
      <c r="G389" s="831"/>
      <c r="H389" s="831"/>
      <c r="I389" s="831"/>
      <c r="J389" s="831">
        <v>2</v>
      </c>
      <c r="K389" s="831">
        <v>3298.96</v>
      </c>
      <c r="L389" s="831">
        <v>1</v>
      </c>
      <c r="M389" s="831">
        <v>1649.48</v>
      </c>
      <c r="N389" s="831"/>
      <c r="O389" s="831"/>
      <c r="P389" s="827"/>
      <c r="Q389" s="832"/>
    </row>
    <row r="390" spans="1:17" ht="14.45" customHeight="1" x14ac:dyDescent="0.2">
      <c r="A390" s="821" t="s">
        <v>614</v>
      </c>
      <c r="B390" s="822" t="s">
        <v>7229</v>
      </c>
      <c r="C390" s="822" t="s">
        <v>7233</v>
      </c>
      <c r="D390" s="822" t="s">
        <v>7933</v>
      </c>
      <c r="E390" s="822" t="s">
        <v>7888</v>
      </c>
      <c r="F390" s="831">
        <v>1</v>
      </c>
      <c r="G390" s="831">
        <v>18639.73</v>
      </c>
      <c r="H390" s="831"/>
      <c r="I390" s="831">
        <v>18639.73</v>
      </c>
      <c r="J390" s="831"/>
      <c r="K390" s="831"/>
      <c r="L390" s="831"/>
      <c r="M390" s="831"/>
      <c r="N390" s="831"/>
      <c r="O390" s="831"/>
      <c r="P390" s="827"/>
      <c r="Q390" s="832"/>
    </row>
    <row r="391" spans="1:17" ht="14.45" customHeight="1" x14ac:dyDescent="0.2">
      <c r="A391" s="821" t="s">
        <v>614</v>
      </c>
      <c r="B391" s="822" t="s">
        <v>7229</v>
      </c>
      <c r="C391" s="822" t="s">
        <v>7233</v>
      </c>
      <c r="D391" s="822" t="s">
        <v>7934</v>
      </c>
      <c r="E391" s="822" t="s">
        <v>7935</v>
      </c>
      <c r="F391" s="831">
        <v>9</v>
      </c>
      <c r="G391" s="831">
        <v>199233</v>
      </c>
      <c r="H391" s="831">
        <v>1.125</v>
      </c>
      <c r="I391" s="831">
        <v>22137</v>
      </c>
      <c r="J391" s="831">
        <v>8</v>
      </c>
      <c r="K391" s="831">
        <v>177096</v>
      </c>
      <c r="L391" s="831">
        <v>1</v>
      </c>
      <c r="M391" s="831">
        <v>22137</v>
      </c>
      <c r="N391" s="831">
        <v>6</v>
      </c>
      <c r="O391" s="831">
        <v>38098.379999999997</v>
      </c>
      <c r="P391" s="827">
        <v>0.21512840493291774</v>
      </c>
      <c r="Q391" s="832">
        <v>6349.73</v>
      </c>
    </row>
    <row r="392" spans="1:17" ht="14.45" customHeight="1" x14ac:dyDescent="0.2">
      <c r="A392" s="821" t="s">
        <v>614</v>
      </c>
      <c r="B392" s="822" t="s">
        <v>7229</v>
      </c>
      <c r="C392" s="822" t="s">
        <v>7233</v>
      </c>
      <c r="D392" s="822" t="s">
        <v>7936</v>
      </c>
      <c r="E392" s="822" t="s">
        <v>7577</v>
      </c>
      <c r="F392" s="831">
        <v>33</v>
      </c>
      <c r="G392" s="831">
        <v>429000</v>
      </c>
      <c r="H392" s="831">
        <v>3.750508154513942</v>
      </c>
      <c r="I392" s="831">
        <v>13000</v>
      </c>
      <c r="J392" s="831">
        <v>11</v>
      </c>
      <c r="K392" s="831">
        <v>114384.5</v>
      </c>
      <c r="L392" s="831">
        <v>1</v>
      </c>
      <c r="M392" s="831">
        <v>10398.59090909091</v>
      </c>
      <c r="N392" s="831">
        <v>10</v>
      </c>
      <c r="O392" s="831">
        <v>34615</v>
      </c>
      <c r="P392" s="827">
        <v>0.30261967312004684</v>
      </c>
      <c r="Q392" s="832">
        <v>3461.5</v>
      </c>
    </row>
    <row r="393" spans="1:17" ht="14.45" customHeight="1" x14ac:dyDescent="0.2">
      <c r="A393" s="821" t="s">
        <v>614</v>
      </c>
      <c r="B393" s="822" t="s">
        <v>7229</v>
      </c>
      <c r="C393" s="822" t="s">
        <v>7233</v>
      </c>
      <c r="D393" s="822" t="s">
        <v>7937</v>
      </c>
      <c r="E393" s="822" t="s">
        <v>7938</v>
      </c>
      <c r="F393" s="831">
        <v>14</v>
      </c>
      <c r="G393" s="831">
        <v>15060.5</v>
      </c>
      <c r="H393" s="831">
        <v>4.666666666666667</v>
      </c>
      <c r="I393" s="831">
        <v>1075.75</v>
      </c>
      <c r="J393" s="831">
        <v>3</v>
      </c>
      <c r="K393" s="831">
        <v>3227.25</v>
      </c>
      <c r="L393" s="831">
        <v>1</v>
      </c>
      <c r="M393" s="831">
        <v>1075.75</v>
      </c>
      <c r="N393" s="831">
        <v>16</v>
      </c>
      <c r="O393" s="831">
        <v>13262.56</v>
      </c>
      <c r="P393" s="827">
        <v>4.109554574327988</v>
      </c>
      <c r="Q393" s="832">
        <v>828.91</v>
      </c>
    </row>
    <row r="394" spans="1:17" ht="14.45" customHeight="1" x14ac:dyDescent="0.2">
      <c r="A394" s="821" t="s">
        <v>614</v>
      </c>
      <c r="B394" s="822" t="s">
        <v>7229</v>
      </c>
      <c r="C394" s="822" t="s">
        <v>7233</v>
      </c>
      <c r="D394" s="822" t="s">
        <v>7939</v>
      </c>
      <c r="E394" s="822" t="s">
        <v>7886</v>
      </c>
      <c r="F394" s="831"/>
      <c r="G394" s="831"/>
      <c r="H394" s="831"/>
      <c r="I394" s="831"/>
      <c r="J394" s="831"/>
      <c r="K394" s="831"/>
      <c r="L394" s="831"/>
      <c r="M394" s="831"/>
      <c r="N394" s="831">
        <v>1</v>
      </c>
      <c r="O394" s="831">
        <v>872.41</v>
      </c>
      <c r="P394" s="827"/>
      <c r="Q394" s="832">
        <v>872.41</v>
      </c>
    </row>
    <row r="395" spans="1:17" ht="14.45" customHeight="1" x14ac:dyDescent="0.2">
      <c r="A395" s="821" t="s">
        <v>614</v>
      </c>
      <c r="B395" s="822" t="s">
        <v>7229</v>
      </c>
      <c r="C395" s="822" t="s">
        <v>7233</v>
      </c>
      <c r="D395" s="822" t="s">
        <v>7940</v>
      </c>
      <c r="E395" s="822" t="s">
        <v>7941</v>
      </c>
      <c r="F395" s="831">
        <v>1</v>
      </c>
      <c r="G395" s="831">
        <v>15278.08</v>
      </c>
      <c r="H395" s="831">
        <v>1</v>
      </c>
      <c r="I395" s="831">
        <v>15278.08</v>
      </c>
      <c r="J395" s="831">
        <v>1</v>
      </c>
      <c r="K395" s="831">
        <v>15278.08</v>
      </c>
      <c r="L395" s="831">
        <v>1</v>
      </c>
      <c r="M395" s="831">
        <v>15278.08</v>
      </c>
      <c r="N395" s="831">
        <v>15</v>
      </c>
      <c r="O395" s="831">
        <v>56550.080000000009</v>
      </c>
      <c r="P395" s="827">
        <v>3.7013865616621988</v>
      </c>
      <c r="Q395" s="832">
        <v>3770.005333333334</v>
      </c>
    </row>
    <row r="396" spans="1:17" ht="14.45" customHeight="1" x14ac:dyDescent="0.2">
      <c r="A396" s="821" t="s">
        <v>614</v>
      </c>
      <c r="B396" s="822" t="s">
        <v>7229</v>
      </c>
      <c r="C396" s="822" t="s">
        <v>7233</v>
      </c>
      <c r="D396" s="822" t="s">
        <v>7942</v>
      </c>
      <c r="E396" s="822" t="s">
        <v>7943</v>
      </c>
      <c r="F396" s="831">
        <v>2</v>
      </c>
      <c r="G396" s="831">
        <v>3233.46</v>
      </c>
      <c r="H396" s="831"/>
      <c r="I396" s="831">
        <v>1616.73</v>
      </c>
      <c r="J396" s="831"/>
      <c r="K396" s="831"/>
      <c r="L396" s="831"/>
      <c r="M396" s="831"/>
      <c r="N396" s="831">
        <v>3</v>
      </c>
      <c r="O396" s="831">
        <v>3934.49</v>
      </c>
      <c r="P396" s="827"/>
      <c r="Q396" s="832">
        <v>1311.4966666666667</v>
      </c>
    </row>
    <row r="397" spans="1:17" ht="14.45" customHeight="1" x14ac:dyDescent="0.2">
      <c r="A397" s="821" t="s">
        <v>614</v>
      </c>
      <c r="B397" s="822" t="s">
        <v>7229</v>
      </c>
      <c r="C397" s="822" t="s">
        <v>7233</v>
      </c>
      <c r="D397" s="822" t="s">
        <v>7944</v>
      </c>
      <c r="E397" s="822" t="s">
        <v>7945</v>
      </c>
      <c r="F397" s="831">
        <v>12</v>
      </c>
      <c r="G397" s="831">
        <v>120840.48000000001</v>
      </c>
      <c r="H397" s="831">
        <v>0.18636660590189422</v>
      </c>
      <c r="I397" s="831">
        <v>10070.040000000001</v>
      </c>
      <c r="J397" s="831">
        <v>71</v>
      </c>
      <c r="K397" s="831">
        <v>648402</v>
      </c>
      <c r="L397" s="831">
        <v>1</v>
      </c>
      <c r="M397" s="831">
        <v>9132.422535211268</v>
      </c>
      <c r="N397" s="831">
        <v>6</v>
      </c>
      <c r="O397" s="831">
        <v>50910.12</v>
      </c>
      <c r="P397" s="827">
        <v>7.8516290819584153E-2</v>
      </c>
      <c r="Q397" s="832">
        <v>8485.02</v>
      </c>
    </row>
    <row r="398" spans="1:17" ht="14.45" customHeight="1" x14ac:dyDescent="0.2">
      <c r="A398" s="821" t="s">
        <v>614</v>
      </c>
      <c r="B398" s="822" t="s">
        <v>7229</v>
      </c>
      <c r="C398" s="822" t="s">
        <v>7233</v>
      </c>
      <c r="D398" s="822" t="s">
        <v>7946</v>
      </c>
      <c r="E398" s="822" t="s">
        <v>7947</v>
      </c>
      <c r="F398" s="831"/>
      <c r="G398" s="831"/>
      <c r="H398" s="831"/>
      <c r="I398" s="831"/>
      <c r="J398" s="831"/>
      <c r="K398" s="831"/>
      <c r="L398" s="831"/>
      <c r="M398" s="831"/>
      <c r="N398" s="831">
        <v>5</v>
      </c>
      <c r="O398" s="831">
        <v>1118.69</v>
      </c>
      <c r="P398" s="827"/>
      <c r="Q398" s="832">
        <v>223.738</v>
      </c>
    </row>
    <row r="399" spans="1:17" ht="14.45" customHeight="1" x14ac:dyDescent="0.2">
      <c r="A399" s="821" t="s">
        <v>614</v>
      </c>
      <c r="B399" s="822" t="s">
        <v>7229</v>
      </c>
      <c r="C399" s="822" t="s">
        <v>7233</v>
      </c>
      <c r="D399" s="822" t="s">
        <v>7948</v>
      </c>
      <c r="E399" s="822" t="s">
        <v>7949</v>
      </c>
      <c r="F399" s="831">
        <v>10</v>
      </c>
      <c r="G399" s="831">
        <v>145000</v>
      </c>
      <c r="H399" s="831">
        <v>0.78103243870107297</v>
      </c>
      <c r="I399" s="831">
        <v>14500</v>
      </c>
      <c r="J399" s="831">
        <v>13</v>
      </c>
      <c r="K399" s="831">
        <v>185651.7</v>
      </c>
      <c r="L399" s="831">
        <v>1</v>
      </c>
      <c r="M399" s="831">
        <v>14280.900000000001</v>
      </c>
      <c r="N399" s="831">
        <v>13</v>
      </c>
      <c r="O399" s="831">
        <v>183881.9</v>
      </c>
      <c r="P399" s="827">
        <v>0.9904670951033574</v>
      </c>
      <c r="Q399" s="832">
        <v>14144.761538461538</v>
      </c>
    </row>
    <row r="400" spans="1:17" ht="14.45" customHeight="1" x14ac:dyDescent="0.2">
      <c r="A400" s="821" t="s">
        <v>614</v>
      </c>
      <c r="B400" s="822" t="s">
        <v>7229</v>
      </c>
      <c r="C400" s="822" t="s">
        <v>7233</v>
      </c>
      <c r="D400" s="822" t="s">
        <v>7950</v>
      </c>
      <c r="E400" s="822" t="s">
        <v>3269</v>
      </c>
      <c r="F400" s="831">
        <v>16</v>
      </c>
      <c r="G400" s="831">
        <v>587472.30000000005</v>
      </c>
      <c r="H400" s="831">
        <v>0.92338280540852746</v>
      </c>
      <c r="I400" s="831">
        <v>36717.018750000003</v>
      </c>
      <c r="J400" s="831">
        <v>18</v>
      </c>
      <c r="K400" s="831">
        <v>636217.50000000023</v>
      </c>
      <c r="L400" s="831">
        <v>1</v>
      </c>
      <c r="M400" s="831">
        <v>35345.416666666679</v>
      </c>
      <c r="N400" s="831">
        <v>10</v>
      </c>
      <c r="O400" s="831">
        <v>351144.1</v>
      </c>
      <c r="P400" s="827">
        <v>0.55192461697454065</v>
      </c>
      <c r="Q400" s="832">
        <v>35114.409999999996</v>
      </c>
    </row>
    <row r="401" spans="1:17" ht="14.45" customHeight="1" x14ac:dyDescent="0.2">
      <c r="A401" s="821" t="s">
        <v>614</v>
      </c>
      <c r="B401" s="822" t="s">
        <v>7229</v>
      </c>
      <c r="C401" s="822" t="s">
        <v>7233</v>
      </c>
      <c r="D401" s="822" t="s">
        <v>7951</v>
      </c>
      <c r="E401" s="822" t="s">
        <v>7952</v>
      </c>
      <c r="F401" s="831">
        <v>1</v>
      </c>
      <c r="G401" s="831">
        <v>13985.8</v>
      </c>
      <c r="H401" s="831">
        <v>0.5</v>
      </c>
      <c r="I401" s="831">
        <v>13985.8</v>
      </c>
      <c r="J401" s="831">
        <v>2</v>
      </c>
      <c r="K401" s="831">
        <v>27971.599999999999</v>
      </c>
      <c r="L401" s="831">
        <v>1</v>
      </c>
      <c r="M401" s="831">
        <v>13985.8</v>
      </c>
      <c r="N401" s="831">
        <v>1</v>
      </c>
      <c r="O401" s="831">
        <v>13985.8</v>
      </c>
      <c r="P401" s="827">
        <v>0.5</v>
      </c>
      <c r="Q401" s="832">
        <v>13985.8</v>
      </c>
    </row>
    <row r="402" spans="1:17" ht="14.45" customHeight="1" x14ac:dyDescent="0.2">
      <c r="A402" s="821" t="s">
        <v>614</v>
      </c>
      <c r="B402" s="822" t="s">
        <v>7229</v>
      </c>
      <c r="C402" s="822" t="s">
        <v>7233</v>
      </c>
      <c r="D402" s="822" t="s">
        <v>7953</v>
      </c>
      <c r="E402" s="822" t="s">
        <v>7954</v>
      </c>
      <c r="F402" s="831">
        <v>9</v>
      </c>
      <c r="G402" s="831">
        <v>177292.79999999999</v>
      </c>
      <c r="H402" s="831">
        <v>1.345769875391678</v>
      </c>
      <c r="I402" s="831">
        <v>19699.199999999997</v>
      </c>
      <c r="J402" s="831">
        <v>7</v>
      </c>
      <c r="K402" s="831">
        <v>131740.80000000002</v>
      </c>
      <c r="L402" s="831">
        <v>1</v>
      </c>
      <c r="M402" s="831">
        <v>18820.114285714288</v>
      </c>
      <c r="N402" s="831">
        <v>1</v>
      </c>
      <c r="O402" s="831">
        <v>12558</v>
      </c>
      <c r="P402" s="827">
        <v>9.5323544414486622E-2</v>
      </c>
      <c r="Q402" s="832">
        <v>12558</v>
      </c>
    </row>
    <row r="403" spans="1:17" ht="14.45" customHeight="1" x14ac:dyDescent="0.2">
      <c r="A403" s="821" t="s">
        <v>614</v>
      </c>
      <c r="B403" s="822" t="s">
        <v>7229</v>
      </c>
      <c r="C403" s="822" t="s">
        <v>7233</v>
      </c>
      <c r="D403" s="822" t="s">
        <v>7955</v>
      </c>
      <c r="E403" s="822" t="s">
        <v>7956</v>
      </c>
      <c r="F403" s="831">
        <v>4</v>
      </c>
      <c r="G403" s="831">
        <v>44916</v>
      </c>
      <c r="H403" s="831"/>
      <c r="I403" s="831">
        <v>11229</v>
      </c>
      <c r="J403" s="831"/>
      <c r="K403" s="831"/>
      <c r="L403" s="831"/>
      <c r="M403" s="831"/>
      <c r="N403" s="831">
        <v>3</v>
      </c>
      <c r="O403" s="831">
        <v>17250</v>
      </c>
      <c r="P403" s="827"/>
      <c r="Q403" s="832">
        <v>5750</v>
      </c>
    </row>
    <row r="404" spans="1:17" ht="14.45" customHeight="1" x14ac:dyDescent="0.2">
      <c r="A404" s="821" t="s">
        <v>614</v>
      </c>
      <c r="B404" s="822" t="s">
        <v>7229</v>
      </c>
      <c r="C404" s="822" t="s">
        <v>7233</v>
      </c>
      <c r="D404" s="822" t="s">
        <v>7957</v>
      </c>
      <c r="E404" s="822" t="s">
        <v>7956</v>
      </c>
      <c r="F404" s="831">
        <v>5</v>
      </c>
      <c r="G404" s="831">
        <v>157918.5</v>
      </c>
      <c r="H404" s="831">
        <v>3.6653885344109258</v>
      </c>
      <c r="I404" s="831">
        <v>31583.7</v>
      </c>
      <c r="J404" s="831">
        <v>2</v>
      </c>
      <c r="K404" s="831">
        <v>43083.7</v>
      </c>
      <c r="L404" s="831">
        <v>1</v>
      </c>
      <c r="M404" s="831">
        <v>21541.85</v>
      </c>
      <c r="N404" s="831">
        <v>3</v>
      </c>
      <c r="O404" s="831">
        <v>34500</v>
      </c>
      <c r="P404" s="827">
        <v>0.80076687935344459</v>
      </c>
      <c r="Q404" s="832">
        <v>11500</v>
      </c>
    </row>
    <row r="405" spans="1:17" ht="14.45" customHeight="1" x14ac:dyDescent="0.2">
      <c r="A405" s="821" t="s">
        <v>614</v>
      </c>
      <c r="B405" s="822" t="s">
        <v>7229</v>
      </c>
      <c r="C405" s="822" t="s">
        <v>7233</v>
      </c>
      <c r="D405" s="822" t="s">
        <v>7958</v>
      </c>
      <c r="E405" s="822" t="s">
        <v>7956</v>
      </c>
      <c r="F405" s="831">
        <v>16</v>
      </c>
      <c r="G405" s="831">
        <v>505339.20000000007</v>
      </c>
      <c r="H405" s="831">
        <v>2.7488767088712263</v>
      </c>
      <c r="I405" s="831">
        <v>31583.700000000004</v>
      </c>
      <c r="J405" s="831">
        <v>9</v>
      </c>
      <c r="K405" s="831">
        <v>183834.8</v>
      </c>
      <c r="L405" s="831">
        <v>1</v>
      </c>
      <c r="M405" s="831">
        <v>20426.088888888888</v>
      </c>
      <c r="N405" s="831">
        <v>8</v>
      </c>
      <c r="O405" s="831">
        <v>112083.7</v>
      </c>
      <c r="P405" s="827">
        <v>0.60969794619952267</v>
      </c>
      <c r="Q405" s="832">
        <v>14010.4625</v>
      </c>
    </row>
    <row r="406" spans="1:17" ht="14.45" customHeight="1" x14ac:dyDescent="0.2">
      <c r="A406" s="821" t="s">
        <v>614</v>
      </c>
      <c r="B406" s="822" t="s">
        <v>7229</v>
      </c>
      <c r="C406" s="822" t="s">
        <v>7233</v>
      </c>
      <c r="D406" s="822" t="s">
        <v>7959</v>
      </c>
      <c r="E406" s="822" t="s">
        <v>7956</v>
      </c>
      <c r="F406" s="831">
        <v>22</v>
      </c>
      <c r="G406" s="831">
        <v>247038</v>
      </c>
      <c r="H406" s="831">
        <v>2.5627677784117435</v>
      </c>
      <c r="I406" s="831">
        <v>11229</v>
      </c>
      <c r="J406" s="831">
        <v>12</v>
      </c>
      <c r="K406" s="831">
        <v>96395</v>
      </c>
      <c r="L406" s="831">
        <v>1</v>
      </c>
      <c r="M406" s="831">
        <v>8032.916666666667</v>
      </c>
      <c r="N406" s="831">
        <v>11</v>
      </c>
      <c r="O406" s="831">
        <v>68729</v>
      </c>
      <c r="P406" s="827">
        <v>0.71299341252139636</v>
      </c>
      <c r="Q406" s="832">
        <v>6248.090909090909</v>
      </c>
    </row>
    <row r="407" spans="1:17" ht="14.45" customHeight="1" x14ac:dyDescent="0.2">
      <c r="A407" s="821" t="s">
        <v>614</v>
      </c>
      <c r="B407" s="822" t="s">
        <v>7229</v>
      </c>
      <c r="C407" s="822" t="s">
        <v>7233</v>
      </c>
      <c r="D407" s="822" t="s">
        <v>7960</v>
      </c>
      <c r="E407" s="822" t="s">
        <v>7961</v>
      </c>
      <c r="F407" s="831">
        <v>3</v>
      </c>
      <c r="G407" s="831">
        <v>19189.62</v>
      </c>
      <c r="H407" s="831">
        <v>0.66746504347826086</v>
      </c>
      <c r="I407" s="831">
        <v>6396.54</v>
      </c>
      <c r="J407" s="831">
        <v>5</v>
      </c>
      <c r="K407" s="831">
        <v>28750</v>
      </c>
      <c r="L407" s="831">
        <v>1</v>
      </c>
      <c r="M407" s="831">
        <v>5750</v>
      </c>
      <c r="N407" s="831">
        <v>4</v>
      </c>
      <c r="O407" s="831">
        <v>23646.54</v>
      </c>
      <c r="P407" s="827">
        <v>0.82248834782608704</v>
      </c>
      <c r="Q407" s="832">
        <v>5911.6350000000002</v>
      </c>
    </row>
    <row r="408" spans="1:17" ht="14.45" customHeight="1" x14ac:dyDescent="0.2">
      <c r="A408" s="821" t="s">
        <v>614</v>
      </c>
      <c r="B408" s="822" t="s">
        <v>7229</v>
      </c>
      <c r="C408" s="822" t="s">
        <v>7233</v>
      </c>
      <c r="D408" s="822" t="s">
        <v>7962</v>
      </c>
      <c r="E408" s="822" t="s">
        <v>7840</v>
      </c>
      <c r="F408" s="831">
        <v>5</v>
      </c>
      <c r="G408" s="831">
        <v>68721.25</v>
      </c>
      <c r="H408" s="831">
        <v>0.11334767472019246</v>
      </c>
      <c r="I408" s="831">
        <v>13744.25</v>
      </c>
      <c r="J408" s="831">
        <v>47</v>
      </c>
      <c r="K408" s="831">
        <v>606287.25</v>
      </c>
      <c r="L408" s="831">
        <v>1</v>
      </c>
      <c r="M408" s="831">
        <v>12899.728723404256</v>
      </c>
      <c r="N408" s="831">
        <v>19</v>
      </c>
      <c r="O408" s="831">
        <v>185725</v>
      </c>
      <c r="P408" s="827">
        <v>0.30633169343409417</v>
      </c>
      <c r="Q408" s="832">
        <v>9775</v>
      </c>
    </row>
    <row r="409" spans="1:17" ht="14.45" customHeight="1" x14ac:dyDescent="0.2">
      <c r="A409" s="821" t="s">
        <v>614</v>
      </c>
      <c r="B409" s="822" t="s">
        <v>7229</v>
      </c>
      <c r="C409" s="822" t="s">
        <v>7233</v>
      </c>
      <c r="D409" s="822" t="s">
        <v>7963</v>
      </c>
      <c r="E409" s="822" t="s">
        <v>7961</v>
      </c>
      <c r="F409" s="831">
        <v>1</v>
      </c>
      <c r="G409" s="831">
        <v>6396.54</v>
      </c>
      <c r="H409" s="831"/>
      <c r="I409" s="831">
        <v>6396.54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614</v>
      </c>
      <c r="B410" s="822" t="s">
        <v>7229</v>
      </c>
      <c r="C410" s="822" t="s">
        <v>7233</v>
      </c>
      <c r="D410" s="822" t="s">
        <v>7964</v>
      </c>
      <c r="E410" s="822" t="s">
        <v>7961</v>
      </c>
      <c r="F410" s="831">
        <v>1</v>
      </c>
      <c r="G410" s="831">
        <v>6396.54</v>
      </c>
      <c r="H410" s="831"/>
      <c r="I410" s="831">
        <v>6396.54</v>
      </c>
      <c r="J410" s="831"/>
      <c r="K410" s="831"/>
      <c r="L410" s="831"/>
      <c r="M410" s="831"/>
      <c r="N410" s="831">
        <v>1</v>
      </c>
      <c r="O410" s="831">
        <v>5750</v>
      </c>
      <c r="P410" s="827"/>
      <c r="Q410" s="832">
        <v>5750</v>
      </c>
    </row>
    <row r="411" spans="1:17" ht="14.45" customHeight="1" x14ac:dyDescent="0.2">
      <c r="A411" s="821" t="s">
        <v>614</v>
      </c>
      <c r="B411" s="822" t="s">
        <v>7229</v>
      </c>
      <c r="C411" s="822" t="s">
        <v>7233</v>
      </c>
      <c r="D411" s="822" t="s">
        <v>7965</v>
      </c>
      <c r="E411" s="822" t="s">
        <v>7956</v>
      </c>
      <c r="F411" s="831">
        <v>2</v>
      </c>
      <c r="G411" s="831">
        <v>63167.4</v>
      </c>
      <c r="H411" s="831"/>
      <c r="I411" s="831">
        <v>31583.7</v>
      </c>
      <c r="J411" s="831"/>
      <c r="K411" s="831"/>
      <c r="L411" s="831"/>
      <c r="M411" s="831"/>
      <c r="N411" s="831">
        <v>1</v>
      </c>
      <c r="O411" s="831">
        <v>11500</v>
      </c>
      <c r="P411" s="827"/>
      <c r="Q411" s="832">
        <v>11500</v>
      </c>
    </row>
    <row r="412" spans="1:17" ht="14.45" customHeight="1" x14ac:dyDescent="0.2">
      <c r="A412" s="821" t="s">
        <v>614</v>
      </c>
      <c r="B412" s="822" t="s">
        <v>7229</v>
      </c>
      <c r="C412" s="822" t="s">
        <v>7233</v>
      </c>
      <c r="D412" s="822" t="s">
        <v>7966</v>
      </c>
      <c r="E412" s="822" t="s">
        <v>7961</v>
      </c>
      <c r="F412" s="831">
        <v>2</v>
      </c>
      <c r="G412" s="831">
        <v>12793.08</v>
      </c>
      <c r="H412" s="831">
        <v>2</v>
      </c>
      <c r="I412" s="831">
        <v>6396.54</v>
      </c>
      <c r="J412" s="831">
        <v>1</v>
      </c>
      <c r="K412" s="831">
        <v>6396.54</v>
      </c>
      <c r="L412" s="831">
        <v>1</v>
      </c>
      <c r="M412" s="831">
        <v>6396.54</v>
      </c>
      <c r="N412" s="831">
        <v>2</v>
      </c>
      <c r="O412" s="831">
        <v>11500</v>
      </c>
      <c r="P412" s="827">
        <v>1.7978469610132979</v>
      </c>
      <c r="Q412" s="832">
        <v>5750</v>
      </c>
    </row>
    <row r="413" spans="1:17" ht="14.45" customHeight="1" x14ac:dyDescent="0.2">
      <c r="A413" s="821" t="s">
        <v>614</v>
      </c>
      <c r="B413" s="822" t="s">
        <v>7229</v>
      </c>
      <c r="C413" s="822" t="s">
        <v>7233</v>
      </c>
      <c r="D413" s="822" t="s">
        <v>7967</v>
      </c>
      <c r="E413" s="822" t="s">
        <v>7968</v>
      </c>
      <c r="F413" s="831">
        <v>25</v>
      </c>
      <c r="G413" s="831">
        <v>522580.7300000001</v>
      </c>
      <c r="H413" s="831">
        <v>2.0714991245948426</v>
      </c>
      <c r="I413" s="831">
        <v>20903.229200000005</v>
      </c>
      <c r="J413" s="831">
        <v>24</v>
      </c>
      <c r="K413" s="831">
        <v>252271.75999999995</v>
      </c>
      <c r="L413" s="831">
        <v>1</v>
      </c>
      <c r="M413" s="831">
        <v>10511.323333333332</v>
      </c>
      <c r="N413" s="831">
        <v>23</v>
      </c>
      <c r="O413" s="831">
        <v>200644.06000000006</v>
      </c>
      <c r="P413" s="827">
        <v>0.79534887297730072</v>
      </c>
      <c r="Q413" s="832">
        <v>8723.654782608699</v>
      </c>
    </row>
    <row r="414" spans="1:17" ht="14.45" customHeight="1" x14ac:dyDescent="0.2">
      <c r="A414" s="821" t="s">
        <v>614</v>
      </c>
      <c r="B414" s="822" t="s">
        <v>7229</v>
      </c>
      <c r="C414" s="822" t="s">
        <v>7233</v>
      </c>
      <c r="D414" s="822" t="s">
        <v>7969</v>
      </c>
      <c r="E414" s="822" t="s">
        <v>7970</v>
      </c>
      <c r="F414" s="831">
        <v>1</v>
      </c>
      <c r="G414" s="831">
        <v>7792.02</v>
      </c>
      <c r="H414" s="831"/>
      <c r="I414" s="831">
        <v>7792.02</v>
      </c>
      <c r="J414" s="831"/>
      <c r="K414" s="831"/>
      <c r="L414" s="831"/>
      <c r="M414" s="831"/>
      <c r="N414" s="831">
        <v>1</v>
      </c>
      <c r="O414" s="831">
        <v>7792.02</v>
      </c>
      <c r="P414" s="827"/>
      <c r="Q414" s="832">
        <v>7792.02</v>
      </c>
    </row>
    <row r="415" spans="1:17" ht="14.45" customHeight="1" x14ac:dyDescent="0.2">
      <c r="A415" s="821" t="s">
        <v>614</v>
      </c>
      <c r="B415" s="822" t="s">
        <v>7229</v>
      </c>
      <c r="C415" s="822" t="s">
        <v>7233</v>
      </c>
      <c r="D415" s="822" t="s">
        <v>7971</v>
      </c>
      <c r="E415" s="822" t="s">
        <v>7972</v>
      </c>
      <c r="F415" s="831">
        <v>33</v>
      </c>
      <c r="G415" s="831">
        <v>57568.65</v>
      </c>
      <c r="H415" s="831">
        <v>0.68099277044812434</v>
      </c>
      <c r="I415" s="831">
        <v>1744.5045454545455</v>
      </c>
      <c r="J415" s="831">
        <v>53</v>
      </c>
      <c r="K415" s="831">
        <v>84536.36</v>
      </c>
      <c r="L415" s="831">
        <v>1</v>
      </c>
      <c r="M415" s="831">
        <v>1595.0256603773585</v>
      </c>
      <c r="N415" s="831">
        <v>37</v>
      </c>
      <c r="O415" s="831">
        <v>21090</v>
      </c>
      <c r="P415" s="827">
        <v>0.24947844927318849</v>
      </c>
      <c r="Q415" s="832">
        <v>570</v>
      </c>
    </row>
    <row r="416" spans="1:17" ht="14.45" customHeight="1" x14ac:dyDescent="0.2">
      <c r="A416" s="821" t="s">
        <v>614</v>
      </c>
      <c r="B416" s="822" t="s">
        <v>7229</v>
      </c>
      <c r="C416" s="822" t="s">
        <v>7233</v>
      </c>
      <c r="D416" s="822" t="s">
        <v>7973</v>
      </c>
      <c r="E416" s="822" t="s">
        <v>7974</v>
      </c>
      <c r="F416" s="831">
        <v>1</v>
      </c>
      <c r="G416" s="831">
        <v>4153.54</v>
      </c>
      <c r="H416" s="831"/>
      <c r="I416" s="831">
        <v>4153.54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614</v>
      </c>
      <c r="B417" s="822" t="s">
        <v>7229</v>
      </c>
      <c r="C417" s="822" t="s">
        <v>7233</v>
      </c>
      <c r="D417" s="822" t="s">
        <v>7975</v>
      </c>
      <c r="E417" s="822" t="s">
        <v>7976</v>
      </c>
      <c r="F417" s="831">
        <v>3</v>
      </c>
      <c r="G417" s="831">
        <v>10304.459999999999</v>
      </c>
      <c r="H417" s="831"/>
      <c r="I417" s="831">
        <v>3434.8199999999997</v>
      </c>
      <c r="J417" s="831"/>
      <c r="K417" s="831"/>
      <c r="L417" s="831"/>
      <c r="M417" s="831"/>
      <c r="N417" s="831">
        <v>3</v>
      </c>
      <c r="O417" s="831">
        <v>10304.459999999999</v>
      </c>
      <c r="P417" s="827"/>
      <c r="Q417" s="832">
        <v>3434.8199999999997</v>
      </c>
    </row>
    <row r="418" spans="1:17" ht="14.45" customHeight="1" x14ac:dyDescent="0.2">
      <c r="A418" s="821" t="s">
        <v>614</v>
      </c>
      <c r="B418" s="822" t="s">
        <v>7229</v>
      </c>
      <c r="C418" s="822" t="s">
        <v>7233</v>
      </c>
      <c r="D418" s="822" t="s">
        <v>7977</v>
      </c>
      <c r="E418" s="822" t="s">
        <v>7978</v>
      </c>
      <c r="F418" s="831">
        <v>9</v>
      </c>
      <c r="G418" s="831">
        <v>49166.82</v>
      </c>
      <c r="H418" s="831">
        <v>0.3444092190798656</v>
      </c>
      <c r="I418" s="831">
        <v>5462.98</v>
      </c>
      <c r="J418" s="831">
        <v>27</v>
      </c>
      <c r="K418" s="831">
        <v>142756.98000000001</v>
      </c>
      <c r="L418" s="831">
        <v>1</v>
      </c>
      <c r="M418" s="831">
        <v>5287.2955555555563</v>
      </c>
      <c r="N418" s="831">
        <v>12</v>
      </c>
      <c r="O418" s="831">
        <v>59189.389999999992</v>
      </c>
      <c r="P418" s="827">
        <v>0.4146164341666515</v>
      </c>
      <c r="Q418" s="832">
        <v>4932.4491666666663</v>
      </c>
    </row>
    <row r="419" spans="1:17" ht="14.45" customHeight="1" x14ac:dyDescent="0.2">
      <c r="A419" s="821" t="s">
        <v>614</v>
      </c>
      <c r="B419" s="822" t="s">
        <v>7229</v>
      </c>
      <c r="C419" s="822" t="s">
        <v>7233</v>
      </c>
      <c r="D419" s="822" t="s">
        <v>7979</v>
      </c>
      <c r="E419" s="822" t="s">
        <v>7690</v>
      </c>
      <c r="F419" s="831"/>
      <c r="G419" s="831"/>
      <c r="H419" s="831"/>
      <c r="I419" s="831"/>
      <c r="J419" s="831">
        <v>1</v>
      </c>
      <c r="K419" s="831">
        <v>19615.900000000001</v>
      </c>
      <c r="L419" s="831">
        <v>1</v>
      </c>
      <c r="M419" s="831">
        <v>19615.900000000001</v>
      </c>
      <c r="N419" s="831">
        <v>1</v>
      </c>
      <c r="O419" s="831">
        <v>19615.900000000001</v>
      </c>
      <c r="P419" s="827">
        <v>1</v>
      </c>
      <c r="Q419" s="832">
        <v>19615.900000000001</v>
      </c>
    </row>
    <row r="420" spans="1:17" ht="14.45" customHeight="1" x14ac:dyDescent="0.2">
      <c r="A420" s="821" t="s">
        <v>614</v>
      </c>
      <c r="B420" s="822" t="s">
        <v>7229</v>
      </c>
      <c r="C420" s="822" t="s">
        <v>7233</v>
      </c>
      <c r="D420" s="822" t="s">
        <v>7980</v>
      </c>
      <c r="E420" s="822" t="s">
        <v>7981</v>
      </c>
      <c r="F420" s="831">
        <v>1</v>
      </c>
      <c r="G420" s="831">
        <v>15808.48</v>
      </c>
      <c r="H420" s="831"/>
      <c r="I420" s="831">
        <v>15808.48</v>
      </c>
      <c r="J420" s="831"/>
      <c r="K420" s="831"/>
      <c r="L420" s="831"/>
      <c r="M420" s="831"/>
      <c r="N420" s="831">
        <v>1</v>
      </c>
      <c r="O420" s="831">
        <v>15808.48</v>
      </c>
      <c r="P420" s="827"/>
      <c r="Q420" s="832">
        <v>15808.48</v>
      </c>
    </row>
    <row r="421" spans="1:17" ht="14.45" customHeight="1" x14ac:dyDescent="0.2">
      <c r="A421" s="821" t="s">
        <v>614</v>
      </c>
      <c r="B421" s="822" t="s">
        <v>7229</v>
      </c>
      <c r="C421" s="822" t="s">
        <v>7233</v>
      </c>
      <c r="D421" s="822" t="s">
        <v>7982</v>
      </c>
      <c r="E421" s="822" t="s">
        <v>7983</v>
      </c>
      <c r="F421" s="831">
        <v>1</v>
      </c>
      <c r="G421" s="831">
        <v>45352.31</v>
      </c>
      <c r="H421" s="831"/>
      <c r="I421" s="831">
        <v>45352.31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614</v>
      </c>
      <c r="B422" s="822" t="s">
        <v>7229</v>
      </c>
      <c r="C422" s="822" t="s">
        <v>7233</v>
      </c>
      <c r="D422" s="822" t="s">
        <v>7984</v>
      </c>
      <c r="E422" s="822" t="s">
        <v>7985</v>
      </c>
      <c r="F422" s="831">
        <v>5</v>
      </c>
      <c r="G422" s="831">
        <v>202148.95</v>
      </c>
      <c r="H422" s="831">
        <v>0.76915729068634919</v>
      </c>
      <c r="I422" s="831">
        <v>40429.79</v>
      </c>
      <c r="J422" s="831">
        <v>8</v>
      </c>
      <c r="K422" s="831">
        <v>262818.74</v>
      </c>
      <c r="L422" s="831">
        <v>1</v>
      </c>
      <c r="M422" s="831">
        <v>32852.342499999999</v>
      </c>
      <c r="N422" s="831">
        <v>4</v>
      </c>
      <c r="O422" s="831">
        <v>70789.790000000008</v>
      </c>
      <c r="P422" s="827">
        <v>0.26934833490184151</v>
      </c>
      <c r="Q422" s="832">
        <v>17697.447500000002</v>
      </c>
    </row>
    <row r="423" spans="1:17" ht="14.45" customHeight="1" x14ac:dyDescent="0.2">
      <c r="A423" s="821" t="s">
        <v>614</v>
      </c>
      <c r="B423" s="822" t="s">
        <v>7229</v>
      </c>
      <c r="C423" s="822" t="s">
        <v>7233</v>
      </c>
      <c r="D423" s="822" t="s">
        <v>7986</v>
      </c>
      <c r="E423" s="822" t="s">
        <v>7987</v>
      </c>
      <c r="F423" s="831">
        <v>20</v>
      </c>
      <c r="G423" s="831">
        <v>40029.439999999995</v>
      </c>
      <c r="H423" s="831">
        <v>0.84137177255950424</v>
      </c>
      <c r="I423" s="831">
        <v>2001.4719999999998</v>
      </c>
      <c r="J423" s="831">
        <v>24</v>
      </c>
      <c r="K423" s="831">
        <v>47576.399999999994</v>
      </c>
      <c r="L423" s="831">
        <v>1</v>
      </c>
      <c r="M423" s="831">
        <v>1982.3499999999997</v>
      </c>
      <c r="N423" s="831">
        <v>5</v>
      </c>
      <c r="O423" s="831">
        <v>9182.36</v>
      </c>
      <c r="P423" s="827">
        <v>0.19300241296104795</v>
      </c>
      <c r="Q423" s="832">
        <v>1836.4720000000002</v>
      </c>
    </row>
    <row r="424" spans="1:17" ht="14.45" customHeight="1" x14ac:dyDescent="0.2">
      <c r="A424" s="821" t="s">
        <v>614</v>
      </c>
      <c r="B424" s="822" t="s">
        <v>7229</v>
      </c>
      <c r="C424" s="822" t="s">
        <v>7233</v>
      </c>
      <c r="D424" s="822" t="s">
        <v>7988</v>
      </c>
      <c r="E424" s="822" t="s">
        <v>7989</v>
      </c>
      <c r="F424" s="831"/>
      <c r="G424" s="831"/>
      <c r="H424" s="831"/>
      <c r="I424" s="831"/>
      <c r="J424" s="831"/>
      <c r="K424" s="831"/>
      <c r="L424" s="831"/>
      <c r="M424" s="831"/>
      <c r="N424" s="831">
        <v>1</v>
      </c>
      <c r="O424" s="831">
        <v>4068.5</v>
      </c>
      <c r="P424" s="827"/>
      <c r="Q424" s="832">
        <v>4068.5</v>
      </c>
    </row>
    <row r="425" spans="1:17" ht="14.45" customHeight="1" x14ac:dyDescent="0.2">
      <c r="A425" s="821" t="s">
        <v>614</v>
      </c>
      <c r="B425" s="822" t="s">
        <v>7229</v>
      </c>
      <c r="C425" s="822" t="s">
        <v>7233</v>
      </c>
      <c r="D425" s="822" t="s">
        <v>7990</v>
      </c>
      <c r="E425" s="822" t="s">
        <v>7991</v>
      </c>
      <c r="F425" s="831">
        <v>22</v>
      </c>
      <c r="G425" s="831">
        <v>83265.600000000006</v>
      </c>
      <c r="H425" s="831">
        <v>0.66667947732513444</v>
      </c>
      <c r="I425" s="831">
        <v>3784.8</v>
      </c>
      <c r="J425" s="831">
        <v>33</v>
      </c>
      <c r="K425" s="831">
        <v>124896.00000000001</v>
      </c>
      <c r="L425" s="831">
        <v>1</v>
      </c>
      <c r="M425" s="831">
        <v>3784.727272727273</v>
      </c>
      <c r="N425" s="831">
        <v>35</v>
      </c>
      <c r="O425" s="831">
        <v>132462.75000000003</v>
      </c>
      <c r="P425" s="827">
        <v>1.0605844062259802</v>
      </c>
      <c r="Q425" s="832">
        <v>3784.650000000001</v>
      </c>
    </row>
    <row r="426" spans="1:17" ht="14.45" customHeight="1" x14ac:dyDescent="0.2">
      <c r="A426" s="821" t="s">
        <v>614</v>
      </c>
      <c r="B426" s="822" t="s">
        <v>7229</v>
      </c>
      <c r="C426" s="822" t="s">
        <v>7233</v>
      </c>
      <c r="D426" s="822" t="s">
        <v>7992</v>
      </c>
      <c r="E426" s="822" t="s">
        <v>7993</v>
      </c>
      <c r="F426" s="831">
        <v>303</v>
      </c>
      <c r="G426" s="831">
        <v>796095.03</v>
      </c>
      <c r="H426" s="831">
        <v>1.3506794905275055</v>
      </c>
      <c r="I426" s="831">
        <v>2627.3763366336634</v>
      </c>
      <c r="J426" s="831">
        <v>266</v>
      </c>
      <c r="K426" s="831">
        <v>589403.3600000001</v>
      </c>
      <c r="L426" s="831">
        <v>1</v>
      </c>
      <c r="M426" s="831">
        <v>2215.8021052631584</v>
      </c>
      <c r="N426" s="831">
        <v>206</v>
      </c>
      <c r="O426" s="831">
        <v>458986.14</v>
      </c>
      <c r="P426" s="827">
        <v>0.77873010428715561</v>
      </c>
      <c r="Q426" s="832">
        <v>2228.0880582524273</v>
      </c>
    </row>
    <row r="427" spans="1:17" ht="14.45" customHeight="1" x14ac:dyDescent="0.2">
      <c r="A427" s="821" t="s">
        <v>614</v>
      </c>
      <c r="B427" s="822" t="s">
        <v>7229</v>
      </c>
      <c r="C427" s="822" t="s">
        <v>7233</v>
      </c>
      <c r="D427" s="822" t="s">
        <v>7994</v>
      </c>
      <c r="E427" s="822" t="s">
        <v>7941</v>
      </c>
      <c r="F427" s="831">
        <v>79</v>
      </c>
      <c r="G427" s="831">
        <v>947643.56</v>
      </c>
      <c r="H427" s="831">
        <v>1.2300332057355849</v>
      </c>
      <c r="I427" s="831">
        <v>11995.488101265824</v>
      </c>
      <c r="J427" s="831">
        <v>168</v>
      </c>
      <c r="K427" s="831">
        <v>770421.12000000023</v>
      </c>
      <c r="L427" s="831">
        <v>1</v>
      </c>
      <c r="M427" s="831">
        <v>4585.8400000000011</v>
      </c>
      <c r="N427" s="831">
        <v>133</v>
      </c>
      <c r="O427" s="831">
        <v>548967.31999999995</v>
      </c>
      <c r="P427" s="827">
        <v>0.71255486869311135</v>
      </c>
      <c r="Q427" s="832">
        <v>4127.5738345864656</v>
      </c>
    </row>
    <row r="428" spans="1:17" ht="14.45" customHeight="1" x14ac:dyDescent="0.2">
      <c r="A428" s="821" t="s">
        <v>614</v>
      </c>
      <c r="B428" s="822" t="s">
        <v>7229</v>
      </c>
      <c r="C428" s="822" t="s">
        <v>7233</v>
      </c>
      <c r="D428" s="822" t="s">
        <v>7995</v>
      </c>
      <c r="E428" s="822" t="s">
        <v>7996</v>
      </c>
      <c r="F428" s="831">
        <v>27</v>
      </c>
      <c r="G428" s="831">
        <v>209304</v>
      </c>
      <c r="H428" s="831">
        <v>10.871805526698525</v>
      </c>
      <c r="I428" s="831">
        <v>7752</v>
      </c>
      <c r="J428" s="831">
        <v>3</v>
      </c>
      <c r="K428" s="831">
        <v>19252</v>
      </c>
      <c r="L428" s="831">
        <v>1</v>
      </c>
      <c r="M428" s="831">
        <v>6417.333333333333</v>
      </c>
      <c r="N428" s="831"/>
      <c r="O428" s="831"/>
      <c r="P428" s="827"/>
      <c r="Q428" s="832"/>
    </row>
    <row r="429" spans="1:17" ht="14.45" customHeight="1" x14ac:dyDescent="0.2">
      <c r="A429" s="821" t="s">
        <v>614</v>
      </c>
      <c r="B429" s="822" t="s">
        <v>7229</v>
      </c>
      <c r="C429" s="822" t="s">
        <v>7233</v>
      </c>
      <c r="D429" s="822" t="s">
        <v>7997</v>
      </c>
      <c r="E429" s="822" t="s">
        <v>7998</v>
      </c>
      <c r="F429" s="831">
        <v>119</v>
      </c>
      <c r="G429" s="831">
        <v>200970.19999999995</v>
      </c>
      <c r="H429" s="831">
        <v>1.2680544730976111</v>
      </c>
      <c r="I429" s="831">
        <v>1688.8252100840332</v>
      </c>
      <c r="J429" s="831">
        <v>96</v>
      </c>
      <c r="K429" s="831">
        <v>158487.03999999995</v>
      </c>
      <c r="L429" s="831">
        <v>1</v>
      </c>
      <c r="M429" s="831">
        <v>1650.9066666666661</v>
      </c>
      <c r="N429" s="831">
        <v>49</v>
      </c>
      <c r="O429" s="831">
        <v>78849.960000000006</v>
      </c>
      <c r="P429" s="827">
        <v>0.49751676856353699</v>
      </c>
      <c r="Q429" s="832">
        <v>1609.1828571428573</v>
      </c>
    </row>
    <row r="430" spans="1:17" ht="14.45" customHeight="1" x14ac:dyDescent="0.2">
      <c r="A430" s="821" t="s">
        <v>614</v>
      </c>
      <c r="B430" s="822" t="s">
        <v>7229</v>
      </c>
      <c r="C430" s="822" t="s">
        <v>7233</v>
      </c>
      <c r="D430" s="822" t="s">
        <v>7999</v>
      </c>
      <c r="E430" s="822" t="s">
        <v>7830</v>
      </c>
      <c r="F430" s="831">
        <v>1</v>
      </c>
      <c r="G430" s="831">
        <v>5413.65</v>
      </c>
      <c r="H430" s="831"/>
      <c r="I430" s="831">
        <v>5413.65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614</v>
      </c>
      <c r="B431" s="822" t="s">
        <v>7229</v>
      </c>
      <c r="C431" s="822" t="s">
        <v>7233</v>
      </c>
      <c r="D431" s="822" t="s">
        <v>8000</v>
      </c>
      <c r="E431" s="822" t="s">
        <v>8001</v>
      </c>
      <c r="F431" s="831">
        <v>19</v>
      </c>
      <c r="G431" s="831">
        <v>159417.60000000001</v>
      </c>
      <c r="H431" s="831">
        <v>0.73077070470239847</v>
      </c>
      <c r="I431" s="831">
        <v>8390.4</v>
      </c>
      <c r="J431" s="831">
        <v>26</v>
      </c>
      <c r="K431" s="831">
        <v>218149.95999999996</v>
      </c>
      <c r="L431" s="831">
        <v>1</v>
      </c>
      <c r="M431" s="831">
        <v>8390.3830769230754</v>
      </c>
      <c r="N431" s="831">
        <v>9</v>
      </c>
      <c r="O431" s="831">
        <v>75512.67</v>
      </c>
      <c r="P431" s="827">
        <v>0.34615028121022812</v>
      </c>
      <c r="Q431" s="832">
        <v>8390.2966666666671</v>
      </c>
    </row>
    <row r="432" spans="1:17" ht="14.45" customHeight="1" x14ac:dyDescent="0.2">
      <c r="A432" s="821" t="s">
        <v>614</v>
      </c>
      <c r="B432" s="822" t="s">
        <v>7229</v>
      </c>
      <c r="C432" s="822" t="s">
        <v>7233</v>
      </c>
      <c r="D432" s="822" t="s">
        <v>8002</v>
      </c>
      <c r="E432" s="822" t="s">
        <v>8003</v>
      </c>
      <c r="F432" s="831">
        <v>21</v>
      </c>
      <c r="G432" s="831">
        <v>75448.34</v>
      </c>
      <c r="H432" s="831">
        <v>0.43986850644769904</v>
      </c>
      <c r="I432" s="831">
        <v>3592.7780952380949</v>
      </c>
      <c r="J432" s="831">
        <v>60</v>
      </c>
      <c r="K432" s="831">
        <v>171524.75999999992</v>
      </c>
      <c r="L432" s="831">
        <v>1</v>
      </c>
      <c r="M432" s="831">
        <v>2858.7459999999987</v>
      </c>
      <c r="N432" s="831">
        <v>70</v>
      </c>
      <c r="O432" s="831">
        <v>128643.67000000003</v>
      </c>
      <c r="P432" s="827">
        <v>0.75000058300620909</v>
      </c>
      <c r="Q432" s="832">
        <v>1837.7667142857147</v>
      </c>
    </row>
    <row r="433" spans="1:17" ht="14.45" customHeight="1" x14ac:dyDescent="0.2">
      <c r="A433" s="821" t="s">
        <v>614</v>
      </c>
      <c r="B433" s="822" t="s">
        <v>7229</v>
      </c>
      <c r="C433" s="822" t="s">
        <v>7233</v>
      </c>
      <c r="D433" s="822" t="s">
        <v>8004</v>
      </c>
      <c r="E433" s="822" t="s">
        <v>8005</v>
      </c>
      <c r="F433" s="831">
        <v>26</v>
      </c>
      <c r="G433" s="831">
        <v>634986.53</v>
      </c>
      <c r="H433" s="831">
        <v>0.83237515962606978</v>
      </c>
      <c r="I433" s="831">
        <v>24422.558846153846</v>
      </c>
      <c r="J433" s="831">
        <v>73</v>
      </c>
      <c r="K433" s="831">
        <v>762860.98</v>
      </c>
      <c r="L433" s="831">
        <v>1</v>
      </c>
      <c r="M433" s="831">
        <v>10450.150410958904</v>
      </c>
      <c r="N433" s="831">
        <v>37</v>
      </c>
      <c r="O433" s="831">
        <v>376213.6</v>
      </c>
      <c r="P433" s="827">
        <v>0.4931614145476414</v>
      </c>
      <c r="Q433" s="832">
        <v>10167.935135135134</v>
      </c>
    </row>
    <row r="434" spans="1:17" ht="14.45" customHeight="1" x14ac:dyDescent="0.2">
      <c r="A434" s="821" t="s">
        <v>614</v>
      </c>
      <c r="B434" s="822" t="s">
        <v>7229</v>
      </c>
      <c r="C434" s="822" t="s">
        <v>7233</v>
      </c>
      <c r="D434" s="822" t="s">
        <v>8006</v>
      </c>
      <c r="E434" s="822" t="s">
        <v>8007</v>
      </c>
      <c r="F434" s="831">
        <v>32</v>
      </c>
      <c r="G434" s="831">
        <v>211818.82</v>
      </c>
      <c r="H434" s="831">
        <v>0.54823076828906048</v>
      </c>
      <c r="I434" s="831">
        <v>6619.3381250000002</v>
      </c>
      <c r="J434" s="831">
        <v>75</v>
      </c>
      <c r="K434" s="831">
        <v>386367.98999999993</v>
      </c>
      <c r="L434" s="831">
        <v>1</v>
      </c>
      <c r="M434" s="831">
        <v>5151.5731999999989</v>
      </c>
      <c r="N434" s="831">
        <v>17</v>
      </c>
      <c r="O434" s="831">
        <v>74853.260000000009</v>
      </c>
      <c r="P434" s="827">
        <v>0.19373566635269143</v>
      </c>
      <c r="Q434" s="832">
        <v>4403.1329411764709</v>
      </c>
    </row>
    <row r="435" spans="1:17" ht="14.45" customHeight="1" x14ac:dyDescent="0.2">
      <c r="A435" s="821" t="s">
        <v>614</v>
      </c>
      <c r="B435" s="822" t="s">
        <v>7229</v>
      </c>
      <c r="C435" s="822" t="s">
        <v>7233</v>
      </c>
      <c r="D435" s="822" t="s">
        <v>8008</v>
      </c>
      <c r="E435" s="822" t="s">
        <v>8009</v>
      </c>
      <c r="F435" s="831">
        <v>145</v>
      </c>
      <c r="G435" s="831">
        <v>238525</v>
      </c>
      <c r="H435" s="831">
        <v>1.2274855907780979</v>
      </c>
      <c r="I435" s="831">
        <v>1645</v>
      </c>
      <c r="J435" s="831">
        <v>119</v>
      </c>
      <c r="K435" s="831">
        <v>194320</v>
      </c>
      <c r="L435" s="831">
        <v>1</v>
      </c>
      <c r="M435" s="831">
        <v>1632.9411764705883</v>
      </c>
      <c r="N435" s="831">
        <v>90</v>
      </c>
      <c r="O435" s="831">
        <v>145005</v>
      </c>
      <c r="P435" s="827">
        <v>0.74621757925072041</v>
      </c>
      <c r="Q435" s="832">
        <v>1611.1666666666667</v>
      </c>
    </row>
    <row r="436" spans="1:17" ht="14.45" customHeight="1" x14ac:dyDescent="0.2">
      <c r="A436" s="821" t="s">
        <v>614</v>
      </c>
      <c r="B436" s="822" t="s">
        <v>7229</v>
      </c>
      <c r="C436" s="822" t="s">
        <v>7233</v>
      </c>
      <c r="D436" s="822" t="s">
        <v>8010</v>
      </c>
      <c r="E436" s="822" t="s">
        <v>8003</v>
      </c>
      <c r="F436" s="831">
        <v>12</v>
      </c>
      <c r="G436" s="831">
        <v>29473.679999999997</v>
      </c>
      <c r="H436" s="831">
        <v>0.6</v>
      </c>
      <c r="I436" s="831">
        <v>2456.14</v>
      </c>
      <c r="J436" s="831">
        <v>20</v>
      </c>
      <c r="K436" s="831">
        <v>49122.799999999996</v>
      </c>
      <c r="L436" s="831">
        <v>1</v>
      </c>
      <c r="M436" s="831">
        <v>2456.14</v>
      </c>
      <c r="N436" s="831">
        <v>36</v>
      </c>
      <c r="O436" s="831">
        <v>45248.119999999995</v>
      </c>
      <c r="P436" s="827">
        <v>0.92112257444608203</v>
      </c>
      <c r="Q436" s="832">
        <v>1256.892222222222</v>
      </c>
    </row>
    <row r="437" spans="1:17" ht="14.45" customHeight="1" x14ac:dyDescent="0.2">
      <c r="A437" s="821" t="s">
        <v>614</v>
      </c>
      <c r="B437" s="822" t="s">
        <v>7229</v>
      </c>
      <c r="C437" s="822" t="s">
        <v>7233</v>
      </c>
      <c r="D437" s="822" t="s">
        <v>8011</v>
      </c>
      <c r="E437" s="822" t="s">
        <v>8012</v>
      </c>
      <c r="F437" s="831">
        <v>2</v>
      </c>
      <c r="G437" s="831">
        <v>11600.24</v>
      </c>
      <c r="H437" s="831"/>
      <c r="I437" s="831">
        <v>5800.12</v>
      </c>
      <c r="J437" s="831"/>
      <c r="K437" s="831"/>
      <c r="L437" s="831"/>
      <c r="M437" s="831"/>
      <c r="N437" s="831">
        <v>1</v>
      </c>
      <c r="O437" s="831">
        <v>5220.1000000000004</v>
      </c>
      <c r="P437" s="827"/>
      <c r="Q437" s="832">
        <v>5220.1000000000004</v>
      </c>
    </row>
    <row r="438" spans="1:17" ht="14.45" customHeight="1" x14ac:dyDescent="0.2">
      <c r="A438" s="821" t="s">
        <v>614</v>
      </c>
      <c r="B438" s="822" t="s">
        <v>7229</v>
      </c>
      <c r="C438" s="822" t="s">
        <v>7233</v>
      </c>
      <c r="D438" s="822" t="s">
        <v>8013</v>
      </c>
      <c r="E438" s="822" t="s">
        <v>8014</v>
      </c>
      <c r="F438" s="831">
        <v>4</v>
      </c>
      <c r="G438" s="831">
        <v>3350.56</v>
      </c>
      <c r="H438" s="831">
        <v>1</v>
      </c>
      <c r="I438" s="831">
        <v>837.64</v>
      </c>
      <c r="J438" s="831">
        <v>4</v>
      </c>
      <c r="K438" s="831">
        <v>3350.56</v>
      </c>
      <c r="L438" s="831">
        <v>1</v>
      </c>
      <c r="M438" s="831">
        <v>837.64</v>
      </c>
      <c r="N438" s="831">
        <v>2</v>
      </c>
      <c r="O438" s="831">
        <v>1675.28</v>
      </c>
      <c r="P438" s="827">
        <v>0.5</v>
      </c>
      <c r="Q438" s="832">
        <v>837.64</v>
      </c>
    </row>
    <row r="439" spans="1:17" ht="14.45" customHeight="1" x14ac:dyDescent="0.2">
      <c r="A439" s="821" t="s">
        <v>614</v>
      </c>
      <c r="B439" s="822" t="s">
        <v>7229</v>
      </c>
      <c r="C439" s="822" t="s">
        <v>7233</v>
      </c>
      <c r="D439" s="822" t="s">
        <v>8015</v>
      </c>
      <c r="E439" s="822" t="s">
        <v>7577</v>
      </c>
      <c r="F439" s="831"/>
      <c r="G439" s="831"/>
      <c r="H439" s="831"/>
      <c r="I439" s="831"/>
      <c r="J439" s="831">
        <v>1</v>
      </c>
      <c r="K439" s="831">
        <v>7631</v>
      </c>
      <c r="L439" s="831">
        <v>1</v>
      </c>
      <c r="M439" s="831">
        <v>7631</v>
      </c>
      <c r="N439" s="831">
        <v>5</v>
      </c>
      <c r="O439" s="831">
        <v>38152</v>
      </c>
      <c r="P439" s="827">
        <v>4.9996068667278211</v>
      </c>
      <c r="Q439" s="832">
        <v>7630.4</v>
      </c>
    </row>
    <row r="440" spans="1:17" ht="14.45" customHeight="1" x14ac:dyDescent="0.2">
      <c r="A440" s="821" t="s">
        <v>614</v>
      </c>
      <c r="B440" s="822" t="s">
        <v>7229</v>
      </c>
      <c r="C440" s="822" t="s">
        <v>7233</v>
      </c>
      <c r="D440" s="822" t="s">
        <v>8016</v>
      </c>
      <c r="E440" s="822" t="s">
        <v>8017</v>
      </c>
      <c r="F440" s="831"/>
      <c r="G440" s="831"/>
      <c r="H440" s="831"/>
      <c r="I440" s="831"/>
      <c r="J440" s="831">
        <v>1</v>
      </c>
      <c r="K440" s="831">
        <v>7203.76</v>
      </c>
      <c r="L440" s="831">
        <v>1</v>
      </c>
      <c r="M440" s="831">
        <v>7203.76</v>
      </c>
      <c r="N440" s="831"/>
      <c r="O440" s="831"/>
      <c r="P440" s="827"/>
      <c r="Q440" s="832"/>
    </row>
    <row r="441" spans="1:17" ht="14.45" customHeight="1" x14ac:dyDescent="0.2">
      <c r="A441" s="821" t="s">
        <v>614</v>
      </c>
      <c r="B441" s="822" t="s">
        <v>7229</v>
      </c>
      <c r="C441" s="822" t="s">
        <v>7233</v>
      </c>
      <c r="D441" s="822" t="s">
        <v>8018</v>
      </c>
      <c r="E441" s="822" t="s">
        <v>7956</v>
      </c>
      <c r="F441" s="831">
        <v>2</v>
      </c>
      <c r="G441" s="831">
        <v>63167.4</v>
      </c>
      <c r="H441" s="831"/>
      <c r="I441" s="831">
        <v>31583.7</v>
      </c>
      <c r="J441" s="831"/>
      <c r="K441" s="831"/>
      <c r="L441" s="831"/>
      <c r="M441" s="831"/>
      <c r="N441" s="831">
        <v>3</v>
      </c>
      <c r="O441" s="831">
        <v>34500</v>
      </c>
      <c r="P441" s="827"/>
      <c r="Q441" s="832">
        <v>11500</v>
      </c>
    </row>
    <row r="442" spans="1:17" ht="14.45" customHeight="1" x14ac:dyDescent="0.2">
      <c r="A442" s="821" t="s">
        <v>614</v>
      </c>
      <c r="B442" s="822" t="s">
        <v>7229</v>
      </c>
      <c r="C442" s="822" t="s">
        <v>7233</v>
      </c>
      <c r="D442" s="822" t="s">
        <v>8019</v>
      </c>
      <c r="E442" s="822" t="s">
        <v>7961</v>
      </c>
      <c r="F442" s="831">
        <v>10</v>
      </c>
      <c r="G442" s="831">
        <v>63965.399999999994</v>
      </c>
      <c r="H442" s="831">
        <v>2.5</v>
      </c>
      <c r="I442" s="831">
        <v>6396.5399999999991</v>
      </c>
      <c r="J442" s="831">
        <v>4</v>
      </c>
      <c r="K442" s="831">
        <v>25586.16</v>
      </c>
      <c r="L442" s="831">
        <v>1</v>
      </c>
      <c r="M442" s="831">
        <v>6396.54</v>
      </c>
      <c r="N442" s="831">
        <v>2</v>
      </c>
      <c r="O442" s="831">
        <v>11500</v>
      </c>
      <c r="P442" s="827">
        <v>0.44946174025332447</v>
      </c>
      <c r="Q442" s="832">
        <v>5750</v>
      </c>
    </row>
    <row r="443" spans="1:17" ht="14.45" customHeight="1" x14ac:dyDescent="0.2">
      <c r="A443" s="821" t="s">
        <v>614</v>
      </c>
      <c r="B443" s="822" t="s">
        <v>7229</v>
      </c>
      <c r="C443" s="822" t="s">
        <v>7233</v>
      </c>
      <c r="D443" s="822" t="s">
        <v>8020</v>
      </c>
      <c r="E443" s="822" t="s">
        <v>7961</v>
      </c>
      <c r="F443" s="831">
        <v>2</v>
      </c>
      <c r="G443" s="831">
        <v>12793.08</v>
      </c>
      <c r="H443" s="831"/>
      <c r="I443" s="831">
        <v>6396.54</v>
      </c>
      <c r="J443" s="831"/>
      <c r="K443" s="831"/>
      <c r="L443" s="831"/>
      <c r="M443" s="831"/>
      <c r="N443" s="831">
        <v>3</v>
      </c>
      <c r="O443" s="831">
        <v>17250</v>
      </c>
      <c r="P443" s="827"/>
      <c r="Q443" s="832">
        <v>5750</v>
      </c>
    </row>
    <row r="444" spans="1:17" ht="14.45" customHeight="1" x14ac:dyDescent="0.2">
      <c r="A444" s="821" t="s">
        <v>614</v>
      </c>
      <c r="B444" s="822" t="s">
        <v>7229</v>
      </c>
      <c r="C444" s="822" t="s">
        <v>7233</v>
      </c>
      <c r="D444" s="822" t="s">
        <v>8021</v>
      </c>
      <c r="E444" s="822" t="s">
        <v>7961</v>
      </c>
      <c r="F444" s="831">
        <v>2</v>
      </c>
      <c r="G444" s="831">
        <v>12793.08</v>
      </c>
      <c r="H444" s="831"/>
      <c r="I444" s="831">
        <v>6396.54</v>
      </c>
      <c r="J444" s="831"/>
      <c r="K444" s="831"/>
      <c r="L444" s="831"/>
      <c r="M444" s="831"/>
      <c r="N444" s="831">
        <v>1</v>
      </c>
      <c r="O444" s="831">
        <v>5750</v>
      </c>
      <c r="P444" s="827"/>
      <c r="Q444" s="832">
        <v>5750</v>
      </c>
    </row>
    <row r="445" spans="1:17" ht="14.45" customHeight="1" x14ac:dyDescent="0.2">
      <c r="A445" s="821" t="s">
        <v>614</v>
      </c>
      <c r="B445" s="822" t="s">
        <v>7229</v>
      </c>
      <c r="C445" s="822" t="s">
        <v>7233</v>
      </c>
      <c r="D445" s="822" t="s">
        <v>8022</v>
      </c>
      <c r="E445" s="822"/>
      <c r="F445" s="831">
        <v>2</v>
      </c>
      <c r="G445" s="831">
        <v>362.4</v>
      </c>
      <c r="H445" s="831">
        <v>1</v>
      </c>
      <c r="I445" s="831">
        <v>181.2</v>
      </c>
      <c r="J445" s="831">
        <v>2</v>
      </c>
      <c r="K445" s="831">
        <v>362.4</v>
      </c>
      <c r="L445" s="831">
        <v>1</v>
      </c>
      <c r="M445" s="831">
        <v>181.2</v>
      </c>
      <c r="N445" s="831"/>
      <c r="O445" s="831"/>
      <c r="P445" s="827"/>
      <c r="Q445" s="832"/>
    </row>
    <row r="446" spans="1:17" ht="14.45" customHeight="1" x14ac:dyDescent="0.2">
      <c r="A446" s="821" t="s">
        <v>614</v>
      </c>
      <c r="B446" s="822" t="s">
        <v>7229</v>
      </c>
      <c r="C446" s="822" t="s">
        <v>7233</v>
      </c>
      <c r="D446" s="822" t="s">
        <v>8023</v>
      </c>
      <c r="E446" s="822" t="s">
        <v>8024</v>
      </c>
      <c r="F446" s="831">
        <v>15</v>
      </c>
      <c r="G446" s="831">
        <v>7079.4</v>
      </c>
      <c r="H446" s="831">
        <v>0.20834461471814589</v>
      </c>
      <c r="I446" s="831">
        <v>471.96</v>
      </c>
      <c r="J446" s="831">
        <v>72</v>
      </c>
      <c r="K446" s="831">
        <v>33979.279999999999</v>
      </c>
      <c r="L446" s="831">
        <v>1</v>
      </c>
      <c r="M446" s="831">
        <v>471.93444444444441</v>
      </c>
      <c r="N446" s="831">
        <v>25</v>
      </c>
      <c r="O446" s="831">
        <v>11718.54</v>
      </c>
      <c r="P446" s="827">
        <v>0.34487311090758843</v>
      </c>
      <c r="Q446" s="832">
        <v>468.74160000000006</v>
      </c>
    </row>
    <row r="447" spans="1:17" ht="14.45" customHeight="1" x14ac:dyDescent="0.2">
      <c r="A447" s="821" t="s">
        <v>614</v>
      </c>
      <c r="B447" s="822" t="s">
        <v>7229</v>
      </c>
      <c r="C447" s="822" t="s">
        <v>7233</v>
      </c>
      <c r="D447" s="822" t="s">
        <v>8025</v>
      </c>
      <c r="E447" s="822" t="s">
        <v>8026</v>
      </c>
      <c r="F447" s="831">
        <v>1</v>
      </c>
      <c r="G447" s="831">
        <v>1342.95</v>
      </c>
      <c r="H447" s="831"/>
      <c r="I447" s="831">
        <v>1342.95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614</v>
      </c>
      <c r="B448" s="822" t="s">
        <v>7229</v>
      </c>
      <c r="C448" s="822" t="s">
        <v>7233</v>
      </c>
      <c r="D448" s="822" t="s">
        <v>8027</v>
      </c>
      <c r="E448" s="822" t="s">
        <v>7961</v>
      </c>
      <c r="F448" s="831">
        <v>1</v>
      </c>
      <c r="G448" s="831">
        <v>6396.54</v>
      </c>
      <c r="H448" s="831">
        <v>1</v>
      </c>
      <c r="I448" s="831">
        <v>6396.54</v>
      </c>
      <c r="J448" s="831">
        <v>1</v>
      </c>
      <c r="K448" s="831">
        <v>6396.54</v>
      </c>
      <c r="L448" s="831">
        <v>1</v>
      </c>
      <c r="M448" s="831">
        <v>6396.54</v>
      </c>
      <c r="N448" s="831"/>
      <c r="O448" s="831"/>
      <c r="P448" s="827"/>
      <c r="Q448" s="832"/>
    </row>
    <row r="449" spans="1:17" ht="14.45" customHeight="1" x14ac:dyDescent="0.2">
      <c r="A449" s="821" t="s">
        <v>614</v>
      </c>
      <c r="B449" s="822" t="s">
        <v>7229</v>
      </c>
      <c r="C449" s="822" t="s">
        <v>7233</v>
      </c>
      <c r="D449" s="822" t="s">
        <v>8028</v>
      </c>
      <c r="E449" s="822" t="s">
        <v>7961</v>
      </c>
      <c r="F449" s="831">
        <v>3</v>
      </c>
      <c r="G449" s="831">
        <v>19189.62</v>
      </c>
      <c r="H449" s="831">
        <v>3.3373252173913044</v>
      </c>
      <c r="I449" s="831">
        <v>6396.54</v>
      </c>
      <c r="J449" s="831">
        <v>1</v>
      </c>
      <c r="K449" s="831">
        <v>5750</v>
      </c>
      <c r="L449" s="831">
        <v>1</v>
      </c>
      <c r="M449" s="831">
        <v>5750</v>
      </c>
      <c r="N449" s="831">
        <v>1</v>
      </c>
      <c r="O449" s="831">
        <v>5750</v>
      </c>
      <c r="P449" s="827">
        <v>1</v>
      </c>
      <c r="Q449" s="832">
        <v>5750</v>
      </c>
    </row>
    <row r="450" spans="1:17" ht="14.45" customHeight="1" x14ac:dyDescent="0.2">
      <c r="A450" s="821" t="s">
        <v>614</v>
      </c>
      <c r="B450" s="822" t="s">
        <v>7229</v>
      </c>
      <c r="C450" s="822" t="s">
        <v>7233</v>
      </c>
      <c r="D450" s="822" t="s">
        <v>8029</v>
      </c>
      <c r="E450" s="822" t="s">
        <v>8030</v>
      </c>
      <c r="F450" s="831">
        <v>1</v>
      </c>
      <c r="G450" s="831">
        <v>6741.38</v>
      </c>
      <c r="H450" s="831"/>
      <c r="I450" s="831">
        <v>6741.38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614</v>
      </c>
      <c r="B451" s="822" t="s">
        <v>7229</v>
      </c>
      <c r="C451" s="822" t="s">
        <v>7233</v>
      </c>
      <c r="D451" s="822" t="s">
        <v>8031</v>
      </c>
      <c r="E451" s="822" t="s">
        <v>8032</v>
      </c>
      <c r="F451" s="831">
        <v>10</v>
      </c>
      <c r="G451" s="831">
        <v>33288</v>
      </c>
      <c r="H451" s="831">
        <v>0.55555555555555558</v>
      </c>
      <c r="I451" s="831">
        <v>3328.8</v>
      </c>
      <c r="J451" s="831">
        <v>18</v>
      </c>
      <c r="K451" s="831">
        <v>59918.399999999994</v>
      </c>
      <c r="L451" s="831">
        <v>1</v>
      </c>
      <c r="M451" s="831">
        <v>3328.7999999999997</v>
      </c>
      <c r="N451" s="831">
        <v>13</v>
      </c>
      <c r="O451" s="831">
        <v>43274.400000000001</v>
      </c>
      <c r="P451" s="827">
        <v>0.72222222222222232</v>
      </c>
      <c r="Q451" s="832">
        <v>3328.8</v>
      </c>
    </row>
    <row r="452" spans="1:17" ht="14.45" customHeight="1" x14ac:dyDescent="0.2">
      <c r="A452" s="821" t="s">
        <v>614</v>
      </c>
      <c r="B452" s="822" t="s">
        <v>7229</v>
      </c>
      <c r="C452" s="822" t="s">
        <v>7233</v>
      </c>
      <c r="D452" s="822" t="s">
        <v>8033</v>
      </c>
      <c r="E452" s="822" t="s">
        <v>8034</v>
      </c>
      <c r="F452" s="831">
        <v>6</v>
      </c>
      <c r="G452" s="831">
        <v>14226.66</v>
      </c>
      <c r="H452" s="831">
        <v>0.8571428571428571</v>
      </c>
      <c r="I452" s="831">
        <v>2371.11</v>
      </c>
      <c r="J452" s="831">
        <v>7</v>
      </c>
      <c r="K452" s="831">
        <v>16597.77</v>
      </c>
      <c r="L452" s="831">
        <v>1</v>
      </c>
      <c r="M452" s="831">
        <v>2371.11</v>
      </c>
      <c r="N452" s="831">
        <v>6</v>
      </c>
      <c r="O452" s="831">
        <v>14226.66</v>
      </c>
      <c r="P452" s="827">
        <v>0.8571428571428571</v>
      </c>
      <c r="Q452" s="832">
        <v>2371.11</v>
      </c>
    </row>
    <row r="453" spans="1:17" ht="14.45" customHeight="1" x14ac:dyDescent="0.2">
      <c r="A453" s="821" t="s">
        <v>614</v>
      </c>
      <c r="B453" s="822" t="s">
        <v>7229</v>
      </c>
      <c r="C453" s="822" t="s">
        <v>7233</v>
      </c>
      <c r="D453" s="822" t="s">
        <v>8035</v>
      </c>
      <c r="E453" s="822" t="s">
        <v>7778</v>
      </c>
      <c r="F453" s="831">
        <v>3</v>
      </c>
      <c r="G453" s="831">
        <v>321.3</v>
      </c>
      <c r="H453" s="831">
        <v>0.75000000000000011</v>
      </c>
      <c r="I453" s="831">
        <v>107.10000000000001</v>
      </c>
      <c r="J453" s="831">
        <v>4</v>
      </c>
      <c r="K453" s="831">
        <v>428.4</v>
      </c>
      <c r="L453" s="831">
        <v>1</v>
      </c>
      <c r="M453" s="831">
        <v>107.1</v>
      </c>
      <c r="N453" s="831">
        <v>15</v>
      </c>
      <c r="O453" s="831">
        <v>1606.5</v>
      </c>
      <c r="P453" s="827">
        <v>3.75</v>
      </c>
      <c r="Q453" s="832">
        <v>107.1</v>
      </c>
    </row>
    <row r="454" spans="1:17" ht="14.45" customHeight="1" x14ac:dyDescent="0.2">
      <c r="A454" s="821" t="s">
        <v>614</v>
      </c>
      <c r="B454" s="822" t="s">
        <v>7229</v>
      </c>
      <c r="C454" s="822" t="s">
        <v>7233</v>
      </c>
      <c r="D454" s="822" t="s">
        <v>8036</v>
      </c>
      <c r="E454" s="822" t="s">
        <v>8037</v>
      </c>
      <c r="F454" s="831">
        <v>17</v>
      </c>
      <c r="G454" s="831">
        <v>22037.239999999998</v>
      </c>
      <c r="H454" s="831">
        <v>1.5507399658991508</v>
      </c>
      <c r="I454" s="831">
        <v>1296.3082352941176</v>
      </c>
      <c r="J454" s="831">
        <v>11</v>
      </c>
      <c r="K454" s="831">
        <v>14210.790000000003</v>
      </c>
      <c r="L454" s="831">
        <v>1</v>
      </c>
      <c r="M454" s="831">
        <v>1291.8900000000003</v>
      </c>
      <c r="N454" s="831">
        <v>11</v>
      </c>
      <c r="O454" s="831">
        <v>14210.79</v>
      </c>
      <c r="P454" s="827">
        <v>0.99999999999999989</v>
      </c>
      <c r="Q454" s="832">
        <v>1291.8900000000001</v>
      </c>
    </row>
    <row r="455" spans="1:17" ht="14.45" customHeight="1" x14ac:dyDescent="0.2">
      <c r="A455" s="821" t="s">
        <v>614</v>
      </c>
      <c r="B455" s="822" t="s">
        <v>7229</v>
      </c>
      <c r="C455" s="822" t="s">
        <v>7233</v>
      </c>
      <c r="D455" s="822" t="s">
        <v>8038</v>
      </c>
      <c r="E455" s="822" t="s">
        <v>8039</v>
      </c>
      <c r="F455" s="831">
        <v>62</v>
      </c>
      <c r="G455" s="831">
        <v>241699.55999999997</v>
      </c>
      <c r="H455" s="831">
        <v>1.3137564959588186</v>
      </c>
      <c r="I455" s="831">
        <v>3898.3799999999997</v>
      </c>
      <c r="J455" s="831">
        <v>48</v>
      </c>
      <c r="K455" s="831">
        <v>183975.92</v>
      </c>
      <c r="L455" s="831">
        <v>1</v>
      </c>
      <c r="M455" s="831">
        <v>3832.8316666666669</v>
      </c>
      <c r="N455" s="831">
        <v>15</v>
      </c>
      <c r="O455" s="831">
        <v>58146.600000000006</v>
      </c>
      <c r="P455" s="827">
        <v>0.31605549247966802</v>
      </c>
      <c r="Q455" s="832">
        <v>3876.4400000000005</v>
      </c>
    </row>
    <row r="456" spans="1:17" ht="14.45" customHeight="1" x14ac:dyDescent="0.2">
      <c r="A456" s="821" t="s">
        <v>614</v>
      </c>
      <c r="B456" s="822" t="s">
        <v>7229</v>
      </c>
      <c r="C456" s="822" t="s">
        <v>7233</v>
      </c>
      <c r="D456" s="822" t="s">
        <v>8040</v>
      </c>
      <c r="E456" s="822" t="s">
        <v>8041</v>
      </c>
      <c r="F456" s="831">
        <v>1</v>
      </c>
      <c r="G456" s="831">
        <v>2753.1</v>
      </c>
      <c r="H456" s="831"/>
      <c r="I456" s="831">
        <v>2753.1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614</v>
      </c>
      <c r="B457" s="822" t="s">
        <v>7229</v>
      </c>
      <c r="C457" s="822" t="s">
        <v>7233</v>
      </c>
      <c r="D457" s="822" t="s">
        <v>8042</v>
      </c>
      <c r="E457" s="822" t="s">
        <v>8043</v>
      </c>
      <c r="F457" s="831">
        <v>2</v>
      </c>
      <c r="G457" s="831">
        <v>3076.54</v>
      </c>
      <c r="H457" s="831"/>
      <c r="I457" s="831">
        <v>1538.27</v>
      </c>
      <c r="J457" s="831"/>
      <c r="K457" s="831"/>
      <c r="L457" s="831"/>
      <c r="M457" s="831"/>
      <c r="N457" s="831">
        <v>1</v>
      </c>
      <c r="O457" s="831">
        <v>1538.26</v>
      </c>
      <c r="P457" s="827"/>
      <c r="Q457" s="832">
        <v>1538.26</v>
      </c>
    </row>
    <row r="458" spans="1:17" ht="14.45" customHeight="1" x14ac:dyDescent="0.2">
      <c r="A458" s="821" t="s">
        <v>614</v>
      </c>
      <c r="B458" s="822" t="s">
        <v>7229</v>
      </c>
      <c r="C458" s="822" t="s">
        <v>7233</v>
      </c>
      <c r="D458" s="822" t="s">
        <v>8044</v>
      </c>
      <c r="E458" s="822" t="s">
        <v>8045</v>
      </c>
      <c r="F458" s="831">
        <v>2</v>
      </c>
      <c r="G458" s="831">
        <v>38625.279999999999</v>
      </c>
      <c r="H458" s="831">
        <v>2</v>
      </c>
      <c r="I458" s="831">
        <v>19312.64</v>
      </c>
      <c r="J458" s="831">
        <v>1</v>
      </c>
      <c r="K458" s="831">
        <v>19312.64</v>
      </c>
      <c r="L458" s="831">
        <v>1</v>
      </c>
      <c r="M458" s="831">
        <v>19312.64</v>
      </c>
      <c r="N458" s="831">
        <v>1</v>
      </c>
      <c r="O458" s="831">
        <v>19312.599999999999</v>
      </c>
      <c r="P458" s="827">
        <v>0.9999979288176033</v>
      </c>
      <c r="Q458" s="832">
        <v>19312.599999999999</v>
      </c>
    </row>
    <row r="459" spans="1:17" ht="14.45" customHeight="1" x14ac:dyDescent="0.2">
      <c r="A459" s="821" t="s">
        <v>614</v>
      </c>
      <c r="B459" s="822" t="s">
        <v>7229</v>
      </c>
      <c r="C459" s="822" t="s">
        <v>7233</v>
      </c>
      <c r="D459" s="822" t="s">
        <v>8046</v>
      </c>
      <c r="E459" s="822" t="s">
        <v>8047</v>
      </c>
      <c r="F459" s="831"/>
      <c r="G459" s="831"/>
      <c r="H459" s="831"/>
      <c r="I459" s="831"/>
      <c r="J459" s="831">
        <v>1</v>
      </c>
      <c r="K459" s="831">
        <v>2936.95</v>
      </c>
      <c r="L459" s="831">
        <v>1</v>
      </c>
      <c r="M459" s="831">
        <v>2936.95</v>
      </c>
      <c r="N459" s="831"/>
      <c r="O459" s="831"/>
      <c r="P459" s="827"/>
      <c r="Q459" s="832"/>
    </row>
    <row r="460" spans="1:17" ht="14.45" customHeight="1" x14ac:dyDescent="0.2">
      <c r="A460" s="821" t="s">
        <v>614</v>
      </c>
      <c r="B460" s="822" t="s">
        <v>7229</v>
      </c>
      <c r="C460" s="822" t="s">
        <v>7233</v>
      </c>
      <c r="D460" s="822" t="s">
        <v>8048</v>
      </c>
      <c r="E460" s="822" t="s">
        <v>7930</v>
      </c>
      <c r="F460" s="831">
        <v>1</v>
      </c>
      <c r="G460" s="831">
        <v>18920.060000000001</v>
      </c>
      <c r="H460" s="831"/>
      <c r="I460" s="831">
        <v>18920.060000000001</v>
      </c>
      <c r="J460" s="831"/>
      <c r="K460" s="831"/>
      <c r="L460" s="831"/>
      <c r="M460" s="831"/>
      <c r="N460" s="831">
        <v>3</v>
      </c>
      <c r="O460" s="831">
        <v>36456.199999999997</v>
      </c>
      <c r="P460" s="827"/>
      <c r="Q460" s="832">
        <v>12152.066666666666</v>
      </c>
    </row>
    <row r="461" spans="1:17" ht="14.45" customHeight="1" x14ac:dyDescent="0.2">
      <c r="A461" s="821" t="s">
        <v>614</v>
      </c>
      <c r="B461" s="822" t="s">
        <v>7229</v>
      </c>
      <c r="C461" s="822" t="s">
        <v>7233</v>
      </c>
      <c r="D461" s="822" t="s">
        <v>8049</v>
      </c>
      <c r="E461" s="822" t="s">
        <v>8050</v>
      </c>
      <c r="F461" s="831"/>
      <c r="G461" s="831"/>
      <c r="H461" s="831"/>
      <c r="I461" s="831"/>
      <c r="J461" s="831">
        <v>1</v>
      </c>
      <c r="K461" s="831">
        <v>138</v>
      </c>
      <c r="L461" s="831">
        <v>1</v>
      </c>
      <c r="M461" s="831">
        <v>138</v>
      </c>
      <c r="N461" s="831">
        <v>3</v>
      </c>
      <c r="O461" s="831">
        <v>426.42</v>
      </c>
      <c r="P461" s="827">
        <v>3.0900000000000003</v>
      </c>
      <c r="Q461" s="832">
        <v>142.14000000000001</v>
      </c>
    </row>
    <row r="462" spans="1:17" ht="14.45" customHeight="1" x14ac:dyDescent="0.2">
      <c r="A462" s="821" t="s">
        <v>614</v>
      </c>
      <c r="B462" s="822" t="s">
        <v>7229</v>
      </c>
      <c r="C462" s="822" t="s">
        <v>7233</v>
      </c>
      <c r="D462" s="822" t="s">
        <v>8051</v>
      </c>
      <c r="E462" s="822" t="s">
        <v>8052</v>
      </c>
      <c r="F462" s="831">
        <v>21</v>
      </c>
      <c r="G462" s="831">
        <v>80238.06</v>
      </c>
      <c r="H462" s="831">
        <v>2.3334853353884633</v>
      </c>
      <c r="I462" s="831">
        <v>3820.8599999999997</v>
      </c>
      <c r="J462" s="831">
        <v>9</v>
      </c>
      <c r="K462" s="831">
        <v>34385.5</v>
      </c>
      <c r="L462" s="831">
        <v>1</v>
      </c>
      <c r="M462" s="831">
        <v>3820.6111111111113</v>
      </c>
      <c r="N462" s="831">
        <v>1</v>
      </c>
      <c r="O462" s="831">
        <v>3820.3</v>
      </c>
      <c r="P462" s="827">
        <v>0.11110206336973434</v>
      </c>
      <c r="Q462" s="832">
        <v>3820.3</v>
      </c>
    </row>
    <row r="463" spans="1:17" ht="14.45" customHeight="1" x14ac:dyDescent="0.2">
      <c r="A463" s="821" t="s">
        <v>614</v>
      </c>
      <c r="B463" s="822" t="s">
        <v>7229</v>
      </c>
      <c r="C463" s="822" t="s">
        <v>7233</v>
      </c>
      <c r="D463" s="822" t="s">
        <v>8053</v>
      </c>
      <c r="E463" s="822"/>
      <c r="F463" s="831">
        <v>155</v>
      </c>
      <c r="G463" s="831">
        <v>1201651</v>
      </c>
      <c r="H463" s="831">
        <v>7.5234848484848484</v>
      </c>
      <c r="I463" s="831">
        <v>7752.5870967741939</v>
      </c>
      <c r="J463" s="831">
        <v>33</v>
      </c>
      <c r="K463" s="831">
        <v>159720</v>
      </c>
      <c r="L463" s="831">
        <v>1</v>
      </c>
      <c r="M463" s="831">
        <v>4840</v>
      </c>
      <c r="N463" s="831"/>
      <c r="O463" s="831"/>
      <c r="P463" s="827"/>
      <c r="Q463" s="832"/>
    </row>
    <row r="464" spans="1:17" ht="14.45" customHeight="1" x14ac:dyDescent="0.2">
      <c r="A464" s="821" t="s">
        <v>614</v>
      </c>
      <c r="B464" s="822" t="s">
        <v>7229</v>
      </c>
      <c r="C464" s="822" t="s">
        <v>7233</v>
      </c>
      <c r="D464" s="822" t="s">
        <v>8054</v>
      </c>
      <c r="E464" s="822" t="s">
        <v>8012</v>
      </c>
      <c r="F464" s="831"/>
      <c r="G464" s="831"/>
      <c r="H464" s="831"/>
      <c r="I464" s="831"/>
      <c r="J464" s="831">
        <v>1</v>
      </c>
      <c r="K464" s="831">
        <v>14296.01</v>
      </c>
      <c r="L464" s="831">
        <v>1</v>
      </c>
      <c r="M464" s="831">
        <v>14296.01</v>
      </c>
      <c r="N464" s="831">
        <v>2</v>
      </c>
      <c r="O464" s="831">
        <v>25732.400000000001</v>
      </c>
      <c r="P464" s="827">
        <v>1.7999707610724951</v>
      </c>
      <c r="Q464" s="832">
        <v>12866.2</v>
      </c>
    </row>
    <row r="465" spans="1:17" ht="14.45" customHeight="1" x14ac:dyDescent="0.2">
      <c r="A465" s="821" t="s">
        <v>614</v>
      </c>
      <c r="B465" s="822" t="s">
        <v>7229</v>
      </c>
      <c r="C465" s="822" t="s">
        <v>7233</v>
      </c>
      <c r="D465" s="822" t="s">
        <v>8055</v>
      </c>
      <c r="E465" s="822" t="s">
        <v>8056</v>
      </c>
      <c r="F465" s="831"/>
      <c r="G465" s="831"/>
      <c r="H465" s="831"/>
      <c r="I465" s="831"/>
      <c r="J465" s="831">
        <v>4</v>
      </c>
      <c r="K465" s="831">
        <v>36480</v>
      </c>
      <c r="L465" s="831">
        <v>1</v>
      </c>
      <c r="M465" s="831">
        <v>9120</v>
      </c>
      <c r="N465" s="831">
        <v>2</v>
      </c>
      <c r="O465" s="831">
        <v>18239.5</v>
      </c>
      <c r="P465" s="827">
        <v>0.4999862938596491</v>
      </c>
      <c r="Q465" s="832">
        <v>9119.75</v>
      </c>
    </row>
    <row r="466" spans="1:17" ht="14.45" customHeight="1" x14ac:dyDescent="0.2">
      <c r="A466" s="821" t="s">
        <v>614</v>
      </c>
      <c r="B466" s="822" t="s">
        <v>7229</v>
      </c>
      <c r="C466" s="822" t="s">
        <v>7233</v>
      </c>
      <c r="D466" s="822" t="s">
        <v>8057</v>
      </c>
      <c r="E466" s="822" t="s">
        <v>8058</v>
      </c>
      <c r="F466" s="831">
        <v>1</v>
      </c>
      <c r="G466" s="831">
        <v>302.39999999999998</v>
      </c>
      <c r="H466" s="831"/>
      <c r="I466" s="831">
        <v>302.39999999999998</v>
      </c>
      <c r="J466" s="831"/>
      <c r="K466" s="831"/>
      <c r="L466" s="831"/>
      <c r="M466" s="831"/>
      <c r="N466" s="831"/>
      <c r="O466" s="831"/>
      <c r="P466" s="827"/>
      <c r="Q466" s="832"/>
    </row>
    <row r="467" spans="1:17" ht="14.45" customHeight="1" x14ac:dyDescent="0.2">
      <c r="A467" s="821" t="s">
        <v>614</v>
      </c>
      <c r="B467" s="822" t="s">
        <v>7229</v>
      </c>
      <c r="C467" s="822" t="s">
        <v>7233</v>
      </c>
      <c r="D467" s="822" t="s">
        <v>8059</v>
      </c>
      <c r="E467" s="822" t="s">
        <v>7784</v>
      </c>
      <c r="F467" s="831"/>
      <c r="G467" s="831"/>
      <c r="H467" s="831"/>
      <c r="I467" s="831"/>
      <c r="J467" s="831">
        <v>2</v>
      </c>
      <c r="K467" s="831">
        <v>22810</v>
      </c>
      <c r="L467" s="831">
        <v>1</v>
      </c>
      <c r="M467" s="831">
        <v>11405</v>
      </c>
      <c r="N467" s="831"/>
      <c r="O467" s="831"/>
      <c r="P467" s="827"/>
      <c r="Q467" s="832"/>
    </row>
    <row r="468" spans="1:17" ht="14.45" customHeight="1" x14ac:dyDescent="0.2">
      <c r="A468" s="821" t="s">
        <v>614</v>
      </c>
      <c r="B468" s="822" t="s">
        <v>7229</v>
      </c>
      <c r="C468" s="822" t="s">
        <v>7233</v>
      </c>
      <c r="D468" s="822" t="s">
        <v>8060</v>
      </c>
      <c r="E468" s="822" t="s">
        <v>8061</v>
      </c>
      <c r="F468" s="831"/>
      <c r="G468" s="831"/>
      <c r="H468" s="831"/>
      <c r="I468" s="831"/>
      <c r="J468" s="831"/>
      <c r="K468" s="831"/>
      <c r="L468" s="831"/>
      <c r="M468" s="831"/>
      <c r="N468" s="831">
        <v>6</v>
      </c>
      <c r="O468" s="831">
        <v>2701.8</v>
      </c>
      <c r="P468" s="827"/>
      <c r="Q468" s="832">
        <v>450.3</v>
      </c>
    </row>
    <row r="469" spans="1:17" ht="14.45" customHeight="1" x14ac:dyDescent="0.2">
      <c r="A469" s="821" t="s">
        <v>614</v>
      </c>
      <c r="B469" s="822" t="s">
        <v>7229</v>
      </c>
      <c r="C469" s="822" t="s">
        <v>7233</v>
      </c>
      <c r="D469" s="822" t="s">
        <v>8062</v>
      </c>
      <c r="E469" s="822" t="s">
        <v>8063</v>
      </c>
      <c r="F469" s="831">
        <v>2</v>
      </c>
      <c r="G469" s="831">
        <v>47652.56</v>
      </c>
      <c r="H469" s="831">
        <v>1</v>
      </c>
      <c r="I469" s="831">
        <v>23826.28</v>
      </c>
      <c r="J469" s="831">
        <v>2</v>
      </c>
      <c r="K469" s="831">
        <v>47652.56</v>
      </c>
      <c r="L469" s="831">
        <v>1</v>
      </c>
      <c r="M469" s="831">
        <v>23826.28</v>
      </c>
      <c r="N469" s="831">
        <v>1</v>
      </c>
      <c r="O469" s="831">
        <v>23826.28</v>
      </c>
      <c r="P469" s="827">
        <v>0.5</v>
      </c>
      <c r="Q469" s="832">
        <v>23826.28</v>
      </c>
    </row>
    <row r="470" spans="1:17" ht="14.45" customHeight="1" x14ac:dyDescent="0.2">
      <c r="A470" s="821" t="s">
        <v>614</v>
      </c>
      <c r="B470" s="822" t="s">
        <v>7229</v>
      </c>
      <c r="C470" s="822" t="s">
        <v>7233</v>
      </c>
      <c r="D470" s="822" t="s">
        <v>8064</v>
      </c>
      <c r="E470" s="822" t="s">
        <v>8065</v>
      </c>
      <c r="F470" s="831">
        <v>13</v>
      </c>
      <c r="G470" s="831">
        <v>207858.82</v>
      </c>
      <c r="H470" s="831">
        <v>0.60884650261598106</v>
      </c>
      <c r="I470" s="831">
        <v>15989.140000000001</v>
      </c>
      <c r="J470" s="831">
        <v>25</v>
      </c>
      <c r="K470" s="831">
        <v>341397.74</v>
      </c>
      <c r="L470" s="831">
        <v>1</v>
      </c>
      <c r="M470" s="831">
        <v>13655.909599999999</v>
      </c>
      <c r="N470" s="831">
        <v>25</v>
      </c>
      <c r="O470" s="831">
        <v>329117.58000000007</v>
      </c>
      <c r="P470" s="827">
        <v>0.96402975602591889</v>
      </c>
      <c r="Q470" s="832">
        <v>13164.703200000004</v>
      </c>
    </row>
    <row r="471" spans="1:17" ht="14.45" customHeight="1" x14ac:dyDescent="0.2">
      <c r="A471" s="821" t="s">
        <v>614</v>
      </c>
      <c r="B471" s="822" t="s">
        <v>7229</v>
      </c>
      <c r="C471" s="822" t="s">
        <v>7233</v>
      </c>
      <c r="D471" s="822" t="s">
        <v>8066</v>
      </c>
      <c r="E471" s="822" t="s">
        <v>8067</v>
      </c>
      <c r="F471" s="831">
        <v>1</v>
      </c>
      <c r="G471" s="831">
        <v>17750.759999999998</v>
      </c>
      <c r="H471" s="831">
        <v>1</v>
      </c>
      <c r="I471" s="831">
        <v>17750.759999999998</v>
      </c>
      <c r="J471" s="831">
        <v>1</v>
      </c>
      <c r="K471" s="831">
        <v>17750.759999999998</v>
      </c>
      <c r="L471" s="831">
        <v>1</v>
      </c>
      <c r="M471" s="831">
        <v>17750.759999999998</v>
      </c>
      <c r="N471" s="831">
        <v>1</v>
      </c>
      <c r="O471" s="831">
        <v>15975.7</v>
      </c>
      <c r="P471" s="827">
        <v>0.900000901369857</v>
      </c>
      <c r="Q471" s="832">
        <v>15975.7</v>
      </c>
    </row>
    <row r="472" spans="1:17" ht="14.45" customHeight="1" x14ac:dyDescent="0.2">
      <c r="A472" s="821" t="s">
        <v>614</v>
      </c>
      <c r="B472" s="822" t="s">
        <v>7229</v>
      </c>
      <c r="C472" s="822" t="s">
        <v>7233</v>
      </c>
      <c r="D472" s="822" t="s">
        <v>8068</v>
      </c>
      <c r="E472" s="822" t="s">
        <v>8069</v>
      </c>
      <c r="F472" s="831">
        <v>1</v>
      </c>
      <c r="G472" s="831">
        <v>9000</v>
      </c>
      <c r="H472" s="831"/>
      <c r="I472" s="831">
        <v>9000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614</v>
      </c>
      <c r="B473" s="822" t="s">
        <v>7229</v>
      </c>
      <c r="C473" s="822" t="s">
        <v>7233</v>
      </c>
      <c r="D473" s="822" t="s">
        <v>8070</v>
      </c>
      <c r="E473" s="822" t="s">
        <v>8071</v>
      </c>
      <c r="F473" s="831">
        <v>58</v>
      </c>
      <c r="G473" s="831">
        <v>97932.42</v>
      </c>
      <c r="H473" s="831">
        <v>0.85667655848647817</v>
      </c>
      <c r="I473" s="831">
        <v>1688.49</v>
      </c>
      <c r="J473" s="831">
        <v>68</v>
      </c>
      <c r="K473" s="831">
        <v>114316.68</v>
      </c>
      <c r="L473" s="831">
        <v>1</v>
      </c>
      <c r="M473" s="831">
        <v>1681.1276470588234</v>
      </c>
      <c r="N473" s="831">
        <v>140</v>
      </c>
      <c r="O473" s="831">
        <v>232511.48</v>
      </c>
      <c r="P473" s="827">
        <v>2.0339243581951472</v>
      </c>
      <c r="Q473" s="832">
        <v>1660.7962857142859</v>
      </c>
    </row>
    <row r="474" spans="1:17" ht="14.45" customHeight="1" x14ac:dyDescent="0.2">
      <c r="A474" s="821" t="s">
        <v>614</v>
      </c>
      <c r="B474" s="822" t="s">
        <v>7229</v>
      </c>
      <c r="C474" s="822" t="s">
        <v>7233</v>
      </c>
      <c r="D474" s="822" t="s">
        <v>8070</v>
      </c>
      <c r="E474" s="822" t="s">
        <v>8072</v>
      </c>
      <c r="F474" s="831">
        <v>26</v>
      </c>
      <c r="G474" s="831">
        <v>43900.740000000005</v>
      </c>
      <c r="H474" s="831">
        <v>0.2469172423847282</v>
      </c>
      <c r="I474" s="831">
        <v>1688.4900000000002</v>
      </c>
      <c r="J474" s="831">
        <v>107</v>
      </c>
      <c r="K474" s="831">
        <v>177795.36</v>
      </c>
      <c r="L474" s="831">
        <v>1</v>
      </c>
      <c r="M474" s="831">
        <v>1661.6388785046727</v>
      </c>
      <c r="N474" s="831">
        <v>35</v>
      </c>
      <c r="O474" s="831">
        <v>58192.89</v>
      </c>
      <c r="P474" s="827">
        <v>0.32730263601929771</v>
      </c>
      <c r="Q474" s="832">
        <v>1662.654</v>
      </c>
    </row>
    <row r="475" spans="1:17" ht="14.45" customHeight="1" x14ac:dyDescent="0.2">
      <c r="A475" s="821" t="s">
        <v>614</v>
      </c>
      <c r="B475" s="822" t="s">
        <v>7229</v>
      </c>
      <c r="C475" s="822" t="s">
        <v>7233</v>
      </c>
      <c r="D475" s="822" t="s">
        <v>8073</v>
      </c>
      <c r="E475" s="822" t="s">
        <v>8063</v>
      </c>
      <c r="F475" s="831">
        <v>4</v>
      </c>
      <c r="G475" s="831">
        <v>85908.68</v>
      </c>
      <c r="H475" s="831">
        <v>1</v>
      </c>
      <c r="I475" s="831">
        <v>21477.17</v>
      </c>
      <c r="J475" s="831">
        <v>4</v>
      </c>
      <c r="K475" s="831">
        <v>85908.68</v>
      </c>
      <c r="L475" s="831">
        <v>1</v>
      </c>
      <c r="M475" s="831">
        <v>21477.17</v>
      </c>
      <c r="N475" s="831">
        <v>2</v>
      </c>
      <c r="O475" s="831">
        <v>42954.34</v>
      </c>
      <c r="P475" s="827">
        <v>0.5</v>
      </c>
      <c r="Q475" s="832">
        <v>21477.17</v>
      </c>
    </row>
    <row r="476" spans="1:17" ht="14.45" customHeight="1" x14ac:dyDescent="0.2">
      <c r="A476" s="821" t="s">
        <v>614</v>
      </c>
      <c r="B476" s="822" t="s">
        <v>7229</v>
      </c>
      <c r="C476" s="822" t="s">
        <v>7233</v>
      </c>
      <c r="D476" s="822" t="s">
        <v>8074</v>
      </c>
      <c r="E476" s="822" t="s">
        <v>8075</v>
      </c>
      <c r="F476" s="831">
        <v>1</v>
      </c>
      <c r="G476" s="831">
        <v>4998.8999999999996</v>
      </c>
      <c r="H476" s="831">
        <v>1</v>
      </c>
      <c r="I476" s="831">
        <v>4998.8999999999996</v>
      </c>
      <c r="J476" s="831">
        <v>1</v>
      </c>
      <c r="K476" s="831">
        <v>4998.8999999999996</v>
      </c>
      <c r="L476" s="831">
        <v>1</v>
      </c>
      <c r="M476" s="831">
        <v>4998.8999999999996</v>
      </c>
      <c r="N476" s="831"/>
      <c r="O476" s="831"/>
      <c r="P476" s="827"/>
      <c r="Q476" s="832"/>
    </row>
    <row r="477" spans="1:17" ht="14.45" customHeight="1" x14ac:dyDescent="0.2">
      <c r="A477" s="821" t="s">
        <v>614</v>
      </c>
      <c r="B477" s="822" t="s">
        <v>7229</v>
      </c>
      <c r="C477" s="822" t="s">
        <v>7233</v>
      </c>
      <c r="D477" s="822" t="s">
        <v>8076</v>
      </c>
      <c r="E477" s="822" t="s">
        <v>8077</v>
      </c>
      <c r="F477" s="831"/>
      <c r="G477" s="831"/>
      <c r="H477" s="831"/>
      <c r="I477" s="831"/>
      <c r="J477" s="831">
        <v>2</v>
      </c>
      <c r="K477" s="831">
        <v>70289.94</v>
      </c>
      <c r="L477" s="831">
        <v>1</v>
      </c>
      <c r="M477" s="831">
        <v>35144.97</v>
      </c>
      <c r="N477" s="831"/>
      <c r="O477" s="831"/>
      <c r="P477" s="827"/>
      <c r="Q477" s="832"/>
    </row>
    <row r="478" spans="1:17" ht="14.45" customHeight="1" x14ac:dyDescent="0.2">
      <c r="A478" s="821" t="s">
        <v>614</v>
      </c>
      <c r="B478" s="822" t="s">
        <v>7229</v>
      </c>
      <c r="C478" s="822" t="s">
        <v>7233</v>
      </c>
      <c r="D478" s="822" t="s">
        <v>8078</v>
      </c>
      <c r="E478" s="822" t="s">
        <v>8079</v>
      </c>
      <c r="F478" s="831"/>
      <c r="G478" s="831"/>
      <c r="H478" s="831"/>
      <c r="I478" s="831"/>
      <c r="J478" s="831"/>
      <c r="K478" s="831"/>
      <c r="L478" s="831"/>
      <c r="M478" s="831"/>
      <c r="N478" s="831">
        <v>2</v>
      </c>
      <c r="O478" s="831">
        <v>35785.64</v>
      </c>
      <c r="P478" s="827"/>
      <c r="Q478" s="832">
        <v>17892.82</v>
      </c>
    </row>
    <row r="479" spans="1:17" ht="14.45" customHeight="1" x14ac:dyDescent="0.2">
      <c r="A479" s="821" t="s">
        <v>614</v>
      </c>
      <c r="B479" s="822" t="s">
        <v>7229</v>
      </c>
      <c r="C479" s="822" t="s">
        <v>7233</v>
      </c>
      <c r="D479" s="822" t="s">
        <v>8080</v>
      </c>
      <c r="E479" s="822" t="s">
        <v>8081</v>
      </c>
      <c r="F479" s="831">
        <v>1</v>
      </c>
      <c r="G479" s="831">
        <v>17500</v>
      </c>
      <c r="H479" s="831"/>
      <c r="I479" s="831">
        <v>17500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614</v>
      </c>
      <c r="B480" s="822" t="s">
        <v>7229</v>
      </c>
      <c r="C480" s="822" t="s">
        <v>7233</v>
      </c>
      <c r="D480" s="822" t="s">
        <v>8082</v>
      </c>
      <c r="E480" s="822"/>
      <c r="F480" s="831">
        <v>4</v>
      </c>
      <c r="G480" s="831">
        <v>38617.72</v>
      </c>
      <c r="H480" s="831"/>
      <c r="I480" s="831">
        <v>9654.43</v>
      </c>
      <c r="J480" s="831"/>
      <c r="K480" s="831"/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614</v>
      </c>
      <c r="B481" s="822" t="s">
        <v>7229</v>
      </c>
      <c r="C481" s="822" t="s">
        <v>7233</v>
      </c>
      <c r="D481" s="822" t="s">
        <v>8083</v>
      </c>
      <c r="E481" s="822" t="s">
        <v>8084</v>
      </c>
      <c r="F481" s="831">
        <v>6</v>
      </c>
      <c r="G481" s="831">
        <v>33835.620000000003</v>
      </c>
      <c r="H481" s="831">
        <v>0.35295627146476721</v>
      </c>
      <c r="I481" s="831">
        <v>5639.27</v>
      </c>
      <c r="J481" s="831">
        <v>17</v>
      </c>
      <c r="K481" s="831">
        <v>95863.49000000002</v>
      </c>
      <c r="L481" s="831">
        <v>1</v>
      </c>
      <c r="M481" s="831">
        <v>5639.0288235294129</v>
      </c>
      <c r="N481" s="831">
        <v>10</v>
      </c>
      <c r="O481" s="831">
        <v>56385.319999999992</v>
      </c>
      <c r="P481" s="827">
        <v>0.58818346797096555</v>
      </c>
      <c r="Q481" s="832">
        <v>5638.5319999999992</v>
      </c>
    </row>
    <row r="482" spans="1:17" ht="14.45" customHeight="1" x14ac:dyDescent="0.2">
      <c r="A482" s="821" t="s">
        <v>614</v>
      </c>
      <c r="B482" s="822" t="s">
        <v>7229</v>
      </c>
      <c r="C482" s="822" t="s">
        <v>7233</v>
      </c>
      <c r="D482" s="822" t="s">
        <v>8085</v>
      </c>
      <c r="E482" s="822" t="s">
        <v>8086</v>
      </c>
      <c r="F482" s="831">
        <v>3</v>
      </c>
      <c r="G482" s="831">
        <v>13160.97</v>
      </c>
      <c r="H482" s="831">
        <v>4.4016622073578597</v>
      </c>
      <c r="I482" s="831">
        <v>4386.99</v>
      </c>
      <c r="J482" s="831">
        <v>1</v>
      </c>
      <c r="K482" s="831">
        <v>2990</v>
      </c>
      <c r="L482" s="831">
        <v>1</v>
      </c>
      <c r="M482" s="831">
        <v>2990</v>
      </c>
      <c r="N482" s="831">
        <v>1</v>
      </c>
      <c r="O482" s="831">
        <v>4386.99</v>
      </c>
      <c r="P482" s="827">
        <v>1.467220735785953</v>
      </c>
      <c r="Q482" s="832">
        <v>4386.99</v>
      </c>
    </row>
    <row r="483" spans="1:17" ht="14.45" customHeight="1" x14ac:dyDescent="0.2">
      <c r="A483" s="821" t="s">
        <v>614</v>
      </c>
      <c r="B483" s="822" t="s">
        <v>7229</v>
      </c>
      <c r="C483" s="822" t="s">
        <v>7233</v>
      </c>
      <c r="D483" s="822" t="s">
        <v>8087</v>
      </c>
      <c r="E483" s="822" t="s">
        <v>7961</v>
      </c>
      <c r="F483" s="831"/>
      <c r="G483" s="831"/>
      <c r="H483" s="831"/>
      <c r="I483" s="831"/>
      <c r="J483" s="831"/>
      <c r="K483" s="831"/>
      <c r="L483" s="831"/>
      <c r="M483" s="831"/>
      <c r="N483" s="831">
        <v>1</v>
      </c>
      <c r="O483" s="831">
        <v>5750</v>
      </c>
      <c r="P483" s="827"/>
      <c r="Q483" s="832">
        <v>5750</v>
      </c>
    </row>
    <row r="484" spans="1:17" ht="14.45" customHeight="1" x14ac:dyDescent="0.2">
      <c r="A484" s="821" t="s">
        <v>614</v>
      </c>
      <c r="B484" s="822" t="s">
        <v>7229</v>
      </c>
      <c r="C484" s="822" t="s">
        <v>7233</v>
      </c>
      <c r="D484" s="822" t="s">
        <v>8088</v>
      </c>
      <c r="E484" s="822" t="s">
        <v>8089</v>
      </c>
      <c r="F484" s="831">
        <v>6</v>
      </c>
      <c r="G484" s="831">
        <v>39001.199999999997</v>
      </c>
      <c r="H484" s="831">
        <v>6</v>
      </c>
      <c r="I484" s="831">
        <v>6500.2</v>
      </c>
      <c r="J484" s="831">
        <v>1</v>
      </c>
      <c r="K484" s="831">
        <v>6500.2</v>
      </c>
      <c r="L484" s="831">
        <v>1</v>
      </c>
      <c r="M484" s="831">
        <v>6500.2</v>
      </c>
      <c r="N484" s="831"/>
      <c r="O484" s="831"/>
      <c r="P484" s="827"/>
      <c r="Q484" s="832"/>
    </row>
    <row r="485" spans="1:17" ht="14.45" customHeight="1" x14ac:dyDescent="0.2">
      <c r="A485" s="821" t="s">
        <v>614</v>
      </c>
      <c r="B485" s="822" t="s">
        <v>7229</v>
      </c>
      <c r="C485" s="822" t="s">
        <v>7233</v>
      </c>
      <c r="D485" s="822" t="s">
        <v>8090</v>
      </c>
      <c r="E485" s="822" t="s">
        <v>8091</v>
      </c>
      <c r="F485" s="831">
        <v>2</v>
      </c>
      <c r="G485" s="831">
        <v>2968.04</v>
      </c>
      <c r="H485" s="831">
        <v>1</v>
      </c>
      <c r="I485" s="831">
        <v>1484.02</v>
      </c>
      <c r="J485" s="831">
        <v>2</v>
      </c>
      <c r="K485" s="831">
        <v>2968.04</v>
      </c>
      <c r="L485" s="831">
        <v>1</v>
      </c>
      <c r="M485" s="831">
        <v>1484.02</v>
      </c>
      <c r="N485" s="831">
        <v>1</v>
      </c>
      <c r="O485" s="831">
        <v>1484.02</v>
      </c>
      <c r="P485" s="827">
        <v>0.5</v>
      </c>
      <c r="Q485" s="832">
        <v>1484.02</v>
      </c>
    </row>
    <row r="486" spans="1:17" ht="14.45" customHeight="1" x14ac:dyDescent="0.2">
      <c r="A486" s="821" t="s">
        <v>614</v>
      </c>
      <c r="B486" s="822" t="s">
        <v>7229</v>
      </c>
      <c r="C486" s="822" t="s">
        <v>7233</v>
      </c>
      <c r="D486" s="822" t="s">
        <v>8092</v>
      </c>
      <c r="E486" s="822" t="s">
        <v>7577</v>
      </c>
      <c r="F486" s="831">
        <v>2</v>
      </c>
      <c r="G486" s="831">
        <v>14087.36</v>
      </c>
      <c r="H486" s="831"/>
      <c r="I486" s="831">
        <v>7043.68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614</v>
      </c>
      <c r="B487" s="822" t="s">
        <v>7229</v>
      </c>
      <c r="C487" s="822" t="s">
        <v>7233</v>
      </c>
      <c r="D487" s="822" t="s">
        <v>8093</v>
      </c>
      <c r="E487" s="822" t="s">
        <v>8094</v>
      </c>
      <c r="F487" s="831">
        <v>1</v>
      </c>
      <c r="G487" s="831">
        <v>52244.95</v>
      </c>
      <c r="H487" s="831">
        <v>1</v>
      </c>
      <c r="I487" s="831">
        <v>52244.95</v>
      </c>
      <c r="J487" s="831">
        <v>1</v>
      </c>
      <c r="K487" s="831">
        <v>52244.95</v>
      </c>
      <c r="L487" s="831">
        <v>1</v>
      </c>
      <c r="M487" s="831">
        <v>52244.95</v>
      </c>
      <c r="N487" s="831"/>
      <c r="O487" s="831"/>
      <c r="P487" s="827"/>
      <c r="Q487" s="832"/>
    </row>
    <row r="488" spans="1:17" ht="14.45" customHeight="1" x14ac:dyDescent="0.2">
      <c r="A488" s="821" t="s">
        <v>614</v>
      </c>
      <c r="B488" s="822" t="s">
        <v>7229</v>
      </c>
      <c r="C488" s="822" t="s">
        <v>7233</v>
      </c>
      <c r="D488" s="822" t="s">
        <v>8095</v>
      </c>
      <c r="E488" s="822" t="s">
        <v>8096</v>
      </c>
      <c r="F488" s="831">
        <v>14</v>
      </c>
      <c r="G488" s="831">
        <v>106456</v>
      </c>
      <c r="H488" s="831">
        <v>0.26923076923076922</v>
      </c>
      <c r="I488" s="831">
        <v>7604</v>
      </c>
      <c r="J488" s="831">
        <v>52</v>
      </c>
      <c r="K488" s="831">
        <v>395408</v>
      </c>
      <c r="L488" s="831">
        <v>1</v>
      </c>
      <c r="M488" s="831">
        <v>7604</v>
      </c>
      <c r="N488" s="831">
        <v>43</v>
      </c>
      <c r="O488" s="831">
        <v>326972</v>
      </c>
      <c r="P488" s="827">
        <v>0.82692307692307687</v>
      </c>
      <c r="Q488" s="832">
        <v>7604</v>
      </c>
    </row>
    <row r="489" spans="1:17" ht="14.45" customHeight="1" x14ac:dyDescent="0.2">
      <c r="A489" s="821" t="s">
        <v>614</v>
      </c>
      <c r="B489" s="822" t="s">
        <v>7229</v>
      </c>
      <c r="C489" s="822" t="s">
        <v>7233</v>
      </c>
      <c r="D489" s="822" t="s">
        <v>8097</v>
      </c>
      <c r="E489" s="822" t="s">
        <v>8098</v>
      </c>
      <c r="F489" s="831"/>
      <c r="G489" s="831"/>
      <c r="H489" s="831"/>
      <c r="I489" s="831"/>
      <c r="J489" s="831">
        <v>3</v>
      </c>
      <c r="K489" s="831">
        <v>11814.68</v>
      </c>
      <c r="L489" s="831">
        <v>1</v>
      </c>
      <c r="M489" s="831">
        <v>3938.2266666666669</v>
      </c>
      <c r="N489" s="831">
        <v>1</v>
      </c>
      <c r="O489" s="831">
        <v>4105</v>
      </c>
      <c r="P489" s="827">
        <v>0.3474491056888549</v>
      </c>
      <c r="Q489" s="832">
        <v>4105</v>
      </c>
    </row>
    <row r="490" spans="1:17" ht="14.45" customHeight="1" x14ac:dyDescent="0.2">
      <c r="A490" s="821" t="s">
        <v>614</v>
      </c>
      <c r="B490" s="822" t="s">
        <v>7229</v>
      </c>
      <c r="C490" s="822" t="s">
        <v>7233</v>
      </c>
      <c r="D490" s="822" t="s">
        <v>8099</v>
      </c>
      <c r="E490" s="822" t="s">
        <v>8100</v>
      </c>
      <c r="F490" s="831">
        <v>60</v>
      </c>
      <c r="G490" s="831">
        <v>510600</v>
      </c>
      <c r="H490" s="831">
        <v>0.61224489795918369</v>
      </c>
      <c r="I490" s="831">
        <v>8510</v>
      </c>
      <c r="J490" s="831">
        <v>98</v>
      </c>
      <c r="K490" s="831">
        <v>833980</v>
      </c>
      <c r="L490" s="831">
        <v>1</v>
      </c>
      <c r="M490" s="831">
        <v>8510</v>
      </c>
      <c r="N490" s="831">
        <v>58</v>
      </c>
      <c r="O490" s="831">
        <v>493580</v>
      </c>
      <c r="P490" s="827">
        <v>0.59183673469387754</v>
      </c>
      <c r="Q490" s="832">
        <v>8510</v>
      </c>
    </row>
    <row r="491" spans="1:17" ht="14.45" customHeight="1" x14ac:dyDescent="0.2">
      <c r="A491" s="821" t="s">
        <v>614</v>
      </c>
      <c r="B491" s="822" t="s">
        <v>7229</v>
      </c>
      <c r="C491" s="822" t="s">
        <v>7233</v>
      </c>
      <c r="D491" s="822" t="s">
        <v>8101</v>
      </c>
      <c r="E491" s="822" t="s">
        <v>8077</v>
      </c>
      <c r="F491" s="831"/>
      <c r="G491" s="831"/>
      <c r="H491" s="831"/>
      <c r="I491" s="831"/>
      <c r="J491" s="831">
        <v>1</v>
      </c>
      <c r="K491" s="831">
        <v>25036.9</v>
      </c>
      <c r="L491" s="831">
        <v>1</v>
      </c>
      <c r="M491" s="831">
        <v>25036.9</v>
      </c>
      <c r="N491" s="831"/>
      <c r="O491" s="831"/>
      <c r="P491" s="827"/>
      <c r="Q491" s="832"/>
    </row>
    <row r="492" spans="1:17" ht="14.45" customHeight="1" x14ac:dyDescent="0.2">
      <c r="A492" s="821" t="s">
        <v>614</v>
      </c>
      <c r="B492" s="822" t="s">
        <v>7229</v>
      </c>
      <c r="C492" s="822" t="s">
        <v>7233</v>
      </c>
      <c r="D492" s="822" t="s">
        <v>8102</v>
      </c>
      <c r="E492" s="822" t="s">
        <v>8103</v>
      </c>
      <c r="F492" s="831">
        <v>1</v>
      </c>
      <c r="G492" s="831">
        <v>8949.9</v>
      </c>
      <c r="H492" s="831"/>
      <c r="I492" s="831">
        <v>8949.9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614</v>
      </c>
      <c r="B493" s="822" t="s">
        <v>7229</v>
      </c>
      <c r="C493" s="822" t="s">
        <v>7233</v>
      </c>
      <c r="D493" s="822" t="s">
        <v>8104</v>
      </c>
      <c r="E493" s="822" t="s">
        <v>8105</v>
      </c>
      <c r="F493" s="831">
        <v>1</v>
      </c>
      <c r="G493" s="831">
        <v>2017.8</v>
      </c>
      <c r="H493" s="831">
        <v>0.5</v>
      </c>
      <c r="I493" s="831">
        <v>2017.8</v>
      </c>
      <c r="J493" s="831">
        <v>2</v>
      </c>
      <c r="K493" s="831">
        <v>4035.6</v>
      </c>
      <c r="L493" s="831">
        <v>1</v>
      </c>
      <c r="M493" s="831">
        <v>2017.8</v>
      </c>
      <c r="N493" s="831"/>
      <c r="O493" s="831"/>
      <c r="P493" s="827"/>
      <c r="Q493" s="832"/>
    </row>
    <row r="494" spans="1:17" ht="14.45" customHeight="1" x14ac:dyDescent="0.2">
      <c r="A494" s="821" t="s">
        <v>614</v>
      </c>
      <c r="B494" s="822" t="s">
        <v>7229</v>
      </c>
      <c r="C494" s="822" t="s">
        <v>7233</v>
      </c>
      <c r="D494" s="822" t="s">
        <v>8106</v>
      </c>
      <c r="E494" s="822" t="s">
        <v>8107</v>
      </c>
      <c r="F494" s="831">
        <v>9</v>
      </c>
      <c r="G494" s="831">
        <v>67491</v>
      </c>
      <c r="H494" s="831">
        <v>1.2857142857142858</v>
      </c>
      <c r="I494" s="831">
        <v>7499</v>
      </c>
      <c r="J494" s="831">
        <v>7</v>
      </c>
      <c r="K494" s="831">
        <v>52493</v>
      </c>
      <c r="L494" s="831">
        <v>1</v>
      </c>
      <c r="M494" s="831">
        <v>7499</v>
      </c>
      <c r="N494" s="831">
        <v>1</v>
      </c>
      <c r="O494" s="831">
        <v>7499</v>
      </c>
      <c r="P494" s="827">
        <v>0.14285714285714285</v>
      </c>
      <c r="Q494" s="832">
        <v>7499</v>
      </c>
    </row>
    <row r="495" spans="1:17" ht="14.45" customHeight="1" x14ac:dyDescent="0.2">
      <c r="A495" s="821" t="s">
        <v>614</v>
      </c>
      <c r="B495" s="822" t="s">
        <v>7229</v>
      </c>
      <c r="C495" s="822" t="s">
        <v>7233</v>
      </c>
      <c r="D495" s="822" t="s">
        <v>8108</v>
      </c>
      <c r="E495" s="822" t="s">
        <v>8109</v>
      </c>
      <c r="F495" s="831">
        <v>2</v>
      </c>
      <c r="G495" s="831">
        <v>10880.18</v>
      </c>
      <c r="H495" s="831">
        <v>2</v>
      </c>
      <c r="I495" s="831">
        <v>5440.09</v>
      </c>
      <c r="J495" s="831">
        <v>1</v>
      </c>
      <c r="K495" s="831">
        <v>5440.09</v>
      </c>
      <c r="L495" s="831">
        <v>1</v>
      </c>
      <c r="M495" s="831">
        <v>5440.09</v>
      </c>
      <c r="N495" s="831"/>
      <c r="O495" s="831"/>
      <c r="P495" s="827"/>
      <c r="Q495" s="832"/>
    </row>
    <row r="496" spans="1:17" ht="14.45" customHeight="1" x14ac:dyDescent="0.2">
      <c r="A496" s="821" t="s">
        <v>614</v>
      </c>
      <c r="B496" s="822" t="s">
        <v>7229</v>
      </c>
      <c r="C496" s="822" t="s">
        <v>7233</v>
      </c>
      <c r="D496" s="822" t="s">
        <v>8110</v>
      </c>
      <c r="E496" s="822" t="s">
        <v>7985</v>
      </c>
      <c r="F496" s="831">
        <v>1</v>
      </c>
      <c r="G496" s="831">
        <v>34467.379999999997</v>
      </c>
      <c r="H496" s="831">
        <v>0.1058047413704717</v>
      </c>
      <c r="I496" s="831">
        <v>34467.379999999997</v>
      </c>
      <c r="J496" s="831">
        <v>11</v>
      </c>
      <c r="K496" s="831">
        <v>325764.03999999998</v>
      </c>
      <c r="L496" s="831">
        <v>1</v>
      </c>
      <c r="M496" s="831">
        <v>29614.912727272724</v>
      </c>
      <c r="N496" s="831">
        <v>4</v>
      </c>
      <c r="O496" s="831">
        <v>84492.38</v>
      </c>
      <c r="P496" s="827">
        <v>0.25936681040669807</v>
      </c>
      <c r="Q496" s="832">
        <v>21123.095000000001</v>
      </c>
    </row>
    <row r="497" spans="1:17" ht="14.45" customHeight="1" x14ac:dyDescent="0.2">
      <c r="A497" s="821" t="s">
        <v>614</v>
      </c>
      <c r="B497" s="822" t="s">
        <v>7229</v>
      </c>
      <c r="C497" s="822" t="s">
        <v>7233</v>
      </c>
      <c r="D497" s="822" t="s">
        <v>8111</v>
      </c>
      <c r="E497" s="822" t="s">
        <v>8112</v>
      </c>
      <c r="F497" s="831">
        <v>23</v>
      </c>
      <c r="G497" s="831">
        <v>53331.71</v>
      </c>
      <c r="H497" s="831">
        <v>1.9022262788432351</v>
      </c>
      <c r="I497" s="831">
        <v>2318.77</v>
      </c>
      <c r="J497" s="831">
        <v>13</v>
      </c>
      <c r="K497" s="831">
        <v>28036.47</v>
      </c>
      <c r="L497" s="831">
        <v>1</v>
      </c>
      <c r="M497" s="831">
        <v>2156.6515384615386</v>
      </c>
      <c r="N497" s="831">
        <v>36</v>
      </c>
      <c r="O497" s="831">
        <v>49755.08</v>
      </c>
      <c r="P497" s="827">
        <v>1.7746556538679799</v>
      </c>
      <c r="Q497" s="832">
        <v>1382.0855555555556</v>
      </c>
    </row>
    <row r="498" spans="1:17" ht="14.45" customHeight="1" x14ac:dyDescent="0.2">
      <c r="A498" s="821" t="s">
        <v>614</v>
      </c>
      <c r="B498" s="822" t="s">
        <v>7229</v>
      </c>
      <c r="C498" s="822" t="s">
        <v>7233</v>
      </c>
      <c r="D498" s="822" t="s">
        <v>8113</v>
      </c>
      <c r="E498" s="822" t="s">
        <v>7985</v>
      </c>
      <c r="F498" s="831">
        <v>1</v>
      </c>
      <c r="G498" s="831">
        <v>35000.07</v>
      </c>
      <c r="H498" s="831">
        <v>1</v>
      </c>
      <c r="I498" s="831">
        <v>35000.07</v>
      </c>
      <c r="J498" s="831">
        <v>1</v>
      </c>
      <c r="K498" s="831">
        <v>35000.07</v>
      </c>
      <c r="L498" s="831">
        <v>1</v>
      </c>
      <c r="M498" s="831">
        <v>35000.07</v>
      </c>
      <c r="N498" s="831">
        <v>1</v>
      </c>
      <c r="O498" s="831">
        <v>35000.07</v>
      </c>
      <c r="P498" s="827">
        <v>1</v>
      </c>
      <c r="Q498" s="832">
        <v>35000.07</v>
      </c>
    </row>
    <row r="499" spans="1:17" ht="14.45" customHeight="1" x14ac:dyDescent="0.2">
      <c r="A499" s="821" t="s">
        <v>614</v>
      </c>
      <c r="B499" s="822" t="s">
        <v>7229</v>
      </c>
      <c r="C499" s="822" t="s">
        <v>7233</v>
      </c>
      <c r="D499" s="822" t="s">
        <v>8114</v>
      </c>
      <c r="E499" s="822" t="s">
        <v>8115</v>
      </c>
      <c r="F499" s="831">
        <v>1</v>
      </c>
      <c r="G499" s="831">
        <v>29932</v>
      </c>
      <c r="H499" s="831">
        <v>1</v>
      </c>
      <c r="I499" s="831">
        <v>29932</v>
      </c>
      <c r="J499" s="831">
        <v>1</v>
      </c>
      <c r="K499" s="831">
        <v>29932</v>
      </c>
      <c r="L499" s="831">
        <v>1</v>
      </c>
      <c r="M499" s="831">
        <v>29932</v>
      </c>
      <c r="N499" s="831">
        <v>1</v>
      </c>
      <c r="O499" s="831">
        <v>26438.799999999999</v>
      </c>
      <c r="P499" s="827">
        <v>0.88329546973139117</v>
      </c>
      <c r="Q499" s="832">
        <v>26438.799999999999</v>
      </c>
    </row>
    <row r="500" spans="1:17" ht="14.45" customHeight="1" x14ac:dyDescent="0.2">
      <c r="A500" s="821" t="s">
        <v>614</v>
      </c>
      <c r="B500" s="822" t="s">
        <v>7229</v>
      </c>
      <c r="C500" s="822" t="s">
        <v>7233</v>
      </c>
      <c r="D500" s="822" t="s">
        <v>8116</v>
      </c>
      <c r="E500" s="822" t="s">
        <v>7985</v>
      </c>
      <c r="F500" s="831">
        <v>2</v>
      </c>
      <c r="G500" s="831">
        <v>36533</v>
      </c>
      <c r="H500" s="831">
        <v>0.20071753510757531</v>
      </c>
      <c r="I500" s="831">
        <v>18266.5</v>
      </c>
      <c r="J500" s="831">
        <v>12</v>
      </c>
      <c r="K500" s="831">
        <v>182012</v>
      </c>
      <c r="L500" s="831">
        <v>1</v>
      </c>
      <c r="M500" s="831">
        <v>15167.666666666666</v>
      </c>
      <c r="N500" s="831">
        <v>7</v>
      </c>
      <c r="O500" s="831">
        <v>90679.5</v>
      </c>
      <c r="P500" s="827">
        <v>0.49820616223106168</v>
      </c>
      <c r="Q500" s="832">
        <v>12954.214285714286</v>
      </c>
    </row>
    <row r="501" spans="1:17" ht="14.45" customHeight="1" x14ac:dyDescent="0.2">
      <c r="A501" s="821" t="s">
        <v>614</v>
      </c>
      <c r="B501" s="822" t="s">
        <v>7229</v>
      </c>
      <c r="C501" s="822" t="s">
        <v>7233</v>
      </c>
      <c r="D501" s="822" t="s">
        <v>8117</v>
      </c>
      <c r="E501" s="822" t="s">
        <v>8118</v>
      </c>
      <c r="F501" s="831">
        <v>2</v>
      </c>
      <c r="G501" s="831">
        <v>594</v>
      </c>
      <c r="H501" s="831"/>
      <c r="I501" s="831">
        <v>297</v>
      </c>
      <c r="J501" s="831"/>
      <c r="K501" s="831"/>
      <c r="L501" s="831"/>
      <c r="M501" s="831"/>
      <c r="N501" s="831"/>
      <c r="O501" s="831"/>
      <c r="P501" s="827"/>
      <c r="Q501" s="832"/>
    </row>
    <row r="502" spans="1:17" ht="14.45" customHeight="1" x14ac:dyDescent="0.2">
      <c r="A502" s="821" t="s">
        <v>614</v>
      </c>
      <c r="B502" s="822" t="s">
        <v>7229</v>
      </c>
      <c r="C502" s="822" t="s">
        <v>7233</v>
      </c>
      <c r="D502" s="822" t="s">
        <v>8119</v>
      </c>
      <c r="E502" s="822" t="s">
        <v>8120</v>
      </c>
      <c r="F502" s="831">
        <v>1</v>
      </c>
      <c r="G502" s="831">
        <v>3701.89</v>
      </c>
      <c r="H502" s="831">
        <v>0.24226394597000078</v>
      </c>
      <c r="I502" s="831">
        <v>3701.89</v>
      </c>
      <c r="J502" s="831">
        <v>6</v>
      </c>
      <c r="K502" s="831">
        <v>15280.4</v>
      </c>
      <c r="L502" s="831">
        <v>1</v>
      </c>
      <c r="M502" s="831">
        <v>2546.7333333333331</v>
      </c>
      <c r="N502" s="831">
        <v>6</v>
      </c>
      <c r="O502" s="831">
        <v>4883.99</v>
      </c>
      <c r="P502" s="827">
        <v>0.3196244862699929</v>
      </c>
      <c r="Q502" s="832">
        <v>813.99833333333333</v>
      </c>
    </row>
    <row r="503" spans="1:17" ht="14.45" customHeight="1" x14ac:dyDescent="0.2">
      <c r="A503" s="821" t="s">
        <v>614</v>
      </c>
      <c r="B503" s="822" t="s">
        <v>7229</v>
      </c>
      <c r="C503" s="822" t="s">
        <v>7233</v>
      </c>
      <c r="D503" s="822" t="s">
        <v>8121</v>
      </c>
      <c r="E503" s="822" t="s">
        <v>8122</v>
      </c>
      <c r="F503" s="831">
        <v>1</v>
      </c>
      <c r="G503" s="831">
        <v>37640.35</v>
      </c>
      <c r="H503" s="831"/>
      <c r="I503" s="831">
        <v>37640.35</v>
      </c>
      <c r="J503" s="831"/>
      <c r="K503" s="831"/>
      <c r="L503" s="831"/>
      <c r="M503" s="831"/>
      <c r="N503" s="831"/>
      <c r="O503" s="831"/>
      <c r="P503" s="827"/>
      <c r="Q503" s="832"/>
    </row>
    <row r="504" spans="1:17" ht="14.45" customHeight="1" x14ac:dyDescent="0.2">
      <c r="A504" s="821" t="s">
        <v>614</v>
      </c>
      <c r="B504" s="822" t="s">
        <v>7229</v>
      </c>
      <c r="C504" s="822" t="s">
        <v>7233</v>
      </c>
      <c r="D504" s="822" t="s">
        <v>8123</v>
      </c>
      <c r="E504" s="822" t="s">
        <v>8124</v>
      </c>
      <c r="F504" s="831">
        <v>1</v>
      </c>
      <c r="G504" s="831">
        <v>6819.1</v>
      </c>
      <c r="H504" s="831"/>
      <c r="I504" s="831">
        <v>6819.1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614</v>
      </c>
      <c r="B505" s="822" t="s">
        <v>7229</v>
      </c>
      <c r="C505" s="822" t="s">
        <v>7233</v>
      </c>
      <c r="D505" s="822" t="s">
        <v>8125</v>
      </c>
      <c r="E505" s="822" t="s">
        <v>8126</v>
      </c>
      <c r="F505" s="831">
        <v>1</v>
      </c>
      <c r="G505" s="831">
        <v>6538.21</v>
      </c>
      <c r="H505" s="831"/>
      <c r="I505" s="831">
        <v>6538.21</v>
      </c>
      <c r="J505" s="831"/>
      <c r="K505" s="831"/>
      <c r="L505" s="831"/>
      <c r="M505" s="831"/>
      <c r="N505" s="831">
        <v>5</v>
      </c>
      <c r="O505" s="831">
        <v>26336.61</v>
      </c>
      <c r="P505" s="827"/>
      <c r="Q505" s="832">
        <v>5267.3220000000001</v>
      </c>
    </row>
    <row r="506" spans="1:17" ht="14.45" customHeight="1" x14ac:dyDescent="0.2">
      <c r="A506" s="821" t="s">
        <v>614</v>
      </c>
      <c r="B506" s="822" t="s">
        <v>7229</v>
      </c>
      <c r="C506" s="822" t="s">
        <v>7233</v>
      </c>
      <c r="D506" s="822" t="s">
        <v>8127</v>
      </c>
      <c r="E506" s="822" t="s">
        <v>8128</v>
      </c>
      <c r="F506" s="831">
        <v>1</v>
      </c>
      <c r="G506" s="831">
        <v>12457.33</v>
      </c>
      <c r="H506" s="831">
        <v>0.15151404213479661</v>
      </c>
      <c r="I506" s="831">
        <v>12457.33</v>
      </c>
      <c r="J506" s="831">
        <v>7</v>
      </c>
      <c r="K506" s="831">
        <v>82218.98</v>
      </c>
      <c r="L506" s="831">
        <v>1</v>
      </c>
      <c r="M506" s="831">
        <v>11745.56857142857</v>
      </c>
      <c r="N506" s="831">
        <v>9</v>
      </c>
      <c r="O506" s="831">
        <v>67275</v>
      </c>
      <c r="P506" s="827">
        <v>0.818241724720983</v>
      </c>
      <c r="Q506" s="832">
        <v>7475</v>
      </c>
    </row>
    <row r="507" spans="1:17" ht="14.45" customHeight="1" x14ac:dyDescent="0.2">
      <c r="A507" s="821" t="s">
        <v>614</v>
      </c>
      <c r="B507" s="822" t="s">
        <v>7229</v>
      </c>
      <c r="C507" s="822" t="s">
        <v>7233</v>
      </c>
      <c r="D507" s="822" t="s">
        <v>8129</v>
      </c>
      <c r="E507" s="822" t="s">
        <v>8130</v>
      </c>
      <c r="F507" s="831">
        <v>1</v>
      </c>
      <c r="G507" s="831">
        <v>3426.22</v>
      </c>
      <c r="H507" s="831"/>
      <c r="I507" s="831">
        <v>3426.22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614</v>
      </c>
      <c r="B508" s="822" t="s">
        <v>7229</v>
      </c>
      <c r="C508" s="822" t="s">
        <v>7233</v>
      </c>
      <c r="D508" s="822" t="s">
        <v>8131</v>
      </c>
      <c r="E508" s="822" t="s">
        <v>8132</v>
      </c>
      <c r="F508" s="831">
        <v>35</v>
      </c>
      <c r="G508" s="831">
        <v>290073</v>
      </c>
      <c r="H508" s="831">
        <v>0.48612577500789328</v>
      </c>
      <c r="I508" s="831">
        <v>8287.7999999999993</v>
      </c>
      <c r="J508" s="831">
        <v>72</v>
      </c>
      <c r="K508" s="831">
        <v>596703.60000000009</v>
      </c>
      <c r="L508" s="831">
        <v>1</v>
      </c>
      <c r="M508" s="831">
        <v>8287.5500000000011</v>
      </c>
      <c r="N508" s="831">
        <v>59</v>
      </c>
      <c r="O508" s="831">
        <v>488929.80000000005</v>
      </c>
      <c r="P508" s="827">
        <v>0.81938469953926873</v>
      </c>
      <c r="Q508" s="832">
        <v>8286.9457627118645</v>
      </c>
    </row>
    <row r="509" spans="1:17" ht="14.45" customHeight="1" x14ac:dyDescent="0.2">
      <c r="A509" s="821" t="s">
        <v>614</v>
      </c>
      <c r="B509" s="822" t="s">
        <v>7229</v>
      </c>
      <c r="C509" s="822" t="s">
        <v>7233</v>
      </c>
      <c r="D509" s="822" t="s">
        <v>8133</v>
      </c>
      <c r="E509" s="822" t="s">
        <v>8134</v>
      </c>
      <c r="F509" s="831">
        <v>4</v>
      </c>
      <c r="G509" s="831">
        <v>10528</v>
      </c>
      <c r="H509" s="831">
        <v>0.8</v>
      </c>
      <c r="I509" s="831">
        <v>2632</v>
      </c>
      <c r="J509" s="831">
        <v>5</v>
      </c>
      <c r="K509" s="831">
        <v>13160</v>
      </c>
      <c r="L509" s="831">
        <v>1</v>
      </c>
      <c r="M509" s="831">
        <v>2632</v>
      </c>
      <c r="N509" s="831"/>
      <c r="O509" s="831"/>
      <c r="P509" s="827"/>
      <c r="Q509" s="832"/>
    </row>
    <row r="510" spans="1:17" ht="14.45" customHeight="1" x14ac:dyDescent="0.2">
      <c r="A510" s="821" t="s">
        <v>614</v>
      </c>
      <c r="B510" s="822" t="s">
        <v>7229</v>
      </c>
      <c r="C510" s="822" t="s">
        <v>7233</v>
      </c>
      <c r="D510" s="822" t="s">
        <v>8135</v>
      </c>
      <c r="E510" s="822" t="s">
        <v>7644</v>
      </c>
      <c r="F510" s="831"/>
      <c r="G510" s="831"/>
      <c r="H510" s="831"/>
      <c r="I510" s="831"/>
      <c r="J510" s="831">
        <v>12</v>
      </c>
      <c r="K510" s="831">
        <v>25343.160000000003</v>
      </c>
      <c r="L510" s="831">
        <v>1</v>
      </c>
      <c r="M510" s="831">
        <v>2111.9300000000003</v>
      </c>
      <c r="N510" s="831">
        <v>3</v>
      </c>
      <c r="O510" s="831">
        <v>6540.6200000000008</v>
      </c>
      <c r="P510" s="827">
        <v>0.25808225967085396</v>
      </c>
      <c r="Q510" s="832">
        <v>2180.2066666666669</v>
      </c>
    </row>
    <row r="511" spans="1:17" ht="14.45" customHeight="1" x14ac:dyDescent="0.2">
      <c r="A511" s="821" t="s">
        <v>614</v>
      </c>
      <c r="B511" s="822" t="s">
        <v>7229</v>
      </c>
      <c r="C511" s="822" t="s">
        <v>7233</v>
      </c>
      <c r="D511" s="822" t="s">
        <v>8136</v>
      </c>
      <c r="E511" s="822" t="s">
        <v>8137</v>
      </c>
      <c r="F511" s="831">
        <v>1</v>
      </c>
      <c r="G511" s="831">
        <v>13795.16</v>
      </c>
      <c r="H511" s="831"/>
      <c r="I511" s="831">
        <v>13795.16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614</v>
      </c>
      <c r="B512" s="822" t="s">
        <v>7229</v>
      </c>
      <c r="C512" s="822" t="s">
        <v>7233</v>
      </c>
      <c r="D512" s="822" t="s">
        <v>8138</v>
      </c>
      <c r="E512" s="822" t="s">
        <v>8139</v>
      </c>
      <c r="F512" s="831">
        <v>1</v>
      </c>
      <c r="G512" s="831">
        <v>2320</v>
      </c>
      <c r="H512" s="831">
        <v>1</v>
      </c>
      <c r="I512" s="831">
        <v>2320</v>
      </c>
      <c r="J512" s="831">
        <v>1</v>
      </c>
      <c r="K512" s="831">
        <v>2320</v>
      </c>
      <c r="L512" s="831">
        <v>1</v>
      </c>
      <c r="M512" s="831">
        <v>2320</v>
      </c>
      <c r="N512" s="831"/>
      <c r="O512" s="831"/>
      <c r="P512" s="827"/>
      <c r="Q512" s="832"/>
    </row>
    <row r="513" spans="1:17" ht="14.45" customHeight="1" x14ac:dyDescent="0.2">
      <c r="A513" s="821" t="s">
        <v>614</v>
      </c>
      <c r="B513" s="822" t="s">
        <v>7229</v>
      </c>
      <c r="C513" s="822" t="s">
        <v>7233</v>
      </c>
      <c r="D513" s="822" t="s">
        <v>8140</v>
      </c>
      <c r="E513" s="822" t="s">
        <v>3365</v>
      </c>
      <c r="F513" s="831">
        <v>6</v>
      </c>
      <c r="G513" s="831">
        <v>144444</v>
      </c>
      <c r="H513" s="831">
        <v>0.5008328490650038</v>
      </c>
      <c r="I513" s="831">
        <v>24074</v>
      </c>
      <c r="J513" s="831">
        <v>13</v>
      </c>
      <c r="K513" s="831">
        <v>288407.60000000003</v>
      </c>
      <c r="L513" s="831">
        <v>1</v>
      </c>
      <c r="M513" s="831">
        <v>22185.200000000004</v>
      </c>
      <c r="N513" s="831">
        <v>5</v>
      </c>
      <c r="O513" s="831">
        <v>79446</v>
      </c>
      <c r="P513" s="827">
        <v>0.27546430815276707</v>
      </c>
      <c r="Q513" s="832">
        <v>15889.2</v>
      </c>
    </row>
    <row r="514" spans="1:17" ht="14.45" customHeight="1" x14ac:dyDescent="0.2">
      <c r="A514" s="821" t="s">
        <v>614</v>
      </c>
      <c r="B514" s="822" t="s">
        <v>7229</v>
      </c>
      <c r="C514" s="822" t="s">
        <v>7233</v>
      </c>
      <c r="D514" s="822" t="s">
        <v>8141</v>
      </c>
      <c r="E514" s="822" t="s">
        <v>8139</v>
      </c>
      <c r="F514" s="831">
        <v>2</v>
      </c>
      <c r="G514" s="831">
        <v>66400</v>
      </c>
      <c r="H514" s="831">
        <v>1</v>
      </c>
      <c r="I514" s="831">
        <v>33200</v>
      </c>
      <c r="J514" s="831">
        <v>2</v>
      </c>
      <c r="K514" s="831">
        <v>66400</v>
      </c>
      <c r="L514" s="831">
        <v>1</v>
      </c>
      <c r="M514" s="831">
        <v>33200</v>
      </c>
      <c r="N514" s="831">
        <v>1</v>
      </c>
      <c r="O514" s="831">
        <v>33200</v>
      </c>
      <c r="P514" s="827">
        <v>0.5</v>
      </c>
      <c r="Q514" s="832">
        <v>33200</v>
      </c>
    </row>
    <row r="515" spans="1:17" ht="14.45" customHeight="1" x14ac:dyDescent="0.2">
      <c r="A515" s="821" t="s">
        <v>614</v>
      </c>
      <c r="B515" s="822" t="s">
        <v>7229</v>
      </c>
      <c r="C515" s="822" t="s">
        <v>7233</v>
      </c>
      <c r="D515" s="822" t="s">
        <v>8142</v>
      </c>
      <c r="E515" s="822" t="s">
        <v>8143</v>
      </c>
      <c r="F515" s="831">
        <v>2</v>
      </c>
      <c r="G515" s="831">
        <v>13417.78</v>
      </c>
      <c r="H515" s="831"/>
      <c r="I515" s="831">
        <v>6708.89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614</v>
      </c>
      <c r="B516" s="822" t="s">
        <v>7229</v>
      </c>
      <c r="C516" s="822" t="s">
        <v>7233</v>
      </c>
      <c r="D516" s="822" t="s">
        <v>8144</v>
      </c>
      <c r="E516" s="822" t="s">
        <v>8145</v>
      </c>
      <c r="F516" s="831">
        <v>1</v>
      </c>
      <c r="G516" s="831">
        <v>4907.6099999999997</v>
      </c>
      <c r="H516" s="831"/>
      <c r="I516" s="831">
        <v>4907.6099999999997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614</v>
      </c>
      <c r="B517" s="822" t="s">
        <v>7229</v>
      </c>
      <c r="C517" s="822" t="s">
        <v>7233</v>
      </c>
      <c r="D517" s="822" t="s">
        <v>8146</v>
      </c>
      <c r="E517" s="822" t="s">
        <v>7861</v>
      </c>
      <c r="F517" s="831">
        <v>1</v>
      </c>
      <c r="G517" s="831">
        <v>15573.44</v>
      </c>
      <c r="H517" s="831"/>
      <c r="I517" s="831">
        <v>15573.44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614</v>
      </c>
      <c r="B518" s="822" t="s">
        <v>7229</v>
      </c>
      <c r="C518" s="822" t="s">
        <v>7233</v>
      </c>
      <c r="D518" s="822" t="s">
        <v>8147</v>
      </c>
      <c r="E518" s="822" t="s">
        <v>8148</v>
      </c>
      <c r="F518" s="831">
        <v>0</v>
      </c>
      <c r="G518" s="831">
        <v>0</v>
      </c>
      <c r="H518" s="831"/>
      <c r="I518" s="831"/>
      <c r="J518" s="831"/>
      <c r="K518" s="831"/>
      <c r="L518" s="831"/>
      <c r="M518" s="831"/>
      <c r="N518" s="831"/>
      <c r="O518" s="831"/>
      <c r="P518" s="827"/>
      <c r="Q518" s="832"/>
    </row>
    <row r="519" spans="1:17" ht="14.45" customHeight="1" x14ac:dyDescent="0.2">
      <c r="A519" s="821" t="s">
        <v>614</v>
      </c>
      <c r="B519" s="822" t="s">
        <v>7229</v>
      </c>
      <c r="C519" s="822" t="s">
        <v>7233</v>
      </c>
      <c r="D519" s="822" t="s">
        <v>8149</v>
      </c>
      <c r="E519" s="822" t="s">
        <v>8150</v>
      </c>
      <c r="F519" s="831"/>
      <c r="G519" s="831"/>
      <c r="H519" s="831"/>
      <c r="I519" s="831"/>
      <c r="J519" s="831">
        <v>10</v>
      </c>
      <c r="K519" s="831">
        <v>44229.919999999998</v>
      </c>
      <c r="L519" s="831">
        <v>1</v>
      </c>
      <c r="M519" s="831">
        <v>4422.9920000000002</v>
      </c>
      <c r="N519" s="831">
        <v>7</v>
      </c>
      <c r="O519" s="831">
        <v>30414.859999999997</v>
      </c>
      <c r="P519" s="827">
        <v>0.68765351599098523</v>
      </c>
      <c r="Q519" s="832">
        <v>4344.9799999999996</v>
      </c>
    </row>
    <row r="520" spans="1:17" ht="14.45" customHeight="1" x14ac:dyDescent="0.2">
      <c r="A520" s="821" t="s">
        <v>614</v>
      </c>
      <c r="B520" s="822" t="s">
        <v>7229</v>
      </c>
      <c r="C520" s="822" t="s">
        <v>7233</v>
      </c>
      <c r="D520" s="822" t="s">
        <v>8151</v>
      </c>
      <c r="E520" s="822" t="s">
        <v>7924</v>
      </c>
      <c r="F520" s="831">
        <v>4</v>
      </c>
      <c r="G520" s="831">
        <v>36708</v>
      </c>
      <c r="H520" s="831">
        <v>1.3333333333333333</v>
      </c>
      <c r="I520" s="831">
        <v>9177</v>
      </c>
      <c r="J520" s="831">
        <v>3</v>
      </c>
      <c r="K520" s="831">
        <v>27531</v>
      </c>
      <c r="L520" s="831">
        <v>1</v>
      </c>
      <c r="M520" s="831">
        <v>9177</v>
      </c>
      <c r="N520" s="831"/>
      <c r="O520" s="831"/>
      <c r="P520" s="827"/>
      <c r="Q520" s="832"/>
    </row>
    <row r="521" spans="1:17" ht="14.45" customHeight="1" x14ac:dyDescent="0.2">
      <c r="A521" s="821" t="s">
        <v>614</v>
      </c>
      <c r="B521" s="822" t="s">
        <v>7229</v>
      </c>
      <c r="C521" s="822" t="s">
        <v>7233</v>
      </c>
      <c r="D521" s="822" t="s">
        <v>8152</v>
      </c>
      <c r="E521" s="822" t="s">
        <v>8153</v>
      </c>
      <c r="F521" s="831">
        <v>2</v>
      </c>
      <c r="G521" s="831">
        <v>17357.02</v>
      </c>
      <c r="H521" s="831">
        <v>0.33333333333333337</v>
      </c>
      <c r="I521" s="831">
        <v>8678.51</v>
      </c>
      <c r="J521" s="831">
        <v>6</v>
      </c>
      <c r="K521" s="831">
        <v>52071.06</v>
      </c>
      <c r="L521" s="831">
        <v>1</v>
      </c>
      <c r="M521" s="831">
        <v>8678.51</v>
      </c>
      <c r="N521" s="831"/>
      <c r="O521" s="831"/>
      <c r="P521" s="827"/>
      <c r="Q521" s="832"/>
    </row>
    <row r="522" spans="1:17" ht="14.45" customHeight="1" x14ac:dyDescent="0.2">
      <c r="A522" s="821" t="s">
        <v>614</v>
      </c>
      <c r="B522" s="822" t="s">
        <v>7229</v>
      </c>
      <c r="C522" s="822" t="s">
        <v>7233</v>
      </c>
      <c r="D522" s="822" t="s">
        <v>8154</v>
      </c>
      <c r="E522" s="822" t="s">
        <v>8155</v>
      </c>
      <c r="F522" s="831"/>
      <c r="G522" s="831"/>
      <c r="H522" s="831"/>
      <c r="I522" s="831"/>
      <c r="J522" s="831"/>
      <c r="K522" s="831"/>
      <c r="L522" s="831"/>
      <c r="M522" s="831"/>
      <c r="N522" s="831">
        <v>1</v>
      </c>
      <c r="O522" s="831">
        <v>5875</v>
      </c>
      <c r="P522" s="827"/>
      <c r="Q522" s="832">
        <v>5875</v>
      </c>
    </row>
    <row r="523" spans="1:17" ht="14.45" customHeight="1" x14ac:dyDescent="0.2">
      <c r="A523" s="821" t="s">
        <v>614</v>
      </c>
      <c r="B523" s="822" t="s">
        <v>7229</v>
      </c>
      <c r="C523" s="822" t="s">
        <v>7233</v>
      </c>
      <c r="D523" s="822" t="s">
        <v>8156</v>
      </c>
      <c r="E523" s="822" t="s">
        <v>8157</v>
      </c>
      <c r="F523" s="831">
        <v>4</v>
      </c>
      <c r="G523" s="831">
        <v>14553.68</v>
      </c>
      <c r="H523" s="831">
        <v>0.16666666666666669</v>
      </c>
      <c r="I523" s="831">
        <v>3638.42</v>
      </c>
      <c r="J523" s="831">
        <v>24</v>
      </c>
      <c r="K523" s="831">
        <v>87322.079999999987</v>
      </c>
      <c r="L523" s="831">
        <v>1</v>
      </c>
      <c r="M523" s="831">
        <v>3638.4199999999996</v>
      </c>
      <c r="N523" s="831"/>
      <c r="O523" s="831"/>
      <c r="P523" s="827"/>
      <c r="Q523" s="832"/>
    </row>
    <row r="524" spans="1:17" ht="14.45" customHeight="1" x14ac:dyDescent="0.2">
      <c r="A524" s="821" t="s">
        <v>614</v>
      </c>
      <c r="B524" s="822" t="s">
        <v>7229</v>
      </c>
      <c r="C524" s="822" t="s">
        <v>7233</v>
      </c>
      <c r="D524" s="822" t="s">
        <v>8158</v>
      </c>
      <c r="E524" s="822" t="s">
        <v>8159</v>
      </c>
      <c r="F524" s="831"/>
      <c r="G524" s="831"/>
      <c r="H524" s="831"/>
      <c r="I524" s="831"/>
      <c r="J524" s="831">
        <v>1</v>
      </c>
      <c r="K524" s="831">
        <v>7611.7</v>
      </c>
      <c r="L524" s="831">
        <v>1</v>
      </c>
      <c r="M524" s="831">
        <v>7611.7</v>
      </c>
      <c r="N524" s="831"/>
      <c r="O524" s="831"/>
      <c r="P524" s="827"/>
      <c r="Q524" s="832"/>
    </row>
    <row r="525" spans="1:17" ht="14.45" customHeight="1" x14ac:dyDescent="0.2">
      <c r="A525" s="821" t="s">
        <v>614</v>
      </c>
      <c r="B525" s="822" t="s">
        <v>7229</v>
      </c>
      <c r="C525" s="822" t="s">
        <v>7233</v>
      </c>
      <c r="D525" s="822" t="s">
        <v>8160</v>
      </c>
      <c r="E525" s="822" t="s">
        <v>8161</v>
      </c>
      <c r="F525" s="831">
        <v>1</v>
      </c>
      <c r="G525" s="831">
        <v>848.78</v>
      </c>
      <c r="H525" s="831"/>
      <c r="I525" s="831">
        <v>848.78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614</v>
      </c>
      <c r="B526" s="822" t="s">
        <v>7229</v>
      </c>
      <c r="C526" s="822" t="s">
        <v>7233</v>
      </c>
      <c r="D526" s="822" t="s">
        <v>8162</v>
      </c>
      <c r="E526" s="822" t="s">
        <v>8163</v>
      </c>
      <c r="F526" s="831">
        <v>1</v>
      </c>
      <c r="G526" s="831">
        <v>1920</v>
      </c>
      <c r="H526" s="831"/>
      <c r="I526" s="831">
        <v>1920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614</v>
      </c>
      <c r="B527" s="822" t="s">
        <v>7229</v>
      </c>
      <c r="C527" s="822" t="s">
        <v>7233</v>
      </c>
      <c r="D527" s="822" t="s">
        <v>8164</v>
      </c>
      <c r="E527" s="822" t="s">
        <v>8165</v>
      </c>
      <c r="F527" s="831">
        <v>1</v>
      </c>
      <c r="G527" s="831">
        <v>11248.69</v>
      </c>
      <c r="H527" s="831">
        <v>0.1111111111111111</v>
      </c>
      <c r="I527" s="831">
        <v>11248.69</v>
      </c>
      <c r="J527" s="831">
        <v>9</v>
      </c>
      <c r="K527" s="831">
        <v>101238.21</v>
      </c>
      <c r="L527" s="831">
        <v>1</v>
      </c>
      <c r="M527" s="831">
        <v>11248.69</v>
      </c>
      <c r="N527" s="831">
        <v>7</v>
      </c>
      <c r="O527" s="831">
        <v>68425</v>
      </c>
      <c r="P527" s="827">
        <v>0.67588117174335649</v>
      </c>
      <c r="Q527" s="832">
        <v>9775</v>
      </c>
    </row>
    <row r="528" spans="1:17" ht="14.45" customHeight="1" x14ac:dyDescent="0.2">
      <c r="A528" s="821" t="s">
        <v>614</v>
      </c>
      <c r="B528" s="822" t="s">
        <v>7229</v>
      </c>
      <c r="C528" s="822" t="s">
        <v>7233</v>
      </c>
      <c r="D528" s="822" t="s">
        <v>8166</v>
      </c>
      <c r="E528" s="822" t="s">
        <v>7985</v>
      </c>
      <c r="F528" s="831"/>
      <c r="G528" s="831"/>
      <c r="H528" s="831"/>
      <c r="I528" s="831"/>
      <c r="J528" s="831">
        <v>1</v>
      </c>
      <c r="K528" s="831">
        <v>24926.62</v>
      </c>
      <c r="L528" s="831">
        <v>1</v>
      </c>
      <c r="M528" s="831">
        <v>24926.62</v>
      </c>
      <c r="N528" s="831"/>
      <c r="O528" s="831"/>
      <c r="P528" s="827"/>
      <c r="Q528" s="832"/>
    </row>
    <row r="529" spans="1:17" ht="14.45" customHeight="1" x14ac:dyDescent="0.2">
      <c r="A529" s="821" t="s">
        <v>614</v>
      </c>
      <c r="B529" s="822" t="s">
        <v>7229</v>
      </c>
      <c r="C529" s="822" t="s">
        <v>7233</v>
      </c>
      <c r="D529" s="822" t="s">
        <v>8167</v>
      </c>
      <c r="E529" s="822" t="s">
        <v>7737</v>
      </c>
      <c r="F529" s="831"/>
      <c r="G529" s="831"/>
      <c r="H529" s="831"/>
      <c r="I529" s="831"/>
      <c r="J529" s="831">
        <v>8</v>
      </c>
      <c r="K529" s="831">
        <v>5903.12</v>
      </c>
      <c r="L529" s="831">
        <v>1</v>
      </c>
      <c r="M529" s="831">
        <v>737.89</v>
      </c>
      <c r="N529" s="831">
        <v>1</v>
      </c>
      <c r="O529" s="831">
        <v>737.89</v>
      </c>
      <c r="P529" s="827">
        <v>0.125</v>
      </c>
      <c r="Q529" s="832">
        <v>737.89</v>
      </c>
    </row>
    <row r="530" spans="1:17" ht="14.45" customHeight="1" x14ac:dyDescent="0.2">
      <c r="A530" s="821" t="s">
        <v>614</v>
      </c>
      <c r="B530" s="822" t="s">
        <v>7229</v>
      </c>
      <c r="C530" s="822" t="s">
        <v>7233</v>
      </c>
      <c r="D530" s="822" t="s">
        <v>8168</v>
      </c>
      <c r="E530" s="822" t="s">
        <v>8169</v>
      </c>
      <c r="F530" s="831"/>
      <c r="G530" s="831"/>
      <c r="H530" s="831"/>
      <c r="I530" s="831"/>
      <c r="J530" s="831">
        <v>2</v>
      </c>
      <c r="K530" s="831">
        <v>43525.2</v>
      </c>
      <c r="L530" s="831">
        <v>1</v>
      </c>
      <c r="M530" s="831">
        <v>21762.6</v>
      </c>
      <c r="N530" s="831"/>
      <c r="O530" s="831"/>
      <c r="P530" s="827"/>
      <c r="Q530" s="832"/>
    </row>
    <row r="531" spans="1:17" ht="14.45" customHeight="1" x14ac:dyDescent="0.2">
      <c r="A531" s="821" t="s">
        <v>614</v>
      </c>
      <c r="B531" s="822" t="s">
        <v>7229</v>
      </c>
      <c r="C531" s="822" t="s">
        <v>7233</v>
      </c>
      <c r="D531" s="822" t="s">
        <v>8170</v>
      </c>
      <c r="E531" s="822" t="s">
        <v>8171</v>
      </c>
      <c r="F531" s="831"/>
      <c r="G531" s="831"/>
      <c r="H531" s="831"/>
      <c r="I531" s="831"/>
      <c r="J531" s="831">
        <v>1</v>
      </c>
      <c r="K531" s="831">
        <v>56.59</v>
      </c>
      <c r="L531" s="831">
        <v>1</v>
      </c>
      <c r="M531" s="831">
        <v>56.59</v>
      </c>
      <c r="N531" s="831"/>
      <c r="O531" s="831"/>
      <c r="P531" s="827"/>
      <c r="Q531" s="832"/>
    </row>
    <row r="532" spans="1:17" ht="14.45" customHeight="1" x14ac:dyDescent="0.2">
      <c r="A532" s="821" t="s">
        <v>614</v>
      </c>
      <c r="B532" s="822" t="s">
        <v>7229</v>
      </c>
      <c r="C532" s="822" t="s">
        <v>7233</v>
      </c>
      <c r="D532" s="822" t="s">
        <v>8172</v>
      </c>
      <c r="E532" s="822" t="s">
        <v>8173</v>
      </c>
      <c r="F532" s="831"/>
      <c r="G532" s="831"/>
      <c r="H532" s="831"/>
      <c r="I532" s="831"/>
      <c r="J532" s="831">
        <v>2</v>
      </c>
      <c r="K532" s="831">
        <v>8670.2199999999993</v>
      </c>
      <c r="L532" s="831">
        <v>1</v>
      </c>
      <c r="M532" s="831">
        <v>4335.1099999999997</v>
      </c>
      <c r="N532" s="831"/>
      <c r="O532" s="831"/>
      <c r="P532" s="827"/>
      <c r="Q532" s="832"/>
    </row>
    <row r="533" spans="1:17" ht="14.45" customHeight="1" x14ac:dyDescent="0.2">
      <c r="A533" s="821" t="s">
        <v>614</v>
      </c>
      <c r="B533" s="822" t="s">
        <v>7229</v>
      </c>
      <c r="C533" s="822" t="s">
        <v>7233</v>
      </c>
      <c r="D533" s="822" t="s">
        <v>8174</v>
      </c>
      <c r="E533" s="822" t="s">
        <v>8175</v>
      </c>
      <c r="F533" s="831"/>
      <c r="G533" s="831"/>
      <c r="H533" s="831"/>
      <c r="I533" s="831"/>
      <c r="J533" s="831">
        <v>1</v>
      </c>
      <c r="K533" s="831">
        <v>1012.09</v>
      </c>
      <c r="L533" s="831">
        <v>1</v>
      </c>
      <c r="M533" s="831">
        <v>1012.09</v>
      </c>
      <c r="N533" s="831"/>
      <c r="O533" s="831"/>
      <c r="P533" s="827"/>
      <c r="Q533" s="832"/>
    </row>
    <row r="534" spans="1:17" ht="14.45" customHeight="1" x14ac:dyDescent="0.2">
      <c r="A534" s="821" t="s">
        <v>614</v>
      </c>
      <c r="B534" s="822" t="s">
        <v>7229</v>
      </c>
      <c r="C534" s="822" t="s">
        <v>7233</v>
      </c>
      <c r="D534" s="822" t="s">
        <v>8176</v>
      </c>
      <c r="E534" s="822" t="s">
        <v>8177</v>
      </c>
      <c r="F534" s="831"/>
      <c r="G534" s="831"/>
      <c r="H534" s="831"/>
      <c r="I534" s="831"/>
      <c r="J534" s="831">
        <v>1</v>
      </c>
      <c r="K534" s="831">
        <v>835.27</v>
      </c>
      <c r="L534" s="831">
        <v>1</v>
      </c>
      <c r="M534" s="831">
        <v>835.27</v>
      </c>
      <c r="N534" s="831"/>
      <c r="O534" s="831"/>
      <c r="P534" s="827"/>
      <c r="Q534" s="832"/>
    </row>
    <row r="535" spans="1:17" ht="14.45" customHeight="1" x14ac:dyDescent="0.2">
      <c r="A535" s="821" t="s">
        <v>614</v>
      </c>
      <c r="B535" s="822" t="s">
        <v>7229</v>
      </c>
      <c r="C535" s="822" t="s">
        <v>7233</v>
      </c>
      <c r="D535" s="822" t="s">
        <v>8178</v>
      </c>
      <c r="E535" s="822" t="s">
        <v>8169</v>
      </c>
      <c r="F535" s="831"/>
      <c r="G535" s="831"/>
      <c r="H535" s="831"/>
      <c r="I535" s="831"/>
      <c r="J535" s="831">
        <v>2</v>
      </c>
      <c r="K535" s="831">
        <v>79557.5</v>
      </c>
      <c r="L535" s="831">
        <v>1</v>
      </c>
      <c r="M535" s="831">
        <v>39778.75</v>
      </c>
      <c r="N535" s="831"/>
      <c r="O535" s="831"/>
      <c r="P535" s="827"/>
      <c r="Q535" s="832"/>
    </row>
    <row r="536" spans="1:17" ht="14.45" customHeight="1" x14ac:dyDescent="0.2">
      <c r="A536" s="821" t="s">
        <v>614</v>
      </c>
      <c r="B536" s="822" t="s">
        <v>7229</v>
      </c>
      <c r="C536" s="822" t="s">
        <v>7233</v>
      </c>
      <c r="D536" s="822" t="s">
        <v>8179</v>
      </c>
      <c r="E536" s="822" t="s">
        <v>8180</v>
      </c>
      <c r="F536" s="831"/>
      <c r="G536" s="831"/>
      <c r="H536" s="831"/>
      <c r="I536" s="831"/>
      <c r="J536" s="831">
        <v>4</v>
      </c>
      <c r="K536" s="831">
        <v>11080.8</v>
      </c>
      <c r="L536" s="831">
        <v>1</v>
      </c>
      <c r="M536" s="831">
        <v>2770.2</v>
      </c>
      <c r="N536" s="831">
        <v>2</v>
      </c>
      <c r="O536" s="831">
        <v>5540.4</v>
      </c>
      <c r="P536" s="827">
        <v>0.5</v>
      </c>
      <c r="Q536" s="832">
        <v>2770.2</v>
      </c>
    </row>
    <row r="537" spans="1:17" ht="14.45" customHeight="1" x14ac:dyDescent="0.2">
      <c r="A537" s="821" t="s">
        <v>614</v>
      </c>
      <c r="B537" s="822" t="s">
        <v>7229</v>
      </c>
      <c r="C537" s="822" t="s">
        <v>7233</v>
      </c>
      <c r="D537" s="822" t="s">
        <v>8181</v>
      </c>
      <c r="E537" s="822" t="s">
        <v>8182</v>
      </c>
      <c r="F537" s="831"/>
      <c r="G537" s="831"/>
      <c r="H537" s="831"/>
      <c r="I537" s="831"/>
      <c r="J537" s="831">
        <v>2</v>
      </c>
      <c r="K537" s="831">
        <v>43173.26</v>
      </c>
      <c r="L537" s="831">
        <v>1</v>
      </c>
      <c r="M537" s="831">
        <v>21586.63</v>
      </c>
      <c r="N537" s="831"/>
      <c r="O537" s="831"/>
      <c r="P537" s="827"/>
      <c r="Q537" s="832"/>
    </row>
    <row r="538" spans="1:17" ht="14.45" customHeight="1" x14ac:dyDescent="0.2">
      <c r="A538" s="821" t="s">
        <v>614</v>
      </c>
      <c r="B538" s="822" t="s">
        <v>7229</v>
      </c>
      <c r="C538" s="822" t="s">
        <v>7233</v>
      </c>
      <c r="D538" s="822" t="s">
        <v>8183</v>
      </c>
      <c r="E538" s="822" t="s">
        <v>8184</v>
      </c>
      <c r="F538" s="831"/>
      <c r="G538" s="831"/>
      <c r="H538" s="831"/>
      <c r="I538" s="831"/>
      <c r="J538" s="831">
        <v>4</v>
      </c>
      <c r="K538" s="831">
        <v>2250.6799999999998</v>
      </c>
      <c r="L538" s="831">
        <v>1</v>
      </c>
      <c r="M538" s="831">
        <v>562.66999999999996</v>
      </c>
      <c r="N538" s="831"/>
      <c r="O538" s="831"/>
      <c r="P538" s="827"/>
      <c r="Q538" s="832"/>
    </row>
    <row r="539" spans="1:17" ht="14.45" customHeight="1" x14ac:dyDescent="0.2">
      <c r="A539" s="821" t="s">
        <v>614</v>
      </c>
      <c r="B539" s="822" t="s">
        <v>7229</v>
      </c>
      <c r="C539" s="822" t="s">
        <v>7233</v>
      </c>
      <c r="D539" s="822" t="s">
        <v>8185</v>
      </c>
      <c r="E539" s="822" t="s">
        <v>8186</v>
      </c>
      <c r="F539" s="831"/>
      <c r="G539" s="831"/>
      <c r="H539" s="831"/>
      <c r="I539" s="831"/>
      <c r="J539" s="831">
        <v>1</v>
      </c>
      <c r="K539" s="831">
        <v>2120</v>
      </c>
      <c r="L539" s="831">
        <v>1</v>
      </c>
      <c r="M539" s="831">
        <v>2120</v>
      </c>
      <c r="N539" s="831"/>
      <c r="O539" s="831"/>
      <c r="P539" s="827"/>
      <c r="Q539" s="832"/>
    </row>
    <row r="540" spans="1:17" ht="14.45" customHeight="1" x14ac:dyDescent="0.2">
      <c r="A540" s="821" t="s">
        <v>614</v>
      </c>
      <c r="B540" s="822" t="s">
        <v>7229</v>
      </c>
      <c r="C540" s="822" t="s">
        <v>7233</v>
      </c>
      <c r="D540" s="822" t="s">
        <v>8187</v>
      </c>
      <c r="E540" s="822"/>
      <c r="F540" s="831"/>
      <c r="G540" s="831"/>
      <c r="H540" s="831"/>
      <c r="I540" s="831"/>
      <c r="J540" s="831">
        <v>1</v>
      </c>
      <c r="K540" s="831">
        <v>2824.1</v>
      </c>
      <c r="L540" s="831">
        <v>1</v>
      </c>
      <c r="M540" s="831">
        <v>2824.1</v>
      </c>
      <c r="N540" s="831"/>
      <c r="O540" s="831"/>
      <c r="P540" s="827"/>
      <c r="Q540" s="832"/>
    </row>
    <row r="541" spans="1:17" ht="14.45" customHeight="1" x14ac:dyDescent="0.2">
      <c r="A541" s="821" t="s">
        <v>614</v>
      </c>
      <c r="B541" s="822" t="s">
        <v>7229</v>
      </c>
      <c r="C541" s="822" t="s">
        <v>7233</v>
      </c>
      <c r="D541" s="822" t="s">
        <v>8188</v>
      </c>
      <c r="E541" s="822" t="s">
        <v>8189</v>
      </c>
      <c r="F541" s="831"/>
      <c r="G541" s="831"/>
      <c r="H541" s="831"/>
      <c r="I541" s="831"/>
      <c r="J541" s="831">
        <v>1</v>
      </c>
      <c r="K541" s="831">
        <v>10154.42</v>
      </c>
      <c r="L541" s="831">
        <v>1</v>
      </c>
      <c r="M541" s="831">
        <v>10154.42</v>
      </c>
      <c r="N541" s="831"/>
      <c r="O541" s="831"/>
      <c r="P541" s="827"/>
      <c r="Q541" s="832"/>
    </row>
    <row r="542" spans="1:17" ht="14.45" customHeight="1" x14ac:dyDescent="0.2">
      <c r="A542" s="821" t="s">
        <v>614</v>
      </c>
      <c r="B542" s="822" t="s">
        <v>7229</v>
      </c>
      <c r="C542" s="822" t="s">
        <v>7233</v>
      </c>
      <c r="D542" s="822" t="s">
        <v>8190</v>
      </c>
      <c r="E542" s="822" t="s">
        <v>8191</v>
      </c>
      <c r="F542" s="831">
        <v>1</v>
      </c>
      <c r="G542" s="831">
        <v>41356</v>
      </c>
      <c r="H542" s="831"/>
      <c r="I542" s="831">
        <v>41356</v>
      </c>
      <c r="J542" s="831"/>
      <c r="K542" s="831"/>
      <c r="L542" s="831"/>
      <c r="M542" s="831"/>
      <c r="N542" s="831">
        <v>1</v>
      </c>
      <c r="O542" s="831">
        <v>29747</v>
      </c>
      <c r="P542" s="827"/>
      <c r="Q542" s="832">
        <v>29747</v>
      </c>
    </row>
    <row r="543" spans="1:17" ht="14.45" customHeight="1" x14ac:dyDescent="0.2">
      <c r="A543" s="821" t="s">
        <v>614</v>
      </c>
      <c r="B543" s="822" t="s">
        <v>7229</v>
      </c>
      <c r="C543" s="822" t="s">
        <v>7233</v>
      </c>
      <c r="D543" s="822" t="s">
        <v>8192</v>
      </c>
      <c r="E543" s="822" t="s">
        <v>7941</v>
      </c>
      <c r="F543" s="831"/>
      <c r="G543" s="831"/>
      <c r="H543" s="831"/>
      <c r="I543" s="831"/>
      <c r="J543" s="831">
        <v>6</v>
      </c>
      <c r="K543" s="831">
        <v>50323.740000000005</v>
      </c>
      <c r="L543" s="831">
        <v>1</v>
      </c>
      <c r="M543" s="831">
        <v>8387.2900000000009</v>
      </c>
      <c r="N543" s="831">
        <v>4</v>
      </c>
      <c r="O543" s="831">
        <v>33549.160000000003</v>
      </c>
      <c r="P543" s="827">
        <v>0.66666666666666663</v>
      </c>
      <c r="Q543" s="832">
        <v>8387.2900000000009</v>
      </c>
    </row>
    <row r="544" spans="1:17" ht="14.45" customHeight="1" x14ac:dyDescent="0.2">
      <c r="A544" s="821" t="s">
        <v>614</v>
      </c>
      <c r="B544" s="822" t="s">
        <v>7229</v>
      </c>
      <c r="C544" s="822" t="s">
        <v>7233</v>
      </c>
      <c r="D544" s="822" t="s">
        <v>8193</v>
      </c>
      <c r="E544" s="822" t="s">
        <v>8194</v>
      </c>
      <c r="F544" s="831"/>
      <c r="G544" s="831"/>
      <c r="H544" s="831"/>
      <c r="I544" s="831"/>
      <c r="J544" s="831">
        <v>1</v>
      </c>
      <c r="K544" s="831">
        <v>2940.4</v>
      </c>
      <c r="L544" s="831">
        <v>1</v>
      </c>
      <c r="M544" s="831">
        <v>2940.4</v>
      </c>
      <c r="N544" s="831"/>
      <c r="O544" s="831"/>
      <c r="P544" s="827"/>
      <c r="Q544" s="832"/>
    </row>
    <row r="545" spans="1:17" ht="14.45" customHeight="1" x14ac:dyDescent="0.2">
      <c r="A545" s="821" t="s">
        <v>614</v>
      </c>
      <c r="B545" s="822" t="s">
        <v>7229</v>
      </c>
      <c r="C545" s="822" t="s">
        <v>7233</v>
      </c>
      <c r="D545" s="822" t="s">
        <v>8195</v>
      </c>
      <c r="E545" s="822" t="s">
        <v>8196</v>
      </c>
      <c r="F545" s="831"/>
      <c r="G545" s="831"/>
      <c r="H545" s="831"/>
      <c r="I545" s="831"/>
      <c r="J545" s="831">
        <v>2</v>
      </c>
      <c r="K545" s="831">
        <v>115169.02</v>
      </c>
      <c r="L545" s="831">
        <v>1</v>
      </c>
      <c r="M545" s="831">
        <v>57584.51</v>
      </c>
      <c r="N545" s="831"/>
      <c r="O545" s="831"/>
      <c r="P545" s="827"/>
      <c r="Q545" s="832"/>
    </row>
    <row r="546" spans="1:17" ht="14.45" customHeight="1" x14ac:dyDescent="0.2">
      <c r="A546" s="821" t="s">
        <v>614</v>
      </c>
      <c r="B546" s="822" t="s">
        <v>7229</v>
      </c>
      <c r="C546" s="822" t="s">
        <v>7233</v>
      </c>
      <c r="D546" s="822" t="s">
        <v>8197</v>
      </c>
      <c r="E546" s="822" t="s">
        <v>8198</v>
      </c>
      <c r="F546" s="831"/>
      <c r="G546" s="831"/>
      <c r="H546" s="831"/>
      <c r="I546" s="831"/>
      <c r="J546" s="831">
        <v>2</v>
      </c>
      <c r="K546" s="831">
        <v>31070.18</v>
      </c>
      <c r="L546" s="831">
        <v>1</v>
      </c>
      <c r="M546" s="831">
        <v>15535.09</v>
      </c>
      <c r="N546" s="831"/>
      <c r="O546" s="831"/>
      <c r="P546" s="827"/>
      <c r="Q546" s="832"/>
    </row>
    <row r="547" spans="1:17" ht="14.45" customHeight="1" x14ac:dyDescent="0.2">
      <c r="A547" s="821" t="s">
        <v>614</v>
      </c>
      <c r="B547" s="822" t="s">
        <v>7229</v>
      </c>
      <c r="C547" s="822" t="s">
        <v>7233</v>
      </c>
      <c r="D547" s="822" t="s">
        <v>8199</v>
      </c>
      <c r="E547" s="822" t="s">
        <v>8196</v>
      </c>
      <c r="F547" s="831"/>
      <c r="G547" s="831"/>
      <c r="H547" s="831"/>
      <c r="I547" s="831"/>
      <c r="J547" s="831">
        <v>2</v>
      </c>
      <c r="K547" s="831">
        <v>29828.62</v>
      </c>
      <c r="L547" s="831">
        <v>1</v>
      </c>
      <c r="M547" s="831">
        <v>14914.31</v>
      </c>
      <c r="N547" s="831"/>
      <c r="O547" s="831"/>
      <c r="P547" s="827"/>
      <c r="Q547" s="832"/>
    </row>
    <row r="548" spans="1:17" ht="14.45" customHeight="1" x14ac:dyDescent="0.2">
      <c r="A548" s="821" t="s">
        <v>614</v>
      </c>
      <c r="B548" s="822" t="s">
        <v>7229</v>
      </c>
      <c r="C548" s="822" t="s">
        <v>7233</v>
      </c>
      <c r="D548" s="822" t="s">
        <v>8200</v>
      </c>
      <c r="E548" s="822" t="s">
        <v>8198</v>
      </c>
      <c r="F548" s="831"/>
      <c r="G548" s="831"/>
      <c r="H548" s="831"/>
      <c r="I548" s="831"/>
      <c r="J548" s="831">
        <v>2</v>
      </c>
      <c r="K548" s="831">
        <v>62737.3</v>
      </c>
      <c r="L548" s="831">
        <v>1</v>
      </c>
      <c r="M548" s="831">
        <v>31368.65</v>
      </c>
      <c r="N548" s="831"/>
      <c r="O548" s="831"/>
      <c r="P548" s="827"/>
      <c r="Q548" s="832"/>
    </row>
    <row r="549" spans="1:17" ht="14.45" customHeight="1" x14ac:dyDescent="0.2">
      <c r="A549" s="821" t="s">
        <v>614</v>
      </c>
      <c r="B549" s="822" t="s">
        <v>7229</v>
      </c>
      <c r="C549" s="822" t="s">
        <v>7233</v>
      </c>
      <c r="D549" s="822" t="s">
        <v>8201</v>
      </c>
      <c r="E549" s="822" t="s">
        <v>8202</v>
      </c>
      <c r="F549" s="831"/>
      <c r="G549" s="831"/>
      <c r="H549" s="831"/>
      <c r="I549" s="831"/>
      <c r="J549" s="831">
        <v>4</v>
      </c>
      <c r="K549" s="831">
        <v>10873.96</v>
      </c>
      <c r="L549" s="831">
        <v>1</v>
      </c>
      <c r="M549" s="831">
        <v>2718.49</v>
      </c>
      <c r="N549" s="831"/>
      <c r="O549" s="831"/>
      <c r="P549" s="827"/>
      <c r="Q549" s="832"/>
    </row>
    <row r="550" spans="1:17" ht="14.45" customHeight="1" x14ac:dyDescent="0.2">
      <c r="A550" s="821" t="s">
        <v>614</v>
      </c>
      <c r="B550" s="822" t="s">
        <v>7229</v>
      </c>
      <c r="C550" s="822" t="s">
        <v>7233</v>
      </c>
      <c r="D550" s="822" t="s">
        <v>8203</v>
      </c>
      <c r="E550" s="822" t="s">
        <v>8196</v>
      </c>
      <c r="F550" s="831"/>
      <c r="G550" s="831"/>
      <c r="H550" s="831"/>
      <c r="I550" s="831"/>
      <c r="J550" s="831">
        <v>2</v>
      </c>
      <c r="K550" s="831">
        <v>27969.38</v>
      </c>
      <c r="L550" s="831">
        <v>1</v>
      </c>
      <c r="M550" s="831">
        <v>13984.69</v>
      </c>
      <c r="N550" s="831"/>
      <c r="O550" s="831"/>
      <c r="P550" s="827"/>
      <c r="Q550" s="832"/>
    </row>
    <row r="551" spans="1:17" ht="14.45" customHeight="1" x14ac:dyDescent="0.2">
      <c r="A551" s="821" t="s">
        <v>614</v>
      </c>
      <c r="B551" s="822" t="s">
        <v>7229</v>
      </c>
      <c r="C551" s="822" t="s">
        <v>7233</v>
      </c>
      <c r="D551" s="822" t="s">
        <v>8204</v>
      </c>
      <c r="E551" s="822" t="s">
        <v>8205</v>
      </c>
      <c r="F551" s="831"/>
      <c r="G551" s="831"/>
      <c r="H551" s="831"/>
      <c r="I551" s="831"/>
      <c r="J551" s="831">
        <v>1</v>
      </c>
      <c r="K551" s="831">
        <v>6232.57</v>
      </c>
      <c r="L551" s="831">
        <v>1</v>
      </c>
      <c r="M551" s="831">
        <v>6232.57</v>
      </c>
      <c r="N551" s="831"/>
      <c r="O551" s="831"/>
      <c r="P551" s="827"/>
      <c r="Q551" s="832"/>
    </row>
    <row r="552" spans="1:17" ht="14.45" customHeight="1" x14ac:dyDescent="0.2">
      <c r="A552" s="821" t="s">
        <v>614</v>
      </c>
      <c r="B552" s="822" t="s">
        <v>7229</v>
      </c>
      <c r="C552" s="822" t="s">
        <v>7233</v>
      </c>
      <c r="D552" s="822" t="s">
        <v>8206</v>
      </c>
      <c r="E552" s="822" t="s">
        <v>7952</v>
      </c>
      <c r="F552" s="831"/>
      <c r="G552" s="831"/>
      <c r="H552" s="831"/>
      <c r="I552" s="831"/>
      <c r="J552" s="831">
        <v>2</v>
      </c>
      <c r="K552" s="831">
        <v>27971.599999999999</v>
      </c>
      <c r="L552" s="831">
        <v>1</v>
      </c>
      <c r="M552" s="831">
        <v>13985.8</v>
      </c>
      <c r="N552" s="831">
        <v>1</v>
      </c>
      <c r="O552" s="831">
        <v>13985.8</v>
      </c>
      <c r="P552" s="827">
        <v>0.5</v>
      </c>
      <c r="Q552" s="832">
        <v>13985.8</v>
      </c>
    </row>
    <row r="553" spans="1:17" ht="14.45" customHeight="1" x14ac:dyDescent="0.2">
      <c r="A553" s="821" t="s">
        <v>614</v>
      </c>
      <c r="B553" s="822" t="s">
        <v>7229</v>
      </c>
      <c r="C553" s="822" t="s">
        <v>7233</v>
      </c>
      <c r="D553" s="822" t="s">
        <v>8207</v>
      </c>
      <c r="E553" s="822" t="s">
        <v>8208</v>
      </c>
      <c r="F553" s="831"/>
      <c r="G553" s="831"/>
      <c r="H553" s="831"/>
      <c r="I553" s="831"/>
      <c r="J553" s="831">
        <v>3</v>
      </c>
      <c r="K553" s="831">
        <v>9085.3799999999992</v>
      </c>
      <c r="L553" s="831">
        <v>1</v>
      </c>
      <c r="M553" s="831">
        <v>3028.4599999999996</v>
      </c>
      <c r="N553" s="831"/>
      <c r="O553" s="831"/>
      <c r="P553" s="827"/>
      <c r="Q553" s="832"/>
    </row>
    <row r="554" spans="1:17" ht="14.45" customHeight="1" x14ac:dyDescent="0.2">
      <c r="A554" s="821" t="s">
        <v>614</v>
      </c>
      <c r="B554" s="822" t="s">
        <v>7229</v>
      </c>
      <c r="C554" s="822" t="s">
        <v>7233</v>
      </c>
      <c r="D554" s="822" t="s">
        <v>8209</v>
      </c>
      <c r="E554" s="822" t="s">
        <v>8210</v>
      </c>
      <c r="F554" s="831"/>
      <c r="G554" s="831"/>
      <c r="H554" s="831"/>
      <c r="I554" s="831"/>
      <c r="J554" s="831">
        <v>4</v>
      </c>
      <c r="K554" s="831">
        <v>147576.78</v>
      </c>
      <c r="L554" s="831">
        <v>1</v>
      </c>
      <c r="M554" s="831">
        <v>36894.195</v>
      </c>
      <c r="N554" s="831">
        <v>3</v>
      </c>
      <c r="O554" s="831">
        <v>102538.39</v>
      </c>
      <c r="P554" s="827">
        <v>0.69481384537594604</v>
      </c>
      <c r="Q554" s="832">
        <v>34179.463333333333</v>
      </c>
    </row>
    <row r="555" spans="1:17" ht="14.45" customHeight="1" x14ac:dyDescent="0.2">
      <c r="A555" s="821" t="s">
        <v>614</v>
      </c>
      <c r="B555" s="822" t="s">
        <v>7229</v>
      </c>
      <c r="C555" s="822" t="s">
        <v>7233</v>
      </c>
      <c r="D555" s="822" t="s">
        <v>8211</v>
      </c>
      <c r="E555" s="822" t="s">
        <v>8212</v>
      </c>
      <c r="F555" s="831"/>
      <c r="G555" s="831"/>
      <c r="H555" s="831"/>
      <c r="I555" s="831"/>
      <c r="J555" s="831">
        <v>1</v>
      </c>
      <c r="K555" s="831">
        <v>10422.709999999999</v>
      </c>
      <c r="L555" s="831">
        <v>1</v>
      </c>
      <c r="M555" s="831">
        <v>10422.709999999999</v>
      </c>
      <c r="N555" s="831"/>
      <c r="O555" s="831"/>
      <c r="P555" s="827"/>
      <c r="Q555" s="832"/>
    </row>
    <row r="556" spans="1:17" ht="14.45" customHeight="1" x14ac:dyDescent="0.2">
      <c r="A556" s="821" t="s">
        <v>614</v>
      </c>
      <c r="B556" s="822" t="s">
        <v>7229</v>
      </c>
      <c r="C556" s="822" t="s">
        <v>7233</v>
      </c>
      <c r="D556" s="822" t="s">
        <v>8213</v>
      </c>
      <c r="E556" s="822" t="s">
        <v>7644</v>
      </c>
      <c r="F556" s="831">
        <v>1</v>
      </c>
      <c r="G556" s="831">
        <v>1769.5</v>
      </c>
      <c r="H556" s="831">
        <v>6.2070078328615379E-2</v>
      </c>
      <c r="I556" s="831">
        <v>1769.5</v>
      </c>
      <c r="J556" s="831">
        <v>17</v>
      </c>
      <c r="K556" s="831">
        <v>28508.1</v>
      </c>
      <c r="L556" s="831">
        <v>1</v>
      </c>
      <c r="M556" s="831">
        <v>1676.9470588235292</v>
      </c>
      <c r="N556" s="831">
        <v>40</v>
      </c>
      <c r="O556" s="831">
        <v>65095.96</v>
      </c>
      <c r="P556" s="827">
        <v>2.2834197999866706</v>
      </c>
      <c r="Q556" s="832">
        <v>1627.3989999999999</v>
      </c>
    </row>
    <row r="557" spans="1:17" ht="14.45" customHeight="1" x14ac:dyDescent="0.2">
      <c r="A557" s="821" t="s">
        <v>614</v>
      </c>
      <c r="B557" s="822" t="s">
        <v>7229</v>
      </c>
      <c r="C557" s="822" t="s">
        <v>7233</v>
      </c>
      <c r="D557" s="822" t="s">
        <v>8214</v>
      </c>
      <c r="E557" s="822" t="s">
        <v>7644</v>
      </c>
      <c r="F557" s="831">
        <v>2</v>
      </c>
      <c r="G557" s="831">
        <v>3181.02</v>
      </c>
      <c r="H557" s="831">
        <v>1</v>
      </c>
      <c r="I557" s="831">
        <v>1590.51</v>
      </c>
      <c r="J557" s="831">
        <v>2</v>
      </c>
      <c r="K557" s="831">
        <v>3181.02</v>
      </c>
      <c r="L557" s="831">
        <v>1</v>
      </c>
      <c r="M557" s="831">
        <v>1590.51</v>
      </c>
      <c r="N557" s="831">
        <v>43</v>
      </c>
      <c r="O557" s="831">
        <v>63747.93</v>
      </c>
      <c r="P557" s="827">
        <v>20.040090914235059</v>
      </c>
      <c r="Q557" s="832">
        <v>1482.51</v>
      </c>
    </row>
    <row r="558" spans="1:17" ht="14.45" customHeight="1" x14ac:dyDescent="0.2">
      <c r="A558" s="821" t="s">
        <v>614</v>
      </c>
      <c r="B558" s="822" t="s">
        <v>7229</v>
      </c>
      <c r="C558" s="822" t="s">
        <v>7233</v>
      </c>
      <c r="D558" s="822" t="s">
        <v>8215</v>
      </c>
      <c r="E558" s="822" t="s">
        <v>7985</v>
      </c>
      <c r="F558" s="831">
        <v>1</v>
      </c>
      <c r="G558" s="831">
        <v>95610.76</v>
      </c>
      <c r="H558" s="831">
        <v>0.5</v>
      </c>
      <c r="I558" s="831">
        <v>95610.76</v>
      </c>
      <c r="J558" s="831">
        <v>2</v>
      </c>
      <c r="K558" s="831">
        <v>191221.52</v>
      </c>
      <c r="L558" s="831">
        <v>1</v>
      </c>
      <c r="M558" s="831">
        <v>95610.76</v>
      </c>
      <c r="N558" s="831">
        <v>3</v>
      </c>
      <c r="O558" s="831">
        <v>286832.27999999997</v>
      </c>
      <c r="P558" s="827">
        <v>1.5</v>
      </c>
      <c r="Q558" s="832">
        <v>95610.76</v>
      </c>
    </row>
    <row r="559" spans="1:17" ht="14.45" customHeight="1" x14ac:dyDescent="0.2">
      <c r="A559" s="821" t="s">
        <v>614</v>
      </c>
      <c r="B559" s="822" t="s">
        <v>7229</v>
      </c>
      <c r="C559" s="822" t="s">
        <v>7233</v>
      </c>
      <c r="D559" s="822" t="s">
        <v>8216</v>
      </c>
      <c r="E559" s="822" t="s">
        <v>8217</v>
      </c>
      <c r="F559" s="831"/>
      <c r="G559" s="831"/>
      <c r="H559" s="831"/>
      <c r="I559" s="831"/>
      <c r="J559" s="831">
        <v>1</v>
      </c>
      <c r="K559" s="831">
        <v>19814.240000000002</v>
      </c>
      <c r="L559" s="831">
        <v>1</v>
      </c>
      <c r="M559" s="831">
        <v>19814.240000000002</v>
      </c>
      <c r="N559" s="831"/>
      <c r="O559" s="831"/>
      <c r="P559" s="827"/>
      <c r="Q559" s="832"/>
    </row>
    <row r="560" spans="1:17" ht="14.45" customHeight="1" x14ac:dyDescent="0.2">
      <c r="A560" s="821" t="s">
        <v>614</v>
      </c>
      <c r="B560" s="822" t="s">
        <v>7229</v>
      </c>
      <c r="C560" s="822" t="s">
        <v>7233</v>
      </c>
      <c r="D560" s="822" t="s">
        <v>8218</v>
      </c>
      <c r="E560" s="822" t="s">
        <v>8212</v>
      </c>
      <c r="F560" s="831"/>
      <c r="G560" s="831"/>
      <c r="H560" s="831"/>
      <c r="I560" s="831"/>
      <c r="J560" s="831">
        <v>1</v>
      </c>
      <c r="K560" s="831">
        <v>21691.09</v>
      </c>
      <c r="L560" s="831">
        <v>1</v>
      </c>
      <c r="M560" s="831">
        <v>21691.09</v>
      </c>
      <c r="N560" s="831"/>
      <c r="O560" s="831"/>
      <c r="P560" s="827"/>
      <c r="Q560" s="832"/>
    </row>
    <row r="561" spans="1:17" ht="14.45" customHeight="1" x14ac:dyDescent="0.2">
      <c r="A561" s="821" t="s">
        <v>614</v>
      </c>
      <c r="B561" s="822" t="s">
        <v>7229</v>
      </c>
      <c r="C561" s="822" t="s">
        <v>7233</v>
      </c>
      <c r="D561" s="822" t="s">
        <v>8219</v>
      </c>
      <c r="E561" s="822" t="s">
        <v>7786</v>
      </c>
      <c r="F561" s="831"/>
      <c r="G561" s="831"/>
      <c r="H561" s="831"/>
      <c r="I561" s="831"/>
      <c r="J561" s="831"/>
      <c r="K561" s="831"/>
      <c r="L561" s="831"/>
      <c r="M561" s="831"/>
      <c r="N561" s="831">
        <v>1</v>
      </c>
      <c r="O561" s="831">
        <v>11775</v>
      </c>
      <c r="P561" s="827"/>
      <c r="Q561" s="832">
        <v>11775</v>
      </c>
    </row>
    <row r="562" spans="1:17" ht="14.45" customHeight="1" x14ac:dyDescent="0.2">
      <c r="A562" s="821" t="s">
        <v>614</v>
      </c>
      <c r="B562" s="822" t="s">
        <v>7229</v>
      </c>
      <c r="C562" s="822" t="s">
        <v>7233</v>
      </c>
      <c r="D562" s="822" t="s">
        <v>8220</v>
      </c>
      <c r="E562" s="822" t="s">
        <v>8221</v>
      </c>
      <c r="F562" s="831"/>
      <c r="G562" s="831"/>
      <c r="H562" s="831"/>
      <c r="I562" s="831"/>
      <c r="J562" s="831">
        <v>3</v>
      </c>
      <c r="K562" s="831">
        <v>35133.21</v>
      </c>
      <c r="L562" s="831">
        <v>1</v>
      </c>
      <c r="M562" s="831">
        <v>11711.07</v>
      </c>
      <c r="N562" s="831">
        <v>3</v>
      </c>
      <c r="O562" s="831">
        <v>35133.21</v>
      </c>
      <c r="P562" s="827">
        <v>1</v>
      </c>
      <c r="Q562" s="832">
        <v>11711.07</v>
      </c>
    </row>
    <row r="563" spans="1:17" ht="14.45" customHeight="1" x14ac:dyDescent="0.2">
      <c r="A563" s="821" t="s">
        <v>614</v>
      </c>
      <c r="B563" s="822" t="s">
        <v>7229</v>
      </c>
      <c r="C563" s="822" t="s">
        <v>7233</v>
      </c>
      <c r="D563" s="822" t="s">
        <v>8222</v>
      </c>
      <c r="E563" s="822" t="s">
        <v>8223</v>
      </c>
      <c r="F563" s="831"/>
      <c r="G563" s="831"/>
      <c r="H563" s="831"/>
      <c r="I563" s="831"/>
      <c r="J563" s="831">
        <v>2</v>
      </c>
      <c r="K563" s="831">
        <v>26151.599999999999</v>
      </c>
      <c r="L563" s="831">
        <v>1</v>
      </c>
      <c r="M563" s="831">
        <v>13075.8</v>
      </c>
      <c r="N563" s="831"/>
      <c r="O563" s="831"/>
      <c r="P563" s="827"/>
      <c r="Q563" s="832"/>
    </row>
    <row r="564" spans="1:17" ht="14.45" customHeight="1" x14ac:dyDescent="0.2">
      <c r="A564" s="821" t="s">
        <v>614</v>
      </c>
      <c r="B564" s="822" t="s">
        <v>7229</v>
      </c>
      <c r="C564" s="822" t="s">
        <v>7233</v>
      </c>
      <c r="D564" s="822" t="s">
        <v>8224</v>
      </c>
      <c r="E564" s="822" t="s">
        <v>8017</v>
      </c>
      <c r="F564" s="831"/>
      <c r="G564" s="831"/>
      <c r="H564" s="831"/>
      <c r="I564" s="831"/>
      <c r="J564" s="831">
        <v>2</v>
      </c>
      <c r="K564" s="831">
        <v>15717.5</v>
      </c>
      <c r="L564" s="831">
        <v>1</v>
      </c>
      <c r="M564" s="831">
        <v>7858.75</v>
      </c>
      <c r="N564" s="831"/>
      <c r="O564" s="831"/>
      <c r="P564" s="827"/>
      <c r="Q564" s="832"/>
    </row>
    <row r="565" spans="1:17" ht="14.45" customHeight="1" x14ac:dyDescent="0.2">
      <c r="A565" s="821" t="s">
        <v>614</v>
      </c>
      <c r="B565" s="822" t="s">
        <v>7229</v>
      </c>
      <c r="C565" s="822" t="s">
        <v>7233</v>
      </c>
      <c r="D565" s="822" t="s">
        <v>8224</v>
      </c>
      <c r="E565" s="822" t="s">
        <v>8225</v>
      </c>
      <c r="F565" s="831"/>
      <c r="G565" s="831"/>
      <c r="H565" s="831"/>
      <c r="I565" s="831"/>
      <c r="J565" s="831">
        <v>2</v>
      </c>
      <c r="K565" s="831">
        <v>13437.22</v>
      </c>
      <c r="L565" s="831">
        <v>1</v>
      </c>
      <c r="M565" s="831">
        <v>6718.61</v>
      </c>
      <c r="N565" s="831"/>
      <c r="O565" s="831"/>
      <c r="P565" s="827"/>
      <c r="Q565" s="832"/>
    </row>
    <row r="566" spans="1:17" ht="14.45" customHeight="1" x14ac:dyDescent="0.2">
      <c r="A566" s="821" t="s">
        <v>614</v>
      </c>
      <c r="B566" s="822" t="s">
        <v>7229</v>
      </c>
      <c r="C566" s="822" t="s">
        <v>7233</v>
      </c>
      <c r="D566" s="822" t="s">
        <v>8226</v>
      </c>
      <c r="E566" s="822" t="s">
        <v>8227</v>
      </c>
      <c r="F566" s="831"/>
      <c r="G566" s="831"/>
      <c r="H566" s="831"/>
      <c r="I566" s="831"/>
      <c r="J566" s="831"/>
      <c r="K566" s="831"/>
      <c r="L566" s="831"/>
      <c r="M566" s="831"/>
      <c r="N566" s="831">
        <v>1</v>
      </c>
      <c r="O566" s="831">
        <v>4509.22</v>
      </c>
      <c r="P566" s="827"/>
      <c r="Q566" s="832">
        <v>4509.22</v>
      </c>
    </row>
    <row r="567" spans="1:17" ht="14.45" customHeight="1" x14ac:dyDescent="0.2">
      <c r="A567" s="821" t="s">
        <v>614</v>
      </c>
      <c r="B567" s="822" t="s">
        <v>7229</v>
      </c>
      <c r="C567" s="822" t="s">
        <v>7233</v>
      </c>
      <c r="D567" s="822" t="s">
        <v>8228</v>
      </c>
      <c r="E567" s="822" t="s">
        <v>8229</v>
      </c>
      <c r="F567" s="831"/>
      <c r="G567" s="831"/>
      <c r="H567" s="831"/>
      <c r="I567" s="831"/>
      <c r="J567" s="831">
        <v>4</v>
      </c>
      <c r="K567" s="831">
        <v>35562.46</v>
      </c>
      <c r="L567" s="831">
        <v>1</v>
      </c>
      <c r="M567" s="831">
        <v>8890.6149999999998</v>
      </c>
      <c r="N567" s="831">
        <v>2</v>
      </c>
      <c r="O567" s="831">
        <v>18981.8</v>
      </c>
      <c r="P567" s="827">
        <v>0.53375947558183545</v>
      </c>
      <c r="Q567" s="832">
        <v>9490.9</v>
      </c>
    </row>
    <row r="568" spans="1:17" ht="14.45" customHeight="1" x14ac:dyDescent="0.2">
      <c r="A568" s="821" t="s">
        <v>614</v>
      </c>
      <c r="B568" s="822" t="s">
        <v>7229</v>
      </c>
      <c r="C568" s="822" t="s">
        <v>7233</v>
      </c>
      <c r="D568" s="822" t="s">
        <v>8230</v>
      </c>
      <c r="E568" s="822" t="s">
        <v>7941</v>
      </c>
      <c r="F568" s="831"/>
      <c r="G568" s="831"/>
      <c r="H568" s="831"/>
      <c r="I568" s="831"/>
      <c r="J568" s="831">
        <v>3</v>
      </c>
      <c r="K568" s="831">
        <v>22210.079999999998</v>
      </c>
      <c r="L568" s="831">
        <v>1</v>
      </c>
      <c r="M568" s="831">
        <v>7403.36</v>
      </c>
      <c r="N568" s="831"/>
      <c r="O568" s="831"/>
      <c r="P568" s="827"/>
      <c r="Q568" s="832"/>
    </row>
    <row r="569" spans="1:17" ht="14.45" customHeight="1" x14ac:dyDescent="0.2">
      <c r="A569" s="821" t="s">
        <v>614</v>
      </c>
      <c r="B569" s="822" t="s">
        <v>7229</v>
      </c>
      <c r="C569" s="822" t="s">
        <v>7233</v>
      </c>
      <c r="D569" s="822" t="s">
        <v>8231</v>
      </c>
      <c r="E569" s="822" t="s">
        <v>8232</v>
      </c>
      <c r="F569" s="831"/>
      <c r="G569" s="831"/>
      <c r="H569" s="831"/>
      <c r="I569" s="831"/>
      <c r="J569" s="831">
        <v>2</v>
      </c>
      <c r="K569" s="831">
        <v>8637.7800000000007</v>
      </c>
      <c r="L569" s="831">
        <v>1</v>
      </c>
      <c r="M569" s="831">
        <v>4318.8900000000003</v>
      </c>
      <c r="N569" s="831"/>
      <c r="O569" s="831"/>
      <c r="P569" s="827"/>
      <c r="Q569" s="832"/>
    </row>
    <row r="570" spans="1:17" ht="14.45" customHeight="1" x14ac:dyDescent="0.2">
      <c r="A570" s="821" t="s">
        <v>614</v>
      </c>
      <c r="B570" s="822" t="s">
        <v>7229</v>
      </c>
      <c r="C570" s="822" t="s">
        <v>7233</v>
      </c>
      <c r="D570" s="822" t="s">
        <v>8233</v>
      </c>
      <c r="E570" s="822" t="s">
        <v>8234</v>
      </c>
      <c r="F570" s="831"/>
      <c r="G570" s="831"/>
      <c r="H570" s="831"/>
      <c r="I570" s="831"/>
      <c r="J570" s="831">
        <v>2</v>
      </c>
      <c r="K570" s="831">
        <v>17873.400000000001</v>
      </c>
      <c r="L570" s="831">
        <v>1</v>
      </c>
      <c r="M570" s="831">
        <v>8936.7000000000007</v>
      </c>
      <c r="N570" s="831">
        <v>25</v>
      </c>
      <c r="O570" s="831">
        <v>223417.5</v>
      </c>
      <c r="P570" s="827">
        <v>12.499999999999998</v>
      </c>
      <c r="Q570" s="832">
        <v>8936.7000000000007</v>
      </c>
    </row>
    <row r="571" spans="1:17" ht="14.45" customHeight="1" x14ac:dyDescent="0.2">
      <c r="A571" s="821" t="s">
        <v>614</v>
      </c>
      <c r="B571" s="822" t="s">
        <v>7229</v>
      </c>
      <c r="C571" s="822" t="s">
        <v>7233</v>
      </c>
      <c r="D571" s="822" t="s">
        <v>8235</v>
      </c>
      <c r="E571" s="822" t="s">
        <v>8236</v>
      </c>
      <c r="F571" s="831"/>
      <c r="G571" s="831"/>
      <c r="H571" s="831"/>
      <c r="I571" s="831"/>
      <c r="J571" s="831">
        <v>0</v>
      </c>
      <c r="K571" s="831">
        <v>0</v>
      </c>
      <c r="L571" s="831"/>
      <c r="M571" s="831"/>
      <c r="N571" s="831"/>
      <c r="O571" s="831"/>
      <c r="P571" s="827"/>
      <c r="Q571" s="832"/>
    </row>
    <row r="572" spans="1:17" ht="14.45" customHeight="1" x14ac:dyDescent="0.2">
      <c r="A572" s="821" t="s">
        <v>614</v>
      </c>
      <c r="B572" s="822" t="s">
        <v>7229</v>
      </c>
      <c r="C572" s="822" t="s">
        <v>7233</v>
      </c>
      <c r="D572" s="822" t="s">
        <v>8237</v>
      </c>
      <c r="E572" s="822" t="s">
        <v>8238</v>
      </c>
      <c r="F572" s="831"/>
      <c r="G572" s="831"/>
      <c r="H572" s="831"/>
      <c r="I572" s="831"/>
      <c r="J572" s="831">
        <v>4</v>
      </c>
      <c r="K572" s="831">
        <v>4180.04</v>
      </c>
      <c r="L572" s="831">
        <v>1</v>
      </c>
      <c r="M572" s="831">
        <v>1045.01</v>
      </c>
      <c r="N572" s="831">
        <v>1</v>
      </c>
      <c r="O572" s="831">
        <v>1045</v>
      </c>
      <c r="P572" s="827">
        <v>0.24999760767839543</v>
      </c>
      <c r="Q572" s="832">
        <v>1045</v>
      </c>
    </row>
    <row r="573" spans="1:17" ht="14.45" customHeight="1" x14ac:dyDescent="0.2">
      <c r="A573" s="821" t="s">
        <v>614</v>
      </c>
      <c r="B573" s="822" t="s">
        <v>7229</v>
      </c>
      <c r="C573" s="822" t="s">
        <v>7233</v>
      </c>
      <c r="D573" s="822" t="s">
        <v>8239</v>
      </c>
      <c r="E573" s="822" t="s">
        <v>8240</v>
      </c>
      <c r="F573" s="831">
        <v>2</v>
      </c>
      <c r="G573" s="831">
        <v>84280</v>
      </c>
      <c r="H573" s="831"/>
      <c r="I573" s="831">
        <v>42140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614</v>
      </c>
      <c r="B574" s="822" t="s">
        <v>7229</v>
      </c>
      <c r="C574" s="822" t="s">
        <v>7233</v>
      </c>
      <c r="D574" s="822" t="s">
        <v>8241</v>
      </c>
      <c r="E574" s="822" t="s">
        <v>8242</v>
      </c>
      <c r="F574" s="831">
        <v>2</v>
      </c>
      <c r="G574" s="831">
        <v>850.4</v>
      </c>
      <c r="H574" s="831"/>
      <c r="I574" s="831">
        <v>425.2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614</v>
      </c>
      <c r="B575" s="822" t="s">
        <v>7229</v>
      </c>
      <c r="C575" s="822" t="s">
        <v>7233</v>
      </c>
      <c r="D575" s="822" t="s">
        <v>8243</v>
      </c>
      <c r="E575" s="822" t="s">
        <v>8244</v>
      </c>
      <c r="F575" s="831">
        <v>8</v>
      </c>
      <c r="G575" s="831">
        <v>19648</v>
      </c>
      <c r="H575" s="831">
        <v>8</v>
      </c>
      <c r="I575" s="831">
        <v>2456</v>
      </c>
      <c r="J575" s="831">
        <v>1</v>
      </c>
      <c r="K575" s="831">
        <v>2456</v>
      </c>
      <c r="L575" s="831">
        <v>1</v>
      </c>
      <c r="M575" s="831">
        <v>2456</v>
      </c>
      <c r="N575" s="831">
        <v>6</v>
      </c>
      <c r="O575" s="831">
        <v>12145.98</v>
      </c>
      <c r="P575" s="827">
        <v>4.945431596091205</v>
      </c>
      <c r="Q575" s="832">
        <v>2024.33</v>
      </c>
    </row>
    <row r="576" spans="1:17" ht="14.45" customHeight="1" x14ac:dyDescent="0.2">
      <c r="A576" s="821" t="s">
        <v>614</v>
      </c>
      <c r="B576" s="822" t="s">
        <v>7229</v>
      </c>
      <c r="C576" s="822" t="s">
        <v>7233</v>
      </c>
      <c r="D576" s="822" t="s">
        <v>8245</v>
      </c>
      <c r="E576" s="822" t="s">
        <v>8246</v>
      </c>
      <c r="F576" s="831"/>
      <c r="G576" s="831"/>
      <c r="H576" s="831"/>
      <c r="I576" s="831"/>
      <c r="J576" s="831">
        <v>1</v>
      </c>
      <c r="K576" s="831">
        <v>31578.06</v>
      </c>
      <c r="L576" s="831">
        <v>1</v>
      </c>
      <c r="M576" s="831">
        <v>31578.06</v>
      </c>
      <c r="N576" s="831"/>
      <c r="O576" s="831"/>
      <c r="P576" s="827"/>
      <c r="Q576" s="832"/>
    </row>
    <row r="577" spans="1:17" ht="14.45" customHeight="1" x14ac:dyDescent="0.2">
      <c r="A577" s="821" t="s">
        <v>614</v>
      </c>
      <c r="B577" s="822" t="s">
        <v>7229</v>
      </c>
      <c r="C577" s="822" t="s">
        <v>7233</v>
      </c>
      <c r="D577" s="822" t="s">
        <v>8247</v>
      </c>
      <c r="E577" s="822" t="s">
        <v>8248</v>
      </c>
      <c r="F577" s="831"/>
      <c r="G577" s="831"/>
      <c r="H577" s="831"/>
      <c r="I577" s="831"/>
      <c r="J577" s="831">
        <v>4</v>
      </c>
      <c r="K577" s="831">
        <v>8694.2800000000007</v>
      </c>
      <c r="L577" s="831">
        <v>1</v>
      </c>
      <c r="M577" s="831">
        <v>2173.5700000000002</v>
      </c>
      <c r="N577" s="831">
        <v>12</v>
      </c>
      <c r="O577" s="831">
        <v>26082.840000000004</v>
      </c>
      <c r="P577" s="827">
        <v>3</v>
      </c>
      <c r="Q577" s="832">
        <v>2173.5700000000002</v>
      </c>
    </row>
    <row r="578" spans="1:17" ht="14.45" customHeight="1" x14ac:dyDescent="0.2">
      <c r="A578" s="821" t="s">
        <v>614</v>
      </c>
      <c r="B578" s="822" t="s">
        <v>7229</v>
      </c>
      <c r="C578" s="822" t="s">
        <v>7233</v>
      </c>
      <c r="D578" s="822" t="s">
        <v>8249</v>
      </c>
      <c r="E578" s="822" t="s">
        <v>8250</v>
      </c>
      <c r="F578" s="831"/>
      <c r="G578" s="831"/>
      <c r="H578" s="831"/>
      <c r="I578" s="831"/>
      <c r="J578" s="831">
        <v>3</v>
      </c>
      <c r="K578" s="831">
        <v>19500</v>
      </c>
      <c r="L578" s="831">
        <v>1</v>
      </c>
      <c r="M578" s="831">
        <v>6500</v>
      </c>
      <c r="N578" s="831">
        <v>3</v>
      </c>
      <c r="O578" s="831">
        <v>19500</v>
      </c>
      <c r="P578" s="827">
        <v>1</v>
      </c>
      <c r="Q578" s="832">
        <v>6500</v>
      </c>
    </row>
    <row r="579" spans="1:17" ht="14.45" customHeight="1" x14ac:dyDescent="0.2">
      <c r="A579" s="821" t="s">
        <v>614</v>
      </c>
      <c r="B579" s="822" t="s">
        <v>7229</v>
      </c>
      <c r="C579" s="822" t="s">
        <v>7233</v>
      </c>
      <c r="D579" s="822" t="s">
        <v>8251</v>
      </c>
      <c r="E579" s="822" t="s">
        <v>8252</v>
      </c>
      <c r="F579" s="831"/>
      <c r="G579" s="831"/>
      <c r="H579" s="831"/>
      <c r="I579" s="831"/>
      <c r="J579" s="831">
        <v>4</v>
      </c>
      <c r="K579" s="831">
        <v>5430.56</v>
      </c>
      <c r="L579" s="831">
        <v>1</v>
      </c>
      <c r="M579" s="831">
        <v>1357.64</v>
      </c>
      <c r="N579" s="831"/>
      <c r="O579" s="831"/>
      <c r="P579" s="827"/>
      <c r="Q579" s="832"/>
    </row>
    <row r="580" spans="1:17" ht="14.45" customHeight="1" x14ac:dyDescent="0.2">
      <c r="A580" s="821" t="s">
        <v>614</v>
      </c>
      <c r="B580" s="822" t="s">
        <v>7229</v>
      </c>
      <c r="C580" s="822" t="s">
        <v>7233</v>
      </c>
      <c r="D580" s="822" t="s">
        <v>8253</v>
      </c>
      <c r="E580" s="822" t="s">
        <v>8254</v>
      </c>
      <c r="F580" s="831"/>
      <c r="G580" s="831"/>
      <c r="H580" s="831"/>
      <c r="I580" s="831"/>
      <c r="J580" s="831">
        <v>1</v>
      </c>
      <c r="K580" s="831">
        <v>7100</v>
      </c>
      <c r="L580" s="831">
        <v>1</v>
      </c>
      <c r="M580" s="831">
        <v>7100</v>
      </c>
      <c r="N580" s="831">
        <v>4</v>
      </c>
      <c r="O580" s="831">
        <v>28400</v>
      </c>
      <c r="P580" s="827">
        <v>4</v>
      </c>
      <c r="Q580" s="832">
        <v>7100</v>
      </c>
    </row>
    <row r="581" spans="1:17" ht="14.45" customHeight="1" x14ac:dyDescent="0.2">
      <c r="A581" s="821" t="s">
        <v>614</v>
      </c>
      <c r="B581" s="822" t="s">
        <v>7229</v>
      </c>
      <c r="C581" s="822" t="s">
        <v>7233</v>
      </c>
      <c r="D581" s="822" t="s">
        <v>8255</v>
      </c>
      <c r="E581" s="822" t="s">
        <v>8256</v>
      </c>
      <c r="F581" s="831"/>
      <c r="G581" s="831"/>
      <c r="H581" s="831"/>
      <c r="I581" s="831"/>
      <c r="J581" s="831">
        <v>1</v>
      </c>
      <c r="K581" s="831">
        <v>985.45</v>
      </c>
      <c r="L581" s="831">
        <v>1</v>
      </c>
      <c r="M581" s="831">
        <v>985.45</v>
      </c>
      <c r="N581" s="831"/>
      <c r="O581" s="831"/>
      <c r="P581" s="827"/>
      <c r="Q581" s="832"/>
    </row>
    <row r="582" spans="1:17" ht="14.45" customHeight="1" x14ac:dyDescent="0.2">
      <c r="A582" s="821" t="s">
        <v>614</v>
      </c>
      <c r="B582" s="822" t="s">
        <v>7229</v>
      </c>
      <c r="C582" s="822" t="s">
        <v>7233</v>
      </c>
      <c r="D582" s="822" t="s">
        <v>8257</v>
      </c>
      <c r="E582" s="822" t="s">
        <v>8258</v>
      </c>
      <c r="F582" s="831"/>
      <c r="G582" s="831"/>
      <c r="H582" s="831"/>
      <c r="I582" s="831"/>
      <c r="J582" s="831">
        <v>1</v>
      </c>
      <c r="K582" s="831">
        <v>8724</v>
      </c>
      <c r="L582" s="831">
        <v>1</v>
      </c>
      <c r="M582" s="831">
        <v>8724</v>
      </c>
      <c r="N582" s="831"/>
      <c r="O582" s="831"/>
      <c r="P582" s="827"/>
      <c r="Q582" s="832"/>
    </row>
    <row r="583" spans="1:17" ht="14.45" customHeight="1" x14ac:dyDescent="0.2">
      <c r="A583" s="821" t="s">
        <v>614</v>
      </c>
      <c r="B583" s="822" t="s">
        <v>7229</v>
      </c>
      <c r="C583" s="822" t="s">
        <v>7233</v>
      </c>
      <c r="D583" s="822" t="s">
        <v>8259</v>
      </c>
      <c r="E583" s="822" t="s">
        <v>8260</v>
      </c>
      <c r="F583" s="831"/>
      <c r="G583" s="831"/>
      <c r="H583" s="831"/>
      <c r="I583" s="831"/>
      <c r="J583" s="831">
        <v>1</v>
      </c>
      <c r="K583" s="831">
        <v>16462</v>
      </c>
      <c r="L583" s="831">
        <v>1</v>
      </c>
      <c r="M583" s="831">
        <v>16462</v>
      </c>
      <c r="N583" s="831">
        <v>1</v>
      </c>
      <c r="O583" s="831">
        <v>16462</v>
      </c>
      <c r="P583" s="827">
        <v>1</v>
      </c>
      <c r="Q583" s="832">
        <v>16462</v>
      </c>
    </row>
    <row r="584" spans="1:17" ht="14.45" customHeight="1" x14ac:dyDescent="0.2">
      <c r="A584" s="821" t="s">
        <v>614</v>
      </c>
      <c r="B584" s="822" t="s">
        <v>7229</v>
      </c>
      <c r="C584" s="822" t="s">
        <v>7233</v>
      </c>
      <c r="D584" s="822" t="s">
        <v>8261</v>
      </c>
      <c r="E584" s="822" t="s">
        <v>8262</v>
      </c>
      <c r="F584" s="831"/>
      <c r="G584" s="831"/>
      <c r="H584" s="831"/>
      <c r="I584" s="831"/>
      <c r="J584" s="831">
        <v>1</v>
      </c>
      <c r="K584" s="831">
        <v>15530</v>
      </c>
      <c r="L584" s="831">
        <v>1</v>
      </c>
      <c r="M584" s="831">
        <v>15530</v>
      </c>
      <c r="N584" s="831">
        <v>1</v>
      </c>
      <c r="O584" s="831">
        <v>15530</v>
      </c>
      <c r="P584" s="827">
        <v>1</v>
      </c>
      <c r="Q584" s="832">
        <v>15530</v>
      </c>
    </row>
    <row r="585" spans="1:17" ht="14.45" customHeight="1" x14ac:dyDescent="0.2">
      <c r="A585" s="821" t="s">
        <v>614</v>
      </c>
      <c r="B585" s="822" t="s">
        <v>7229</v>
      </c>
      <c r="C585" s="822" t="s">
        <v>7233</v>
      </c>
      <c r="D585" s="822" t="s">
        <v>8263</v>
      </c>
      <c r="E585" s="822" t="s">
        <v>8264</v>
      </c>
      <c r="F585" s="831"/>
      <c r="G585" s="831"/>
      <c r="H585" s="831"/>
      <c r="I585" s="831"/>
      <c r="J585" s="831"/>
      <c r="K585" s="831"/>
      <c r="L585" s="831"/>
      <c r="M585" s="831"/>
      <c r="N585" s="831">
        <v>1</v>
      </c>
      <c r="O585" s="831">
        <v>5309</v>
      </c>
      <c r="P585" s="827"/>
      <c r="Q585" s="832">
        <v>5309</v>
      </c>
    </row>
    <row r="586" spans="1:17" ht="14.45" customHeight="1" x14ac:dyDescent="0.2">
      <c r="A586" s="821" t="s">
        <v>614</v>
      </c>
      <c r="B586" s="822" t="s">
        <v>7229</v>
      </c>
      <c r="C586" s="822" t="s">
        <v>7233</v>
      </c>
      <c r="D586" s="822" t="s">
        <v>8265</v>
      </c>
      <c r="E586" s="822" t="s">
        <v>8266</v>
      </c>
      <c r="F586" s="831"/>
      <c r="G586" s="831"/>
      <c r="H586" s="831"/>
      <c r="I586" s="831"/>
      <c r="J586" s="831"/>
      <c r="K586" s="831"/>
      <c r="L586" s="831"/>
      <c r="M586" s="831"/>
      <c r="N586" s="831">
        <v>9</v>
      </c>
      <c r="O586" s="831">
        <v>13491.27</v>
      </c>
      <c r="P586" s="827"/>
      <c r="Q586" s="832">
        <v>1499.03</v>
      </c>
    </row>
    <row r="587" spans="1:17" ht="14.45" customHeight="1" x14ac:dyDescent="0.2">
      <c r="A587" s="821" t="s">
        <v>614</v>
      </c>
      <c r="B587" s="822" t="s">
        <v>7229</v>
      </c>
      <c r="C587" s="822" t="s">
        <v>7233</v>
      </c>
      <c r="D587" s="822" t="s">
        <v>8267</v>
      </c>
      <c r="E587" s="822" t="s">
        <v>7941</v>
      </c>
      <c r="F587" s="831"/>
      <c r="G587" s="831"/>
      <c r="H587" s="831"/>
      <c r="I587" s="831"/>
      <c r="J587" s="831"/>
      <c r="K587" s="831"/>
      <c r="L587" s="831"/>
      <c r="M587" s="831"/>
      <c r="N587" s="831">
        <v>4</v>
      </c>
      <c r="O587" s="831">
        <v>22675.64</v>
      </c>
      <c r="P587" s="827"/>
      <c r="Q587" s="832">
        <v>5668.91</v>
      </c>
    </row>
    <row r="588" spans="1:17" ht="14.45" customHeight="1" x14ac:dyDescent="0.2">
      <c r="A588" s="821" t="s">
        <v>614</v>
      </c>
      <c r="B588" s="822" t="s">
        <v>7229</v>
      </c>
      <c r="C588" s="822" t="s">
        <v>7233</v>
      </c>
      <c r="D588" s="822" t="s">
        <v>7262</v>
      </c>
      <c r="E588" s="822" t="s">
        <v>7263</v>
      </c>
      <c r="F588" s="831"/>
      <c r="G588" s="831"/>
      <c r="H588" s="831"/>
      <c r="I588" s="831"/>
      <c r="J588" s="831"/>
      <c r="K588" s="831"/>
      <c r="L588" s="831"/>
      <c r="M588" s="831"/>
      <c r="N588" s="831">
        <v>328</v>
      </c>
      <c r="O588" s="831">
        <v>27332.239999999998</v>
      </c>
      <c r="P588" s="827"/>
      <c r="Q588" s="832">
        <v>83.33</v>
      </c>
    </row>
    <row r="589" spans="1:17" ht="14.45" customHeight="1" x14ac:dyDescent="0.2">
      <c r="A589" s="821" t="s">
        <v>614</v>
      </c>
      <c r="B589" s="822" t="s">
        <v>7229</v>
      </c>
      <c r="C589" s="822" t="s">
        <v>7233</v>
      </c>
      <c r="D589" s="822" t="s">
        <v>8268</v>
      </c>
      <c r="E589" s="822" t="s">
        <v>8269</v>
      </c>
      <c r="F589" s="831"/>
      <c r="G589" s="831"/>
      <c r="H589" s="831"/>
      <c r="I589" s="831"/>
      <c r="J589" s="831"/>
      <c r="K589" s="831"/>
      <c r="L589" s="831"/>
      <c r="M589" s="831"/>
      <c r="N589" s="831">
        <v>9</v>
      </c>
      <c r="O589" s="831">
        <v>58826.97</v>
      </c>
      <c r="P589" s="827"/>
      <c r="Q589" s="832">
        <v>6536.33</v>
      </c>
    </row>
    <row r="590" spans="1:17" ht="14.45" customHeight="1" x14ac:dyDescent="0.2">
      <c r="A590" s="821" t="s">
        <v>614</v>
      </c>
      <c r="B590" s="822" t="s">
        <v>7229</v>
      </c>
      <c r="C590" s="822" t="s">
        <v>7233</v>
      </c>
      <c r="D590" s="822" t="s">
        <v>8270</v>
      </c>
      <c r="E590" s="822" t="s">
        <v>8271</v>
      </c>
      <c r="F590" s="831"/>
      <c r="G590" s="831"/>
      <c r="H590" s="831"/>
      <c r="I590" s="831"/>
      <c r="J590" s="831"/>
      <c r="K590" s="831"/>
      <c r="L590" s="831"/>
      <c r="M590" s="831"/>
      <c r="N590" s="831">
        <v>1</v>
      </c>
      <c r="O590" s="831">
        <v>1947.46</v>
      </c>
      <c r="P590" s="827"/>
      <c r="Q590" s="832">
        <v>1947.46</v>
      </c>
    </row>
    <row r="591" spans="1:17" ht="14.45" customHeight="1" x14ac:dyDescent="0.2">
      <c r="A591" s="821" t="s">
        <v>614</v>
      </c>
      <c r="B591" s="822" t="s">
        <v>7229</v>
      </c>
      <c r="C591" s="822" t="s">
        <v>7233</v>
      </c>
      <c r="D591" s="822" t="s">
        <v>8272</v>
      </c>
      <c r="E591" s="822" t="s">
        <v>8271</v>
      </c>
      <c r="F591" s="831"/>
      <c r="G591" s="831"/>
      <c r="H591" s="831"/>
      <c r="I591" s="831"/>
      <c r="J591" s="831"/>
      <c r="K591" s="831"/>
      <c r="L591" s="831"/>
      <c r="M591" s="831"/>
      <c r="N591" s="831">
        <v>1</v>
      </c>
      <c r="O591" s="831">
        <v>1688.18</v>
      </c>
      <c r="P591" s="827"/>
      <c r="Q591" s="832">
        <v>1688.18</v>
      </c>
    </row>
    <row r="592" spans="1:17" ht="14.45" customHeight="1" x14ac:dyDescent="0.2">
      <c r="A592" s="821" t="s">
        <v>614</v>
      </c>
      <c r="B592" s="822" t="s">
        <v>7229</v>
      </c>
      <c r="C592" s="822" t="s">
        <v>7233</v>
      </c>
      <c r="D592" s="822" t="s">
        <v>8273</v>
      </c>
      <c r="E592" s="822" t="s">
        <v>8274</v>
      </c>
      <c r="F592" s="831"/>
      <c r="G592" s="831"/>
      <c r="H592" s="831"/>
      <c r="I592" s="831"/>
      <c r="J592" s="831"/>
      <c r="K592" s="831"/>
      <c r="L592" s="831"/>
      <c r="M592" s="831"/>
      <c r="N592" s="831">
        <v>2</v>
      </c>
      <c r="O592" s="831">
        <v>28998.86</v>
      </c>
      <c r="P592" s="827"/>
      <c r="Q592" s="832">
        <v>14499.43</v>
      </c>
    </row>
    <row r="593" spans="1:17" ht="14.45" customHeight="1" x14ac:dyDescent="0.2">
      <c r="A593" s="821" t="s">
        <v>614</v>
      </c>
      <c r="B593" s="822" t="s">
        <v>7229</v>
      </c>
      <c r="C593" s="822" t="s">
        <v>7233</v>
      </c>
      <c r="D593" s="822" t="s">
        <v>8275</v>
      </c>
      <c r="E593" s="822" t="s">
        <v>8276</v>
      </c>
      <c r="F593" s="831"/>
      <c r="G593" s="831"/>
      <c r="H593" s="831"/>
      <c r="I593" s="831"/>
      <c r="J593" s="831"/>
      <c r="K593" s="831"/>
      <c r="L593" s="831"/>
      <c r="M593" s="831"/>
      <c r="N593" s="831">
        <v>8</v>
      </c>
      <c r="O593" s="831">
        <v>32043.600000000002</v>
      </c>
      <c r="P593" s="827"/>
      <c r="Q593" s="832">
        <v>4005.4500000000003</v>
      </c>
    </row>
    <row r="594" spans="1:17" ht="14.45" customHeight="1" x14ac:dyDescent="0.2">
      <c r="A594" s="821" t="s">
        <v>614</v>
      </c>
      <c r="B594" s="822" t="s">
        <v>7229</v>
      </c>
      <c r="C594" s="822" t="s">
        <v>7233</v>
      </c>
      <c r="D594" s="822" t="s">
        <v>8277</v>
      </c>
      <c r="E594" s="822" t="s">
        <v>8278</v>
      </c>
      <c r="F594" s="831"/>
      <c r="G594" s="831"/>
      <c r="H594" s="831"/>
      <c r="I594" s="831"/>
      <c r="J594" s="831"/>
      <c r="K594" s="831"/>
      <c r="L594" s="831"/>
      <c r="M594" s="831"/>
      <c r="N594" s="831">
        <v>1</v>
      </c>
      <c r="O594" s="831">
        <v>199.61</v>
      </c>
      <c r="P594" s="827"/>
      <c r="Q594" s="832">
        <v>199.61</v>
      </c>
    </row>
    <row r="595" spans="1:17" ht="14.45" customHeight="1" x14ac:dyDescent="0.2">
      <c r="A595" s="821" t="s">
        <v>614</v>
      </c>
      <c r="B595" s="822" t="s">
        <v>7229</v>
      </c>
      <c r="C595" s="822" t="s">
        <v>7233</v>
      </c>
      <c r="D595" s="822" t="s">
        <v>8279</v>
      </c>
      <c r="E595" s="822" t="s">
        <v>8280</v>
      </c>
      <c r="F595" s="831"/>
      <c r="G595" s="831"/>
      <c r="H595" s="831"/>
      <c r="I595" s="831"/>
      <c r="J595" s="831"/>
      <c r="K595" s="831"/>
      <c r="L595" s="831"/>
      <c r="M595" s="831"/>
      <c r="N595" s="831">
        <v>9</v>
      </c>
      <c r="O595" s="831">
        <v>78294.69</v>
      </c>
      <c r="P595" s="827"/>
      <c r="Q595" s="832">
        <v>8699.41</v>
      </c>
    </row>
    <row r="596" spans="1:17" ht="14.45" customHeight="1" x14ac:dyDescent="0.2">
      <c r="A596" s="821" t="s">
        <v>614</v>
      </c>
      <c r="B596" s="822" t="s">
        <v>7229</v>
      </c>
      <c r="C596" s="822" t="s">
        <v>7233</v>
      </c>
      <c r="D596" s="822" t="s">
        <v>8281</v>
      </c>
      <c r="E596" s="822" t="s">
        <v>8282</v>
      </c>
      <c r="F596" s="831"/>
      <c r="G596" s="831"/>
      <c r="H596" s="831"/>
      <c r="I596" s="831"/>
      <c r="J596" s="831"/>
      <c r="K596" s="831"/>
      <c r="L596" s="831"/>
      <c r="M596" s="831"/>
      <c r="N596" s="831">
        <v>1</v>
      </c>
      <c r="O596" s="831">
        <v>1527.5</v>
      </c>
      <c r="P596" s="827"/>
      <c r="Q596" s="832">
        <v>1527.5</v>
      </c>
    </row>
    <row r="597" spans="1:17" ht="14.45" customHeight="1" x14ac:dyDescent="0.2">
      <c r="A597" s="821" t="s">
        <v>614</v>
      </c>
      <c r="B597" s="822" t="s">
        <v>7229</v>
      </c>
      <c r="C597" s="822" t="s">
        <v>7233</v>
      </c>
      <c r="D597" s="822" t="s">
        <v>8283</v>
      </c>
      <c r="E597" s="822" t="s">
        <v>8284</v>
      </c>
      <c r="F597" s="831"/>
      <c r="G597" s="831"/>
      <c r="H597" s="831"/>
      <c r="I597" s="831"/>
      <c r="J597" s="831"/>
      <c r="K597" s="831"/>
      <c r="L597" s="831"/>
      <c r="M597" s="831"/>
      <c r="N597" s="831">
        <v>1</v>
      </c>
      <c r="O597" s="831">
        <v>1790.66</v>
      </c>
      <c r="P597" s="827"/>
      <c r="Q597" s="832">
        <v>1790.66</v>
      </c>
    </row>
    <row r="598" spans="1:17" ht="14.45" customHeight="1" x14ac:dyDescent="0.2">
      <c r="A598" s="821" t="s">
        <v>614</v>
      </c>
      <c r="B598" s="822" t="s">
        <v>7229</v>
      </c>
      <c r="C598" s="822" t="s">
        <v>7233</v>
      </c>
      <c r="D598" s="822" t="s">
        <v>8285</v>
      </c>
      <c r="E598" s="822" t="s">
        <v>8286</v>
      </c>
      <c r="F598" s="831"/>
      <c r="G598" s="831"/>
      <c r="H598" s="831"/>
      <c r="I598" s="831"/>
      <c r="J598" s="831"/>
      <c r="K598" s="831"/>
      <c r="L598" s="831"/>
      <c r="M598" s="831"/>
      <c r="N598" s="831">
        <v>1</v>
      </c>
      <c r="O598" s="831">
        <v>12278</v>
      </c>
      <c r="P598" s="827"/>
      <c r="Q598" s="832">
        <v>12278</v>
      </c>
    </row>
    <row r="599" spans="1:17" ht="14.45" customHeight="1" x14ac:dyDescent="0.2">
      <c r="A599" s="821" t="s">
        <v>614</v>
      </c>
      <c r="B599" s="822" t="s">
        <v>7229</v>
      </c>
      <c r="C599" s="822" t="s">
        <v>7233</v>
      </c>
      <c r="D599" s="822" t="s">
        <v>8287</v>
      </c>
      <c r="E599" s="822" t="s">
        <v>8288</v>
      </c>
      <c r="F599" s="831">
        <v>4</v>
      </c>
      <c r="G599" s="831">
        <v>3150.56</v>
      </c>
      <c r="H599" s="831">
        <v>4</v>
      </c>
      <c r="I599" s="831">
        <v>787.64</v>
      </c>
      <c r="J599" s="831">
        <v>1</v>
      </c>
      <c r="K599" s="831">
        <v>787.64</v>
      </c>
      <c r="L599" s="831">
        <v>1</v>
      </c>
      <c r="M599" s="831">
        <v>787.64</v>
      </c>
      <c r="N599" s="831"/>
      <c r="O599" s="831"/>
      <c r="P599" s="827"/>
      <c r="Q599" s="832"/>
    </row>
    <row r="600" spans="1:17" ht="14.45" customHeight="1" x14ac:dyDescent="0.2">
      <c r="A600" s="821" t="s">
        <v>614</v>
      </c>
      <c r="B600" s="822" t="s">
        <v>7229</v>
      </c>
      <c r="C600" s="822" t="s">
        <v>7233</v>
      </c>
      <c r="D600" s="822" t="s">
        <v>8289</v>
      </c>
      <c r="E600" s="822" t="s">
        <v>8290</v>
      </c>
      <c r="F600" s="831"/>
      <c r="G600" s="831"/>
      <c r="H600" s="831"/>
      <c r="I600" s="831"/>
      <c r="J600" s="831"/>
      <c r="K600" s="831"/>
      <c r="L600" s="831"/>
      <c r="M600" s="831"/>
      <c r="N600" s="831">
        <v>7</v>
      </c>
      <c r="O600" s="831">
        <v>10986.78</v>
      </c>
      <c r="P600" s="827"/>
      <c r="Q600" s="832">
        <v>1569.5400000000002</v>
      </c>
    </row>
    <row r="601" spans="1:17" ht="14.45" customHeight="1" x14ac:dyDescent="0.2">
      <c r="A601" s="821" t="s">
        <v>614</v>
      </c>
      <c r="B601" s="822" t="s">
        <v>7229</v>
      </c>
      <c r="C601" s="822" t="s">
        <v>7233</v>
      </c>
      <c r="D601" s="822" t="s">
        <v>8289</v>
      </c>
      <c r="E601" s="822" t="s">
        <v>8291</v>
      </c>
      <c r="F601" s="831"/>
      <c r="G601" s="831"/>
      <c r="H601" s="831"/>
      <c r="I601" s="831"/>
      <c r="J601" s="831"/>
      <c r="K601" s="831"/>
      <c r="L601" s="831"/>
      <c r="M601" s="831"/>
      <c r="N601" s="831">
        <v>1</v>
      </c>
      <c r="O601" s="831">
        <v>1569.54</v>
      </c>
      <c r="P601" s="827"/>
      <c r="Q601" s="832">
        <v>1569.54</v>
      </c>
    </row>
    <row r="602" spans="1:17" ht="14.45" customHeight="1" x14ac:dyDescent="0.2">
      <c r="A602" s="821" t="s">
        <v>614</v>
      </c>
      <c r="B602" s="822" t="s">
        <v>7229</v>
      </c>
      <c r="C602" s="822" t="s">
        <v>7233</v>
      </c>
      <c r="D602" s="822" t="s">
        <v>8292</v>
      </c>
      <c r="E602" s="822" t="s">
        <v>7985</v>
      </c>
      <c r="F602" s="831"/>
      <c r="G602" s="831"/>
      <c r="H602" s="831"/>
      <c r="I602" s="831"/>
      <c r="J602" s="831"/>
      <c r="K602" s="831"/>
      <c r="L602" s="831"/>
      <c r="M602" s="831"/>
      <c r="N602" s="831">
        <v>1</v>
      </c>
      <c r="O602" s="831">
        <v>44561.56</v>
      </c>
      <c r="P602" s="827"/>
      <c r="Q602" s="832">
        <v>44561.56</v>
      </c>
    </row>
    <row r="603" spans="1:17" ht="14.45" customHeight="1" x14ac:dyDescent="0.2">
      <c r="A603" s="821" t="s">
        <v>614</v>
      </c>
      <c r="B603" s="822" t="s">
        <v>7229</v>
      </c>
      <c r="C603" s="822" t="s">
        <v>7233</v>
      </c>
      <c r="D603" s="822" t="s">
        <v>8293</v>
      </c>
      <c r="E603" s="822" t="s">
        <v>8294</v>
      </c>
      <c r="F603" s="831"/>
      <c r="G603" s="831"/>
      <c r="H603" s="831"/>
      <c r="I603" s="831"/>
      <c r="J603" s="831"/>
      <c r="K603" s="831"/>
      <c r="L603" s="831"/>
      <c r="M603" s="831"/>
      <c r="N603" s="831">
        <v>1</v>
      </c>
      <c r="O603" s="831">
        <v>7767.55</v>
      </c>
      <c r="P603" s="827"/>
      <c r="Q603" s="832">
        <v>7767.55</v>
      </c>
    </row>
    <row r="604" spans="1:17" ht="14.45" customHeight="1" x14ac:dyDescent="0.2">
      <c r="A604" s="821" t="s">
        <v>614</v>
      </c>
      <c r="B604" s="822" t="s">
        <v>7229</v>
      </c>
      <c r="C604" s="822" t="s">
        <v>7233</v>
      </c>
      <c r="D604" s="822" t="s">
        <v>8295</v>
      </c>
      <c r="E604" s="822" t="s">
        <v>8296</v>
      </c>
      <c r="F604" s="831"/>
      <c r="G604" s="831"/>
      <c r="H604" s="831"/>
      <c r="I604" s="831"/>
      <c r="J604" s="831"/>
      <c r="K604" s="831"/>
      <c r="L604" s="831"/>
      <c r="M604" s="831"/>
      <c r="N604" s="831">
        <v>6</v>
      </c>
      <c r="O604" s="831">
        <v>1633.9799999999998</v>
      </c>
      <c r="P604" s="827"/>
      <c r="Q604" s="832">
        <v>272.33</v>
      </c>
    </row>
    <row r="605" spans="1:17" ht="14.45" customHeight="1" x14ac:dyDescent="0.2">
      <c r="A605" s="821" t="s">
        <v>614</v>
      </c>
      <c r="B605" s="822" t="s">
        <v>7229</v>
      </c>
      <c r="C605" s="822" t="s">
        <v>7233</v>
      </c>
      <c r="D605" s="822" t="s">
        <v>8297</v>
      </c>
      <c r="E605" s="822" t="s">
        <v>8298</v>
      </c>
      <c r="F605" s="831"/>
      <c r="G605" s="831"/>
      <c r="H605" s="831"/>
      <c r="I605" s="831"/>
      <c r="J605" s="831">
        <v>1</v>
      </c>
      <c r="K605" s="831">
        <v>8508</v>
      </c>
      <c r="L605" s="831">
        <v>1</v>
      </c>
      <c r="M605" s="831">
        <v>8508</v>
      </c>
      <c r="N605" s="831"/>
      <c r="O605" s="831"/>
      <c r="P605" s="827"/>
      <c r="Q605" s="832"/>
    </row>
    <row r="606" spans="1:17" ht="14.45" customHeight="1" x14ac:dyDescent="0.2">
      <c r="A606" s="821" t="s">
        <v>614</v>
      </c>
      <c r="B606" s="822" t="s">
        <v>7229</v>
      </c>
      <c r="C606" s="822" t="s">
        <v>7233</v>
      </c>
      <c r="D606" s="822" t="s">
        <v>8299</v>
      </c>
      <c r="E606" s="822" t="s">
        <v>8300</v>
      </c>
      <c r="F606" s="831"/>
      <c r="G606" s="831"/>
      <c r="H606" s="831"/>
      <c r="I606" s="831"/>
      <c r="J606" s="831"/>
      <c r="K606" s="831"/>
      <c r="L606" s="831"/>
      <c r="M606" s="831"/>
      <c r="N606" s="831">
        <v>1</v>
      </c>
      <c r="O606" s="831">
        <v>14092.1</v>
      </c>
      <c r="P606" s="827"/>
      <c r="Q606" s="832">
        <v>14092.1</v>
      </c>
    </row>
    <row r="607" spans="1:17" ht="14.45" customHeight="1" x14ac:dyDescent="0.2">
      <c r="A607" s="821" t="s">
        <v>614</v>
      </c>
      <c r="B607" s="822" t="s">
        <v>7229</v>
      </c>
      <c r="C607" s="822" t="s">
        <v>7233</v>
      </c>
      <c r="D607" s="822" t="s">
        <v>8301</v>
      </c>
      <c r="E607" s="822" t="s">
        <v>8302</v>
      </c>
      <c r="F607" s="831"/>
      <c r="G607" s="831"/>
      <c r="H607" s="831"/>
      <c r="I607" s="831"/>
      <c r="J607" s="831">
        <v>2</v>
      </c>
      <c r="K607" s="831">
        <v>40272</v>
      </c>
      <c r="L607" s="831">
        <v>1</v>
      </c>
      <c r="M607" s="831">
        <v>20136</v>
      </c>
      <c r="N607" s="831">
        <v>1</v>
      </c>
      <c r="O607" s="831">
        <v>13018</v>
      </c>
      <c r="P607" s="827">
        <v>0.32325188716726261</v>
      </c>
      <c r="Q607" s="832">
        <v>13018</v>
      </c>
    </row>
    <row r="608" spans="1:17" ht="14.45" customHeight="1" x14ac:dyDescent="0.2">
      <c r="A608" s="821" t="s">
        <v>614</v>
      </c>
      <c r="B608" s="822" t="s">
        <v>7229</v>
      </c>
      <c r="C608" s="822" t="s">
        <v>7233</v>
      </c>
      <c r="D608" s="822" t="s">
        <v>8303</v>
      </c>
      <c r="E608" s="822" t="s">
        <v>8304</v>
      </c>
      <c r="F608" s="831">
        <v>2</v>
      </c>
      <c r="G608" s="831">
        <v>9654</v>
      </c>
      <c r="H608" s="831">
        <v>1</v>
      </c>
      <c r="I608" s="831">
        <v>4827</v>
      </c>
      <c r="J608" s="831">
        <v>2</v>
      </c>
      <c r="K608" s="831">
        <v>9654</v>
      </c>
      <c r="L608" s="831">
        <v>1</v>
      </c>
      <c r="M608" s="831">
        <v>4827</v>
      </c>
      <c r="N608" s="831">
        <v>3</v>
      </c>
      <c r="O608" s="831">
        <v>14414.1</v>
      </c>
      <c r="P608" s="827">
        <v>1.4930702299564949</v>
      </c>
      <c r="Q608" s="832">
        <v>4804.7</v>
      </c>
    </row>
    <row r="609" spans="1:17" ht="14.45" customHeight="1" x14ac:dyDescent="0.2">
      <c r="A609" s="821" t="s">
        <v>614</v>
      </c>
      <c r="B609" s="822" t="s">
        <v>7229</v>
      </c>
      <c r="C609" s="822" t="s">
        <v>7233</v>
      </c>
      <c r="D609" s="822" t="s">
        <v>8305</v>
      </c>
      <c r="E609" s="822" t="s">
        <v>8306</v>
      </c>
      <c r="F609" s="831"/>
      <c r="G609" s="831"/>
      <c r="H609" s="831"/>
      <c r="I609" s="831"/>
      <c r="J609" s="831"/>
      <c r="K609" s="831"/>
      <c r="L609" s="831"/>
      <c r="M609" s="831"/>
      <c r="N609" s="831">
        <v>1</v>
      </c>
      <c r="O609" s="831">
        <v>231.4</v>
      </c>
      <c r="P609" s="827"/>
      <c r="Q609" s="832">
        <v>231.4</v>
      </c>
    </row>
    <row r="610" spans="1:17" ht="14.45" customHeight="1" x14ac:dyDescent="0.2">
      <c r="A610" s="821" t="s">
        <v>614</v>
      </c>
      <c r="B610" s="822" t="s">
        <v>7229</v>
      </c>
      <c r="C610" s="822" t="s">
        <v>7233</v>
      </c>
      <c r="D610" s="822" t="s">
        <v>8307</v>
      </c>
      <c r="E610" s="822" t="s">
        <v>8308</v>
      </c>
      <c r="F610" s="831"/>
      <c r="G610" s="831"/>
      <c r="H610" s="831"/>
      <c r="I610" s="831"/>
      <c r="J610" s="831"/>
      <c r="K610" s="831"/>
      <c r="L610" s="831"/>
      <c r="M610" s="831"/>
      <c r="N610" s="831">
        <v>2</v>
      </c>
      <c r="O610" s="831">
        <v>2097.6</v>
      </c>
      <c r="P610" s="827"/>
      <c r="Q610" s="832">
        <v>1048.8</v>
      </c>
    </row>
    <row r="611" spans="1:17" ht="14.45" customHeight="1" x14ac:dyDescent="0.2">
      <c r="A611" s="821" t="s">
        <v>614</v>
      </c>
      <c r="B611" s="822" t="s">
        <v>7229</v>
      </c>
      <c r="C611" s="822" t="s">
        <v>7233</v>
      </c>
      <c r="D611" s="822" t="s">
        <v>8309</v>
      </c>
      <c r="E611" s="822" t="s">
        <v>8310</v>
      </c>
      <c r="F611" s="831"/>
      <c r="G611" s="831"/>
      <c r="H611" s="831"/>
      <c r="I611" s="831"/>
      <c r="J611" s="831">
        <v>2</v>
      </c>
      <c r="K611" s="831">
        <v>29800</v>
      </c>
      <c r="L611" s="831">
        <v>1</v>
      </c>
      <c r="M611" s="831">
        <v>14900</v>
      </c>
      <c r="N611" s="831">
        <v>3</v>
      </c>
      <c r="O611" s="831">
        <v>38157</v>
      </c>
      <c r="P611" s="827">
        <v>1.2804362416107382</v>
      </c>
      <c r="Q611" s="832">
        <v>12719</v>
      </c>
    </row>
    <row r="612" spans="1:17" ht="14.45" customHeight="1" x14ac:dyDescent="0.2">
      <c r="A612" s="821" t="s">
        <v>614</v>
      </c>
      <c r="B612" s="822" t="s">
        <v>7229</v>
      </c>
      <c r="C612" s="822" t="s">
        <v>7233</v>
      </c>
      <c r="D612" s="822" t="s">
        <v>8311</v>
      </c>
      <c r="E612" s="822" t="s">
        <v>8312</v>
      </c>
      <c r="F612" s="831"/>
      <c r="G612" s="831"/>
      <c r="H612" s="831"/>
      <c r="I612" s="831"/>
      <c r="J612" s="831"/>
      <c r="K612" s="831"/>
      <c r="L612" s="831"/>
      <c r="M612" s="831"/>
      <c r="N612" s="831">
        <v>1</v>
      </c>
      <c r="O612" s="831">
        <v>5860.4</v>
      </c>
      <c r="P612" s="827"/>
      <c r="Q612" s="832">
        <v>5860.4</v>
      </c>
    </row>
    <row r="613" spans="1:17" ht="14.45" customHeight="1" x14ac:dyDescent="0.2">
      <c r="A613" s="821" t="s">
        <v>614</v>
      </c>
      <c r="B613" s="822" t="s">
        <v>7229</v>
      </c>
      <c r="C613" s="822" t="s">
        <v>7233</v>
      </c>
      <c r="D613" s="822" t="s">
        <v>8313</v>
      </c>
      <c r="E613" s="822" t="s">
        <v>8314</v>
      </c>
      <c r="F613" s="831"/>
      <c r="G613" s="831"/>
      <c r="H613" s="831"/>
      <c r="I613" s="831"/>
      <c r="J613" s="831"/>
      <c r="K613" s="831"/>
      <c r="L613" s="831"/>
      <c r="M613" s="831"/>
      <c r="N613" s="831">
        <v>8</v>
      </c>
      <c r="O613" s="831">
        <v>234039.2</v>
      </c>
      <c r="P613" s="827"/>
      <c r="Q613" s="832">
        <v>29254.9</v>
      </c>
    </row>
    <row r="614" spans="1:17" ht="14.45" customHeight="1" x14ac:dyDescent="0.2">
      <c r="A614" s="821" t="s">
        <v>614</v>
      </c>
      <c r="B614" s="822" t="s">
        <v>7229</v>
      </c>
      <c r="C614" s="822" t="s">
        <v>7233</v>
      </c>
      <c r="D614" s="822" t="s">
        <v>8315</v>
      </c>
      <c r="E614" s="822" t="s">
        <v>8316</v>
      </c>
      <c r="F614" s="831"/>
      <c r="G614" s="831"/>
      <c r="H614" s="831"/>
      <c r="I614" s="831"/>
      <c r="J614" s="831"/>
      <c r="K614" s="831"/>
      <c r="L614" s="831"/>
      <c r="M614" s="831"/>
      <c r="N614" s="831">
        <v>11</v>
      </c>
      <c r="O614" s="831">
        <v>11992.75</v>
      </c>
      <c r="P614" s="827"/>
      <c r="Q614" s="832">
        <v>1090.25</v>
      </c>
    </row>
    <row r="615" spans="1:17" ht="14.45" customHeight="1" x14ac:dyDescent="0.2">
      <c r="A615" s="821" t="s">
        <v>614</v>
      </c>
      <c r="B615" s="822" t="s">
        <v>7229</v>
      </c>
      <c r="C615" s="822" t="s">
        <v>7233</v>
      </c>
      <c r="D615" s="822" t="s">
        <v>8317</v>
      </c>
      <c r="E615" s="822" t="s">
        <v>8318</v>
      </c>
      <c r="F615" s="831">
        <v>1</v>
      </c>
      <c r="G615" s="831">
        <v>30867.15</v>
      </c>
      <c r="H615" s="831">
        <v>0.99411111111111117</v>
      </c>
      <c r="I615" s="831">
        <v>30867.15</v>
      </c>
      <c r="J615" s="831">
        <v>1</v>
      </c>
      <c r="K615" s="831">
        <v>31050</v>
      </c>
      <c r="L615" s="831">
        <v>1</v>
      </c>
      <c r="M615" s="831">
        <v>31050</v>
      </c>
      <c r="N615" s="831">
        <v>1</v>
      </c>
      <c r="O615" s="831">
        <v>1</v>
      </c>
      <c r="P615" s="827">
        <v>3.2206119162640899E-5</v>
      </c>
      <c r="Q615" s="832">
        <v>1</v>
      </c>
    </row>
    <row r="616" spans="1:17" ht="14.45" customHeight="1" x14ac:dyDescent="0.2">
      <c r="A616" s="821" t="s">
        <v>614</v>
      </c>
      <c r="B616" s="822" t="s">
        <v>7229</v>
      </c>
      <c r="C616" s="822" t="s">
        <v>7233</v>
      </c>
      <c r="D616" s="822" t="s">
        <v>8319</v>
      </c>
      <c r="E616" s="822" t="s">
        <v>8320</v>
      </c>
      <c r="F616" s="831">
        <v>2</v>
      </c>
      <c r="G616" s="831">
        <v>14798.62</v>
      </c>
      <c r="H616" s="831">
        <v>2</v>
      </c>
      <c r="I616" s="831">
        <v>7399.31</v>
      </c>
      <c r="J616" s="831">
        <v>1</v>
      </c>
      <c r="K616" s="831">
        <v>7399.31</v>
      </c>
      <c r="L616" s="831">
        <v>1</v>
      </c>
      <c r="M616" s="831">
        <v>7399.31</v>
      </c>
      <c r="N616" s="831"/>
      <c r="O616" s="831"/>
      <c r="P616" s="827"/>
      <c r="Q616" s="832"/>
    </row>
    <row r="617" spans="1:17" ht="14.45" customHeight="1" x14ac:dyDescent="0.2">
      <c r="A617" s="821" t="s">
        <v>614</v>
      </c>
      <c r="B617" s="822" t="s">
        <v>7229</v>
      </c>
      <c r="C617" s="822" t="s">
        <v>7233</v>
      </c>
      <c r="D617" s="822" t="s">
        <v>8321</v>
      </c>
      <c r="E617" s="822" t="s">
        <v>8322</v>
      </c>
      <c r="F617" s="831"/>
      <c r="G617" s="831"/>
      <c r="H617" s="831"/>
      <c r="I617" s="831"/>
      <c r="J617" s="831">
        <v>1</v>
      </c>
      <c r="K617" s="831">
        <v>1571.56</v>
      </c>
      <c r="L617" s="831">
        <v>1</v>
      </c>
      <c r="M617" s="831">
        <v>1571.56</v>
      </c>
      <c r="N617" s="831"/>
      <c r="O617" s="831"/>
      <c r="P617" s="827"/>
      <c r="Q617" s="832"/>
    </row>
    <row r="618" spans="1:17" ht="14.45" customHeight="1" x14ac:dyDescent="0.2">
      <c r="A618" s="821" t="s">
        <v>614</v>
      </c>
      <c r="B618" s="822" t="s">
        <v>7229</v>
      </c>
      <c r="C618" s="822" t="s">
        <v>7233</v>
      </c>
      <c r="D618" s="822" t="s">
        <v>8323</v>
      </c>
      <c r="E618" s="822" t="s">
        <v>8324</v>
      </c>
      <c r="F618" s="831"/>
      <c r="G618" s="831"/>
      <c r="H618" s="831"/>
      <c r="I618" s="831"/>
      <c r="J618" s="831"/>
      <c r="K618" s="831"/>
      <c r="L618" s="831"/>
      <c r="M618" s="831"/>
      <c r="N618" s="831">
        <v>18</v>
      </c>
      <c r="O618" s="831">
        <v>28224</v>
      </c>
      <c r="P618" s="827"/>
      <c r="Q618" s="832">
        <v>1568</v>
      </c>
    </row>
    <row r="619" spans="1:17" ht="14.45" customHeight="1" x14ac:dyDescent="0.2">
      <c r="A619" s="821" t="s">
        <v>614</v>
      </c>
      <c r="B619" s="822" t="s">
        <v>7229</v>
      </c>
      <c r="C619" s="822" t="s">
        <v>7233</v>
      </c>
      <c r="D619" s="822" t="s">
        <v>8325</v>
      </c>
      <c r="E619" s="822" t="s">
        <v>8326</v>
      </c>
      <c r="F619" s="831"/>
      <c r="G619" s="831"/>
      <c r="H619" s="831"/>
      <c r="I619" s="831"/>
      <c r="J619" s="831"/>
      <c r="K619" s="831"/>
      <c r="L619" s="831"/>
      <c r="M619" s="831"/>
      <c r="N619" s="831">
        <v>7</v>
      </c>
      <c r="O619" s="831">
        <v>18179</v>
      </c>
      <c r="P619" s="827"/>
      <c r="Q619" s="832">
        <v>2597</v>
      </c>
    </row>
    <row r="620" spans="1:17" ht="14.45" customHeight="1" x14ac:dyDescent="0.2">
      <c r="A620" s="821" t="s">
        <v>614</v>
      </c>
      <c r="B620" s="822" t="s">
        <v>7229</v>
      </c>
      <c r="C620" s="822" t="s">
        <v>7233</v>
      </c>
      <c r="D620" s="822" t="s">
        <v>8327</v>
      </c>
      <c r="E620" s="822" t="s">
        <v>8308</v>
      </c>
      <c r="F620" s="831"/>
      <c r="G620" s="831"/>
      <c r="H620" s="831"/>
      <c r="I620" s="831"/>
      <c r="J620" s="831"/>
      <c r="K620" s="831"/>
      <c r="L620" s="831"/>
      <c r="M620" s="831"/>
      <c r="N620" s="831">
        <v>2</v>
      </c>
      <c r="O620" s="831">
        <v>1873.74</v>
      </c>
      <c r="P620" s="827"/>
      <c r="Q620" s="832">
        <v>936.87</v>
      </c>
    </row>
    <row r="621" spans="1:17" ht="14.45" customHeight="1" x14ac:dyDescent="0.2">
      <c r="A621" s="821" t="s">
        <v>614</v>
      </c>
      <c r="B621" s="822" t="s">
        <v>7229</v>
      </c>
      <c r="C621" s="822" t="s">
        <v>7233</v>
      </c>
      <c r="D621" s="822" t="s">
        <v>8328</v>
      </c>
      <c r="E621" s="822" t="s">
        <v>8329</v>
      </c>
      <c r="F621" s="831"/>
      <c r="G621" s="831"/>
      <c r="H621" s="831"/>
      <c r="I621" s="831"/>
      <c r="J621" s="831"/>
      <c r="K621" s="831"/>
      <c r="L621" s="831"/>
      <c r="M621" s="831"/>
      <c r="N621" s="831">
        <v>7</v>
      </c>
      <c r="O621" s="831">
        <v>73430</v>
      </c>
      <c r="P621" s="827"/>
      <c r="Q621" s="832">
        <v>10490</v>
      </c>
    </row>
    <row r="622" spans="1:17" ht="14.45" customHeight="1" x14ac:dyDescent="0.2">
      <c r="A622" s="821" t="s">
        <v>614</v>
      </c>
      <c r="B622" s="822" t="s">
        <v>7229</v>
      </c>
      <c r="C622" s="822" t="s">
        <v>7233</v>
      </c>
      <c r="D622" s="822" t="s">
        <v>8330</v>
      </c>
      <c r="E622" s="822"/>
      <c r="F622" s="831"/>
      <c r="G622" s="831"/>
      <c r="H622" s="831"/>
      <c r="I622" s="831"/>
      <c r="J622" s="831">
        <v>2</v>
      </c>
      <c r="K622" s="831">
        <v>453.6</v>
      </c>
      <c r="L622" s="831">
        <v>1</v>
      </c>
      <c r="M622" s="831">
        <v>226.8</v>
      </c>
      <c r="N622" s="831"/>
      <c r="O622" s="831"/>
      <c r="P622" s="827"/>
      <c r="Q622" s="832"/>
    </row>
    <row r="623" spans="1:17" ht="14.45" customHeight="1" x14ac:dyDescent="0.2">
      <c r="A623" s="821" t="s">
        <v>614</v>
      </c>
      <c r="B623" s="822" t="s">
        <v>7229</v>
      </c>
      <c r="C623" s="822" t="s">
        <v>7233</v>
      </c>
      <c r="D623" s="822" t="s">
        <v>8331</v>
      </c>
      <c r="E623" s="822" t="s">
        <v>8143</v>
      </c>
      <c r="F623" s="831"/>
      <c r="G623" s="831"/>
      <c r="H623" s="831"/>
      <c r="I623" s="831"/>
      <c r="J623" s="831"/>
      <c r="K623" s="831"/>
      <c r="L623" s="831"/>
      <c r="M623" s="831"/>
      <c r="N623" s="831">
        <v>1</v>
      </c>
      <c r="O623" s="831">
        <v>30776.89</v>
      </c>
      <c r="P623" s="827"/>
      <c r="Q623" s="832">
        <v>30776.89</v>
      </c>
    </row>
    <row r="624" spans="1:17" ht="14.45" customHeight="1" x14ac:dyDescent="0.2">
      <c r="A624" s="821" t="s">
        <v>614</v>
      </c>
      <c r="B624" s="822" t="s">
        <v>7229</v>
      </c>
      <c r="C624" s="822" t="s">
        <v>7233</v>
      </c>
      <c r="D624" s="822" t="s">
        <v>8332</v>
      </c>
      <c r="E624" s="822" t="s">
        <v>8312</v>
      </c>
      <c r="F624" s="831"/>
      <c r="G624" s="831"/>
      <c r="H624" s="831"/>
      <c r="I624" s="831"/>
      <c r="J624" s="831"/>
      <c r="K624" s="831"/>
      <c r="L624" s="831"/>
      <c r="M624" s="831"/>
      <c r="N624" s="831">
        <v>1</v>
      </c>
      <c r="O624" s="831">
        <v>5691.35</v>
      </c>
      <c r="P624" s="827"/>
      <c r="Q624" s="832">
        <v>5691.35</v>
      </c>
    </row>
    <row r="625" spans="1:17" ht="14.45" customHeight="1" x14ac:dyDescent="0.2">
      <c r="A625" s="821" t="s">
        <v>614</v>
      </c>
      <c r="B625" s="822" t="s">
        <v>7229</v>
      </c>
      <c r="C625" s="822" t="s">
        <v>7233</v>
      </c>
      <c r="D625" s="822" t="s">
        <v>8333</v>
      </c>
      <c r="E625" s="822" t="s">
        <v>8334</v>
      </c>
      <c r="F625" s="831"/>
      <c r="G625" s="831"/>
      <c r="H625" s="831"/>
      <c r="I625" s="831"/>
      <c r="J625" s="831"/>
      <c r="K625" s="831"/>
      <c r="L625" s="831"/>
      <c r="M625" s="831"/>
      <c r="N625" s="831">
        <v>2</v>
      </c>
      <c r="O625" s="831">
        <v>941.02</v>
      </c>
      <c r="P625" s="827"/>
      <c r="Q625" s="832">
        <v>470.51</v>
      </c>
    </row>
    <row r="626" spans="1:17" ht="14.45" customHeight="1" x14ac:dyDescent="0.2">
      <c r="A626" s="821" t="s">
        <v>614</v>
      </c>
      <c r="B626" s="822" t="s">
        <v>7229</v>
      </c>
      <c r="C626" s="822" t="s">
        <v>7233</v>
      </c>
      <c r="D626" s="822" t="s">
        <v>8335</v>
      </c>
      <c r="E626" s="822" t="s">
        <v>8336</v>
      </c>
      <c r="F626" s="831"/>
      <c r="G626" s="831"/>
      <c r="H626" s="831"/>
      <c r="I626" s="831"/>
      <c r="J626" s="831"/>
      <c r="K626" s="831"/>
      <c r="L626" s="831"/>
      <c r="M626" s="831"/>
      <c r="N626" s="831">
        <v>8</v>
      </c>
      <c r="O626" s="831">
        <v>16352</v>
      </c>
      <c r="P626" s="827"/>
      <c r="Q626" s="832">
        <v>2044</v>
      </c>
    </row>
    <row r="627" spans="1:17" ht="14.45" customHeight="1" x14ac:dyDescent="0.2">
      <c r="A627" s="821" t="s">
        <v>614</v>
      </c>
      <c r="B627" s="822" t="s">
        <v>7229</v>
      </c>
      <c r="C627" s="822" t="s">
        <v>7233</v>
      </c>
      <c r="D627" s="822" t="s">
        <v>8337</v>
      </c>
      <c r="E627" s="822" t="s">
        <v>8338</v>
      </c>
      <c r="F627" s="831"/>
      <c r="G627" s="831"/>
      <c r="H627" s="831"/>
      <c r="I627" s="831"/>
      <c r="J627" s="831">
        <v>2</v>
      </c>
      <c r="K627" s="831">
        <v>3840.76</v>
      </c>
      <c r="L627" s="831">
        <v>1</v>
      </c>
      <c r="M627" s="831">
        <v>1920.38</v>
      </c>
      <c r="N627" s="831"/>
      <c r="O627" s="831"/>
      <c r="P627" s="827"/>
      <c r="Q627" s="832"/>
    </row>
    <row r="628" spans="1:17" ht="14.45" customHeight="1" x14ac:dyDescent="0.2">
      <c r="A628" s="821" t="s">
        <v>614</v>
      </c>
      <c r="B628" s="822" t="s">
        <v>7229</v>
      </c>
      <c r="C628" s="822" t="s">
        <v>7233</v>
      </c>
      <c r="D628" s="822" t="s">
        <v>8339</v>
      </c>
      <c r="E628" s="822" t="s">
        <v>8340</v>
      </c>
      <c r="F628" s="831"/>
      <c r="G628" s="831"/>
      <c r="H628" s="831"/>
      <c r="I628" s="831"/>
      <c r="J628" s="831">
        <v>1</v>
      </c>
      <c r="K628" s="831">
        <v>1588</v>
      </c>
      <c r="L628" s="831">
        <v>1</v>
      </c>
      <c r="M628" s="831">
        <v>1588</v>
      </c>
      <c r="N628" s="831"/>
      <c r="O628" s="831"/>
      <c r="P628" s="827"/>
      <c r="Q628" s="832"/>
    </row>
    <row r="629" spans="1:17" ht="14.45" customHeight="1" x14ac:dyDescent="0.2">
      <c r="A629" s="821" t="s">
        <v>614</v>
      </c>
      <c r="B629" s="822" t="s">
        <v>7229</v>
      </c>
      <c r="C629" s="822" t="s">
        <v>7233</v>
      </c>
      <c r="D629" s="822" t="s">
        <v>8341</v>
      </c>
      <c r="E629" s="822" t="s">
        <v>8342</v>
      </c>
      <c r="F629" s="831"/>
      <c r="G629" s="831"/>
      <c r="H629" s="831"/>
      <c r="I629" s="831"/>
      <c r="J629" s="831">
        <v>2</v>
      </c>
      <c r="K629" s="831">
        <v>3154.7</v>
      </c>
      <c r="L629" s="831">
        <v>1</v>
      </c>
      <c r="M629" s="831">
        <v>1577.35</v>
      </c>
      <c r="N629" s="831"/>
      <c r="O629" s="831"/>
      <c r="P629" s="827"/>
      <c r="Q629" s="832"/>
    </row>
    <row r="630" spans="1:17" ht="14.45" customHeight="1" x14ac:dyDescent="0.2">
      <c r="A630" s="821" t="s">
        <v>614</v>
      </c>
      <c r="B630" s="822" t="s">
        <v>7229</v>
      </c>
      <c r="C630" s="822" t="s">
        <v>7233</v>
      </c>
      <c r="D630" s="822" t="s">
        <v>8343</v>
      </c>
      <c r="E630" s="822" t="s">
        <v>8344</v>
      </c>
      <c r="F630" s="831"/>
      <c r="G630" s="831"/>
      <c r="H630" s="831"/>
      <c r="I630" s="831"/>
      <c r="J630" s="831"/>
      <c r="K630" s="831"/>
      <c r="L630" s="831"/>
      <c r="M630" s="831"/>
      <c r="N630" s="831">
        <v>1</v>
      </c>
      <c r="O630" s="831">
        <v>16247.77</v>
      </c>
      <c r="P630" s="827"/>
      <c r="Q630" s="832">
        <v>16247.77</v>
      </c>
    </row>
    <row r="631" spans="1:17" ht="14.45" customHeight="1" x14ac:dyDescent="0.2">
      <c r="A631" s="821" t="s">
        <v>614</v>
      </c>
      <c r="B631" s="822" t="s">
        <v>7229</v>
      </c>
      <c r="C631" s="822" t="s">
        <v>7233</v>
      </c>
      <c r="D631" s="822" t="s">
        <v>8345</v>
      </c>
      <c r="E631" s="822" t="s">
        <v>8346</v>
      </c>
      <c r="F631" s="831"/>
      <c r="G631" s="831"/>
      <c r="H631" s="831"/>
      <c r="I631" s="831"/>
      <c r="J631" s="831">
        <v>1</v>
      </c>
      <c r="K631" s="831">
        <v>14502</v>
      </c>
      <c r="L631" s="831">
        <v>1</v>
      </c>
      <c r="M631" s="831">
        <v>14502</v>
      </c>
      <c r="N631" s="831"/>
      <c r="O631" s="831"/>
      <c r="P631" s="827"/>
      <c r="Q631" s="832"/>
    </row>
    <row r="632" spans="1:17" ht="14.45" customHeight="1" x14ac:dyDescent="0.2">
      <c r="A632" s="821" t="s">
        <v>614</v>
      </c>
      <c r="B632" s="822" t="s">
        <v>7229</v>
      </c>
      <c r="C632" s="822" t="s">
        <v>7233</v>
      </c>
      <c r="D632" s="822" t="s">
        <v>8347</v>
      </c>
      <c r="E632" s="822" t="s">
        <v>8306</v>
      </c>
      <c r="F632" s="831"/>
      <c r="G632" s="831"/>
      <c r="H632" s="831"/>
      <c r="I632" s="831"/>
      <c r="J632" s="831"/>
      <c r="K632" s="831"/>
      <c r="L632" s="831"/>
      <c r="M632" s="831"/>
      <c r="N632" s="831">
        <v>5</v>
      </c>
      <c r="O632" s="831">
        <v>939.35</v>
      </c>
      <c r="P632" s="827"/>
      <c r="Q632" s="832">
        <v>187.87</v>
      </c>
    </row>
    <row r="633" spans="1:17" ht="14.45" customHeight="1" x14ac:dyDescent="0.2">
      <c r="A633" s="821" t="s">
        <v>614</v>
      </c>
      <c r="B633" s="822" t="s">
        <v>7229</v>
      </c>
      <c r="C633" s="822" t="s">
        <v>7233</v>
      </c>
      <c r="D633" s="822" t="s">
        <v>8348</v>
      </c>
      <c r="E633" s="822" t="s">
        <v>8346</v>
      </c>
      <c r="F633" s="831"/>
      <c r="G633" s="831"/>
      <c r="H633" s="831"/>
      <c r="I633" s="831"/>
      <c r="J633" s="831">
        <v>1</v>
      </c>
      <c r="K633" s="831">
        <v>13682</v>
      </c>
      <c r="L633" s="831">
        <v>1</v>
      </c>
      <c r="M633" s="831">
        <v>13682</v>
      </c>
      <c r="N633" s="831"/>
      <c r="O633" s="831"/>
      <c r="P633" s="827"/>
      <c r="Q633" s="832"/>
    </row>
    <row r="634" spans="1:17" ht="14.45" customHeight="1" x14ac:dyDescent="0.2">
      <c r="A634" s="821" t="s">
        <v>614</v>
      </c>
      <c r="B634" s="822" t="s">
        <v>7229</v>
      </c>
      <c r="C634" s="822" t="s">
        <v>7233</v>
      </c>
      <c r="D634" s="822" t="s">
        <v>8349</v>
      </c>
      <c r="E634" s="822" t="s">
        <v>8350</v>
      </c>
      <c r="F634" s="831"/>
      <c r="G634" s="831"/>
      <c r="H634" s="831"/>
      <c r="I634" s="831"/>
      <c r="J634" s="831"/>
      <c r="K634" s="831"/>
      <c r="L634" s="831"/>
      <c r="M634" s="831"/>
      <c r="N634" s="831">
        <v>2</v>
      </c>
      <c r="O634" s="831">
        <v>57982.22</v>
      </c>
      <c r="P634" s="827"/>
      <c r="Q634" s="832">
        <v>28991.11</v>
      </c>
    </row>
    <row r="635" spans="1:17" ht="14.45" customHeight="1" x14ac:dyDescent="0.2">
      <c r="A635" s="821" t="s">
        <v>614</v>
      </c>
      <c r="B635" s="822" t="s">
        <v>7229</v>
      </c>
      <c r="C635" s="822" t="s">
        <v>7233</v>
      </c>
      <c r="D635" s="822" t="s">
        <v>8351</v>
      </c>
      <c r="E635" s="822" t="s">
        <v>8352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9027</v>
      </c>
      <c r="P635" s="827"/>
      <c r="Q635" s="832">
        <v>9027</v>
      </c>
    </row>
    <row r="636" spans="1:17" ht="14.45" customHeight="1" x14ac:dyDescent="0.2">
      <c r="A636" s="821" t="s">
        <v>614</v>
      </c>
      <c r="B636" s="822" t="s">
        <v>7229</v>
      </c>
      <c r="C636" s="822" t="s">
        <v>7233</v>
      </c>
      <c r="D636" s="822" t="s">
        <v>8353</v>
      </c>
      <c r="E636" s="822" t="s">
        <v>8354</v>
      </c>
      <c r="F636" s="831"/>
      <c r="G636" s="831"/>
      <c r="H636" s="831"/>
      <c r="I636" s="831"/>
      <c r="J636" s="831"/>
      <c r="K636" s="831"/>
      <c r="L636" s="831"/>
      <c r="M636" s="831"/>
      <c r="N636" s="831">
        <v>1</v>
      </c>
      <c r="O636" s="831">
        <v>15396.1</v>
      </c>
      <c r="P636" s="827"/>
      <c r="Q636" s="832">
        <v>15396.1</v>
      </c>
    </row>
    <row r="637" spans="1:17" ht="14.45" customHeight="1" x14ac:dyDescent="0.2">
      <c r="A637" s="821" t="s">
        <v>614</v>
      </c>
      <c r="B637" s="822" t="s">
        <v>7229</v>
      </c>
      <c r="C637" s="822" t="s">
        <v>7233</v>
      </c>
      <c r="D637" s="822" t="s">
        <v>8355</v>
      </c>
      <c r="E637" s="822" t="s">
        <v>8356</v>
      </c>
      <c r="F637" s="831"/>
      <c r="G637" s="831"/>
      <c r="H637" s="831"/>
      <c r="I637" s="831"/>
      <c r="J637" s="831">
        <v>1</v>
      </c>
      <c r="K637" s="831">
        <v>16910</v>
      </c>
      <c r="L637" s="831">
        <v>1</v>
      </c>
      <c r="M637" s="831">
        <v>16910</v>
      </c>
      <c r="N637" s="831"/>
      <c r="O637" s="831"/>
      <c r="P637" s="827"/>
      <c r="Q637" s="832"/>
    </row>
    <row r="638" spans="1:17" ht="14.45" customHeight="1" x14ac:dyDescent="0.2">
      <c r="A638" s="821" t="s">
        <v>614</v>
      </c>
      <c r="B638" s="822" t="s">
        <v>7229</v>
      </c>
      <c r="C638" s="822" t="s">
        <v>7233</v>
      </c>
      <c r="D638" s="822" t="s">
        <v>8357</v>
      </c>
      <c r="E638" s="822" t="s">
        <v>8358</v>
      </c>
      <c r="F638" s="831"/>
      <c r="G638" s="831"/>
      <c r="H638" s="831"/>
      <c r="I638" s="831"/>
      <c r="J638" s="831"/>
      <c r="K638" s="831"/>
      <c r="L638" s="831"/>
      <c r="M638" s="831"/>
      <c r="N638" s="831">
        <v>1</v>
      </c>
      <c r="O638" s="831">
        <v>9108</v>
      </c>
      <c r="P638" s="827"/>
      <c r="Q638" s="832">
        <v>9108</v>
      </c>
    </row>
    <row r="639" spans="1:17" ht="14.45" customHeight="1" x14ac:dyDescent="0.2">
      <c r="A639" s="821" t="s">
        <v>614</v>
      </c>
      <c r="B639" s="822" t="s">
        <v>7229</v>
      </c>
      <c r="C639" s="822" t="s">
        <v>7233</v>
      </c>
      <c r="D639" s="822" t="s">
        <v>8359</v>
      </c>
      <c r="E639" s="822" t="s">
        <v>8346</v>
      </c>
      <c r="F639" s="831"/>
      <c r="G639" s="831"/>
      <c r="H639" s="831"/>
      <c r="I639" s="831"/>
      <c r="J639" s="831">
        <v>2</v>
      </c>
      <c r="K639" s="831">
        <v>6560</v>
      </c>
      <c r="L639" s="831">
        <v>1</v>
      </c>
      <c r="M639" s="831">
        <v>3280</v>
      </c>
      <c r="N639" s="831"/>
      <c r="O639" s="831"/>
      <c r="P639" s="827"/>
      <c r="Q639" s="832"/>
    </row>
    <row r="640" spans="1:17" ht="14.45" customHeight="1" x14ac:dyDescent="0.2">
      <c r="A640" s="821" t="s">
        <v>614</v>
      </c>
      <c r="B640" s="822" t="s">
        <v>7229</v>
      </c>
      <c r="C640" s="822" t="s">
        <v>7233</v>
      </c>
      <c r="D640" s="822" t="s">
        <v>8360</v>
      </c>
      <c r="E640" s="822" t="s">
        <v>8361</v>
      </c>
      <c r="F640" s="831">
        <v>1</v>
      </c>
      <c r="G640" s="831">
        <v>3621.05</v>
      </c>
      <c r="H640" s="831"/>
      <c r="I640" s="831">
        <v>3621.05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614</v>
      </c>
      <c r="B641" s="822" t="s">
        <v>7229</v>
      </c>
      <c r="C641" s="822" t="s">
        <v>7233</v>
      </c>
      <c r="D641" s="822" t="s">
        <v>8360</v>
      </c>
      <c r="E641" s="822" t="s">
        <v>8362</v>
      </c>
      <c r="F641" s="831">
        <v>1</v>
      </c>
      <c r="G641" s="831">
        <v>3621.05</v>
      </c>
      <c r="H641" s="831"/>
      <c r="I641" s="831">
        <v>3621.05</v>
      </c>
      <c r="J641" s="831"/>
      <c r="K641" s="831"/>
      <c r="L641" s="831"/>
      <c r="M641" s="831"/>
      <c r="N641" s="831">
        <v>2</v>
      </c>
      <c r="O641" s="831">
        <v>7242.1</v>
      </c>
      <c r="P641" s="827"/>
      <c r="Q641" s="832">
        <v>3621.05</v>
      </c>
    </row>
    <row r="642" spans="1:17" ht="14.45" customHeight="1" x14ac:dyDescent="0.2">
      <c r="A642" s="821" t="s">
        <v>614</v>
      </c>
      <c r="B642" s="822" t="s">
        <v>7229</v>
      </c>
      <c r="C642" s="822" t="s">
        <v>7233</v>
      </c>
      <c r="D642" s="822" t="s">
        <v>8363</v>
      </c>
      <c r="E642" s="822" t="s">
        <v>8364</v>
      </c>
      <c r="F642" s="831"/>
      <c r="G642" s="831"/>
      <c r="H642" s="831"/>
      <c r="I642" s="831"/>
      <c r="J642" s="831"/>
      <c r="K642" s="831"/>
      <c r="L642" s="831"/>
      <c r="M642" s="831"/>
      <c r="N642" s="831">
        <v>1</v>
      </c>
      <c r="O642" s="831">
        <v>25300</v>
      </c>
      <c r="P642" s="827"/>
      <c r="Q642" s="832">
        <v>25300</v>
      </c>
    </row>
    <row r="643" spans="1:17" ht="14.45" customHeight="1" x14ac:dyDescent="0.2">
      <c r="A643" s="821" t="s">
        <v>614</v>
      </c>
      <c r="B643" s="822" t="s">
        <v>7229</v>
      </c>
      <c r="C643" s="822" t="s">
        <v>7233</v>
      </c>
      <c r="D643" s="822" t="s">
        <v>8365</v>
      </c>
      <c r="E643" s="822" t="s">
        <v>8366</v>
      </c>
      <c r="F643" s="831"/>
      <c r="G643" s="831"/>
      <c r="H643" s="831"/>
      <c r="I643" s="831"/>
      <c r="J643" s="831"/>
      <c r="K643" s="831"/>
      <c r="L643" s="831"/>
      <c r="M643" s="831"/>
      <c r="N643" s="831">
        <v>1</v>
      </c>
      <c r="O643" s="831">
        <v>17507.29</v>
      </c>
      <c r="P643" s="827"/>
      <c r="Q643" s="832">
        <v>17507.29</v>
      </c>
    </row>
    <row r="644" spans="1:17" ht="14.45" customHeight="1" x14ac:dyDescent="0.2">
      <c r="A644" s="821" t="s">
        <v>614</v>
      </c>
      <c r="B644" s="822" t="s">
        <v>7229</v>
      </c>
      <c r="C644" s="822" t="s">
        <v>7233</v>
      </c>
      <c r="D644" s="822" t="s">
        <v>8367</v>
      </c>
      <c r="E644" s="822" t="s">
        <v>8346</v>
      </c>
      <c r="F644" s="831"/>
      <c r="G644" s="831"/>
      <c r="H644" s="831"/>
      <c r="I644" s="831"/>
      <c r="J644" s="831">
        <v>1</v>
      </c>
      <c r="K644" s="831">
        <v>3280</v>
      </c>
      <c r="L644" s="831">
        <v>1</v>
      </c>
      <c r="M644" s="831">
        <v>3280</v>
      </c>
      <c r="N644" s="831"/>
      <c r="O644" s="831"/>
      <c r="P644" s="827"/>
      <c r="Q644" s="832"/>
    </row>
    <row r="645" spans="1:17" ht="14.45" customHeight="1" x14ac:dyDescent="0.2">
      <c r="A645" s="821" t="s">
        <v>614</v>
      </c>
      <c r="B645" s="822" t="s">
        <v>7229</v>
      </c>
      <c r="C645" s="822" t="s">
        <v>7233</v>
      </c>
      <c r="D645" s="822" t="s">
        <v>8368</v>
      </c>
      <c r="E645" s="822" t="s">
        <v>8356</v>
      </c>
      <c r="F645" s="831"/>
      <c r="G645" s="831"/>
      <c r="H645" s="831"/>
      <c r="I645" s="831"/>
      <c r="J645" s="831">
        <v>1</v>
      </c>
      <c r="K645" s="831">
        <v>14835</v>
      </c>
      <c r="L645" s="831">
        <v>1</v>
      </c>
      <c r="M645" s="831">
        <v>14835</v>
      </c>
      <c r="N645" s="831"/>
      <c r="O645" s="831"/>
      <c r="P645" s="827"/>
      <c r="Q645" s="832"/>
    </row>
    <row r="646" spans="1:17" ht="14.45" customHeight="1" x14ac:dyDescent="0.2">
      <c r="A646" s="821" t="s">
        <v>614</v>
      </c>
      <c r="B646" s="822" t="s">
        <v>7229</v>
      </c>
      <c r="C646" s="822" t="s">
        <v>7233</v>
      </c>
      <c r="D646" s="822" t="s">
        <v>8369</v>
      </c>
      <c r="E646" s="822" t="s">
        <v>8370</v>
      </c>
      <c r="F646" s="831">
        <v>2</v>
      </c>
      <c r="G646" s="831">
        <v>25018.28</v>
      </c>
      <c r="H646" s="831">
        <v>2</v>
      </c>
      <c r="I646" s="831">
        <v>12509.14</v>
      </c>
      <c r="J646" s="831">
        <v>1</v>
      </c>
      <c r="K646" s="831">
        <v>12509.14</v>
      </c>
      <c r="L646" s="831">
        <v>1</v>
      </c>
      <c r="M646" s="831">
        <v>12509.14</v>
      </c>
      <c r="N646" s="831">
        <v>3</v>
      </c>
      <c r="O646" s="831">
        <v>35025.54</v>
      </c>
      <c r="P646" s="827">
        <v>2.7999958430395697</v>
      </c>
      <c r="Q646" s="832">
        <v>11675.18</v>
      </c>
    </row>
    <row r="647" spans="1:17" ht="14.45" customHeight="1" x14ac:dyDescent="0.2">
      <c r="A647" s="821" t="s">
        <v>614</v>
      </c>
      <c r="B647" s="822" t="s">
        <v>7229</v>
      </c>
      <c r="C647" s="822" t="s">
        <v>7233</v>
      </c>
      <c r="D647" s="822" t="s">
        <v>8371</v>
      </c>
      <c r="E647" s="822" t="s">
        <v>8128</v>
      </c>
      <c r="F647" s="831"/>
      <c r="G647" s="831"/>
      <c r="H647" s="831"/>
      <c r="I647" s="831"/>
      <c r="J647" s="831">
        <v>4</v>
      </c>
      <c r="K647" s="831">
        <v>22409.56</v>
      </c>
      <c r="L647" s="831">
        <v>1</v>
      </c>
      <c r="M647" s="831">
        <v>5602.39</v>
      </c>
      <c r="N647" s="831">
        <v>3</v>
      </c>
      <c r="O647" s="831">
        <v>18944.120000000003</v>
      </c>
      <c r="P647" s="827">
        <v>0.84535885577405367</v>
      </c>
      <c r="Q647" s="832">
        <v>6314.7066666666678</v>
      </c>
    </row>
    <row r="648" spans="1:17" ht="14.45" customHeight="1" x14ac:dyDescent="0.2">
      <c r="A648" s="821" t="s">
        <v>614</v>
      </c>
      <c r="B648" s="822" t="s">
        <v>7229</v>
      </c>
      <c r="C648" s="822" t="s">
        <v>7233</v>
      </c>
      <c r="D648" s="822" t="s">
        <v>8372</v>
      </c>
      <c r="E648" s="822" t="s">
        <v>8373</v>
      </c>
      <c r="F648" s="831"/>
      <c r="G648" s="831"/>
      <c r="H648" s="831"/>
      <c r="I648" s="831"/>
      <c r="J648" s="831"/>
      <c r="K648" s="831"/>
      <c r="L648" s="831"/>
      <c r="M648" s="831"/>
      <c r="N648" s="831">
        <v>1</v>
      </c>
      <c r="O648" s="831">
        <v>1561.35</v>
      </c>
      <c r="P648" s="827"/>
      <c r="Q648" s="832">
        <v>1561.35</v>
      </c>
    </row>
    <row r="649" spans="1:17" ht="14.45" customHeight="1" x14ac:dyDescent="0.2">
      <c r="A649" s="821" t="s">
        <v>614</v>
      </c>
      <c r="B649" s="822" t="s">
        <v>7229</v>
      </c>
      <c r="C649" s="822" t="s">
        <v>7233</v>
      </c>
      <c r="D649" s="822" t="s">
        <v>8374</v>
      </c>
      <c r="E649" s="822" t="s">
        <v>8375</v>
      </c>
      <c r="F649" s="831"/>
      <c r="G649" s="831"/>
      <c r="H649" s="831"/>
      <c r="I649" s="831"/>
      <c r="J649" s="831"/>
      <c r="K649" s="831"/>
      <c r="L649" s="831"/>
      <c r="M649" s="831"/>
      <c r="N649" s="831">
        <v>2</v>
      </c>
      <c r="O649" s="831">
        <v>23284</v>
      </c>
      <c r="P649" s="827"/>
      <c r="Q649" s="832">
        <v>11642</v>
      </c>
    </row>
    <row r="650" spans="1:17" ht="14.45" customHeight="1" x14ac:dyDescent="0.2">
      <c r="A650" s="821" t="s">
        <v>614</v>
      </c>
      <c r="B650" s="822" t="s">
        <v>7229</v>
      </c>
      <c r="C650" s="822" t="s">
        <v>7233</v>
      </c>
      <c r="D650" s="822" t="s">
        <v>8376</v>
      </c>
      <c r="E650" s="822" t="s">
        <v>8377</v>
      </c>
      <c r="F650" s="831"/>
      <c r="G650" s="831"/>
      <c r="H650" s="831"/>
      <c r="I650" s="831"/>
      <c r="J650" s="831"/>
      <c r="K650" s="831"/>
      <c r="L650" s="831"/>
      <c r="M650" s="831"/>
      <c r="N650" s="831">
        <v>3</v>
      </c>
      <c r="O650" s="831">
        <v>18690</v>
      </c>
      <c r="P650" s="827"/>
      <c r="Q650" s="832">
        <v>6230</v>
      </c>
    </row>
    <row r="651" spans="1:17" ht="14.45" customHeight="1" x14ac:dyDescent="0.2">
      <c r="A651" s="821" t="s">
        <v>614</v>
      </c>
      <c r="B651" s="822" t="s">
        <v>7229</v>
      </c>
      <c r="C651" s="822" t="s">
        <v>7233</v>
      </c>
      <c r="D651" s="822" t="s">
        <v>8378</v>
      </c>
      <c r="E651" s="822" t="s">
        <v>8379</v>
      </c>
      <c r="F651" s="831">
        <v>2</v>
      </c>
      <c r="G651" s="831">
        <v>3044</v>
      </c>
      <c r="H651" s="831"/>
      <c r="I651" s="831">
        <v>1522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614</v>
      </c>
      <c r="B652" s="822" t="s">
        <v>7229</v>
      </c>
      <c r="C652" s="822" t="s">
        <v>7233</v>
      </c>
      <c r="D652" s="822" t="s">
        <v>8380</v>
      </c>
      <c r="E652" s="822" t="s">
        <v>8381</v>
      </c>
      <c r="F652" s="831"/>
      <c r="G652" s="831"/>
      <c r="H652" s="831"/>
      <c r="I652" s="831"/>
      <c r="J652" s="831"/>
      <c r="K652" s="831"/>
      <c r="L652" s="831"/>
      <c r="M652" s="831"/>
      <c r="N652" s="831">
        <v>1</v>
      </c>
      <c r="O652" s="831">
        <v>1623.36</v>
      </c>
      <c r="P652" s="827"/>
      <c r="Q652" s="832">
        <v>1623.36</v>
      </c>
    </row>
    <row r="653" spans="1:17" ht="14.45" customHeight="1" x14ac:dyDescent="0.2">
      <c r="A653" s="821" t="s">
        <v>614</v>
      </c>
      <c r="B653" s="822" t="s">
        <v>7229</v>
      </c>
      <c r="C653" s="822" t="s">
        <v>7233</v>
      </c>
      <c r="D653" s="822" t="s">
        <v>8382</v>
      </c>
      <c r="E653" s="822" t="s">
        <v>8383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49590</v>
      </c>
      <c r="P653" s="827"/>
      <c r="Q653" s="832">
        <v>49590</v>
      </c>
    </row>
    <row r="654" spans="1:17" ht="14.45" customHeight="1" x14ac:dyDescent="0.2">
      <c r="A654" s="821" t="s">
        <v>614</v>
      </c>
      <c r="B654" s="822" t="s">
        <v>7229</v>
      </c>
      <c r="C654" s="822" t="s">
        <v>7233</v>
      </c>
      <c r="D654" s="822" t="s">
        <v>8384</v>
      </c>
      <c r="E654" s="822" t="s">
        <v>8385</v>
      </c>
      <c r="F654" s="831">
        <v>2</v>
      </c>
      <c r="G654" s="831">
        <v>9535.1200000000008</v>
      </c>
      <c r="H654" s="831"/>
      <c r="I654" s="831">
        <v>4767.5600000000004</v>
      </c>
      <c r="J654" s="831"/>
      <c r="K654" s="831"/>
      <c r="L654" s="831"/>
      <c r="M654" s="831"/>
      <c r="N654" s="831"/>
      <c r="O654" s="831"/>
      <c r="P654" s="827"/>
      <c r="Q654" s="832"/>
    </row>
    <row r="655" spans="1:17" ht="14.45" customHeight="1" x14ac:dyDescent="0.2">
      <c r="A655" s="821" t="s">
        <v>614</v>
      </c>
      <c r="B655" s="822" t="s">
        <v>7229</v>
      </c>
      <c r="C655" s="822" t="s">
        <v>7233</v>
      </c>
      <c r="D655" s="822" t="s">
        <v>8386</v>
      </c>
      <c r="E655" s="822" t="s">
        <v>8387</v>
      </c>
      <c r="F655" s="831"/>
      <c r="G655" s="831"/>
      <c r="H655" s="831"/>
      <c r="I655" s="831"/>
      <c r="J655" s="831">
        <v>1</v>
      </c>
      <c r="K655" s="831">
        <v>3168.16</v>
      </c>
      <c r="L655" s="831">
        <v>1</v>
      </c>
      <c r="M655" s="831">
        <v>3168.16</v>
      </c>
      <c r="N655" s="831"/>
      <c r="O655" s="831"/>
      <c r="P655" s="827"/>
      <c r="Q655" s="832"/>
    </row>
    <row r="656" spans="1:17" ht="14.45" customHeight="1" x14ac:dyDescent="0.2">
      <c r="A656" s="821" t="s">
        <v>614</v>
      </c>
      <c r="B656" s="822" t="s">
        <v>7229</v>
      </c>
      <c r="C656" s="822" t="s">
        <v>7233</v>
      </c>
      <c r="D656" s="822" t="s">
        <v>8388</v>
      </c>
      <c r="E656" s="822" t="s">
        <v>8389</v>
      </c>
      <c r="F656" s="831">
        <v>1</v>
      </c>
      <c r="G656" s="831">
        <v>7631</v>
      </c>
      <c r="H656" s="831"/>
      <c r="I656" s="831">
        <v>7631</v>
      </c>
      <c r="J656" s="831"/>
      <c r="K656" s="831"/>
      <c r="L656" s="831"/>
      <c r="M656" s="831"/>
      <c r="N656" s="831"/>
      <c r="O656" s="831"/>
      <c r="P656" s="827"/>
      <c r="Q656" s="832"/>
    </row>
    <row r="657" spans="1:17" ht="14.45" customHeight="1" x14ac:dyDescent="0.2">
      <c r="A657" s="821" t="s">
        <v>614</v>
      </c>
      <c r="B657" s="822" t="s">
        <v>7229</v>
      </c>
      <c r="C657" s="822" t="s">
        <v>7233</v>
      </c>
      <c r="D657" s="822" t="s">
        <v>8390</v>
      </c>
      <c r="E657" s="822" t="s">
        <v>7814</v>
      </c>
      <c r="F657" s="831"/>
      <c r="G657" s="831"/>
      <c r="H657" s="831"/>
      <c r="I657" s="831"/>
      <c r="J657" s="831">
        <v>1</v>
      </c>
      <c r="K657" s="831">
        <v>17721.82</v>
      </c>
      <c r="L657" s="831">
        <v>1</v>
      </c>
      <c r="M657" s="831">
        <v>17721.82</v>
      </c>
      <c r="N657" s="831"/>
      <c r="O657" s="831"/>
      <c r="P657" s="827"/>
      <c r="Q657" s="832"/>
    </row>
    <row r="658" spans="1:17" ht="14.45" customHeight="1" x14ac:dyDescent="0.2">
      <c r="A658" s="821" t="s">
        <v>614</v>
      </c>
      <c r="B658" s="822" t="s">
        <v>7229</v>
      </c>
      <c r="C658" s="822" t="s">
        <v>7233</v>
      </c>
      <c r="D658" s="822" t="s">
        <v>8391</v>
      </c>
      <c r="E658" s="822" t="s">
        <v>8392</v>
      </c>
      <c r="F658" s="831">
        <v>2</v>
      </c>
      <c r="G658" s="831">
        <v>10794.76</v>
      </c>
      <c r="H658" s="831"/>
      <c r="I658" s="831">
        <v>5397.38</v>
      </c>
      <c r="J658" s="831"/>
      <c r="K658" s="831"/>
      <c r="L658" s="831"/>
      <c r="M658" s="831"/>
      <c r="N658" s="831"/>
      <c r="O658" s="831"/>
      <c r="P658" s="827"/>
      <c r="Q658" s="832"/>
    </row>
    <row r="659" spans="1:17" ht="14.45" customHeight="1" x14ac:dyDescent="0.2">
      <c r="A659" s="821" t="s">
        <v>614</v>
      </c>
      <c r="B659" s="822" t="s">
        <v>7229</v>
      </c>
      <c r="C659" s="822" t="s">
        <v>7233</v>
      </c>
      <c r="D659" s="822" t="s">
        <v>8393</v>
      </c>
      <c r="E659" s="822" t="s">
        <v>8394</v>
      </c>
      <c r="F659" s="831"/>
      <c r="G659" s="831"/>
      <c r="H659" s="831"/>
      <c r="I659" s="831"/>
      <c r="J659" s="831"/>
      <c r="K659" s="831"/>
      <c r="L659" s="831"/>
      <c r="M659" s="831"/>
      <c r="N659" s="831">
        <v>1</v>
      </c>
      <c r="O659" s="831">
        <v>10783.5</v>
      </c>
      <c r="P659" s="827"/>
      <c r="Q659" s="832">
        <v>10783.5</v>
      </c>
    </row>
    <row r="660" spans="1:17" ht="14.45" customHeight="1" x14ac:dyDescent="0.2">
      <c r="A660" s="821" t="s">
        <v>614</v>
      </c>
      <c r="B660" s="822" t="s">
        <v>7229</v>
      </c>
      <c r="C660" s="822" t="s">
        <v>7233</v>
      </c>
      <c r="D660" s="822" t="s">
        <v>8395</v>
      </c>
      <c r="E660" s="822" t="s">
        <v>8396</v>
      </c>
      <c r="F660" s="831"/>
      <c r="G660" s="831"/>
      <c r="H660" s="831"/>
      <c r="I660" s="831"/>
      <c r="J660" s="831"/>
      <c r="K660" s="831"/>
      <c r="L660" s="831"/>
      <c r="M660" s="831"/>
      <c r="N660" s="831">
        <v>3</v>
      </c>
      <c r="O660" s="831">
        <v>22272.239999999998</v>
      </c>
      <c r="P660" s="827"/>
      <c r="Q660" s="832">
        <v>7424.079999999999</v>
      </c>
    </row>
    <row r="661" spans="1:17" ht="14.45" customHeight="1" x14ac:dyDescent="0.2">
      <c r="A661" s="821" t="s">
        <v>614</v>
      </c>
      <c r="B661" s="822" t="s">
        <v>7229</v>
      </c>
      <c r="C661" s="822" t="s">
        <v>7233</v>
      </c>
      <c r="D661" s="822" t="s">
        <v>8397</v>
      </c>
      <c r="E661" s="822" t="s">
        <v>8398</v>
      </c>
      <c r="F661" s="831"/>
      <c r="G661" s="831"/>
      <c r="H661" s="831"/>
      <c r="I661" s="831"/>
      <c r="J661" s="831"/>
      <c r="K661" s="831"/>
      <c r="L661" s="831"/>
      <c r="M661" s="831"/>
      <c r="N661" s="831">
        <v>1</v>
      </c>
      <c r="O661" s="831">
        <v>30000.55</v>
      </c>
      <c r="P661" s="827"/>
      <c r="Q661" s="832">
        <v>30000.55</v>
      </c>
    </row>
    <row r="662" spans="1:17" ht="14.45" customHeight="1" x14ac:dyDescent="0.2">
      <c r="A662" s="821" t="s">
        <v>614</v>
      </c>
      <c r="B662" s="822" t="s">
        <v>7229</v>
      </c>
      <c r="C662" s="822" t="s">
        <v>7233</v>
      </c>
      <c r="D662" s="822" t="s">
        <v>8399</v>
      </c>
      <c r="E662" s="822" t="s">
        <v>8400</v>
      </c>
      <c r="F662" s="831"/>
      <c r="G662" s="831"/>
      <c r="H662" s="831"/>
      <c r="I662" s="831"/>
      <c r="J662" s="831"/>
      <c r="K662" s="831"/>
      <c r="L662" s="831"/>
      <c r="M662" s="831"/>
      <c r="N662" s="831">
        <v>1</v>
      </c>
      <c r="O662" s="831">
        <v>17525.95</v>
      </c>
      <c r="P662" s="827"/>
      <c r="Q662" s="832">
        <v>17525.95</v>
      </c>
    </row>
    <row r="663" spans="1:17" ht="14.45" customHeight="1" x14ac:dyDescent="0.2">
      <c r="A663" s="821" t="s">
        <v>614</v>
      </c>
      <c r="B663" s="822" t="s">
        <v>7229</v>
      </c>
      <c r="C663" s="822" t="s">
        <v>7233</v>
      </c>
      <c r="D663" s="822" t="s">
        <v>8401</v>
      </c>
      <c r="E663" s="822" t="s">
        <v>8402</v>
      </c>
      <c r="F663" s="831"/>
      <c r="G663" s="831"/>
      <c r="H663" s="831"/>
      <c r="I663" s="831"/>
      <c r="J663" s="831">
        <v>1</v>
      </c>
      <c r="K663" s="831">
        <v>29352</v>
      </c>
      <c r="L663" s="831">
        <v>1</v>
      </c>
      <c r="M663" s="831">
        <v>29352</v>
      </c>
      <c r="N663" s="831"/>
      <c r="O663" s="831"/>
      <c r="P663" s="827"/>
      <c r="Q663" s="832"/>
    </row>
    <row r="664" spans="1:17" ht="14.45" customHeight="1" x14ac:dyDescent="0.2">
      <c r="A664" s="821" t="s">
        <v>614</v>
      </c>
      <c r="B664" s="822" t="s">
        <v>7229</v>
      </c>
      <c r="C664" s="822" t="s">
        <v>7233</v>
      </c>
      <c r="D664" s="822" t="s">
        <v>8403</v>
      </c>
      <c r="E664" s="822" t="s">
        <v>8404</v>
      </c>
      <c r="F664" s="831"/>
      <c r="G664" s="831"/>
      <c r="H664" s="831"/>
      <c r="I664" s="831"/>
      <c r="J664" s="831"/>
      <c r="K664" s="831"/>
      <c r="L664" s="831"/>
      <c r="M664" s="831"/>
      <c r="N664" s="831">
        <v>1</v>
      </c>
      <c r="O664" s="831">
        <v>10066.700000000001</v>
      </c>
      <c r="P664" s="827"/>
      <c r="Q664" s="832">
        <v>10066.700000000001</v>
      </c>
    </row>
    <row r="665" spans="1:17" ht="14.45" customHeight="1" x14ac:dyDescent="0.2">
      <c r="A665" s="821" t="s">
        <v>614</v>
      </c>
      <c r="B665" s="822" t="s">
        <v>7229</v>
      </c>
      <c r="C665" s="822" t="s">
        <v>7233</v>
      </c>
      <c r="D665" s="822" t="s">
        <v>8405</v>
      </c>
      <c r="E665" s="822" t="s">
        <v>8406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10901</v>
      </c>
      <c r="P665" s="827"/>
      <c r="Q665" s="832">
        <v>10901</v>
      </c>
    </row>
    <row r="666" spans="1:17" ht="14.45" customHeight="1" x14ac:dyDescent="0.2">
      <c r="A666" s="821" t="s">
        <v>614</v>
      </c>
      <c r="B666" s="822" t="s">
        <v>7229</v>
      </c>
      <c r="C666" s="822" t="s">
        <v>7233</v>
      </c>
      <c r="D666" s="822" t="s">
        <v>8407</v>
      </c>
      <c r="E666" s="822" t="s">
        <v>8150</v>
      </c>
      <c r="F666" s="831"/>
      <c r="G666" s="831"/>
      <c r="H666" s="831"/>
      <c r="I666" s="831"/>
      <c r="J666" s="831">
        <v>1</v>
      </c>
      <c r="K666" s="831">
        <v>5147</v>
      </c>
      <c r="L666" s="831">
        <v>1</v>
      </c>
      <c r="M666" s="831">
        <v>5147</v>
      </c>
      <c r="N666" s="831"/>
      <c r="O666" s="831"/>
      <c r="P666" s="827"/>
      <c r="Q666" s="832"/>
    </row>
    <row r="667" spans="1:17" ht="14.45" customHeight="1" x14ac:dyDescent="0.2">
      <c r="A667" s="821" t="s">
        <v>614</v>
      </c>
      <c r="B667" s="822" t="s">
        <v>7229</v>
      </c>
      <c r="C667" s="822" t="s">
        <v>7233</v>
      </c>
      <c r="D667" s="822" t="s">
        <v>8408</v>
      </c>
      <c r="E667" s="822" t="s">
        <v>8409</v>
      </c>
      <c r="F667" s="831">
        <v>6</v>
      </c>
      <c r="G667" s="831">
        <v>588.84</v>
      </c>
      <c r="H667" s="831"/>
      <c r="I667" s="831">
        <v>98.14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614</v>
      </c>
      <c r="B668" s="822" t="s">
        <v>7229</v>
      </c>
      <c r="C668" s="822" t="s">
        <v>7233</v>
      </c>
      <c r="D668" s="822" t="s">
        <v>8410</v>
      </c>
      <c r="E668" s="822" t="s">
        <v>8411</v>
      </c>
      <c r="F668" s="831"/>
      <c r="G668" s="831"/>
      <c r="H668" s="831"/>
      <c r="I668" s="831"/>
      <c r="J668" s="831">
        <v>1</v>
      </c>
      <c r="K668" s="831">
        <v>5319</v>
      </c>
      <c r="L668" s="831">
        <v>1</v>
      </c>
      <c r="M668" s="831">
        <v>5319</v>
      </c>
      <c r="N668" s="831"/>
      <c r="O668" s="831"/>
      <c r="P668" s="827"/>
      <c r="Q668" s="832"/>
    </row>
    <row r="669" spans="1:17" ht="14.45" customHeight="1" x14ac:dyDescent="0.2">
      <c r="A669" s="821" t="s">
        <v>614</v>
      </c>
      <c r="B669" s="822" t="s">
        <v>7229</v>
      </c>
      <c r="C669" s="822" t="s">
        <v>7233</v>
      </c>
      <c r="D669" s="822" t="s">
        <v>8412</v>
      </c>
      <c r="E669" s="822"/>
      <c r="F669" s="831"/>
      <c r="G669" s="831"/>
      <c r="H669" s="831"/>
      <c r="I669" s="831"/>
      <c r="J669" s="831">
        <v>2</v>
      </c>
      <c r="K669" s="831">
        <v>886.8</v>
      </c>
      <c r="L669" s="831">
        <v>1</v>
      </c>
      <c r="M669" s="831">
        <v>443.4</v>
      </c>
      <c r="N669" s="831"/>
      <c r="O669" s="831"/>
      <c r="P669" s="827"/>
      <c r="Q669" s="832"/>
    </row>
    <row r="670" spans="1:17" ht="14.45" customHeight="1" x14ac:dyDescent="0.2">
      <c r="A670" s="821" t="s">
        <v>614</v>
      </c>
      <c r="B670" s="822" t="s">
        <v>7229</v>
      </c>
      <c r="C670" s="822" t="s">
        <v>7233</v>
      </c>
      <c r="D670" s="822" t="s">
        <v>8413</v>
      </c>
      <c r="E670" s="822" t="s">
        <v>8414</v>
      </c>
      <c r="F670" s="831">
        <v>1</v>
      </c>
      <c r="G670" s="831">
        <v>17037</v>
      </c>
      <c r="H670" s="831"/>
      <c r="I670" s="831">
        <v>17037</v>
      </c>
      <c r="J670" s="831"/>
      <c r="K670" s="831"/>
      <c r="L670" s="831"/>
      <c r="M670" s="831"/>
      <c r="N670" s="831"/>
      <c r="O670" s="831"/>
      <c r="P670" s="827"/>
      <c r="Q670" s="832"/>
    </row>
    <row r="671" spans="1:17" ht="14.45" customHeight="1" x14ac:dyDescent="0.2">
      <c r="A671" s="821" t="s">
        <v>614</v>
      </c>
      <c r="B671" s="822" t="s">
        <v>7229</v>
      </c>
      <c r="C671" s="822" t="s">
        <v>7233</v>
      </c>
      <c r="D671" s="822" t="s">
        <v>8415</v>
      </c>
      <c r="E671" s="822" t="s">
        <v>8416</v>
      </c>
      <c r="F671" s="831"/>
      <c r="G671" s="831"/>
      <c r="H671" s="831"/>
      <c r="I671" s="831"/>
      <c r="J671" s="831"/>
      <c r="K671" s="831"/>
      <c r="L671" s="831"/>
      <c r="M671" s="831"/>
      <c r="N671" s="831">
        <v>5</v>
      </c>
      <c r="O671" s="831">
        <v>90243.199999999997</v>
      </c>
      <c r="P671" s="827"/>
      <c r="Q671" s="832">
        <v>18048.64</v>
      </c>
    </row>
    <row r="672" spans="1:17" ht="14.45" customHeight="1" x14ac:dyDescent="0.2">
      <c r="A672" s="821" t="s">
        <v>614</v>
      </c>
      <c r="B672" s="822" t="s">
        <v>7229</v>
      </c>
      <c r="C672" s="822" t="s">
        <v>7233</v>
      </c>
      <c r="D672" s="822" t="s">
        <v>8417</v>
      </c>
      <c r="E672" s="822" t="s">
        <v>8418</v>
      </c>
      <c r="F672" s="831"/>
      <c r="G672" s="831"/>
      <c r="H672" s="831"/>
      <c r="I672" s="831"/>
      <c r="J672" s="831">
        <v>1</v>
      </c>
      <c r="K672" s="831">
        <v>3078</v>
      </c>
      <c r="L672" s="831">
        <v>1</v>
      </c>
      <c r="M672" s="831">
        <v>3078</v>
      </c>
      <c r="N672" s="831"/>
      <c r="O672" s="831"/>
      <c r="P672" s="827"/>
      <c r="Q672" s="832"/>
    </row>
    <row r="673" spans="1:17" ht="14.45" customHeight="1" x14ac:dyDescent="0.2">
      <c r="A673" s="821" t="s">
        <v>614</v>
      </c>
      <c r="B673" s="822" t="s">
        <v>7229</v>
      </c>
      <c r="C673" s="822" t="s">
        <v>7233</v>
      </c>
      <c r="D673" s="822" t="s">
        <v>8419</v>
      </c>
      <c r="E673" s="822" t="s">
        <v>8420</v>
      </c>
      <c r="F673" s="831"/>
      <c r="G673" s="831"/>
      <c r="H673" s="831"/>
      <c r="I673" s="831"/>
      <c r="J673" s="831">
        <v>1</v>
      </c>
      <c r="K673" s="831">
        <v>4489.45</v>
      </c>
      <c r="L673" s="831">
        <v>1</v>
      </c>
      <c r="M673" s="831">
        <v>4489.45</v>
      </c>
      <c r="N673" s="831"/>
      <c r="O673" s="831"/>
      <c r="P673" s="827"/>
      <c r="Q673" s="832"/>
    </row>
    <row r="674" spans="1:17" ht="14.45" customHeight="1" x14ac:dyDescent="0.2">
      <c r="A674" s="821" t="s">
        <v>614</v>
      </c>
      <c r="B674" s="822" t="s">
        <v>7229</v>
      </c>
      <c r="C674" s="822" t="s">
        <v>7233</v>
      </c>
      <c r="D674" s="822" t="s">
        <v>8421</v>
      </c>
      <c r="E674" s="822" t="s">
        <v>8422</v>
      </c>
      <c r="F674" s="831"/>
      <c r="G674" s="831"/>
      <c r="H674" s="831"/>
      <c r="I674" s="831"/>
      <c r="J674" s="831"/>
      <c r="K674" s="831"/>
      <c r="L674" s="831"/>
      <c r="M674" s="831"/>
      <c r="N674" s="831">
        <v>1</v>
      </c>
      <c r="O674" s="831">
        <v>9804</v>
      </c>
      <c r="P674" s="827"/>
      <c r="Q674" s="832">
        <v>9804</v>
      </c>
    </row>
    <row r="675" spans="1:17" ht="14.45" customHeight="1" x14ac:dyDescent="0.2">
      <c r="A675" s="821" t="s">
        <v>614</v>
      </c>
      <c r="B675" s="822" t="s">
        <v>7229</v>
      </c>
      <c r="C675" s="822" t="s">
        <v>7233</v>
      </c>
      <c r="D675" s="822" t="s">
        <v>8423</v>
      </c>
      <c r="E675" s="822" t="s">
        <v>8424</v>
      </c>
      <c r="F675" s="831"/>
      <c r="G675" s="831"/>
      <c r="H675" s="831"/>
      <c r="I675" s="831"/>
      <c r="J675" s="831">
        <v>1</v>
      </c>
      <c r="K675" s="831">
        <v>2590.94</v>
      </c>
      <c r="L675" s="831">
        <v>1</v>
      </c>
      <c r="M675" s="831">
        <v>2590.94</v>
      </c>
      <c r="N675" s="831"/>
      <c r="O675" s="831"/>
      <c r="P675" s="827"/>
      <c r="Q675" s="832"/>
    </row>
    <row r="676" spans="1:17" ht="14.45" customHeight="1" x14ac:dyDescent="0.2">
      <c r="A676" s="821" t="s">
        <v>614</v>
      </c>
      <c r="B676" s="822" t="s">
        <v>7229</v>
      </c>
      <c r="C676" s="822" t="s">
        <v>7233</v>
      </c>
      <c r="D676" s="822" t="s">
        <v>8425</v>
      </c>
      <c r="E676" s="822" t="s">
        <v>8426</v>
      </c>
      <c r="F676" s="831"/>
      <c r="G676" s="831"/>
      <c r="H676" s="831"/>
      <c r="I676" s="831"/>
      <c r="J676" s="831"/>
      <c r="K676" s="831"/>
      <c r="L676" s="831"/>
      <c r="M676" s="831"/>
      <c r="N676" s="831">
        <v>3</v>
      </c>
      <c r="O676" s="831">
        <v>3374.82</v>
      </c>
      <c r="P676" s="827"/>
      <c r="Q676" s="832">
        <v>1124.94</v>
      </c>
    </row>
    <row r="677" spans="1:17" ht="14.45" customHeight="1" x14ac:dyDescent="0.2">
      <c r="A677" s="821" t="s">
        <v>614</v>
      </c>
      <c r="B677" s="822" t="s">
        <v>7229</v>
      </c>
      <c r="C677" s="822" t="s">
        <v>7233</v>
      </c>
      <c r="D677" s="822" t="s">
        <v>8427</v>
      </c>
      <c r="E677" s="822" t="s">
        <v>8428</v>
      </c>
      <c r="F677" s="831">
        <v>1</v>
      </c>
      <c r="G677" s="831">
        <v>1815.94</v>
      </c>
      <c r="H677" s="831"/>
      <c r="I677" s="831">
        <v>1815.94</v>
      </c>
      <c r="J677" s="831"/>
      <c r="K677" s="831"/>
      <c r="L677" s="831"/>
      <c r="M677" s="831"/>
      <c r="N677" s="831"/>
      <c r="O677" s="831"/>
      <c r="P677" s="827"/>
      <c r="Q677" s="832"/>
    </row>
    <row r="678" spans="1:17" ht="14.45" customHeight="1" x14ac:dyDescent="0.2">
      <c r="A678" s="821" t="s">
        <v>614</v>
      </c>
      <c r="B678" s="822" t="s">
        <v>7229</v>
      </c>
      <c r="C678" s="822" t="s">
        <v>7233</v>
      </c>
      <c r="D678" s="822" t="s">
        <v>8429</v>
      </c>
      <c r="E678" s="822" t="s">
        <v>8430</v>
      </c>
      <c r="F678" s="831">
        <v>1</v>
      </c>
      <c r="G678" s="831">
        <v>4205.5600000000004</v>
      </c>
      <c r="H678" s="831"/>
      <c r="I678" s="831">
        <v>4205.5600000000004</v>
      </c>
      <c r="J678" s="831"/>
      <c r="K678" s="831"/>
      <c r="L678" s="831"/>
      <c r="M678" s="831"/>
      <c r="N678" s="831"/>
      <c r="O678" s="831"/>
      <c r="P678" s="827"/>
      <c r="Q678" s="832"/>
    </row>
    <row r="679" spans="1:17" ht="14.45" customHeight="1" x14ac:dyDescent="0.2">
      <c r="A679" s="821" t="s">
        <v>614</v>
      </c>
      <c r="B679" s="822" t="s">
        <v>7229</v>
      </c>
      <c r="C679" s="822" t="s">
        <v>7233</v>
      </c>
      <c r="D679" s="822" t="s">
        <v>8431</v>
      </c>
      <c r="E679" s="822" t="s">
        <v>8432</v>
      </c>
      <c r="F679" s="831"/>
      <c r="G679" s="831"/>
      <c r="H679" s="831"/>
      <c r="I679" s="831"/>
      <c r="J679" s="831">
        <v>1</v>
      </c>
      <c r="K679" s="831">
        <v>38309</v>
      </c>
      <c r="L679" s="831">
        <v>1</v>
      </c>
      <c r="M679" s="831">
        <v>38309</v>
      </c>
      <c r="N679" s="831"/>
      <c r="O679" s="831"/>
      <c r="P679" s="827"/>
      <c r="Q679" s="832"/>
    </row>
    <row r="680" spans="1:17" ht="14.45" customHeight="1" x14ac:dyDescent="0.2">
      <c r="A680" s="821" t="s">
        <v>614</v>
      </c>
      <c r="B680" s="822" t="s">
        <v>7229</v>
      </c>
      <c r="C680" s="822" t="s">
        <v>7233</v>
      </c>
      <c r="D680" s="822" t="s">
        <v>8433</v>
      </c>
      <c r="E680" s="822" t="s">
        <v>7762</v>
      </c>
      <c r="F680" s="831">
        <v>1</v>
      </c>
      <c r="G680" s="831">
        <v>11015.51</v>
      </c>
      <c r="H680" s="831"/>
      <c r="I680" s="831">
        <v>11015.51</v>
      </c>
      <c r="J680" s="831"/>
      <c r="K680" s="831"/>
      <c r="L680" s="831"/>
      <c r="M680" s="831"/>
      <c r="N680" s="831"/>
      <c r="O680" s="831"/>
      <c r="P680" s="827"/>
      <c r="Q680" s="832"/>
    </row>
    <row r="681" spans="1:17" ht="14.45" customHeight="1" x14ac:dyDescent="0.2">
      <c r="A681" s="821" t="s">
        <v>614</v>
      </c>
      <c r="B681" s="822" t="s">
        <v>7229</v>
      </c>
      <c r="C681" s="822" t="s">
        <v>7233</v>
      </c>
      <c r="D681" s="822" t="s">
        <v>8434</v>
      </c>
      <c r="E681" s="822" t="s">
        <v>8435</v>
      </c>
      <c r="F681" s="831"/>
      <c r="G681" s="831"/>
      <c r="H681" s="831"/>
      <c r="I681" s="831"/>
      <c r="J681" s="831">
        <v>1</v>
      </c>
      <c r="K681" s="831">
        <v>1974.72</v>
      </c>
      <c r="L681" s="831">
        <v>1</v>
      </c>
      <c r="M681" s="831">
        <v>1974.72</v>
      </c>
      <c r="N681" s="831"/>
      <c r="O681" s="831"/>
      <c r="P681" s="827"/>
      <c r="Q681" s="832"/>
    </row>
    <row r="682" spans="1:17" ht="14.45" customHeight="1" x14ac:dyDescent="0.2">
      <c r="A682" s="821" t="s">
        <v>614</v>
      </c>
      <c r="B682" s="822" t="s">
        <v>7229</v>
      </c>
      <c r="C682" s="822" t="s">
        <v>7235</v>
      </c>
      <c r="D682" s="822" t="s">
        <v>8436</v>
      </c>
      <c r="E682" s="822" t="s">
        <v>8437</v>
      </c>
      <c r="F682" s="831">
        <v>203</v>
      </c>
      <c r="G682" s="831">
        <v>39788</v>
      </c>
      <c r="H682" s="831">
        <v>0.69190505173463179</v>
      </c>
      <c r="I682" s="831">
        <v>196</v>
      </c>
      <c r="J682" s="831">
        <v>289</v>
      </c>
      <c r="K682" s="831">
        <v>57505</v>
      </c>
      <c r="L682" s="831">
        <v>1</v>
      </c>
      <c r="M682" s="831">
        <v>198.97923875432525</v>
      </c>
      <c r="N682" s="831">
        <v>242</v>
      </c>
      <c r="O682" s="831">
        <v>48642</v>
      </c>
      <c r="P682" s="827">
        <v>0.845874271802452</v>
      </c>
      <c r="Q682" s="832">
        <v>201</v>
      </c>
    </row>
    <row r="683" spans="1:17" ht="14.45" customHeight="1" x14ac:dyDescent="0.2">
      <c r="A683" s="821" t="s">
        <v>614</v>
      </c>
      <c r="B683" s="822" t="s">
        <v>7229</v>
      </c>
      <c r="C683" s="822" t="s">
        <v>7235</v>
      </c>
      <c r="D683" s="822" t="s">
        <v>7276</v>
      </c>
      <c r="E683" s="822" t="s">
        <v>7277</v>
      </c>
      <c r="F683" s="831">
        <v>1</v>
      </c>
      <c r="G683" s="831">
        <v>37</v>
      </c>
      <c r="H683" s="831"/>
      <c r="I683" s="831">
        <v>37</v>
      </c>
      <c r="J683" s="831"/>
      <c r="K683" s="831"/>
      <c r="L683" s="831"/>
      <c r="M683" s="831"/>
      <c r="N683" s="831"/>
      <c r="O683" s="831"/>
      <c r="P683" s="827"/>
      <c r="Q683" s="832"/>
    </row>
    <row r="684" spans="1:17" ht="14.45" customHeight="1" x14ac:dyDescent="0.2">
      <c r="A684" s="821" t="s">
        <v>614</v>
      </c>
      <c r="B684" s="822" t="s">
        <v>7229</v>
      </c>
      <c r="C684" s="822" t="s">
        <v>7235</v>
      </c>
      <c r="D684" s="822" t="s">
        <v>8438</v>
      </c>
      <c r="E684" s="822" t="s">
        <v>8439</v>
      </c>
      <c r="F684" s="831"/>
      <c r="G684" s="831"/>
      <c r="H684" s="831"/>
      <c r="I684" s="831"/>
      <c r="J684" s="831"/>
      <c r="K684" s="831"/>
      <c r="L684" s="831"/>
      <c r="M684" s="831"/>
      <c r="N684" s="831">
        <v>1</v>
      </c>
      <c r="O684" s="831">
        <v>2796</v>
      </c>
      <c r="P684" s="827"/>
      <c r="Q684" s="832">
        <v>2796</v>
      </c>
    </row>
    <row r="685" spans="1:17" ht="14.45" customHeight="1" x14ac:dyDescent="0.2">
      <c r="A685" s="821" t="s">
        <v>614</v>
      </c>
      <c r="B685" s="822" t="s">
        <v>7229</v>
      </c>
      <c r="C685" s="822" t="s">
        <v>7235</v>
      </c>
      <c r="D685" s="822" t="s">
        <v>8440</v>
      </c>
      <c r="E685" s="822" t="s">
        <v>8441</v>
      </c>
      <c r="F685" s="831"/>
      <c r="G685" s="831"/>
      <c r="H685" s="831"/>
      <c r="I685" s="831"/>
      <c r="J685" s="831"/>
      <c r="K685" s="831"/>
      <c r="L685" s="831"/>
      <c r="M685" s="831"/>
      <c r="N685" s="831">
        <v>1</v>
      </c>
      <c r="O685" s="831">
        <v>6231</v>
      </c>
      <c r="P685" s="827"/>
      <c r="Q685" s="832">
        <v>6231</v>
      </c>
    </row>
    <row r="686" spans="1:17" ht="14.45" customHeight="1" x14ac:dyDescent="0.2">
      <c r="A686" s="821" t="s">
        <v>614</v>
      </c>
      <c r="B686" s="822" t="s">
        <v>7229</v>
      </c>
      <c r="C686" s="822" t="s">
        <v>7235</v>
      </c>
      <c r="D686" s="822" t="s">
        <v>8442</v>
      </c>
      <c r="E686" s="822" t="s">
        <v>8443</v>
      </c>
      <c r="F686" s="831"/>
      <c r="G686" s="831"/>
      <c r="H686" s="831"/>
      <c r="I686" s="831"/>
      <c r="J686" s="831"/>
      <c r="K686" s="831"/>
      <c r="L686" s="831"/>
      <c r="M686" s="831"/>
      <c r="N686" s="831">
        <v>1</v>
      </c>
      <c r="O686" s="831">
        <v>5148</v>
      </c>
      <c r="P686" s="827"/>
      <c r="Q686" s="832">
        <v>5148</v>
      </c>
    </row>
    <row r="687" spans="1:17" ht="14.45" customHeight="1" x14ac:dyDescent="0.2">
      <c r="A687" s="821" t="s">
        <v>614</v>
      </c>
      <c r="B687" s="822" t="s">
        <v>7229</v>
      </c>
      <c r="C687" s="822" t="s">
        <v>7235</v>
      </c>
      <c r="D687" s="822" t="s">
        <v>8444</v>
      </c>
      <c r="E687" s="822" t="s">
        <v>8445</v>
      </c>
      <c r="F687" s="831"/>
      <c r="G687" s="831"/>
      <c r="H687" s="831"/>
      <c r="I687" s="831"/>
      <c r="J687" s="831"/>
      <c r="K687" s="831"/>
      <c r="L687" s="831"/>
      <c r="M687" s="831"/>
      <c r="N687" s="831">
        <v>1</v>
      </c>
      <c r="O687" s="831">
        <v>852</v>
      </c>
      <c r="P687" s="827"/>
      <c r="Q687" s="832">
        <v>852</v>
      </c>
    </row>
    <row r="688" spans="1:17" ht="14.45" customHeight="1" x14ac:dyDescent="0.2">
      <c r="A688" s="821" t="s">
        <v>614</v>
      </c>
      <c r="B688" s="822" t="s">
        <v>7229</v>
      </c>
      <c r="C688" s="822" t="s">
        <v>7235</v>
      </c>
      <c r="D688" s="822" t="s">
        <v>7284</v>
      </c>
      <c r="E688" s="822" t="s">
        <v>7285</v>
      </c>
      <c r="F688" s="831">
        <v>67</v>
      </c>
      <c r="G688" s="831">
        <v>25594</v>
      </c>
      <c r="H688" s="831">
        <v>1.3885633680555556</v>
      </c>
      <c r="I688" s="831">
        <v>382</v>
      </c>
      <c r="J688" s="831">
        <v>48</v>
      </c>
      <c r="K688" s="831">
        <v>18432</v>
      </c>
      <c r="L688" s="831">
        <v>1</v>
      </c>
      <c r="M688" s="831">
        <v>384</v>
      </c>
      <c r="N688" s="831">
        <v>50</v>
      </c>
      <c r="O688" s="831">
        <v>19250</v>
      </c>
      <c r="P688" s="827">
        <v>1.0443793402777777</v>
      </c>
      <c r="Q688" s="832">
        <v>385</v>
      </c>
    </row>
    <row r="689" spans="1:17" ht="14.45" customHeight="1" x14ac:dyDescent="0.2">
      <c r="A689" s="821" t="s">
        <v>614</v>
      </c>
      <c r="B689" s="822" t="s">
        <v>7229</v>
      </c>
      <c r="C689" s="822" t="s">
        <v>7235</v>
      </c>
      <c r="D689" s="822" t="s">
        <v>7286</v>
      </c>
      <c r="E689" s="822" t="s">
        <v>7287</v>
      </c>
      <c r="F689" s="831">
        <v>4</v>
      </c>
      <c r="G689" s="831">
        <v>2416</v>
      </c>
      <c r="H689" s="831">
        <v>0.79735973597359733</v>
      </c>
      <c r="I689" s="831">
        <v>604</v>
      </c>
      <c r="J689" s="831">
        <v>5</v>
      </c>
      <c r="K689" s="831">
        <v>3030</v>
      </c>
      <c r="L689" s="831">
        <v>1</v>
      </c>
      <c r="M689" s="831">
        <v>606</v>
      </c>
      <c r="N689" s="831">
        <v>2</v>
      </c>
      <c r="O689" s="831">
        <v>1218</v>
      </c>
      <c r="P689" s="827">
        <v>0.401980198019802</v>
      </c>
      <c r="Q689" s="832">
        <v>609</v>
      </c>
    </row>
    <row r="690" spans="1:17" ht="14.45" customHeight="1" x14ac:dyDescent="0.2">
      <c r="A690" s="821" t="s">
        <v>614</v>
      </c>
      <c r="B690" s="822" t="s">
        <v>7229</v>
      </c>
      <c r="C690" s="822" t="s">
        <v>7235</v>
      </c>
      <c r="D690" s="822" t="s">
        <v>7290</v>
      </c>
      <c r="E690" s="822" t="s">
        <v>7291</v>
      </c>
      <c r="F690" s="831">
        <v>2</v>
      </c>
      <c r="G690" s="831">
        <v>868</v>
      </c>
      <c r="H690" s="831"/>
      <c r="I690" s="831">
        <v>434</v>
      </c>
      <c r="J690" s="831"/>
      <c r="K690" s="831"/>
      <c r="L690" s="831"/>
      <c r="M690" s="831"/>
      <c r="N690" s="831"/>
      <c r="O690" s="831"/>
      <c r="P690" s="827"/>
      <c r="Q690" s="832"/>
    </row>
    <row r="691" spans="1:17" ht="14.45" customHeight="1" x14ac:dyDescent="0.2">
      <c r="A691" s="821" t="s">
        <v>614</v>
      </c>
      <c r="B691" s="822" t="s">
        <v>7229</v>
      </c>
      <c r="C691" s="822" t="s">
        <v>7235</v>
      </c>
      <c r="D691" s="822" t="s">
        <v>7292</v>
      </c>
      <c r="E691" s="822" t="s">
        <v>7293</v>
      </c>
      <c r="F691" s="831">
        <v>339</v>
      </c>
      <c r="G691" s="831">
        <v>27459</v>
      </c>
      <c r="H691" s="831">
        <v>0.97134670487106012</v>
      </c>
      <c r="I691" s="831">
        <v>81</v>
      </c>
      <c r="J691" s="831">
        <v>349</v>
      </c>
      <c r="K691" s="831">
        <v>28269</v>
      </c>
      <c r="L691" s="831">
        <v>1</v>
      </c>
      <c r="M691" s="831">
        <v>81</v>
      </c>
      <c r="N691" s="831">
        <v>225</v>
      </c>
      <c r="O691" s="831">
        <v>18449</v>
      </c>
      <c r="P691" s="827">
        <v>0.65262301460964312</v>
      </c>
      <c r="Q691" s="832">
        <v>81.995555555555555</v>
      </c>
    </row>
    <row r="692" spans="1:17" ht="14.45" customHeight="1" x14ac:dyDescent="0.2">
      <c r="A692" s="821" t="s">
        <v>614</v>
      </c>
      <c r="B692" s="822" t="s">
        <v>7229</v>
      </c>
      <c r="C692" s="822" t="s">
        <v>7235</v>
      </c>
      <c r="D692" s="822" t="s">
        <v>8446</v>
      </c>
      <c r="E692" s="822" t="s">
        <v>8447</v>
      </c>
      <c r="F692" s="831">
        <v>1</v>
      </c>
      <c r="G692" s="831">
        <v>400</v>
      </c>
      <c r="H692" s="831"/>
      <c r="I692" s="831">
        <v>400</v>
      </c>
      <c r="J692" s="831"/>
      <c r="K692" s="831"/>
      <c r="L692" s="831"/>
      <c r="M692" s="831"/>
      <c r="N692" s="831"/>
      <c r="O692" s="831"/>
      <c r="P692" s="827"/>
      <c r="Q692" s="832"/>
    </row>
    <row r="693" spans="1:17" ht="14.45" customHeight="1" x14ac:dyDescent="0.2">
      <c r="A693" s="821" t="s">
        <v>614</v>
      </c>
      <c r="B693" s="822" t="s">
        <v>7229</v>
      </c>
      <c r="C693" s="822" t="s">
        <v>7235</v>
      </c>
      <c r="D693" s="822" t="s">
        <v>8448</v>
      </c>
      <c r="E693" s="822" t="s">
        <v>8449</v>
      </c>
      <c r="F693" s="831"/>
      <c r="G693" s="831"/>
      <c r="H693" s="831"/>
      <c r="I693" s="831"/>
      <c r="J693" s="831">
        <v>1</v>
      </c>
      <c r="K693" s="831">
        <v>4377</v>
      </c>
      <c r="L693" s="831">
        <v>1</v>
      </c>
      <c r="M693" s="831">
        <v>4377</v>
      </c>
      <c r="N693" s="831"/>
      <c r="O693" s="831"/>
      <c r="P693" s="827"/>
      <c r="Q693" s="832"/>
    </row>
    <row r="694" spans="1:17" ht="14.45" customHeight="1" x14ac:dyDescent="0.2">
      <c r="A694" s="821" t="s">
        <v>614</v>
      </c>
      <c r="B694" s="822" t="s">
        <v>7229</v>
      </c>
      <c r="C694" s="822" t="s">
        <v>7235</v>
      </c>
      <c r="D694" s="822" t="s">
        <v>8450</v>
      </c>
      <c r="E694" s="822" t="s">
        <v>8451</v>
      </c>
      <c r="F694" s="831"/>
      <c r="G694" s="831"/>
      <c r="H694" s="831"/>
      <c r="I694" s="831"/>
      <c r="J694" s="831">
        <v>1</v>
      </c>
      <c r="K694" s="831">
        <v>122</v>
      </c>
      <c r="L694" s="831">
        <v>1</v>
      </c>
      <c r="M694" s="831">
        <v>122</v>
      </c>
      <c r="N694" s="831"/>
      <c r="O694" s="831"/>
      <c r="P694" s="827"/>
      <c r="Q694" s="832"/>
    </row>
    <row r="695" spans="1:17" ht="14.45" customHeight="1" x14ac:dyDescent="0.2">
      <c r="A695" s="821" t="s">
        <v>614</v>
      </c>
      <c r="B695" s="822" t="s">
        <v>7229</v>
      </c>
      <c r="C695" s="822" t="s">
        <v>7235</v>
      </c>
      <c r="D695" s="822" t="s">
        <v>8452</v>
      </c>
      <c r="E695" s="822" t="s">
        <v>8453</v>
      </c>
      <c r="F695" s="831"/>
      <c r="G695" s="831"/>
      <c r="H695" s="831"/>
      <c r="I695" s="831"/>
      <c r="J695" s="831">
        <v>2</v>
      </c>
      <c r="K695" s="831">
        <v>4976</v>
      </c>
      <c r="L695" s="831">
        <v>1</v>
      </c>
      <c r="M695" s="831">
        <v>2488</v>
      </c>
      <c r="N695" s="831"/>
      <c r="O695" s="831"/>
      <c r="P695" s="827"/>
      <c r="Q695" s="832"/>
    </row>
    <row r="696" spans="1:17" ht="14.45" customHeight="1" x14ac:dyDescent="0.2">
      <c r="A696" s="821" t="s">
        <v>614</v>
      </c>
      <c r="B696" s="822" t="s">
        <v>7229</v>
      </c>
      <c r="C696" s="822" t="s">
        <v>7235</v>
      </c>
      <c r="D696" s="822" t="s">
        <v>8454</v>
      </c>
      <c r="E696" s="822" t="s">
        <v>8455</v>
      </c>
      <c r="F696" s="831">
        <v>13</v>
      </c>
      <c r="G696" s="831">
        <v>71695</v>
      </c>
      <c r="H696" s="831">
        <v>1.2948347480585154</v>
      </c>
      <c r="I696" s="831">
        <v>5515</v>
      </c>
      <c r="J696" s="831">
        <v>10</v>
      </c>
      <c r="K696" s="831">
        <v>55370</v>
      </c>
      <c r="L696" s="831">
        <v>1</v>
      </c>
      <c r="M696" s="831">
        <v>5537</v>
      </c>
      <c r="N696" s="831">
        <v>4</v>
      </c>
      <c r="O696" s="831">
        <v>22224</v>
      </c>
      <c r="P696" s="827">
        <v>0.40137258443200291</v>
      </c>
      <c r="Q696" s="832">
        <v>5556</v>
      </c>
    </row>
    <row r="697" spans="1:17" ht="14.45" customHeight="1" x14ac:dyDescent="0.2">
      <c r="A697" s="821" t="s">
        <v>614</v>
      </c>
      <c r="B697" s="822" t="s">
        <v>7229</v>
      </c>
      <c r="C697" s="822" t="s">
        <v>7235</v>
      </c>
      <c r="D697" s="822" t="s">
        <v>8456</v>
      </c>
      <c r="E697" s="822" t="s">
        <v>8457</v>
      </c>
      <c r="F697" s="831">
        <v>1</v>
      </c>
      <c r="G697" s="831">
        <v>352</v>
      </c>
      <c r="H697" s="831"/>
      <c r="I697" s="831">
        <v>352</v>
      </c>
      <c r="J697" s="831"/>
      <c r="K697" s="831"/>
      <c r="L697" s="831"/>
      <c r="M697" s="831"/>
      <c r="N697" s="831"/>
      <c r="O697" s="831"/>
      <c r="P697" s="827"/>
      <c r="Q697" s="832"/>
    </row>
    <row r="698" spans="1:17" ht="14.45" customHeight="1" x14ac:dyDescent="0.2">
      <c r="A698" s="821" t="s">
        <v>614</v>
      </c>
      <c r="B698" s="822" t="s">
        <v>7229</v>
      </c>
      <c r="C698" s="822" t="s">
        <v>7235</v>
      </c>
      <c r="D698" s="822" t="s">
        <v>8458</v>
      </c>
      <c r="E698" s="822" t="s">
        <v>8459</v>
      </c>
      <c r="F698" s="831">
        <v>1</v>
      </c>
      <c r="G698" s="831">
        <v>1602</v>
      </c>
      <c r="H698" s="831"/>
      <c r="I698" s="831">
        <v>1602</v>
      </c>
      <c r="J698" s="831"/>
      <c r="K698" s="831"/>
      <c r="L698" s="831"/>
      <c r="M698" s="831"/>
      <c r="N698" s="831"/>
      <c r="O698" s="831"/>
      <c r="P698" s="827"/>
      <c r="Q698" s="832"/>
    </row>
    <row r="699" spans="1:17" ht="14.45" customHeight="1" x14ac:dyDescent="0.2">
      <c r="A699" s="821" t="s">
        <v>614</v>
      </c>
      <c r="B699" s="822" t="s">
        <v>7229</v>
      </c>
      <c r="C699" s="822" t="s">
        <v>7235</v>
      </c>
      <c r="D699" s="822" t="s">
        <v>8460</v>
      </c>
      <c r="E699" s="822" t="s">
        <v>8461</v>
      </c>
      <c r="F699" s="831">
        <v>2</v>
      </c>
      <c r="G699" s="831">
        <v>6350</v>
      </c>
      <c r="H699" s="831">
        <v>1.9862370972786987</v>
      </c>
      <c r="I699" s="831">
        <v>3175</v>
      </c>
      <c r="J699" s="831">
        <v>1</v>
      </c>
      <c r="K699" s="831">
        <v>3197</v>
      </c>
      <c r="L699" s="831">
        <v>1</v>
      </c>
      <c r="M699" s="831">
        <v>3197</v>
      </c>
      <c r="N699" s="831"/>
      <c r="O699" s="831"/>
      <c r="P699" s="827"/>
      <c r="Q699" s="832"/>
    </row>
    <row r="700" spans="1:17" ht="14.45" customHeight="1" x14ac:dyDescent="0.2">
      <c r="A700" s="821" t="s">
        <v>614</v>
      </c>
      <c r="B700" s="822" t="s">
        <v>7229</v>
      </c>
      <c r="C700" s="822" t="s">
        <v>7235</v>
      </c>
      <c r="D700" s="822" t="s">
        <v>8462</v>
      </c>
      <c r="E700" s="822" t="s">
        <v>8463</v>
      </c>
      <c r="F700" s="831"/>
      <c r="G700" s="831"/>
      <c r="H700" s="831"/>
      <c r="I700" s="831"/>
      <c r="J700" s="831"/>
      <c r="K700" s="831"/>
      <c r="L700" s="831"/>
      <c r="M700" s="831"/>
      <c r="N700" s="831">
        <v>4</v>
      </c>
      <c r="O700" s="831">
        <v>708</v>
      </c>
      <c r="P700" s="827"/>
      <c r="Q700" s="832">
        <v>177</v>
      </c>
    </row>
    <row r="701" spans="1:17" ht="14.45" customHeight="1" x14ac:dyDescent="0.2">
      <c r="A701" s="821" t="s">
        <v>614</v>
      </c>
      <c r="B701" s="822" t="s">
        <v>7229</v>
      </c>
      <c r="C701" s="822" t="s">
        <v>7235</v>
      </c>
      <c r="D701" s="822" t="s">
        <v>8464</v>
      </c>
      <c r="E701" s="822" t="s">
        <v>8465</v>
      </c>
      <c r="F701" s="831">
        <v>52</v>
      </c>
      <c r="G701" s="831">
        <v>50180</v>
      </c>
      <c r="H701" s="831">
        <v>1.119989286670833</v>
      </c>
      <c r="I701" s="831">
        <v>965</v>
      </c>
      <c r="J701" s="831">
        <v>46</v>
      </c>
      <c r="K701" s="831">
        <v>44804</v>
      </c>
      <c r="L701" s="831">
        <v>1</v>
      </c>
      <c r="M701" s="831">
        <v>974</v>
      </c>
      <c r="N701" s="831">
        <v>19</v>
      </c>
      <c r="O701" s="831">
        <v>18639</v>
      </c>
      <c r="P701" s="827">
        <v>0.41601196321756984</v>
      </c>
      <c r="Q701" s="832">
        <v>981</v>
      </c>
    </row>
    <row r="702" spans="1:17" ht="14.45" customHeight="1" x14ac:dyDescent="0.2">
      <c r="A702" s="821" t="s">
        <v>614</v>
      </c>
      <c r="B702" s="822" t="s">
        <v>7229</v>
      </c>
      <c r="C702" s="822" t="s">
        <v>7235</v>
      </c>
      <c r="D702" s="822" t="s">
        <v>8466</v>
      </c>
      <c r="E702" s="822" t="s">
        <v>8467</v>
      </c>
      <c r="F702" s="831"/>
      <c r="G702" s="831"/>
      <c r="H702" s="831"/>
      <c r="I702" s="831"/>
      <c r="J702" s="831"/>
      <c r="K702" s="831"/>
      <c r="L702" s="831"/>
      <c r="M702" s="831"/>
      <c r="N702" s="831">
        <v>2</v>
      </c>
      <c r="O702" s="831">
        <v>43324</v>
      </c>
      <c r="P702" s="827"/>
      <c r="Q702" s="832">
        <v>21662</v>
      </c>
    </row>
    <row r="703" spans="1:17" ht="14.45" customHeight="1" x14ac:dyDescent="0.2">
      <c r="A703" s="821" t="s">
        <v>614</v>
      </c>
      <c r="B703" s="822" t="s">
        <v>7229</v>
      </c>
      <c r="C703" s="822" t="s">
        <v>7235</v>
      </c>
      <c r="D703" s="822" t="s">
        <v>8468</v>
      </c>
      <c r="E703" s="822" t="s">
        <v>8469</v>
      </c>
      <c r="F703" s="831">
        <v>1</v>
      </c>
      <c r="G703" s="831">
        <v>820</v>
      </c>
      <c r="H703" s="831"/>
      <c r="I703" s="831">
        <v>820</v>
      </c>
      <c r="J703" s="831"/>
      <c r="K703" s="831"/>
      <c r="L703" s="831"/>
      <c r="M703" s="831"/>
      <c r="N703" s="831"/>
      <c r="O703" s="831"/>
      <c r="P703" s="827"/>
      <c r="Q703" s="832"/>
    </row>
    <row r="704" spans="1:17" ht="14.45" customHeight="1" x14ac:dyDescent="0.2">
      <c r="A704" s="821" t="s">
        <v>614</v>
      </c>
      <c r="B704" s="822" t="s">
        <v>7229</v>
      </c>
      <c r="C704" s="822" t="s">
        <v>7235</v>
      </c>
      <c r="D704" s="822" t="s">
        <v>8470</v>
      </c>
      <c r="E704" s="822" t="s">
        <v>8471</v>
      </c>
      <c r="F704" s="831"/>
      <c r="G704" s="831"/>
      <c r="H704" s="831"/>
      <c r="I704" s="831"/>
      <c r="J704" s="831"/>
      <c r="K704" s="831"/>
      <c r="L704" s="831"/>
      <c r="M704" s="831"/>
      <c r="N704" s="831">
        <v>1</v>
      </c>
      <c r="O704" s="831">
        <v>2506</v>
      </c>
      <c r="P704" s="827"/>
      <c r="Q704" s="832">
        <v>2506</v>
      </c>
    </row>
    <row r="705" spans="1:17" ht="14.45" customHeight="1" x14ac:dyDescent="0.2">
      <c r="A705" s="821" t="s">
        <v>614</v>
      </c>
      <c r="B705" s="822" t="s">
        <v>7229</v>
      </c>
      <c r="C705" s="822" t="s">
        <v>7235</v>
      </c>
      <c r="D705" s="822" t="s">
        <v>7387</v>
      </c>
      <c r="E705" s="822" t="s">
        <v>7388</v>
      </c>
      <c r="F705" s="831">
        <v>2</v>
      </c>
      <c r="G705" s="831">
        <v>3360</v>
      </c>
      <c r="H705" s="831">
        <v>1.991701244813278</v>
      </c>
      <c r="I705" s="831">
        <v>1680</v>
      </c>
      <c r="J705" s="831">
        <v>1</v>
      </c>
      <c r="K705" s="831">
        <v>1687</v>
      </c>
      <c r="L705" s="831">
        <v>1</v>
      </c>
      <c r="M705" s="831">
        <v>1687</v>
      </c>
      <c r="N705" s="831"/>
      <c r="O705" s="831"/>
      <c r="P705" s="827"/>
      <c r="Q705" s="832"/>
    </row>
    <row r="706" spans="1:17" ht="14.45" customHeight="1" x14ac:dyDescent="0.2">
      <c r="A706" s="821" t="s">
        <v>614</v>
      </c>
      <c r="B706" s="822" t="s">
        <v>7229</v>
      </c>
      <c r="C706" s="822" t="s">
        <v>7235</v>
      </c>
      <c r="D706" s="822" t="s">
        <v>7389</v>
      </c>
      <c r="E706" s="822" t="s">
        <v>7390</v>
      </c>
      <c r="F706" s="831"/>
      <c r="G706" s="831"/>
      <c r="H706" s="831"/>
      <c r="I706" s="831"/>
      <c r="J706" s="831">
        <v>1</v>
      </c>
      <c r="K706" s="831">
        <v>1406</v>
      </c>
      <c r="L706" s="831">
        <v>1</v>
      </c>
      <c r="M706" s="831">
        <v>1406</v>
      </c>
      <c r="N706" s="831"/>
      <c r="O706" s="831"/>
      <c r="P706" s="827"/>
      <c r="Q706" s="832"/>
    </row>
    <row r="707" spans="1:17" ht="14.45" customHeight="1" x14ac:dyDescent="0.2">
      <c r="A707" s="821" t="s">
        <v>614</v>
      </c>
      <c r="B707" s="822" t="s">
        <v>7229</v>
      </c>
      <c r="C707" s="822" t="s">
        <v>7235</v>
      </c>
      <c r="D707" s="822" t="s">
        <v>7294</v>
      </c>
      <c r="E707" s="822" t="s">
        <v>7295</v>
      </c>
      <c r="F707" s="831">
        <v>2571</v>
      </c>
      <c r="G707" s="831">
        <v>647890</v>
      </c>
      <c r="H707" s="831">
        <v>0.97542945755107568</v>
      </c>
      <c r="I707" s="831">
        <v>251.99922209257099</v>
      </c>
      <c r="J707" s="831">
        <v>2615</v>
      </c>
      <c r="K707" s="831">
        <v>664210</v>
      </c>
      <c r="L707" s="831">
        <v>1</v>
      </c>
      <c r="M707" s="831">
        <v>254</v>
      </c>
      <c r="N707" s="831">
        <v>1971</v>
      </c>
      <c r="O707" s="831">
        <v>502603</v>
      </c>
      <c r="P707" s="827">
        <v>0.75669291338582678</v>
      </c>
      <c r="Q707" s="832">
        <v>254.99898528665651</v>
      </c>
    </row>
    <row r="708" spans="1:17" ht="14.45" customHeight="1" x14ac:dyDescent="0.2">
      <c r="A708" s="821" t="s">
        <v>614</v>
      </c>
      <c r="B708" s="822" t="s">
        <v>7229</v>
      </c>
      <c r="C708" s="822" t="s">
        <v>7235</v>
      </c>
      <c r="D708" s="822" t="s">
        <v>8472</v>
      </c>
      <c r="E708" s="822" t="s">
        <v>8473</v>
      </c>
      <c r="F708" s="831">
        <v>660</v>
      </c>
      <c r="G708" s="831">
        <v>3358080</v>
      </c>
      <c r="H708" s="831">
        <v>0.32109227673861396</v>
      </c>
      <c r="I708" s="831">
        <v>5088</v>
      </c>
      <c r="J708" s="831">
        <v>618</v>
      </c>
      <c r="K708" s="831">
        <v>10458302</v>
      </c>
      <c r="L708" s="831">
        <v>1</v>
      </c>
      <c r="M708" s="831">
        <v>16922.818770226539</v>
      </c>
      <c r="N708" s="831">
        <v>436</v>
      </c>
      <c r="O708" s="831">
        <v>7392367</v>
      </c>
      <c r="P708" s="827">
        <v>0.7068419902198273</v>
      </c>
      <c r="Q708" s="832">
        <v>16954.970183486239</v>
      </c>
    </row>
    <row r="709" spans="1:17" ht="14.45" customHeight="1" x14ac:dyDescent="0.2">
      <c r="A709" s="821" t="s">
        <v>614</v>
      </c>
      <c r="B709" s="822" t="s">
        <v>7229</v>
      </c>
      <c r="C709" s="822" t="s">
        <v>7235</v>
      </c>
      <c r="D709" s="822" t="s">
        <v>8474</v>
      </c>
      <c r="E709" s="822" t="s">
        <v>8475</v>
      </c>
      <c r="F709" s="831">
        <v>15</v>
      </c>
      <c r="G709" s="831">
        <v>76560</v>
      </c>
      <c r="H709" s="831">
        <v>1.656282450674974</v>
      </c>
      <c r="I709" s="831">
        <v>5104</v>
      </c>
      <c r="J709" s="831">
        <v>9</v>
      </c>
      <c r="K709" s="831">
        <v>46224</v>
      </c>
      <c r="L709" s="831">
        <v>1</v>
      </c>
      <c r="M709" s="831">
        <v>5136</v>
      </c>
      <c r="N709" s="831">
        <v>3</v>
      </c>
      <c r="O709" s="831">
        <v>15495</v>
      </c>
      <c r="P709" s="827">
        <v>0.33521547248182765</v>
      </c>
      <c r="Q709" s="832">
        <v>5165</v>
      </c>
    </row>
    <row r="710" spans="1:17" ht="14.45" customHeight="1" x14ac:dyDescent="0.2">
      <c r="A710" s="821" t="s">
        <v>614</v>
      </c>
      <c r="B710" s="822" t="s">
        <v>7229</v>
      </c>
      <c r="C710" s="822" t="s">
        <v>7235</v>
      </c>
      <c r="D710" s="822" t="s">
        <v>7391</v>
      </c>
      <c r="E710" s="822" t="s">
        <v>7392</v>
      </c>
      <c r="F710" s="831">
        <v>1</v>
      </c>
      <c r="G710" s="831">
        <v>671</v>
      </c>
      <c r="H710" s="831"/>
      <c r="I710" s="831">
        <v>671</v>
      </c>
      <c r="J710" s="831"/>
      <c r="K710" s="831"/>
      <c r="L710" s="831"/>
      <c r="M710" s="831"/>
      <c r="N710" s="831">
        <v>1</v>
      </c>
      <c r="O710" s="831">
        <v>682</v>
      </c>
      <c r="P710" s="827"/>
      <c r="Q710" s="832">
        <v>682</v>
      </c>
    </row>
    <row r="711" spans="1:17" ht="14.45" customHeight="1" x14ac:dyDescent="0.2">
      <c r="A711" s="821" t="s">
        <v>614</v>
      </c>
      <c r="B711" s="822" t="s">
        <v>7229</v>
      </c>
      <c r="C711" s="822" t="s">
        <v>7235</v>
      </c>
      <c r="D711" s="822" t="s">
        <v>8476</v>
      </c>
      <c r="E711" s="822" t="s">
        <v>8477</v>
      </c>
      <c r="F711" s="831"/>
      <c r="G711" s="831"/>
      <c r="H711" s="831"/>
      <c r="I711" s="831"/>
      <c r="J711" s="831"/>
      <c r="K711" s="831"/>
      <c r="L711" s="831"/>
      <c r="M711" s="831"/>
      <c r="N711" s="831">
        <v>2</v>
      </c>
      <c r="O711" s="831">
        <v>6448</v>
      </c>
      <c r="P711" s="827"/>
      <c r="Q711" s="832">
        <v>3224</v>
      </c>
    </row>
    <row r="712" spans="1:17" ht="14.45" customHeight="1" x14ac:dyDescent="0.2">
      <c r="A712" s="821" t="s">
        <v>614</v>
      </c>
      <c r="B712" s="822" t="s">
        <v>7229</v>
      </c>
      <c r="C712" s="822" t="s">
        <v>7235</v>
      </c>
      <c r="D712" s="822" t="s">
        <v>8478</v>
      </c>
      <c r="E712" s="822" t="s">
        <v>8479</v>
      </c>
      <c r="F712" s="831">
        <v>13</v>
      </c>
      <c r="G712" s="831">
        <v>36899</v>
      </c>
      <c r="H712" s="831">
        <v>2.1548119598224713</v>
      </c>
      <c r="I712" s="831">
        <v>2838.3846153846152</v>
      </c>
      <c r="J712" s="831">
        <v>6</v>
      </c>
      <c r="K712" s="831">
        <v>17124</v>
      </c>
      <c r="L712" s="831">
        <v>1</v>
      </c>
      <c r="M712" s="831">
        <v>2854</v>
      </c>
      <c r="N712" s="831">
        <v>2</v>
      </c>
      <c r="O712" s="831">
        <v>5736</v>
      </c>
      <c r="P712" s="827">
        <v>0.33496846531184304</v>
      </c>
      <c r="Q712" s="832">
        <v>2868</v>
      </c>
    </row>
    <row r="713" spans="1:17" ht="14.45" customHeight="1" x14ac:dyDescent="0.2">
      <c r="A713" s="821" t="s">
        <v>614</v>
      </c>
      <c r="B713" s="822" t="s">
        <v>7229</v>
      </c>
      <c r="C713" s="822" t="s">
        <v>7235</v>
      </c>
      <c r="D713" s="822" t="s">
        <v>8480</v>
      </c>
      <c r="E713" s="822" t="s">
        <v>8481</v>
      </c>
      <c r="F713" s="831">
        <v>11</v>
      </c>
      <c r="G713" s="831">
        <v>69740</v>
      </c>
      <c r="H713" s="831">
        <v>0.5759495238960417</v>
      </c>
      <c r="I713" s="831">
        <v>6340</v>
      </c>
      <c r="J713" s="831">
        <v>19</v>
      </c>
      <c r="K713" s="831">
        <v>121087</v>
      </c>
      <c r="L713" s="831">
        <v>1</v>
      </c>
      <c r="M713" s="831">
        <v>6373</v>
      </c>
      <c r="N713" s="831">
        <v>24</v>
      </c>
      <c r="O713" s="831">
        <v>153648</v>
      </c>
      <c r="P713" s="827">
        <v>1.2689058280409953</v>
      </c>
      <c r="Q713" s="832">
        <v>6402</v>
      </c>
    </row>
    <row r="714" spans="1:17" ht="14.45" customHeight="1" x14ac:dyDescent="0.2">
      <c r="A714" s="821" t="s">
        <v>614</v>
      </c>
      <c r="B714" s="822" t="s">
        <v>7229</v>
      </c>
      <c r="C714" s="822" t="s">
        <v>7235</v>
      </c>
      <c r="D714" s="822" t="s">
        <v>8482</v>
      </c>
      <c r="E714" s="822" t="s">
        <v>8483</v>
      </c>
      <c r="F714" s="831">
        <v>3</v>
      </c>
      <c r="G714" s="831">
        <v>8741</v>
      </c>
      <c r="H714" s="831">
        <v>0.99171772180621742</v>
      </c>
      <c r="I714" s="831">
        <v>2913.6666666666665</v>
      </c>
      <c r="J714" s="831">
        <v>3</v>
      </c>
      <c r="K714" s="831">
        <v>8814</v>
      </c>
      <c r="L714" s="831">
        <v>1</v>
      </c>
      <c r="M714" s="831">
        <v>2938</v>
      </c>
      <c r="N714" s="831"/>
      <c r="O714" s="831"/>
      <c r="P714" s="827"/>
      <c r="Q714" s="832"/>
    </row>
    <row r="715" spans="1:17" ht="14.45" customHeight="1" x14ac:dyDescent="0.2">
      <c r="A715" s="821" t="s">
        <v>614</v>
      </c>
      <c r="B715" s="822" t="s">
        <v>7229</v>
      </c>
      <c r="C715" s="822" t="s">
        <v>7235</v>
      </c>
      <c r="D715" s="822" t="s">
        <v>8484</v>
      </c>
      <c r="E715" s="822" t="s">
        <v>8485</v>
      </c>
      <c r="F715" s="831">
        <v>2</v>
      </c>
      <c r="G715" s="831">
        <v>6532</v>
      </c>
      <c r="H715" s="831">
        <v>0.39804996953077393</v>
      </c>
      <c r="I715" s="831">
        <v>3266</v>
      </c>
      <c r="J715" s="831">
        <v>5</v>
      </c>
      <c r="K715" s="831">
        <v>16410</v>
      </c>
      <c r="L715" s="831">
        <v>1</v>
      </c>
      <c r="M715" s="831">
        <v>3282</v>
      </c>
      <c r="N715" s="831"/>
      <c r="O715" s="831"/>
      <c r="P715" s="827"/>
      <c r="Q715" s="832"/>
    </row>
    <row r="716" spans="1:17" ht="14.45" customHeight="1" x14ac:dyDescent="0.2">
      <c r="A716" s="821" t="s">
        <v>614</v>
      </c>
      <c r="B716" s="822" t="s">
        <v>7229</v>
      </c>
      <c r="C716" s="822" t="s">
        <v>7235</v>
      </c>
      <c r="D716" s="822" t="s">
        <v>8486</v>
      </c>
      <c r="E716" s="822" t="s">
        <v>8487</v>
      </c>
      <c r="F716" s="831">
        <v>332</v>
      </c>
      <c r="G716" s="831">
        <v>2188876</v>
      </c>
      <c r="H716" s="831">
        <v>0.92534037460441465</v>
      </c>
      <c r="I716" s="831">
        <v>6593</v>
      </c>
      <c r="J716" s="831">
        <v>357</v>
      </c>
      <c r="K716" s="831">
        <v>2365482</v>
      </c>
      <c r="L716" s="831">
        <v>1</v>
      </c>
      <c r="M716" s="831">
        <v>6626</v>
      </c>
      <c r="N716" s="831">
        <v>250</v>
      </c>
      <c r="O716" s="831">
        <v>1663750</v>
      </c>
      <c r="P716" s="827">
        <v>0.70334502651045328</v>
      </c>
      <c r="Q716" s="832">
        <v>6655</v>
      </c>
    </row>
    <row r="717" spans="1:17" ht="14.45" customHeight="1" x14ac:dyDescent="0.2">
      <c r="A717" s="821" t="s">
        <v>614</v>
      </c>
      <c r="B717" s="822" t="s">
        <v>7229</v>
      </c>
      <c r="C717" s="822" t="s">
        <v>7235</v>
      </c>
      <c r="D717" s="822" t="s">
        <v>8488</v>
      </c>
      <c r="E717" s="822" t="s">
        <v>8489</v>
      </c>
      <c r="F717" s="831">
        <v>40</v>
      </c>
      <c r="G717" s="831">
        <v>28650</v>
      </c>
      <c r="H717" s="831">
        <v>0.60795755968169762</v>
      </c>
      <c r="I717" s="831">
        <v>716.25</v>
      </c>
      <c r="J717" s="831">
        <v>65</v>
      </c>
      <c r="K717" s="831">
        <v>47125</v>
      </c>
      <c r="L717" s="831">
        <v>1</v>
      </c>
      <c r="M717" s="831">
        <v>725</v>
      </c>
      <c r="N717" s="831"/>
      <c r="O717" s="831"/>
      <c r="P717" s="827"/>
      <c r="Q717" s="832"/>
    </row>
    <row r="718" spans="1:17" ht="14.45" customHeight="1" x14ac:dyDescent="0.2">
      <c r="A718" s="821" t="s">
        <v>614</v>
      </c>
      <c r="B718" s="822" t="s">
        <v>7229</v>
      </c>
      <c r="C718" s="822" t="s">
        <v>7235</v>
      </c>
      <c r="D718" s="822" t="s">
        <v>8490</v>
      </c>
      <c r="E718" s="822" t="s">
        <v>8491</v>
      </c>
      <c r="F718" s="831">
        <v>11</v>
      </c>
      <c r="G718" s="831">
        <v>59213</v>
      </c>
      <c r="H718" s="831">
        <v>0.99500924214417741</v>
      </c>
      <c r="I718" s="831">
        <v>5383</v>
      </c>
      <c r="J718" s="831">
        <v>11</v>
      </c>
      <c r="K718" s="831">
        <v>59510</v>
      </c>
      <c r="L718" s="831">
        <v>1</v>
      </c>
      <c r="M718" s="831">
        <v>5410</v>
      </c>
      <c r="N718" s="831">
        <v>13</v>
      </c>
      <c r="O718" s="831">
        <v>70642</v>
      </c>
      <c r="P718" s="827">
        <v>1.1870609981515712</v>
      </c>
      <c r="Q718" s="832">
        <v>5434</v>
      </c>
    </row>
    <row r="719" spans="1:17" ht="14.45" customHeight="1" x14ac:dyDescent="0.2">
      <c r="A719" s="821" t="s">
        <v>614</v>
      </c>
      <c r="B719" s="822" t="s">
        <v>7229</v>
      </c>
      <c r="C719" s="822" t="s">
        <v>7235</v>
      </c>
      <c r="D719" s="822" t="s">
        <v>8492</v>
      </c>
      <c r="E719" s="822" t="s">
        <v>8493</v>
      </c>
      <c r="F719" s="831">
        <v>1</v>
      </c>
      <c r="G719" s="831">
        <v>5983</v>
      </c>
      <c r="H719" s="831">
        <v>0.99451462765957444</v>
      </c>
      <c r="I719" s="831">
        <v>5983</v>
      </c>
      <c r="J719" s="831">
        <v>1</v>
      </c>
      <c r="K719" s="831">
        <v>6016</v>
      </c>
      <c r="L719" s="831">
        <v>1</v>
      </c>
      <c r="M719" s="831">
        <v>6016</v>
      </c>
      <c r="N719" s="831"/>
      <c r="O719" s="831"/>
      <c r="P719" s="827"/>
      <c r="Q719" s="832"/>
    </row>
    <row r="720" spans="1:17" ht="14.45" customHeight="1" x14ac:dyDescent="0.2">
      <c r="A720" s="821" t="s">
        <v>614</v>
      </c>
      <c r="B720" s="822" t="s">
        <v>7229</v>
      </c>
      <c r="C720" s="822" t="s">
        <v>7235</v>
      </c>
      <c r="D720" s="822" t="s">
        <v>8494</v>
      </c>
      <c r="E720" s="822" t="s">
        <v>8495</v>
      </c>
      <c r="F720" s="831">
        <v>22</v>
      </c>
      <c r="G720" s="831">
        <v>107932</v>
      </c>
      <c r="H720" s="831">
        <v>0.66301777147104535</v>
      </c>
      <c r="I720" s="831">
        <v>4906</v>
      </c>
      <c r="J720" s="831">
        <v>33</v>
      </c>
      <c r="K720" s="831">
        <v>162789</v>
      </c>
      <c r="L720" s="831">
        <v>1</v>
      </c>
      <c r="M720" s="831">
        <v>4933</v>
      </c>
      <c r="N720" s="831">
        <v>39</v>
      </c>
      <c r="O720" s="831">
        <v>193323</v>
      </c>
      <c r="P720" s="827">
        <v>1.1875679560658274</v>
      </c>
      <c r="Q720" s="832">
        <v>4957</v>
      </c>
    </row>
    <row r="721" spans="1:17" ht="14.45" customHeight="1" x14ac:dyDescent="0.2">
      <c r="A721" s="821" t="s">
        <v>614</v>
      </c>
      <c r="B721" s="822" t="s">
        <v>7229</v>
      </c>
      <c r="C721" s="822" t="s">
        <v>7235</v>
      </c>
      <c r="D721" s="822" t="s">
        <v>8496</v>
      </c>
      <c r="E721" s="822" t="s">
        <v>8497</v>
      </c>
      <c r="F721" s="831">
        <v>4</v>
      </c>
      <c r="G721" s="831">
        <v>21453</v>
      </c>
      <c r="H721" s="831">
        <v>1.325240919199407</v>
      </c>
      <c r="I721" s="831">
        <v>5363.25</v>
      </c>
      <c r="J721" s="831">
        <v>3</v>
      </c>
      <c r="K721" s="831">
        <v>16188</v>
      </c>
      <c r="L721" s="831">
        <v>1</v>
      </c>
      <c r="M721" s="831">
        <v>5396</v>
      </c>
      <c r="N721" s="831">
        <v>12</v>
      </c>
      <c r="O721" s="831">
        <v>65100</v>
      </c>
      <c r="P721" s="827">
        <v>4.0214974054855448</v>
      </c>
      <c r="Q721" s="832">
        <v>5425</v>
      </c>
    </row>
    <row r="722" spans="1:17" ht="14.45" customHeight="1" x14ac:dyDescent="0.2">
      <c r="A722" s="821" t="s">
        <v>614</v>
      </c>
      <c r="B722" s="822" t="s">
        <v>7229</v>
      </c>
      <c r="C722" s="822" t="s">
        <v>7235</v>
      </c>
      <c r="D722" s="822" t="s">
        <v>7434</v>
      </c>
      <c r="E722" s="822" t="s">
        <v>7435</v>
      </c>
      <c r="F722" s="831">
        <v>5</v>
      </c>
      <c r="G722" s="831">
        <v>18690</v>
      </c>
      <c r="H722" s="831">
        <v>0.31067154255319152</v>
      </c>
      <c r="I722" s="831">
        <v>3738</v>
      </c>
      <c r="J722" s="831">
        <v>16</v>
      </c>
      <c r="K722" s="831">
        <v>60160</v>
      </c>
      <c r="L722" s="831">
        <v>1</v>
      </c>
      <c r="M722" s="831">
        <v>3760</v>
      </c>
      <c r="N722" s="831">
        <v>6</v>
      </c>
      <c r="O722" s="831">
        <v>22674</v>
      </c>
      <c r="P722" s="827">
        <v>0.37689494680851066</v>
      </c>
      <c r="Q722" s="832">
        <v>3779</v>
      </c>
    </row>
    <row r="723" spans="1:17" ht="14.45" customHeight="1" x14ac:dyDescent="0.2">
      <c r="A723" s="821" t="s">
        <v>614</v>
      </c>
      <c r="B723" s="822" t="s">
        <v>7229</v>
      </c>
      <c r="C723" s="822" t="s">
        <v>7235</v>
      </c>
      <c r="D723" s="822" t="s">
        <v>8498</v>
      </c>
      <c r="E723" s="822" t="s">
        <v>8499</v>
      </c>
      <c r="F723" s="831">
        <v>1</v>
      </c>
      <c r="G723" s="831">
        <v>2992</v>
      </c>
      <c r="H723" s="831"/>
      <c r="I723" s="831">
        <v>2992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614</v>
      </c>
      <c r="B724" s="822" t="s">
        <v>7229</v>
      </c>
      <c r="C724" s="822" t="s">
        <v>7235</v>
      </c>
      <c r="D724" s="822" t="s">
        <v>8500</v>
      </c>
      <c r="E724" s="822" t="s">
        <v>8501</v>
      </c>
      <c r="F724" s="831">
        <v>1</v>
      </c>
      <c r="G724" s="831">
        <v>1663</v>
      </c>
      <c r="H724" s="831">
        <v>0.19904248952722919</v>
      </c>
      <c r="I724" s="831">
        <v>1663</v>
      </c>
      <c r="J724" s="831">
        <v>5</v>
      </c>
      <c r="K724" s="831">
        <v>8355</v>
      </c>
      <c r="L724" s="831">
        <v>1</v>
      </c>
      <c r="M724" s="831">
        <v>1671</v>
      </c>
      <c r="N724" s="831">
        <v>4</v>
      </c>
      <c r="O724" s="831">
        <v>6712</v>
      </c>
      <c r="P724" s="827">
        <v>0.80335128665469779</v>
      </c>
      <c r="Q724" s="832">
        <v>1678</v>
      </c>
    </row>
    <row r="725" spans="1:17" ht="14.45" customHeight="1" x14ac:dyDescent="0.2">
      <c r="A725" s="821" t="s">
        <v>614</v>
      </c>
      <c r="B725" s="822" t="s">
        <v>7229</v>
      </c>
      <c r="C725" s="822" t="s">
        <v>7235</v>
      </c>
      <c r="D725" s="822" t="s">
        <v>8502</v>
      </c>
      <c r="E725" s="822" t="s">
        <v>8503</v>
      </c>
      <c r="F725" s="831">
        <v>19</v>
      </c>
      <c r="G725" s="831">
        <v>15485</v>
      </c>
      <c r="H725" s="831">
        <v>1.3472246389420568</v>
      </c>
      <c r="I725" s="831">
        <v>815</v>
      </c>
      <c r="J725" s="831">
        <v>14</v>
      </c>
      <c r="K725" s="831">
        <v>11494</v>
      </c>
      <c r="L725" s="831">
        <v>1</v>
      </c>
      <c r="M725" s="831">
        <v>821</v>
      </c>
      <c r="N725" s="831">
        <v>2</v>
      </c>
      <c r="O725" s="831">
        <v>1652</v>
      </c>
      <c r="P725" s="827">
        <v>0.14372716199756394</v>
      </c>
      <c r="Q725" s="832">
        <v>826</v>
      </c>
    </row>
    <row r="726" spans="1:17" ht="14.45" customHeight="1" x14ac:dyDescent="0.2">
      <c r="A726" s="821" t="s">
        <v>614</v>
      </c>
      <c r="B726" s="822" t="s">
        <v>7229</v>
      </c>
      <c r="C726" s="822" t="s">
        <v>7235</v>
      </c>
      <c r="D726" s="822" t="s">
        <v>8504</v>
      </c>
      <c r="E726" s="822" t="s">
        <v>8505</v>
      </c>
      <c r="F726" s="831">
        <v>3</v>
      </c>
      <c r="G726" s="831">
        <v>12852</v>
      </c>
      <c r="H726" s="831">
        <v>1.4906054279749479</v>
      </c>
      <c r="I726" s="831">
        <v>4284</v>
      </c>
      <c r="J726" s="831">
        <v>2</v>
      </c>
      <c r="K726" s="831">
        <v>8622</v>
      </c>
      <c r="L726" s="831">
        <v>1</v>
      </c>
      <c r="M726" s="831">
        <v>4311</v>
      </c>
      <c r="N726" s="831"/>
      <c r="O726" s="831"/>
      <c r="P726" s="827"/>
      <c r="Q726" s="832"/>
    </row>
    <row r="727" spans="1:17" ht="14.45" customHeight="1" x14ac:dyDescent="0.2">
      <c r="A727" s="821" t="s">
        <v>614</v>
      </c>
      <c r="B727" s="822" t="s">
        <v>7229</v>
      </c>
      <c r="C727" s="822" t="s">
        <v>7235</v>
      </c>
      <c r="D727" s="822" t="s">
        <v>8506</v>
      </c>
      <c r="E727" s="822" t="s">
        <v>8507</v>
      </c>
      <c r="F727" s="831"/>
      <c r="G727" s="831"/>
      <c r="H727" s="831"/>
      <c r="I727" s="831"/>
      <c r="J727" s="831">
        <v>1</v>
      </c>
      <c r="K727" s="831">
        <v>3886</v>
      </c>
      <c r="L727" s="831">
        <v>1</v>
      </c>
      <c r="M727" s="831">
        <v>3886</v>
      </c>
      <c r="N727" s="831">
        <v>2</v>
      </c>
      <c r="O727" s="831">
        <v>7810</v>
      </c>
      <c r="P727" s="827">
        <v>2.0097786927431804</v>
      </c>
      <c r="Q727" s="832">
        <v>3905</v>
      </c>
    </row>
    <row r="728" spans="1:17" ht="14.45" customHeight="1" x14ac:dyDescent="0.2">
      <c r="A728" s="821" t="s">
        <v>614</v>
      </c>
      <c r="B728" s="822" t="s">
        <v>7229</v>
      </c>
      <c r="C728" s="822" t="s">
        <v>7235</v>
      </c>
      <c r="D728" s="822" t="s">
        <v>7300</v>
      </c>
      <c r="E728" s="822" t="s">
        <v>7301</v>
      </c>
      <c r="F728" s="831">
        <v>3</v>
      </c>
      <c r="G728" s="831">
        <v>594</v>
      </c>
      <c r="H728" s="831">
        <v>2.97</v>
      </c>
      <c r="I728" s="831">
        <v>198</v>
      </c>
      <c r="J728" s="831">
        <v>1</v>
      </c>
      <c r="K728" s="831">
        <v>200</v>
      </c>
      <c r="L728" s="831">
        <v>1</v>
      </c>
      <c r="M728" s="831">
        <v>200</v>
      </c>
      <c r="N728" s="831">
        <v>3</v>
      </c>
      <c r="O728" s="831">
        <v>609</v>
      </c>
      <c r="P728" s="827">
        <v>3.0449999999999999</v>
      </c>
      <c r="Q728" s="832">
        <v>203</v>
      </c>
    </row>
    <row r="729" spans="1:17" ht="14.45" customHeight="1" x14ac:dyDescent="0.2">
      <c r="A729" s="821" t="s">
        <v>614</v>
      </c>
      <c r="B729" s="822" t="s">
        <v>7229</v>
      </c>
      <c r="C729" s="822" t="s">
        <v>7235</v>
      </c>
      <c r="D729" s="822" t="s">
        <v>8508</v>
      </c>
      <c r="E729" s="822" t="s">
        <v>8509</v>
      </c>
      <c r="F729" s="831">
        <v>80</v>
      </c>
      <c r="G729" s="831">
        <v>461300</v>
      </c>
      <c r="H729" s="831">
        <v>1.3715206545718346</v>
      </c>
      <c r="I729" s="831">
        <v>5766.25</v>
      </c>
      <c r="J729" s="831">
        <v>58</v>
      </c>
      <c r="K729" s="831">
        <v>336342</v>
      </c>
      <c r="L729" s="831">
        <v>1</v>
      </c>
      <c r="M729" s="831">
        <v>5799</v>
      </c>
      <c r="N729" s="831">
        <v>32</v>
      </c>
      <c r="O729" s="831">
        <v>186496</v>
      </c>
      <c r="P729" s="827">
        <v>0.55448323432696478</v>
      </c>
      <c r="Q729" s="832">
        <v>5828</v>
      </c>
    </row>
    <row r="730" spans="1:17" ht="14.45" customHeight="1" x14ac:dyDescent="0.2">
      <c r="A730" s="821" t="s">
        <v>614</v>
      </c>
      <c r="B730" s="822" t="s">
        <v>7229</v>
      </c>
      <c r="C730" s="822" t="s">
        <v>7235</v>
      </c>
      <c r="D730" s="822" t="s">
        <v>8510</v>
      </c>
      <c r="E730" s="822" t="s">
        <v>8511</v>
      </c>
      <c r="F730" s="831">
        <v>2</v>
      </c>
      <c r="G730" s="831">
        <v>4994</v>
      </c>
      <c r="H730" s="831">
        <v>0.99561403508771928</v>
      </c>
      <c r="I730" s="831">
        <v>2497</v>
      </c>
      <c r="J730" s="831">
        <v>2</v>
      </c>
      <c r="K730" s="831">
        <v>5016</v>
      </c>
      <c r="L730" s="831">
        <v>1</v>
      </c>
      <c r="M730" s="831">
        <v>2508</v>
      </c>
      <c r="N730" s="831">
        <v>2</v>
      </c>
      <c r="O730" s="831">
        <v>5036</v>
      </c>
      <c r="P730" s="827">
        <v>1.003987240829346</v>
      </c>
      <c r="Q730" s="832">
        <v>2518</v>
      </c>
    </row>
    <row r="731" spans="1:17" ht="14.45" customHeight="1" x14ac:dyDescent="0.2">
      <c r="A731" s="821" t="s">
        <v>614</v>
      </c>
      <c r="B731" s="822" t="s">
        <v>7229</v>
      </c>
      <c r="C731" s="822" t="s">
        <v>7235</v>
      </c>
      <c r="D731" s="822" t="s">
        <v>8512</v>
      </c>
      <c r="E731" s="822" t="s">
        <v>8513</v>
      </c>
      <c r="F731" s="831"/>
      <c r="G731" s="831"/>
      <c r="H731" s="831"/>
      <c r="I731" s="831"/>
      <c r="J731" s="831">
        <v>2</v>
      </c>
      <c r="K731" s="831">
        <v>5372</v>
      </c>
      <c r="L731" s="831">
        <v>1</v>
      </c>
      <c r="M731" s="831">
        <v>2686</v>
      </c>
      <c r="N731" s="831"/>
      <c r="O731" s="831"/>
      <c r="P731" s="827"/>
      <c r="Q731" s="832"/>
    </row>
    <row r="732" spans="1:17" ht="14.45" customHeight="1" x14ac:dyDescent="0.2">
      <c r="A732" s="821" t="s">
        <v>614</v>
      </c>
      <c r="B732" s="822" t="s">
        <v>7229</v>
      </c>
      <c r="C732" s="822" t="s">
        <v>7235</v>
      </c>
      <c r="D732" s="822" t="s">
        <v>7302</v>
      </c>
      <c r="E732" s="822" t="s">
        <v>7303</v>
      </c>
      <c r="F732" s="831">
        <v>79</v>
      </c>
      <c r="G732" s="831">
        <v>103727</v>
      </c>
      <c r="H732" s="831">
        <v>1.1379938342713578</v>
      </c>
      <c r="I732" s="831">
        <v>1313</v>
      </c>
      <c r="J732" s="831">
        <v>69</v>
      </c>
      <c r="K732" s="831">
        <v>91149</v>
      </c>
      <c r="L732" s="831">
        <v>1</v>
      </c>
      <c r="M732" s="831">
        <v>1321</v>
      </c>
      <c r="N732" s="831">
        <v>57</v>
      </c>
      <c r="O732" s="831">
        <v>75696</v>
      </c>
      <c r="P732" s="827">
        <v>0.83046440443669156</v>
      </c>
      <c r="Q732" s="832">
        <v>1328</v>
      </c>
    </row>
    <row r="733" spans="1:17" ht="14.45" customHeight="1" x14ac:dyDescent="0.2">
      <c r="A733" s="821" t="s">
        <v>614</v>
      </c>
      <c r="B733" s="822" t="s">
        <v>7229</v>
      </c>
      <c r="C733" s="822" t="s">
        <v>7235</v>
      </c>
      <c r="D733" s="822" t="s">
        <v>8514</v>
      </c>
      <c r="E733" s="822" t="s">
        <v>8515</v>
      </c>
      <c r="F733" s="831"/>
      <c r="G733" s="831"/>
      <c r="H733" s="831"/>
      <c r="I733" s="831"/>
      <c r="J733" s="831">
        <v>1</v>
      </c>
      <c r="K733" s="831">
        <v>4301</v>
      </c>
      <c r="L733" s="831">
        <v>1</v>
      </c>
      <c r="M733" s="831">
        <v>4301</v>
      </c>
      <c r="N733" s="831">
        <v>1</v>
      </c>
      <c r="O733" s="831">
        <v>4325</v>
      </c>
      <c r="P733" s="827">
        <v>1.0055800976517089</v>
      </c>
      <c r="Q733" s="832">
        <v>4325</v>
      </c>
    </row>
    <row r="734" spans="1:17" ht="14.45" customHeight="1" x14ac:dyDescent="0.2">
      <c r="A734" s="821" t="s">
        <v>614</v>
      </c>
      <c r="B734" s="822" t="s">
        <v>7229</v>
      </c>
      <c r="C734" s="822" t="s">
        <v>7235</v>
      </c>
      <c r="D734" s="822" t="s">
        <v>8516</v>
      </c>
      <c r="E734" s="822" t="s">
        <v>8517</v>
      </c>
      <c r="F734" s="831">
        <v>5</v>
      </c>
      <c r="G734" s="831">
        <v>4660</v>
      </c>
      <c r="H734" s="831">
        <v>0.82888651725364637</v>
      </c>
      <c r="I734" s="831">
        <v>932</v>
      </c>
      <c r="J734" s="831">
        <v>6</v>
      </c>
      <c r="K734" s="831">
        <v>5622</v>
      </c>
      <c r="L734" s="831">
        <v>1</v>
      </c>
      <c r="M734" s="831">
        <v>937</v>
      </c>
      <c r="N734" s="831">
        <v>1</v>
      </c>
      <c r="O734" s="831">
        <v>942</v>
      </c>
      <c r="P734" s="827">
        <v>0.16755602988260407</v>
      </c>
      <c r="Q734" s="832">
        <v>942</v>
      </c>
    </row>
    <row r="735" spans="1:17" ht="14.45" customHeight="1" x14ac:dyDescent="0.2">
      <c r="A735" s="821" t="s">
        <v>614</v>
      </c>
      <c r="B735" s="822" t="s">
        <v>7229</v>
      </c>
      <c r="C735" s="822" t="s">
        <v>7235</v>
      </c>
      <c r="D735" s="822" t="s">
        <v>8518</v>
      </c>
      <c r="E735" s="822" t="s">
        <v>8519</v>
      </c>
      <c r="F735" s="831">
        <v>3</v>
      </c>
      <c r="G735" s="831">
        <v>2967</v>
      </c>
      <c r="H735" s="831">
        <v>1.4879638916750251</v>
      </c>
      <c r="I735" s="831">
        <v>989</v>
      </c>
      <c r="J735" s="831">
        <v>2</v>
      </c>
      <c r="K735" s="831">
        <v>1994</v>
      </c>
      <c r="L735" s="831">
        <v>1</v>
      </c>
      <c r="M735" s="831">
        <v>997</v>
      </c>
      <c r="N735" s="831">
        <v>1</v>
      </c>
      <c r="O735" s="831">
        <v>1004</v>
      </c>
      <c r="P735" s="827">
        <v>0.50351053159478432</v>
      </c>
      <c r="Q735" s="832">
        <v>1004</v>
      </c>
    </row>
    <row r="736" spans="1:17" ht="14.45" customHeight="1" x14ac:dyDescent="0.2">
      <c r="A736" s="821" t="s">
        <v>614</v>
      </c>
      <c r="B736" s="822" t="s">
        <v>7229</v>
      </c>
      <c r="C736" s="822" t="s">
        <v>7235</v>
      </c>
      <c r="D736" s="822" t="s">
        <v>7236</v>
      </c>
      <c r="E736" s="822" t="s">
        <v>7237</v>
      </c>
      <c r="F736" s="831">
        <v>7</v>
      </c>
      <c r="G736" s="831">
        <v>7217</v>
      </c>
      <c r="H736" s="831">
        <v>1.3892204042348413</v>
      </c>
      <c r="I736" s="831">
        <v>1031</v>
      </c>
      <c r="J736" s="831">
        <v>5</v>
      </c>
      <c r="K736" s="831">
        <v>5195</v>
      </c>
      <c r="L736" s="831">
        <v>1</v>
      </c>
      <c r="M736" s="831">
        <v>1039</v>
      </c>
      <c r="N736" s="831">
        <v>6</v>
      </c>
      <c r="O736" s="831">
        <v>6276</v>
      </c>
      <c r="P736" s="827">
        <v>1.2080846968238692</v>
      </c>
      <c r="Q736" s="832">
        <v>1046</v>
      </c>
    </row>
    <row r="737" spans="1:17" ht="14.45" customHeight="1" x14ac:dyDescent="0.2">
      <c r="A737" s="821" t="s">
        <v>614</v>
      </c>
      <c r="B737" s="822" t="s">
        <v>7229</v>
      </c>
      <c r="C737" s="822" t="s">
        <v>7235</v>
      </c>
      <c r="D737" s="822" t="s">
        <v>8520</v>
      </c>
      <c r="E737" s="822" t="s">
        <v>8521</v>
      </c>
      <c r="F737" s="831">
        <v>13</v>
      </c>
      <c r="G737" s="831">
        <v>9698</v>
      </c>
      <c r="H737" s="831">
        <v>0.85975177304964534</v>
      </c>
      <c r="I737" s="831">
        <v>746</v>
      </c>
      <c r="J737" s="831">
        <v>15</v>
      </c>
      <c r="K737" s="831">
        <v>11280</v>
      </c>
      <c r="L737" s="831">
        <v>1</v>
      </c>
      <c r="M737" s="831">
        <v>752</v>
      </c>
      <c r="N737" s="831">
        <v>8</v>
      </c>
      <c r="O737" s="831">
        <v>6056</v>
      </c>
      <c r="P737" s="827">
        <v>0.53687943262411353</v>
      </c>
      <c r="Q737" s="832">
        <v>757</v>
      </c>
    </row>
    <row r="738" spans="1:17" ht="14.45" customHeight="1" x14ac:dyDescent="0.2">
      <c r="A738" s="821" t="s">
        <v>614</v>
      </c>
      <c r="B738" s="822" t="s">
        <v>7229</v>
      </c>
      <c r="C738" s="822" t="s">
        <v>7235</v>
      </c>
      <c r="D738" s="822" t="s">
        <v>7393</v>
      </c>
      <c r="E738" s="822" t="s">
        <v>7394</v>
      </c>
      <c r="F738" s="831"/>
      <c r="G738" s="831"/>
      <c r="H738" s="831"/>
      <c r="I738" s="831"/>
      <c r="J738" s="831">
        <v>2</v>
      </c>
      <c r="K738" s="831">
        <v>1556</v>
      </c>
      <c r="L738" s="831">
        <v>1</v>
      </c>
      <c r="M738" s="831">
        <v>778</v>
      </c>
      <c r="N738" s="831"/>
      <c r="O738" s="831"/>
      <c r="P738" s="827"/>
      <c r="Q738" s="832"/>
    </row>
    <row r="739" spans="1:17" ht="14.45" customHeight="1" x14ac:dyDescent="0.2">
      <c r="A739" s="821" t="s">
        <v>614</v>
      </c>
      <c r="B739" s="822" t="s">
        <v>7229</v>
      </c>
      <c r="C739" s="822" t="s">
        <v>7235</v>
      </c>
      <c r="D739" s="822" t="s">
        <v>8522</v>
      </c>
      <c r="E739" s="822" t="s">
        <v>8523</v>
      </c>
      <c r="F739" s="831">
        <v>1</v>
      </c>
      <c r="G739" s="831">
        <v>2413</v>
      </c>
      <c r="H739" s="831"/>
      <c r="I739" s="831">
        <v>2413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614</v>
      </c>
      <c r="B740" s="822" t="s">
        <v>7229</v>
      </c>
      <c r="C740" s="822" t="s">
        <v>7235</v>
      </c>
      <c r="D740" s="822" t="s">
        <v>8524</v>
      </c>
      <c r="E740" s="822" t="s">
        <v>8525</v>
      </c>
      <c r="F740" s="831">
        <v>59</v>
      </c>
      <c r="G740" s="831">
        <v>182825</v>
      </c>
      <c r="H740" s="831">
        <v>1.6726133296738483</v>
      </c>
      <c r="I740" s="831">
        <v>3098.7288135593221</v>
      </c>
      <c r="J740" s="831">
        <v>35</v>
      </c>
      <c r="K740" s="831">
        <v>109305</v>
      </c>
      <c r="L740" s="831">
        <v>1</v>
      </c>
      <c r="M740" s="831">
        <v>3123</v>
      </c>
      <c r="N740" s="831">
        <v>8</v>
      </c>
      <c r="O740" s="831">
        <v>25152</v>
      </c>
      <c r="P740" s="827">
        <v>0.23010841224097708</v>
      </c>
      <c r="Q740" s="832">
        <v>3144</v>
      </c>
    </row>
    <row r="741" spans="1:17" ht="14.45" customHeight="1" x14ac:dyDescent="0.2">
      <c r="A741" s="821" t="s">
        <v>614</v>
      </c>
      <c r="B741" s="822" t="s">
        <v>7229</v>
      </c>
      <c r="C741" s="822" t="s">
        <v>7235</v>
      </c>
      <c r="D741" s="822" t="s">
        <v>8526</v>
      </c>
      <c r="E741" s="822" t="s">
        <v>8527</v>
      </c>
      <c r="F741" s="831">
        <v>8</v>
      </c>
      <c r="G741" s="831">
        <v>21706</v>
      </c>
      <c r="H741" s="831">
        <v>0.53103363914373092</v>
      </c>
      <c r="I741" s="831">
        <v>2713.25</v>
      </c>
      <c r="J741" s="831">
        <v>15</v>
      </c>
      <c r="K741" s="831">
        <v>40875</v>
      </c>
      <c r="L741" s="831">
        <v>1</v>
      </c>
      <c r="M741" s="831">
        <v>2725</v>
      </c>
      <c r="N741" s="831">
        <v>10</v>
      </c>
      <c r="O741" s="831">
        <v>27350</v>
      </c>
      <c r="P741" s="827">
        <v>0.6691131498470948</v>
      </c>
      <c r="Q741" s="832">
        <v>2735</v>
      </c>
    </row>
    <row r="742" spans="1:17" ht="14.45" customHeight="1" x14ac:dyDescent="0.2">
      <c r="A742" s="821" t="s">
        <v>614</v>
      </c>
      <c r="B742" s="822" t="s">
        <v>7229</v>
      </c>
      <c r="C742" s="822" t="s">
        <v>7235</v>
      </c>
      <c r="D742" s="822" t="s">
        <v>8528</v>
      </c>
      <c r="E742" s="822" t="s">
        <v>8529</v>
      </c>
      <c r="F742" s="831">
        <v>3</v>
      </c>
      <c r="G742" s="831">
        <v>8220</v>
      </c>
      <c r="H742" s="831">
        <v>0.74672965116279066</v>
      </c>
      <c r="I742" s="831">
        <v>2740</v>
      </c>
      <c r="J742" s="831">
        <v>4</v>
      </c>
      <c r="K742" s="831">
        <v>11008</v>
      </c>
      <c r="L742" s="831">
        <v>1</v>
      </c>
      <c r="M742" s="831">
        <v>2752</v>
      </c>
      <c r="N742" s="831">
        <v>5</v>
      </c>
      <c r="O742" s="831">
        <v>13810</v>
      </c>
      <c r="P742" s="827">
        <v>1.2545421511627908</v>
      </c>
      <c r="Q742" s="832">
        <v>2762</v>
      </c>
    </row>
    <row r="743" spans="1:17" ht="14.45" customHeight="1" x14ac:dyDescent="0.2">
      <c r="A743" s="821" t="s">
        <v>614</v>
      </c>
      <c r="B743" s="822" t="s">
        <v>7229</v>
      </c>
      <c r="C743" s="822" t="s">
        <v>7235</v>
      </c>
      <c r="D743" s="822" t="s">
        <v>8530</v>
      </c>
      <c r="E743" s="822" t="s">
        <v>8531</v>
      </c>
      <c r="F743" s="831">
        <v>1</v>
      </c>
      <c r="G743" s="831">
        <v>463</v>
      </c>
      <c r="H743" s="831">
        <v>0.49465811965811968</v>
      </c>
      <c r="I743" s="831">
        <v>463</v>
      </c>
      <c r="J743" s="831">
        <v>2</v>
      </c>
      <c r="K743" s="831">
        <v>936</v>
      </c>
      <c r="L743" s="831">
        <v>1</v>
      </c>
      <c r="M743" s="831">
        <v>468</v>
      </c>
      <c r="N743" s="831">
        <v>2</v>
      </c>
      <c r="O743" s="831">
        <v>942</v>
      </c>
      <c r="P743" s="827">
        <v>1.0064102564102564</v>
      </c>
      <c r="Q743" s="832">
        <v>471</v>
      </c>
    </row>
    <row r="744" spans="1:17" ht="14.45" customHeight="1" x14ac:dyDescent="0.2">
      <c r="A744" s="821" t="s">
        <v>614</v>
      </c>
      <c r="B744" s="822" t="s">
        <v>7229</v>
      </c>
      <c r="C744" s="822" t="s">
        <v>7235</v>
      </c>
      <c r="D744" s="822" t="s">
        <v>8532</v>
      </c>
      <c r="E744" s="822" t="s">
        <v>8533</v>
      </c>
      <c r="F744" s="831">
        <v>24</v>
      </c>
      <c r="G744" s="831">
        <v>53294</v>
      </c>
      <c r="H744" s="831">
        <v>1.1344700598165061</v>
      </c>
      <c r="I744" s="831">
        <v>2220.5833333333335</v>
      </c>
      <c r="J744" s="831">
        <v>21</v>
      </c>
      <c r="K744" s="831">
        <v>46977</v>
      </c>
      <c r="L744" s="831">
        <v>1</v>
      </c>
      <c r="M744" s="831">
        <v>2237</v>
      </c>
      <c r="N744" s="831">
        <v>5</v>
      </c>
      <c r="O744" s="831">
        <v>11255</v>
      </c>
      <c r="P744" s="827">
        <v>0.23958532899078272</v>
      </c>
      <c r="Q744" s="832">
        <v>2251</v>
      </c>
    </row>
    <row r="745" spans="1:17" ht="14.45" customHeight="1" x14ac:dyDescent="0.2">
      <c r="A745" s="821" t="s">
        <v>614</v>
      </c>
      <c r="B745" s="822" t="s">
        <v>7229</v>
      </c>
      <c r="C745" s="822" t="s">
        <v>7235</v>
      </c>
      <c r="D745" s="822" t="s">
        <v>8534</v>
      </c>
      <c r="E745" s="822" t="s">
        <v>8535</v>
      </c>
      <c r="F745" s="831"/>
      <c r="G745" s="831"/>
      <c r="H745" s="831"/>
      <c r="I745" s="831"/>
      <c r="J745" s="831"/>
      <c r="K745" s="831"/>
      <c r="L745" s="831"/>
      <c r="M745" s="831"/>
      <c r="N745" s="831">
        <v>1</v>
      </c>
      <c r="O745" s="831">
        <v>1714</v>
      </c>
      <c r="P745" s="827"/>
      <c r="Q745" s="832">
        <v>1714</v>
      </c>
    </row>
    <row r="746" spans="1:17" ht="14.45" customHeight="1" x14ac:dyDescent="0.2">
      <c r="A746" s="821" t="s">
        <v>614</v>
      </c>
      <c r="B746" s="822" t="s">
        <v>7229</v>
      </c>
      <c r="C746" s="822" t="s">
        <v>7235</v>
      </c>
      <c r="D746" s="822" t="s">
        <v>8536</v>
      </c>
      <c r="E746" s="822" t="s">
        <v>8537</v>
      </c>
      <c r="F746" s="831"/>
      <c r="G746" s="831"/>
      <c r="H746" s="831"/>
      <c r="I746" s="831"/>
      <c r="J746" s="831">
        <v>1</v>
      </c>
      <c r="K746" s="831">
        <v>2280</v>
      </c>
      <c r="L746" s="831">
        <v>1</v>
      </c>
      <c r="M746" s="831">
        <v>2280</v>
      </c>
      <c r="N746" s="831"/>
      <c r="O746" s="831"/>
      <c r="P746" s="827"/>
      <c r="Q746" s="832"/>
    </row>
    <row r="747" spans="1:17" ht="14.45" customHeight="1" x14ac:dyDescent="0.2">
      <c r="A747" s="821" t="s">
        <v>614</v>
      </c>
      <c r="B747" s="822" t="s">
        <v>7229</v>
      </c>
      <c r="C747" s="822" t="s">
        <v>7235</v>
      </c>
      <c r="D747" s="822" t="s">
        <v>8538</v>
      </c>
      <c r="E747" s="822" t="s">
        <v>8539</v>
      </c>
      <c r="F747" s="831">
        <v>3</v>
      </c>
      <c r="G747" s="831">
        <v>6496</v>
      </c>
      <c r="H747" s="831">
        <v>0.74495412844036701</v>
      </c>
      <c r="I747" s="831">
        <v>2165.3333333333335</v>
      </c>
      <c r="J747" s="831">
        <v>4</v>
      </c>
      <c r="K747" s="831">
        <v>8720</v>
      </c>
      <c r="L747" s="831">
        <v>1</v>
      </c>
      <c r="M747" s="831">
        <v>2180</v>
      </c>
      <c r="N747" s="831">
        <v>4</v>
      </c>
      <c r="O747" s="831">
        <v>8768</v>
      </c>
      <c r="P747" s="827">
        <v>1.0055045871559634</v>
      </c>
      <c r="Q747" s="832">
        <v>2192</v>
      </c>
    </row>
    <row r="748" spans="1:17" ht="14.45" customHeight="1" x14ac:dyDescent="0.2">
      <c r="A748" s="821" t="s">
        <v>614</v>
      </c>
      <c r="B748" s="822" t="s">
        <v>7229</v>
      </c>
      <c r="C748" s="822" t="s">
        <v>7235</v>
      </c>
      <c r="D748" s="822" t="s">
        <v>7304</v>
      </c>
      <c r="E748" s="822" t="s">
        <v>7305</v>
      </c>
      <c r="F748" s="831">
        <v>13</v>
      </c>
      <c r="G748" s="831">
        <v>2132</v>
      </c>
      <c r="H748" s="831">
        <v>1.4356902356902357</v>
      </c>
      <c r="I748" s="831">
        <v>164</v>
      </c>
      <c r="J748" s="831">
        <v>9</v>
      </c>
      <c r="K748" s="831">
        <v>1485</v>
      </c>
      <c r="L748" s="831">
        <v>1</v>
      </c>
      <c r="M748" s="831">
        <v>165</v>
      </c>
      <c r="N748" s="831">
        <v>2</v>
      </c>
      <c r="O748" s="831">
        <v>332</v>
      </c>
      <c r="P748" s="827">
        <v>0.22356902356902356</v>
      </c>
      <c r="Q748" s="832">
        <v>166</v>
      </c>
    </row>
    <row r="749" spans="1:17" ht="14.45" customHeight="1" x14ac:dyDescent="0.2">
      <c r="A749" s="821" t="s">
        <v>614</v>
      </c>
      <c r="B749" s="822" t="s">
        <v>7229</v>
      </c>
      <c r="C749" s="822" t="s">
        <v>7235</v>
      </c>
      <c r="D749" s="822" t="s">
        <v>8540</v>
      </c>
      <c r="E749" s="822" t="s">
        <v>8541</v>
      </c>
      <c r="F749" s="831">
        <v>4</v>
      </c>
      <c r="G749" s="831">
        <v>11076</v>
      </c>
      <c r="H749" s="831">
        <v>1.3256732495511669</v>
      </c>
      <c r="I749" s="831">
        <v>2769</v>
      </c>
      <c r="J749" s="831">
        <v>3</v>
      </c>
      <c r="K749" s="831">
        <v>8355</v>
      </c>
      <c r="L749" s="831">
        <v>1</v>
      </c>
      <c r="M749" s="831">
        <v>2785</v>
      </c>
      <c r="N749" s="831">
        <v>2</v>
      </c>
      <c r="O749" s="831">
        <v>5598</v>
      </c>
      <c r="P749" s="827">
        <v>0.67001795332136449</v>
      </c>
      <c r="Q749" s="832">
        <v>2799</v>
      </c>
    </row>
    <row r="750" spans="1:17" ht="14.45" customHeight="1" x14ac:dyDescent="0.2">
      <c r="A750" s="821" t="s">
        <v>614</v>
      </c>
      <c r="B750" s="822" t="s">
        <v>7229</v>
      </c>
      <c r="C750" s="822" t="s">
        <v>7235</v>
      </c>
      <c r="D750" s="822" t="s">
        <v>8542</v>
      </c>
      <c r="E750" s="822" t="s">
        <v>8543</v>
      </c>
      <c r="F750" s="831"/>
      <c r="G750" s="831"/>
      <c r="H750" s="831"/>
      <c r="I750" s="831"/>
      <c r="J750" s="831">
        <v>1</v>
      </c>
      <c r="K750" s="831">
        <v>1740</v>
      </c>
      <c r="L750" s="831">
        <v>1</v>
      </c>
      <c r="M750" s="831">
        <v>1740</v>
      </c>
      <c r="N750" s="831"/>
      <c r="O750" s="831"/>
      <c r="P750" s="827"/>
      <c r="Q750" s="832"/>
    </row>
    <row r="751" spans="1:17" ht="14.45" customHeight="1" x14ac:dyDescent="0.2">
      <c r="A751" s="821" t="s">
        <v>614</v>
      </c>
      <c r="B751" s="822" t="s">
        <v>7229</v>
      </c>
      <c r="C751" s="822" t="s">
        <v>7235</v>
      </c>
      <c r="D751" s="822" t="s">
        <v>8544</v>
      </c>
      <c r="E751" s="822" t="s">
        <v>8545</v>
      </c>
      <c r="F751" s="831"/>
      <c r="G751" s="831"/>
      <c r="H751" s="831"/>
      <c r="I751" s="831"/>
      <c r="J751" s="831">
        <v>1</v>
      </c>
      <c r="K751" s="831">
        <v>354</v>
      </c>
      <c r="L751" s="831">
        <v>1</v>
      </c>
      <c r="M751" s="831">
        <v>354</v>
      </c>
      <c r="N751" s="831"/>
      <c r="O751" s="831"/>
      <c r="P751" s="827"/>
      <c r="Q751" s="832"/>
    </row>
    <row r="752" spans="1:17" ht="14.45" customHeight="1" x14ac:dyDescent="0.2">
      <c r="A752" s="821" t="s">
        <v>614</v>
      </c>
      <c r="B752" s="822" t="s">
        <v>7229</v>
      </c>
      <c r="C752" s="822" t="s">
        <v>7235</v>
      </c>
      <c r="D752" s="822" t="s">
        <v>8546</v>
      </c>
      <c r="E752" s="822" t="s">
        <v>8547</v>
      </c>
      <c r="F752" s="831">
        <v>0</v>
      </c>
      <c r="G752" s="831">
        <v>0</v>
      </c>
      <c r="H752" s="831"/>
      <c r="I752" s="831"/>
      <c r="J752" s="831">
        <v>0</v>
      </c>
      <c r="K752" s="831">
        <v>0</v>
      </c>
      <c r="L752" s="831"/>
      <c r="M752" s="831"/>
      <c r="N752" s="831">
        <v>0</v>
      </c>
      <c r="O752" s="831">
        <v>0</v>
      </c>
      <c r="P752" s="827"/>
      <c r="Q752" s="832"/>
    </row>
    <row r="753" spans="1:17" ht="14.45" customHeight="1" x14ac:dyDescent="0.2">
      <c r="A753" s="821" t="s">
        <v>614</v>
      </c>
      <c r="B753" s="822" t="s">
        <v>7229</v>
      </c>
      <c r="C753" s="822" t="s">
        <v>7235</v>
      </c>
      <c r="D753" s="822" t="s">
        <v>8548</v>
      </c>
      <c r="E753" s="822" t="s">
        <v>8549</v>
      </c>
      <c r="F753" s="831">
        <v>2909</v>
      </c>
      <c r="G753" s="831">
        <v>0</v>
      </c>
      <c r="H753" s="831"/>
      <c r="I753" s="831">
        <v>0</v>
      </c>
      <c r="J753" s="831">
        <v>3133</v>
      </c>
      <c r="K753" s="831">
        <v>0</v>
      </c>
      <c r="L753" s="831"/>
      <c r="M753" s="831">
        <v>0</v>
      </c>
      <c r="N753" s="831">
        <v>2280</v>
      </c>
      <c r="O753" s="831">
        <v>0</v>
      </c>
      <c r="P753" s="827"/>
      <c r="Q753" s="832">
        <v>0</v>
      </c>
    </row>
    <row r="754" spans="1:17" ht="14.45" customHeight="1" x14ac:dyDescent="0.2">
      <c r="A754" s="821" t="s">
        <v>614</v>
      </c>
      <c r="B754" s="822" t="s">
        <v>7229</v>
      </c>
      <c r="C754" s="822" t="s">
        <v>7235</v>
      </c>
      <c r="D754" s="822" t="s">
        <v>8550</v>
      </c>
      <c r="E754" s="822" t="s">
        <v>8551</v>
      </c>
      <c r="F754" s="831">
        <v>49</v>
      </c>
      <c r="G754" s="831">
        <v>0</v>
      </c>
      <c r="H754" s="831"/>
      <c r="I754" s="831">
        <v>0</v>
      </c>
      <c r="J754" s="831">
        <v>56</v>
      </c>
      <c r="K754" s="831">
        <v>0</v>
      </c>
      <c r="L754" s="831"/>
      <c r="M754" s="831">
        <v>0</v>
      </c>
      <c r="N754" s="831">
        <v>56</v>
      </c>
      <c r="O754" s="831">
        <v>0</v>
      </c>
      <c r="P754" s="827"/>
      <c r="Q754" s="832">
        <v>0</v>
      </c>
    </row>
    <row r="755" spans="1:17" ht="14.45" customHeight="1" x14ac:dyDescent="0.2">
      <c r="A755" s="821" t="s">
        <v>614</v>
      </c>
      <c r="B755" s="822" t="s">
        <v>7229</v>
      </c>
      <c r="C755" s="822" t="s">
        <v>7235</v>
      </c>
      <c r="D755" s="822" t="s">
        <v>8552</v>
      </c>
      <c r="E755" s="822" t="s">
        <v>8553</v>
      </c>
      <c r="F755" s="831">
        <v>48</v>
      </c>
      <c r="G755" s="831">
        <v>0</v>
      </c>
      <c r="H755" s="831"/>
      <c r="I755" s="831">
        <v>0</v>
      </c>
      <c r="J755" s="831">
        <v>79</v>
      </c>
      <c r="K755" s="831">
        <v>0</v>
      </c>
      <c r="L755" s="831"/>
      <c r="M755" s="831">
        <v>0</v>
      </c>
      <c r="N755" s="831">
        <v>56</v>
      </c>
      <c r="O755" s="831">
        <v>0</v>
      </c>
      <c r="P755" s="827"/>
      <c r="Q755" s="832">
        <v>0</v>
      </c>
    </row>
    <row r="756" spans="1:17" ht="14.45" customHeight="1" x14ac:dyDescent="0.2">
      <c r="A756" s="821" t="s">
        <v>614</v>
      </c>
      <c r="B756" s="822" t="s">
        <v>7229</v>
      </c>
      <c r="C756" s="822" t="s">
        <v>7235</v>
      </c>
      <c r="D756" s="822" t="s">
        <v>8554</v>
      </c>
      <c r="E756" s="822" t="s">
        <v>8555</v>
      </c>
      <c r="F756" s="831">
        <v>196</v>
      </c>
      <c r="G756" s="831">
        <v>0</v>
      </c>
      <c r="H756" s="831"/>
      <c r="I756" s="831">
        <v>0</v>
      </c>
      <c r="J756" s="831">
        <v>123</v>
      </c>
      <c r="K756" s="831">
        <v>0</v>
      </c>
      <c r="L756" s="831"/>
      <c r="M756" s="831">
        <v>0</v>
      </c>
      <c r="N756" s="831">
        <v>58</v>
      </c>
      <c r="O756" s="831">
        <v>0</v>
      </c>
      <c r="P756" s="827"/>
      <c r="Q756" s="832">
        <v>0</v>
      </c>
    </row>
    <row r="757" spans="1:17" ht="14.45" customHeight="1" x14ac:dyDescent="0.2">
      <c r="A757" s="821" t="s">
        <v>614</v>
      </c>
      <c r="B757" s="822" t="s">
        <v>7229</v>
      </c>
      <c r="C757" s="822" t="s">
        <v>7235</v>
      </c>
      <c r="D757" s="822" t="s">
        <v>7306</v>
      </c>
      <c r="E757" s="822" t="s">
        <v>7307</v>
      </c>
      <c r="F757" s="831">
        <v>398</v>
      </c>
      <c r="G757" s="831">
        <v>0</v>
      </c>
      <c r="H757" s="831"/>
      <c r="I757" s="831">
        <v>0</v>
      </c>
      <c r="J757" s="831">
        <v>365</v>
      </c>
      <c r="K757" s="831">
        <v>0</v>
      </c>
      <c r="L757" s="831"/>
      <c r="M757" s="831">
        <v>0</v>
      </c>
      <c r="N757" s="831">
        <v>811</v>
      </c>
      <c r="O757" s="831">
        <v>0</v>
      </c>
      <c r="P757" s="827"/>
      <c r="Q757" s="832">
        <v>0</v>
      </c>
    </row>
    <row r="758" spans="1:17" ht="14.45" customHeight="1" x14ac:dyDescent="0.2">
      <c r="A758" s="821" t="s">
        <v>614</v>
      </c>
      <c r="B758" s="822" t="s">
        <v>7229</v>
      </c>
      <c r="C758" s="822" t="s">
        <v>7235</v>
      </c>
      <c r="D758" s="822" t="s">
        <v>8556</v>
      </c>
      <c r="E758" s="822" t="s">
        <v>8557</v>
      </c>
      <c r="F758" s="831">
        <v>58</v>
      </c>
      <c r="G758" s="831">
        <v>65482</v>
      </c>
      <c r="H758" s="831">
        <v>0.99296394019349166</v>
      </c>
      <c r="I758" s="831">
        <v>1129</v>
      </c>
      <c r="J758" s="831">
        <v>58</v>
      </c>
      <c r="K758" s="831">
        <v>65946</v>
      </c>
      <c r="L758" s="831">
        <v>1</v>
      </c>
      <c r="M758" s="831">
        <v>1137</v>
      </c>
      <c r="N758" s="831">
        <v>44</v>
      </c>
      <c r="O758" s="831">
        <v>50336</v>
      </c>
      <c r="P758" s="827">
        <v>0.76329117763018228</v>
      </c>
      <c r="Q758" s="832">
        <v>1144</v>
      </c>
    </row>
    <row r="759" spans="1:17" ht="14.45" customHeight="1" x14ac:dyDescent="0.2">
      <c r="A759" s="821" t="s">
        <v>614</v>
      </c>
      <c r="B759" s="822" t="s">
        <v>7229</v>
      </c>
      <c r="C759" s="822" t="s">
        <v>7235</v>
      </c>
      <c r="D759" s="822" t="s">
        <v>8558</v>
      </c>
      <c r="E759" s="822" t="s">
        <v>8559</v>
      </c>
      <c r="F759" s="831">
        <v>420</v>
      </c>
      <c r="G759" s="831">
        <v>2436951</v>
      </c>
      <c r="H759" s="831">
        <v>0.25235619161686318</v>
      </c>
      <c r="I759" s="831">
        <v>5802.2642857142855</v>
      </c>
      <c r="J759" s="831">
        <v>463</v>
      </c>
      <c r="K759" s="831">
        <v>9656791</v>
      </c>
      <c r="L759" s="831">
        <v>1</v>
      </c>
      <c r="M759" s="831">
        <v>20857</v>
      </c>
      <c r="N759" s="831">
        <v>298</v>
      </c>
      <c r="O759" s="831">
        <v>6220154</v>
      </c>
      <c r="P759" s="827">
        <v>0.64412225551945779</v>
      </c>
      <c r="Q759" s="832">
        <v>20873</v>
      </c>
    </row>
    <row r="760" spans="1:17" ht="14.45" customHeight="1" x14ac:dyDescent="0.2">
      <c r="A760" s="821" t="s">
        <v>614</v>
      </c>
      <c r="B760" s="822" t="s">
        <v>7229</v>
      </c>
      <c r="C760" s="822" t="s">
        <v>7235</v>
      </c>
      <c r="D760" s="822" t="s">
        <v>7238</v>
      </c>
      <c r="E760" s="822" t="s">
        <v>7239</v>
      </c>
      <c r="F760" s="831">
        <v>15</v>
      </c>
      <c r="G760" s="831">
        <v>1290</v>
      </c>
      <c r="H760" s="831">
        <v>0.74137931034482762</v>
      </c>
      <c r="I760" s="831">
        <v>86</v>
      </c>
      <c r="J760" s="831">
        <v>20</v>
      </c>
      <c r="K760" s="831">
        <v>1740</v>
      </c>
      <c r="L760" s="831">
        <v>1</v>
      </c>
      <c r="M760" s="831">
        <v>87</v>
      </c>
      <c r="N760" s="831">
        <v>12</v>
      </c>
      <c r="O760" s="831">
        <v>1056</v>
      </c>
      <c r="P760" s="827">
        <v>0.60689655172413792</v>
      </c>
      <c r="Q760" s="832">
        <v>88</v>
      </c>
    </row>
    <row r="761" spans="1:17" ht="14.45" customHeight="1" x14ac:dyDescent="0.2">
      <c r="A761" s="821" t="s">
        <v>614</v>
      </c>
      <c r="B761" s="822" t="s">
        <v>7229</v>
      </c>
      <c r="C761" s="822" t="s">
        <v>7235</v>
      </c>
      <c r="D761" s="822" t="s">
        <v>8560</v>
      </c>
      <c r="E761" s="822" t="s">
        <v>8561</v>
      </c>
      <c r="F761" s="831"/>
      <c r="G761" s="831"/>
      <c r="H761" s="831"/>
      <c r="I761" s="831"/>
      <c r="J761" s="831">
        <v>1</v>
      </c>
      <c r="K761" s="831">
        <v>4176</v>
      </c>
      <c r="L761" s="831">
        <v>1</v>
      </c>
      <c r="M761" s="831">
        <v>4176</v>
      </c>
      <c r="N761" s="831">
        <v>1</v>
      </c>
      <c r="O761" s="831">
        <v>4200</v>
      </c>
      <c r="P761" s="827">
        <v>1.0057471264367817</v>
      </c>
      <c r="Q761" s="832">
        <v>4200</v>
      </c>
    </row>
    <row r="762" spans="1:17" ht="14.45" customHeight="1" x14ac:dyDescent="0.2">
      <c r="A762" s="821" t="s">
        <v>614</v>
      </c>
      <c r="B762" s="822" t="s">
        <v>7229</v>
      </c>
      <c r="C762" s="822" t="s">
        <v>7235</v>
      </c>
      <c r="D762" s="822" t="s">
        <v>8562</v>
      </c>
      <c r="E762" s="822" t="s">
        <v>8563</v>
      </c>
      <c r="F762" s="831">
        <v>10713</v>
      </c>
      <c r="G762" s="831">
        <v>11588022</v>
      </c>
      <c r="H762" s="831">
        <v>0.97507414647305801</v>
      </c>
      <c r="I762" s="831">
        <v>1081.6785214225706</v>
      </c>
      <c r="J762" s="831">
        <v>10933</v>
      </c>
      <c r="K762" s="831">
        <v>11884247</v>
      </c>
      <c r="L762" s="831">
        <v>1</v>
      </c>
      <c r="M762" s="831">
        <v>1087.0069514314462</v>
      </c>
      <c r="N762" s="831">
        <v>8307</v>
      </c>
      <c r="O762" s="831">
        <v>9030890</v>
      </c>
      <c r="P762" s="827">
        <v>0.75990426654713583</v>
      </c>
      <c r="Q762" s="832">
        <v>1087.1421692548454</v>
      </c>
    </row>
    <row r="763" spans="1:17" ht="14.45" customHeight="1" x14ac:dyDescent="0.2">
      <c r="A763" s="821" t="s">
        <v>614</v>
      </c>
      <c r="B763" s="822" t="s">
        <v>7229</v>
      </c>
      <c r="C763" s="822" t="s">
        <v>7235</v>
      </c>
      <c r="D763" s="822" t="s">
        <v>8564</v>
      </c>
      <c r="E763" s="822" t="s">
        <v>8565</v>
      </c>
      <c r="F763" s="831">
        <v>24</v>
      </c>
      <c r="G763" s="831">
        <v>88746</v>
      </c>
      <c r="H763" s="831">
        <v>1.4914291476203281</v>
      </c>
      <c r="I763" s="831">
        <v>3697.75</v>
      </c>
      <c r="J763" s="831">
        <v>16</v>
      </c>
      <c r="K763" s="831">
        <v>59504</v>
      </c>
      <c r="L763" s="831">
        <v>1</v>
      </c>
      <c r="M763" s="831">
        <v>3719</v>
      </c>
      <c r="N763" s="831">
        <v>15</v>
      </c>
      <c r="O763" s="831">
        <v>56070</v>
      </c>
      <c r="P763" s="827">
        <v>0.94228959397687551</v>
      </c>
      <c r="Q763" s="832">
        <v>3738</v>
      </c>
    </row>
    <row r="764" spans="1:17" ht="14.45" customHeight="1" x14ac:dyDescent="0.2">
      <c r="A764" s="821" t="s">
        <v>614</v>
      </c>
      <c r="B764" s="822" t="s">
        <v>7229</v>
      </c>
      <c r="C764" s="822" t="s">
        <v>7235</v>
      </c>
      <c r="D764" s="822" t="s">
        <v>7328</v>
      </c>
      <c r="E764" s="822" t="s">
        <v>7329</v>
      </c>
      <c r="F764" s="831">
        <v>27</v>
      </c>
      <c r="G764" s="831">
        <v>0</v>
      </c>
      <c r="H764" s="831"/>
      <c r="I764" s="831">
        <v>0</v>
      </c>
      <c r="J764" s="831">
        <v>57</v>
      </c>
      <c r="K764" s="831">
        <v>0</v>
      </c>
      <c r="L764" s="831"/>
      <c r="M764" s="831">
        <v>0</v>
      </c>
      <c r="N764" s="831">
        <v>32</v>
      </c>
      <c r="O764" s="831">
        <v>0</v>
      </c>
      <c r="P764" s="827"/>
      <c r="Q764" s="832">
        <v>0</v>
      </c>
    </row>
    <row r="765" spans="1:17" ht="14.45" customHeight="1" x14ac:dyDescent="0.2">
      <c r="A765" s="821" t="s">
        <v>614</v>
      </c>
      <c r="B765" s="822" t="s">
        <v>7229</v>
      </c>
      <c r="C765" s="822" t="s">
        <v>7235</v>
      </c>
      <c r="D765" s="822" t="s">
        <v>8566</v>
      </c>
      <c r="E765" s="822" t="s">
        <v>8567</v>
      </c>
      <c r="F765" s="831">
        <v>3</v>
      </c>
      <c r="G765" s="831">
        <v>8671</v>
      </c>
      <c r="H765" s="831">
        <v>2.9838265657260838</v>
      </c>
      <c r="I765" s="831">
        <v>2890.3333333333335</v>
      </c>
      <c r="J765" s="831">
        <v>1</v>
      </c>
      <c r="K765" s="831">
        <v>2906</v>
      </c>
      <c r="L765" s="831">
        <v>1</v>
      </c>
      <c r="M765" s="831">
        <v>2906</v>
      </c>
      <c r="N765" s="831">
        <v>1</v>
      </c>
      <c r="O765" s="831">
        <v>2920</v>
      </c>
      <c r="P765" s="827">
        <v>1.0048176187198898</v>
      </c>
      <c r="Q765" s="832">
        <v>2920</v>
      </c>
    </row>
    <row r="766" spans="1:17" ht="14.45" customHeight="1" x14ac:dyDescent="0.2">
      <c r="A766" s="821" t="s">
        <v>614</v>
      </c>
      <c r="B766" s="822" t="s">
        <v>7229</v>
      </c>
      <c r="C766" s="822" t="s">
        <v>7235</v>
      </c>
      <c r="D766" s="822" t="s">
        <v>7330</v>
      </c>
      <c r="E766" s="822" t="s">
        <v>7331</v>
      </c>
      <c r="F766" s="831">
        <v>2272</v>
      </c>
      <c r="G766" s="831">
        <v>849726</v>
      </c>
      <c r="H766" s="831">
        <v>0.97368372805067538</v>
      </c>
      <c r="I766" s="831">
        <v>373.99911971830988</v>
      </c>
      <c r="J766" s="831">
        <v>2321</v>
      </c>
      <c r="K766" s="831">
        <v>872692</v>
      </c>
      <c r="L766" s="831">
        <v>1</v>
      </c>
      <c r="M766" s="831">
        <v>375.99827660491167</v>
      </c>
      <c r="N766" s="831">
        <v>1732</v>
      </c>
      <c r="O766" s="831">
        <v>656428</v>
      </c>
      <c r="P766" s="827">
        <v>0.75218748424415482</v>
      </c>
      <c r="Q766" s="832">
        <v>379</v>
      </c>
    </row>
    <row r="767" spans="1:17" ht="14.45" customHeight="1" x14ac:dyDescent="0.2">
      <c r="A767" s="821" t="s">
        <v>614</v>
      </c>
      <c r="B767" s="822" t="s">
        <v>7229</v>
      </c>
      <c r="C767" s="822" t="s">
        <v>7235</v>
      </c>
      <c r="D767" s="822" t="s">
        <v>8568</v>
      </c>
      <c r="E767" s="822" t="s">
        <v>8569</v>
      </c>
      <c r="F767" s="831"/>
      <c r="G767" s="831"/>
      <c r="H767" s="831"/>
      <c r="I767" s="831"/>
      <c r="J767" s="831"/>
      <c r="K767" s="831"/>
      <c r="L767" s="831"/>
      <c r="M767" s="831"/>
      <c r="N767" s="831">
        <v>1</v>
      </c>
      <c r="O767" s="831">
        <v>9452</v>
      </c>
      <c r="P767" s="827"/>
      <c r="Q767" s="832">
        <v>9452</v>
      </c>
    </row>
    <row r="768" spans="1:17" ht="14.45" customHeight="1" x14ac:dyDescent="0.2">
      <c r="A768" s="821" t="s">
        <v>614</v>
      </c>
      <c r="B768" s="822" t="s">
        <v>7229</v>
      </c>
      <c r="C768" s="822" t="s">
        <v>7235</v>
      </c>
      <c r="D768" s="822" t="s">
        <v>8570</v>
      </c>
      <c r="E768" s="822" t="s">
        <v>8571</v>
      </c>
      <c r="F768" s="831"/>
      <c r="G768" s="831"/>
      <c r="H768" s="831"/>
      <c r="I768" s="831"/>
      <c r="J768" s="831">
        <v>1</v>
      </c>
      <c r="K768" s="831">
        <v>1983</v>
      </c>
      <c r="L768" s="831">
        <v>1</v>
      </c>
      <c r="M768" s="831">
        <v>1983</v>
      </c>
      <c r="N768" s="831">
        <v>1</v>
      </c>
      <c r="O768" s="831">
        <v>1997</v>
      </c>
      <c r="P768" s="827">
        <v>1.0070600100857288</v>
      </c>
      <c r="Q768" s="832">
        <v>1997</v>
      </c>
    </row>
    <row r="769" spans="1:17" ht="14.45" customHeight="1" x14ac:dyDescent="0.2">
      <c r="A769" s="821" t="s">
        <v>614</v>
      </c>
      <c r="B769" s="822" t="s">
        <v>7229</v>
      </c>
      <c r="C769" s="822" t="s">
        <v>7235</v>
      </c>
      <c r="D769" s="822" t="s">
        <v>7242</v>
      </c>
      <c r="E769" s="822" t="s">
        <v>7243</v>
      </c>
      <c r="F769" s="831">
        <v>7</v>
      </c>
      <c r="G769" s="831">
        <v>3122</v>
      </c>
      <c r="H769" s="831">
        <v>1.1614583333333333</v>
      </c>
      <c r="I769" s="831">
        <v>446</v>
      </c>
      <c r="J769" s="831">
        <v>6</v>
      </c>
      <c r="K769" s="831">
        <v>2688</v>
      </c>
      <c r="L769" s="831">
        <v>1</v>
      </c>
      <c r="M769" s="831">
        <v>448</v>
      </c>
      <c r="N769" s="831">
        <v>3</v>
      </c>
      <c r="O769" s="831">
        <v>1353</v>
      </c>
      <c r="P769" s="827">
        <v>0.5033482142857143</v>
      </c>
      <c r="Q769" s="832">
        <v>451</v>
      </c>
    </row>
    <row r="770" spans="1:17" ht="14.45" customHeight="1" x14ac:dyDescent="0.2">
      <c r="A770" s="821" t="s">
        <v>614</v>
      </c>
      <c r="B770" s="822" t="s">
        <v>7229</v>
      </c>
      <c r="C770" s="822" t="s">
        <v>7235</v>
      </c>
      <c r="D770" s="822" t="s">
        <v>8572</v>
      </c>
      <c r="E770" s="822" t="s">
        <v>8573</v>
      </c>
      <c r="F770" s="831">
        <v>60</v>
      </c>
      <c r="G770" s="831">
        <v>248520</v>
      </c>
      <c r="H770" s="831">
        <v>0.7957732949087416</v>
      </c>
      <c r="I770" s="831">
        <v>4142</v>
      </c>
      <c r="J770" s="831">
        <v>75</v>
      </c>
      <c r="K770" s="831">
        <v>312300</v>
      </c>
      <c r="L770" s="831">
        <v>1</v>
      </c>
      <c r="M770" s="831">
        <v>4164</v>
      </c>
      <c r="N770" s="831">
        <v>57</v>
      </c>
      <c r="O770" s="831">
        <v>238431</v>
      </c>
      <c r="P770" s="827">
        <v>0.76346781940441888</v>
      </c>
      <c r="Q770" s="832">
        <v>4183</v>
      </c>
    </row>
    <row r="771" spans="1:17" ht="14.45" customHeight="1" x14ac:dyDescent="0.2">
      <c r="A771" s="821" t="s">
        <v>614</v>
      </c>
      <c r="B771" s="822" t="s">
        <v>7229</v>
      </c>
      <c r="C771" s="822" t="s">
        <v>7235</v>
      </c>
      <c r="D771" s="822" t="s">
        <v>7397</v>
      </c>
      <c r="E771" s="822" t="s">
        <v>7398</v>
      </c>
      <c r="F771" s="831">
        <v>2</v>
      </c>
      <c r="G771" s="831">
        <v>1446</v>
      </c>
      <c r="H771" s="831">
        <v>0.99176954732510292</v>
      </c>
      <c r="I771" s="831">
        <v>723</v>
      </c>
      <c r="J771" s="831">
        <v>2</v>
      </c>
      <c r="K771" s="831">
        <v>1458</v>
      </c>
      <c r="L771" s="831">
        <v>1</v>
      </c>
      <c r="M771" s="831">
        <v>729</v>
      </c>
      <c r="N771" s="831">
        <v>1</v>
      </c>
      <c r="O771" s="831">
        <v>734</v>
      </c>
      <c r="P771" s="827">
        <v>0.50342935528120714</v>
      </c>
      <c r="Q771" s="832">
        <v>734</v>
      </c>
    </row>
    <row r="772" spans="1:17" ht="14.45" customHeight="1" x14ac:dyDescent="0.2">
      <c r="A772" s="821" t="s">
        <v>614</v>
      </c>
      <c r="B772" s="822" t="s">
        <v>7229</v>
      </c>
      <c r="C772" s="822" t="s">
        <v>7235</v>
      </c>
      <c r="D772" s="822" t="s">
        <v>8574</v>
      </c>
      <c r="E772" s="822" t="s">
        <v>8575</v>
      </c>
      <c r="F772" s="831">
        <v>35</v>
      </c>
      <c r="G772" s="831">
        <v>167921</v>
      </c>
      <c r="H772" s="831">
        <v>0.83069167829192758</v>
      </c>
      <c r="I772" s="831">
        <v>4797.7428571428572</v>
      </c>
      <c r="J772" s="831">
        <v>42</v>
      </c>
      <c r="K772" s="831">
        <v>202146</v>
      </c>
      <c r="L772" s="831">
        <v>1</v>
      </c>
      <c r="M772" s="831">
        <v>4813</v>
      </c>
      <c r="N772" s="831">
        <v>37</v>
      </c>
      <c r="O772" s="831">
        <v>178599</v>
      </c>
      <c r="P772" s="827">
        <v>0.88351488528093558</v>
      </c>
      <c r="Q772" s="832">
        <v>4827</v>
      </c>
    </row>
    <row r="773" spans="1:17" ht="14.45" customHeight="1" x14ac:dyDescent="0.2">
      <c r="A773" s="821" t="s">
        <v>614</v>
      </c>
      <c r="B773" s="822" t="s">
        <v>7229</v>
      </c>
      <c r="C773" s="822" t="s">
        <v>7235</v>
      </c>
      <c r="D773" s="822" t="s">
        <v>8576</v>
      </c>
      <c r="E773" s="822" t="s">
        <v>8577</v>
      </c>
      <c r="F773" s="831">
        <v>298</v>
      </c>
      <c r="G773" s="831">
        <v>2018056</v>
      </c>
      <c r="H773" s="831">
        <v>1.0442073454688454</v>
      </c>
      <c r="I773" s="831">
        <v>6772</v>
      </c>
      <c r="J773" s="831">
        <v>284</v>
      </c>
      <c r="K773" s="831">
        <v>1932620</v>
      </c>
      <c r="L773" s="831">
        <v>1</v>
      </c>
      <c r="M773" s="831">
        <v>6805</v>
      </c>
      <c r="N773" s="831">
        <v>190</v>
      </c>
      <c r="O773" s="831">
        <v>1298460</v>
      </c>
      <c r="P773" s="827">
        <v>0.67186513644689594</v>
      </c>
      <c r="Q773" s="832">
        <v>6834</v>
      </c>
    </row>
    <row r="774" spans="1:17" ht="14.45" customHeight="1" x14ac:dyDescent="0.2">
      <c r="A774" s="821" t="s">
        <v>614</v>
      </c>
      <c r="B774" s="822" t="s">
        <v>7229</v>
      </c>
      <c r="C774" s="822" t="s">
        <v>7235</v>
      </c>
      <c r="D774" s="822" t="s">
        <v>7445</v>
      </c>
      <c r="E774" s="822" t="s">
        <v>7446</v>
      </c>
      <c r="F774" s="831">
        <v>30</v>
      </c>
      <c r="G774" s="831">
        <v>25974</v>
      </c>
      <c r="H774" s="831">
        <v>7.455223880597015</v>
      </c>
      <c r="I774" s="831">
        <v>865.8</v>
      </c>
      <c r="J774" s="831">
        <v>4</v>
      </c>
      <c r="K774" s="831">
        <v>3484</v>
      </c>
      <c r="L774" s="831">
        <v>1</v>
      </c>
      <c r="M774" s="831">
        <v>871</v>
      </c>
      <c r="N774" s="831">
        <v>26</v>
      </c>
      <c r="O774" s="831">
        <v>21892</v>
      </c>
      <c r="P774" s="827">
        <v>6.2835820895522385</v>
      </c>
      <c r="Q774" s="832">
        <v>842</v>
      </c>
    </row>
    <row r="775" spans="1:17" ht="14.45" customHeight="1" x14ac:dyDescent="0.2">
      <c r="A775" s="821" t="s">
        <v>614</v>
      </c>
      <c r="B775" s="822" t="s">
        <v>7229</v>
      </c>
      <c r="C775" s="822" t="s">
        <v>7235</v>
      </c>
      <c r="D775" s="822" t="s">
        <v>7334</v>
      </c>
      <c r="E775" s="822" t="s">
        <v>7335</v>
      </c>
      <c r="F775" s="831">
        <v>15</v>
      </c>
      <c r="G775" s="831">
        <v>1815</v>
      </c>
      <c r="H775" s="831">
        <v>1.3524590163934427</v>
      </c>
      <c r="I775" s="831">
        <v>121</v>
      </c>
      <c r="J775" s="831">
        <v>11</v>
      </c>
      <c r="K775" s="831">
        <v>1342</v>
      </c>
      <c r="L775" s="831">
        <v>1</v>
      </c>
      <c r="M775" s="831">
        <v>122</v>
      </c>
      <c r="N775" s="831">
        <v>10</v>
      </c>
      <c r="O775" s="831">
        <v>1230</v>
      </c>
      <c r="P775" s="827">
        <v>0.91654247391952315</v>
      </c>
      <c r="Q775" s="832">
        <v>123</v>
      </c>
    </row>
    <row r="776" spans="1:17" ht="14.45" customHeight="1" x14ac:dyDescent="0.2">
      <c r="A776" s="821" t="s">
        <v>614</v>
      </c>
      <c r="B776" s="822" t="s">
        <v>7229</v>
      </c>
      <c r="C776" s="822" t="s">
        <v>7235</v>
      </c>
      <c r="D776" s="822" t="s">
        <v>8578</v>
      </c>
      <c r="E776" s="822" t="s">
        <v>8579</v>
      </c>
      <c r="F776" s="831">
        <v>4</v>
      </c>
      <c r="G776" s="831">
        <v>17996</v>
      </c>
      <c r="H776" s="831">
        <v>0.99403446752098978</v>
      </c>
      <c r="I776" s="831">
        <v>4499</v>
      </c>
      <c r="J776" s="831">
        <v>4</v>
      </c>
      <c r="K776" s="831">
        <v>18104</v>
      </c>
      <c r="L776" s="831">
        <v>1</v>
      </c>
      <c r="M776" s="831">
        <v>4526</v>
      </c>
      <c r="N776" s="831">
        <v>5</v>
      </c>
      <c r="O776" s="831">
        <v>22750</v>
      </c>
      <c r="P776" s="827">
        <v>1.2566283694211224</v>
      </c>
      <c r="Q776" s="832">
        <v>4550</v>
      </c>
    </row>
    <row r="777" spans="1:17" ht="14.45" customHeight="1" x14ac:dyDescent="0.2">
      <c r="A777" s="821" t="s">
        <v>614</v>
      </c>
      <c r="B777" s="822" t="s">
        <v>7229</v>
      </c>
      <c r="C777" s="822" t="s">
        <v>7235</v>
      </c>
      <c r="D777" s="822" t="s">
        <v>8580</v>
      </c>
      <c r="E777" s="822" t="s">
        <v>8581</v>
      </c>
      <c r="F777" s="831">
        <v>1</v>
      </c>
      <c r="G777" s="831">
        <v>3845</v>
      </c>
      <c r="H777" s="831">
        <v>0.99302685950413228</v>
      </c>
      <c r="I777" s="831">
        <v>3845</v>
      </c>
      <c r="J777" s="831">
        <v>1</v>
      </c>
      <c r="K777" s="831">
        <v>3872</v>
      </c>
      <c r="L777" s="831">
        <v>1</v>
      </c>
      <c r="M777" s="831">
        <v>3872</v>
      </c>
      <c r="N777" s="831">
        <v>6</v>
      </c>
      <c r="O777" s="831">
        <v>23376</v>
      </c>
      <c r="P777" s="827">
        <v>6.0371900826446279</v>
      </c>
      <c r="Q777" s="832">
        <v>3896</v>
      </c>
    </row>
    <row r="778" spans="1:17" ht="14.45" customHeight="1" x14ac:dyDescent="0.2">
      <c r="A778" s="821" t="s">
        <v>614</v>
      </c>
      <c r="B778" s="822" t="s">
        <v>7229</v>
      </c>
      <c r="C778" s="822" t="s">
        <v>7235</v>
      </c>
      <c r="D778" s="822" t="s">
        <v>8582</v>
      </c>
      <c r="E778" s="822" t="s">
        <v>8583</v>
      </c>
      <c r="F778" s="831"/>
      <c r="G778" s="831"/>
      <c r="H778" s="831"/>
      <c r="I778" s="831"/>
      <c r="J778" s="831">
        <v>12</v>
      </c>
      <c r="K778" s="831">
        <v>2172</v>
      </c>
      <c r="L778" s="831">
        <v>1</v>
      </c>
      <c r="M778" s="831">
        <v>181</v>
      </c>
      <c r="N778" s="831">
        <v>0</v>
      </c>
      <c r="O778" s="831">
        <v>0</v>
      </c>
      <c r="P778" s="827">
        <v>0</v>
      </c>
      <c r="Q778" s="832"/>
    </row>
    <row r="779" spans="1:17" ht="14.45" customHeight="1" x14ac:dyDescent="0.2">
      <c r="A779" s="821" t="s">
        <v>614</v>
      </c>
      <c r="B779" s="822" t="s">
        <v>7229</v>
      </c>
      <c r="C779" s="822" t="s">
        <v>7235</v>
      </c>
      <c r="D779" s="822" t="s">
        <v>7344</v>
      </c>
      <c r="E779" s="822" t="s">
        <v>7345</v>
      </c>
      <c r="F779" s="831"/>
      <c r="G779" s="831"/>
      <c r="H779" s="831"/>
      <c r="I779" s="831"/>
      <c r="J779" s="831"/>
      <c r="K779" s="831"/>
      <c r="L779" s="831"/>
      <c r="M779" s="831"/>
      <c r="N779" s="831">
        <v>1</v>
      </c>
      <c r="O779" s="831">
        <v>377</v>
      </c>
      <c r="P779" s="827"/>
      <c r="Q779" s="832">
        <v>377</v>
      </c>
    </row>
    <row r="780" spans="1:17" ht="14.45" customHeight="1" x14ac:dyDescent="0.2">
      <c r="A780" s="821" t="s">
        <v>614</v>
      </c>
      <c r="B780" s="822" t="s">
        <v>7229</v>
      </c>
      <c r="C780" s="822" t="s">
        <v>7235</v>
      </c>
      <c r="D780" s="822" t="s">
        <v>7447</v>
      </c>
      <c r="E780" s="822" t="s">
        <v>7448</v>
      </c>
      <c r="F780" s="831">
        <v>3</v>
      </c>
      <c r="G780" s="831">
        <v>4632</v>
      </c>
      <c r="H780" s="831"/>
      <c r="I780" s="831">
        <v>1544</v>
      </c>
      <c r="J780" s="831"/>
      <c r="K780" s="831"/>
      <c r="L780" s="831"/>
      <c r="M780" s="831"/>
      <c r="N780" s="831"/>
      <c r="O780" s="831"/>
      <c r="P780" s="827"/>
      <c r="Q780" s="832"/>
    </row>
    <row r="781" spans="1:17" ht="14.45" customHeight="1" x14ac:dyDescent="0.2">
      <c r="A781" s="821" t="s">
        <v>614</v>
      </c>
      <c r="B781" s="822" t="s">
        <v>7229</v>
      </c>
      <c r="C781" s="822" t="s">
        <v>7235</v>
      </c>
      <c r="D781" s="822" t="s">
        <v>8584</v>
      </c>
      <c r="E781" s="822" t="s">
        <v>8585</v>
      </c>
      <c r="F781" s="831">
        <v>1</v>
      </c>
      <c r="G781" s="831">
        <v>1865</v>
      </c>
      <c r="H781" s="831"/>
      <c r="I781" s="831">
        <v>1865</v>
      </c>
      <c r="J781" s="831"/>
      <c r="K781" s="831"/>
      <c r="L781" s="831"/>
      <c r="M781" s="831"/>
      <c r="N781" s="831">
        <v>1</v>
      </c>
      <c r="O781" s="831">
        <v>1886</v>
      </c>
      <c r="P781" s="827"/>
      <c r="Q781" s="832">
        <v>1886</v>
      </c>
    </row>
    <row r="782" spans="1:17" ht="14.45" customHeight="1" x14ac:dyDescent="0.2">
      <c r="A782" s="821" t="s">
        <v>614</v>
      </c>
      <c r="B782" s="822" t="s">
        <v>7229</v>
      </c>
      <c r="C782" s="822" t="s">
        <v>7235</v>
      </c>
      <c r="D782" s="822" t="s">
        <v>8586</v>
      </c>
      <c r="E782" s="822" t="s">
        <v>8587</v>
      </c>
      <c r="F782" s="831">
        <v>4</v>
      </c>
      <c r="G782" s="831">
        <v>468</v>
      </c>
      <c r="H782" s="831">
        <v>0.78655462184873948</v>
      </c>
      <c r="I782" s="831">
        <v>117</v>
      </c>
      <c r="J782" s="831">
        <v>5</v>
      </c>
      <c r="K782" s="831">
        <v>595</v>
      </c>
      <c r="L782" s="831">
        <v>1</v>
      </c>
      <c r="M782" s="831">
        <v>119</v>
      </c>
      <c r="N782" s="831">
        <v>3</v>
      </c>
      <c r="O782" s="831">
        <v>363</v>
      </c>
      <c r="P782" s="827">
        <v>0.61008403361344543</v>
      </c>
      <c r="Q782" s="832">
        <v>121</v>
      </c>
    </row>
    <row r="783" spans="1:17" ht="14.45" customHeight="1" x14ac:dyDescent="0.2">
      <c r="A783" s="821" t="s">
        <v>614</v>
      </c>
      <c r="B783" s="822" t="s">
        <v>7229</v>
      </c>
      <c r="C783" s="822" t="s">
        <v>7235</v>
      </c>
      <c r="D783" s="822" t="s">
        <v>7346</v>
      </c>
      <c r="E783" s="822" t="s">
        <v>7347</v>
      </c>
      <c r="F783" s="831">
        <v>1</v>
      </c>
      <c r="G783" s="831">
        <v>1310</v>
      </c>
      <c r="H783" s="831">
        <v>0.49772036474164133</v>
      </c>
      <c r="I783" s="831">
        <v>1310</v>
      </c>
      <c r="J783" s="831">
        <v>2</v>
      </c>
      <c r="K783" s="831">
        <v>2632</v>
      </c>
      <c r="L783" s="831">
        <v>1</v>
      </c>
      <c r="M783" s="831">
        <v>1316</v>
      </c>
      <c r="N783" s="831">
        <v>4</v>
      </c>
      <c r="O783" s="831">
        <v>5284</v>
      </c>
      <c r="P783" s="827">
        <v>2.0075987841945291</v>
      </c>
      <c r="Q783" s="832">
        <v>1321</v>
      </c>
    </row>
    <row r="784" spans="1:17" ht="14.45" customHeight="1" x14ac:dyDescent="0.2">
      <c r="A784" s="821" t="s">
        <v>614</v>
      </c>
      <c r="B784" s="822" t="s">
        <v>7229</v>
      </c>
      <c r="C784" s="822" t="s">
        <v>7235</v>
      </c>
      <c r="D784" s="822" t="s">
        <v>7449</v>
      </c>
      <c r="E784" s="822" t="s">
        <v>7450</v>
      </c>
      <c r="F784" s="831">
        <v>2</v>
      </c>
      <c r="G784" s="831">
        <v>782</v>
      </c>
      <c r="H784" s="831"/>
      <c r="I784" s="831">
        <v>391</v>
      </c>
      <c r="J784" s="831"/>
      <c r="K784" s="831"/>
      <c r="L784" s="831"/>
      <c r="M784" s="831"/>
      <c r="N784" s="831"/>
      <c r="O784" s="831"/>
      <c r="P784" s="827"/>
      <c r="Q784" s="832"/>
    </row>
    <row r="785" spans="1:17" ht="14.45" customHeight="1" x14ac:dyDescent="0.2">
      <c r="A785" s="821" t="s">
        <v>614</v>
      </c>
      <c r="B785" s="822" t="s">
        <v>7229</v>
      </c>
      <c r="C785" s="822" t="s">
        <v>7235</v>
      </c>
      <c r="D785" s="822" t="s">
        <v>7348</v>
      </c>
      <c r="E785" s="822" t="s">
        <v>7349</v>
      </c>
      <c r="F785" s="831">
        <v>6</v>
      </c>
      <c r="G785" s="831">
        <v>2118</v>
      </c>
      <c r="H785" s="831">
        <v>0.4589382448537378</v>
      </c>
      <c r="I785" s="831">
        <v>353</v>
      </c>
      <c r="J785" s="831">
        <v>13</v>
      </c>
      <c r="K785" s="831">
        <v>4615</v>
      </c>
      <c r="L785" s="831">
        <v>1</v>
      </c>
      <c r="M785" s="831">
        <v>355</v>
      </c>
      <c r="N785" s="831">
        <v>5</v>
      </c>
      <c r="O785" s="831">
        <v>1780</v>
      </c>
      <c r="P785" s="827">
        <v>0.38569880823401947</v>
      </c>
      <c r="Q785" s="832">
        <v>356</v>
      </c>
    </row>
    <row r="786" spans="1:17" ht="14.45" customHeight="1" x14ac:dyDescent="0.2">
      <c r="A786" s="821" t="s">
        <v>614</v>
      </c>
      <c r="B786" s="822" t="s">
        <v>7229</v>
      </c>
      <c r="C786" s="822" t="s">
        <v>7235</v>
      </c>
      <c r="D786" s="822" t="s">
        <v>8588</v>
      </c>
      <c r="E786" s="822" t="s">
        <v>8589</v>
      </c>
      <c r="F786" s="831"/>
      <c r="G786" s="831"/>
      <c r="H786" s="831"/>
      <c r="I786" s="831"/>
      <c r="J786" s="831"/>
      <c r="K786" s="831"/>
      <c r="L786" s="831"/>
      <c r="M786" s="831"/>
      <c r="N786" s="831">
        <v>0</v>
      </c>
      <c r="O786" s="831">
        <v>0</v>
      </c>
      <c r="P786" s="827"/>
      <c r="Q786" s="832"/>
    </row>
    <row r="787" spans="1:17" ht="14.45" customHeight="1" x14ac:dyDescent="0.2">
      <c r="A787" s="821" t="s">
        <v>614</v>
      </c>
      <c r="B787" s="822" t="s">
        <v>7229</v>
      </c>
      <c r="C787" s="822" t="s">
        <v>7235</v>
      </c>
      <c r="D787" s="822" t="s">
        <v>7350</v>
      </c>
      <c r="E787" s="822" t="s">
        <v>7351</v>
      </c>
      <c r="F787" s="831">
        <v>27</v>
      </c>
      <c r="G787" s="831">
        <v>13527</v>
      </c>
      <c r="H787" s="831">
        <v>1.2151455264103486</v>
      </c>
      <c r="I787" s="831">
        <v>501</v>
      </c>
      <c r="J787" s="831">
        <v>22</v>
      </c>
      <c r="K787" s="831">
        <v>11132</v>
      </c>
      <c r="L787" s="831">
        <v>1</v>
      </c>
      <c r="M787" s="831">
        <v>506</v>
      </c>
      <c r="N787" s="831">
        <v>22</v>
      </c>
      <c r="O787" s="831">
        <v>11198</v>
      </c>
      <c r="P787" s="827">
        <v>1.0059288537549407</v>
      </c>
      <c r="Q787" s="832">
        <v>509</v>
      </c>
    </row>
    <row r="788" spans="1:17" ht="14.45" customHeight="1" x14ac:dyDescent="0.2">
      <c r="A788" s="821" t="s">
        <v>614</v>
      </c>
      <c r="B788" s="822" t="s">
        <v>7229</v>
      </c>
      <c r="C788" s="822" t="s">
        <v>7235</v>
      </c>
      <c r="D788" s="822" t="s">
        <v>7451</v>
      </c>
      <c r="E788" s="822" t="s">
        <v>7452</v>
      </c>
      <c r="F788" s="831">
        <v>1</v>
      </c>
      <c r="G788" s="831">
        <v>506</v>
      </c>
      <c r="H788" s="831"/>
      <c r="I788" s="831">
        <v>506</v>
      </c>
      <c r="J788" s="831"/>
      <c r="K788" s="831"/>
      <c r="L788" s="831"/>
      <c r="M788" s="831"/>
      <c r="N788" s="831"/>
      <c r="O788" s="831"/>
      <c r="P788" s="827"/>
      <c r="Q788" s="832"/>
    </row>
    <row r="789" spans="1:17" ht="14.45" customHeight="1" x14ac:dyDescent="0.2">
      <c r="A789" s="821" t="s">
        <v>614</v>
      </c>
      <c r="B789" s="822" t="s">
        <v>7229</v>
      </c>
      <c r="C789" s="822" t="s">
        <v>7235</v>
      </c>
      <c r="D789" s="822" t="s">
        <v>8590</v>
      </c>
      <c r="E789" s="822" t="s">
        <v>8591</v>
      </c>
      <c r="F789" s="831">
        <v>1</v>
      </c>
      <c r="G789" s="831">
        <v>4796</v>
      </c>
      <c r="H789" s="831"/>
      <c r="I789" s="831">
        <v>4796</v>
      </c>
      <c r="J789" s="831"/>
      <c r="K789" s="831"/>
      <c r="L789" s="831"/>
      <c r="M789" s="831"/>
      <c r="N789" s="831"/>
      <c r="O789" s="831"/>
      <c r="P789" s="827"/>
      <c r="Q789" s="832"/>
    </row>
    <row r="790" spans="1:17" ht="14.45" customHeight="1" x14ac:dyDescent="0.2">
      <c r="A790" s="821" t="s">
        <v>614</v>
      </c>
      <c r="B790" s="822" t="s">
        <v>7229</v>
      </c>
      <c r="C790" s="822" t="s">
        <v>7235</v>
      </c>
      <c r="D790" s="822" t="s">
        <v>8592</v>
      </c>
      <c r="E790" s="822" t="s">
        <v>8593</v>
      </c>
      <c r="F790" s="831">
        <v>2</v>
      </c>
      <c r="G790" s="831">
        <v>8218</v>
      </c>
      <c r="H790" s="831">
        <v>1.9893488259501331</v>
      </c>
      <c r="I790" s="831">
        <v>4109</v>
      </c>
      <c r="J790" s="831">
        <v>1</v>
      </c>
      <c r="K790" s="831">
        <v>4131</v>
      </c>
      <c r="L790" s="831">
        <v>1</v>
      </c>
      <c r="M790" s="831">
        <v>4131</v>
      </c>
      <c r="N790" s="831"/>
      <c r="O790" s="831"/>
      <c r="P790" s="827"/>
      <c r="Q790" s="832"/>
    </row>
    <row r="791" spans="1:17" ht="14.45" customHeight="1" x14ac:dyDescent="0.2">
      <c r="A791" s="821" t="s">
        <v>614</v>
      </c>
      <c r="B791" s="822" t="s">
        <v>7229</v>
      </c>
      <c r="C791" s="822" t="s">
        <v>7235</v>
      </c>
      <c r="D791" s="822" t="s">
        <v>8594</v>
      </c>
      <c r="E791" s="822" t="s">
        <v>8595</v>
      </c>
      <c r="F791" s="831">
        <v>2</v>
      </c>
      <c r="G791" s="831">
        <v>11452</v>
      </c>
      <c r="H791" s="831">
        <v>1.9833737443713197</v>
      </c>
      <c r="I791" s="831">
        <v>5726</v>
      </c>
      <c r="J791" s="831">
        <v>1</v>
      </c>
      <c r="K791" s="831">
        <v>5774</v>
      </c>
      <c r="L791" s="831">
        <v>1</v>
      </c>
      <c r="M791" s="831">
        <v>5774</v>
      </c>
      <c r="N791" s="831">
        <v>6</v>
      </c>
      <c r="O791" s="831">
        <v>34902</v>
      </c>
      <c r="P791" s="827">
        <v>6.0446830620020782</v>
      </c>
      <c r="Q791" s="832">
        <v>5817</v>
      </c>
    </row>
    <row r="792" spans="1:17" ht="14.45" customHeight="1" x14ac:dyDescent="0.2">
      <c r="A792" s="821" t="s">
        <v>614</v>
      </c>
      <c r="B792" s="822" t="s">
        <v>7229</v>
      </c>
      <c r="C792" s="822" t="s">
        <v>7235</v>
      </c>
      <c r="D792" s="822" t="s">
        <v>8596</v>
      </c>
      <c r="E792" s="822" t="s">
        <v>8597</v>
      </c>
      <c r="F792" s="831"/>
      <c r="G792" s="831"/>
      <c r="H792" s="831"/>
      <c r="I792" s="831"/>
      <c r="J792" s="831">
        <v>1</v>
      </c>
      <c r="K792" s="831">
        <v>261</v>
      </c>
      <c r="L792" s="831">
        <v>1</v>
      </c>
      <c r="M792" s="831">
        <v>261</v>
      </c>
      <c r="N792" s="831"/>
      <c r="O792" s="831"/>
      <c r="P792" s="827"/>
      <c r="Q792" s="832"/>
    </row>
    <row r="793" spans="1:17" ht="14.45" customHeight="1" x14ac:dyDescent="0.2">
      <c r="A793" s="821" t="s">
        <v>614</v>
      </c>
      <c r="B793" s="822" t="s">
        <v>7229</v>
      </c>
      <c r="C793" s="822" t="s">
        <v>7235</v>
      </c>
      <c r="D793" s="822" t="s">
        <v>8598</v>
      </c>
      <c r="E793" s="822" t="s">
        <v>8599</v>
      </c>
      <c r="F793" s="831">
        <v>1</v>
      </c>
      <c r="G793" s="831">
        <v>2765</v>
      </c>
      <c r="H793" s="831"/>
      <c r="I793" s="831">
        <v>2765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614</v>
      </c>
      <c r="B794" s="822" t="s">
        <v>7229</v>
      </c>
      <c r="C794" s="822" t="s">
        <v>7235</v>
      </c>
      <c r="D794" s="822" t="s">
        <v>8600</v>
      </c>
      <c r="E794" s="822" t="s">
        <v>8601</v>
      </c>
      <c r="F794" s="831">
        <v>1</v>
      </c>
      <c r="G794" s="831">
        <v>2556</v>
      </c>
      <c r="H794" s="831"/>
      <c r="I794" s="831">
        <v>2556</v>
      </c>
      <c r="J794" s="831"/>
      <c r="K794" s="831"/>
      <c r="L794" s="831"/>
      <c r="M794" s="831"/>
      <c r="N794" s="831">
        <v>1</v>
      </c>
      <c r="O794" s="831">
        <v>2580</v>
      </c>
      <c r="P794" s="827"/>
      <c r="Q794" s="832">
        <v>2580</v>
      </c>
    </row>
    <row r="795" spans="1:17" ht="14.45" customHeight="1" x14ac:dyDescent="0.2">
      <c r="A795" s="821" t="s">
        <v>614</v>
      </c>
      <c r="B795" s="822" t="s">
        <v>7229</v>
      </c>
      <c r="C795" s="822" t="s">
        <v>7235</v>
      </c>
      <c r="D795" s="822" t="s">
        <v>8602</v>
      </c>
      <c r="E795" s="822" t="s">
        <v>8603</v>
      </c>
      <c r="F795" s="831">
        <v>1</v>
      </c>
      <c r="G795" s="831">
        <v>2554</v>
      </c>
      <c r="H795" s="831"/>
      <c r="I795" s="831">
        <v>2554</v>
      </c>
      <c r="J795" s="831"/>
      <c r="K795" s="831"/>
      <c r="L795" s="831"/>
      <c r="M795" s="831"/>
      <c r="N795" s="831">
        <v>2</v>
      </c>
      <c r="O795" s="831">
        <v>5914</v>
      </c>
      <c r="P795" s="827"/>
      <c r="Q795" s="832">
        <v>2957</v>
      </c>
    </row>
    <row r="796" spans="1:17" ht="14.45" customHeight="1" x14ac:dyDescent="0.2">
      <c r="A796" s="821" t="s">
        <v>614</v>
      </c>
      <c r="B796" s="822" t="s">
        <v>7229</v>
      </c>
      <c r="C796" s="822" t="s">
        <v>7235</v>
      </c>
      <c r="D796" s="822" t="s">
        <v>8604</v>
      </c>
      <c r="E796" s="822" t="s">
        <v>8605</v>
      </c>
      <c r="F796" s="831">
        <v>7</v>
      </c>
      <c r="G796" s="831">
        <v>32060</v>
      </c>
      <c r="H796" s="831">
        <v>3.479487736053831</v>
      </c>
      <c r="I796" s="831">
        <v>4580</v>
      </c>
      <c r="J796" s="831">
        <v>2</v>
      </c>
      <c r="K796" s="831">
        <v>9214</v>
      </c>
      <c r="L796" s="831">
        <v>1</v>
      </c>
      <c r="M796" s="831">
        <v>4607</v>
      </c>
      <c r="N796" s="831">
        <v>2</v>
      </c>
      <c r="O796" s="831">
        <v>9262</v>
      </c>
      <c r="P796" s="827">
        <v>1.0052094638593445</v>
      </c>
      <c r="Q796" s="832">
        <v>4631</v>
      </c>
    </row>
    <row r="797" spans="1:17" ht="14.45" customHeight="1" x14ac:dyDescent="0.2">
      <c r="A797" s="821" t="s">
        <v>614</v>
      </c>
      <c r="B797" s="822" t="s">
        <v>7229</v>
      </c>
      <c r="C797" s="822" t="s">
        <v>7235</v>
      </c>
      <c r="D797" s="822" t="s">
        <v>7399</v>
      </c>
      <c r="E797" s="822" t="s">
        <v>7400</v>
      </c>
      <c r="F797" s="831">
        <v>14</v>
      </c>
      <c r="G797" s="831">
        <v>52066</v>
      </c>
      <c r="H797" s="831">
        <v>0.69606951871657752</v>
      </c>
      <c r="I797" s="831">
        <v>3719</v>
      </c>
      <c r="J797" s="831">
        <v>20</v>
      </c>
      <c r="K797" s="831">
        <v>74800</v>
      </c>
      <c r="L797" s="831">
        <v>1</v>
      </c>
      <c r="M797" s="831">
        <v>3740</v>
      </c>
      <c r="N797" s="831">
        <v>9</v>
      </c>
      <c r="O797" s="831">
        <v>33822</v>
      </c>
      <c r="P797" s="827">
        <v>0.4521657754010695</v>
      </c>
      <c r="Q797" s="832">
        <v>3758</v>
      </c>
    </row>
    <row r="798" spans="1:17" ht="14.45" customHeight="1" x14ac:dyDescent="0.2">
      <c r="A798" s="821" t="s">
        <v>614</v>
      </c>
      <c r="B798" s="822" t="s">
        <v>7229</v>
      </c>
      <c r="C798" s="822" t="s">
        <v>7235</v>
      </c>
      <c r="D798" s="822" t="s">
        <v>7453</v>
      </c>
      <c r="E798" s="822" t="s">
        <v>7454</v>
      </c>
      <c r="F798" s="831">
        <v>1</v>
      </c>
      <c r="G798" s="831">
        <v>1738</v>
      </c>
      <c r="H798" s="831"/>
      <c r="I798" s="831">
        <v>1738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614</v>
      </c>
      <c r="B799" s="822" t="s">
        <v>7229</v>
      </c>
      <c r="C799" s="822" t="s">
        <v>7235</v>
      </c>
      <c r="D799" s="822" t="s">
        <v>8606</v>
      </c>
      <c r="E799" s="822" t="s">
        <v>8607</v>
      </c>
      <c r="F799" s="831"/>
      <c r="G799" s="831"/>
      <c r="H799" s="831"/>
      <c r="I799" s="831"/>
      <c r="J799" s="831"/>
      <c r="K799" s="831"/>
      <c r="L799" s="831"/>
      <c r="M799" s="831"/>
      <c r="N799" s="831">
        <v>1</v>
      </c>
      <c r="O799" s="831">
        <v>3322</v>
      </c>
      <c r="P799" s="827"/>
      <c r="Q799" s="832">
        <v>3322</v>
      </c>
    </row>
    <row r="800" spans="1:17" ht="14.45" customHeight="1" x14ac:dyDescent="0.2">
      <c r="A800" s="821" t="s">
        <v>614</v>
      </c>
      <c r="B800" s="822" t="s">
        <v>7229</v>
      </c>
      <c r="C800" s="822" t="s">
        <v>7235</v>
      </c>
      <c r="D800" s="822" t="s">
        <v>8608</v>
      </c>
      <c r="E800" s="822" t="s">
        <v>8609</v>
      </c>
      <c r="F800" s="831">
        <v>180</v>
      </c>
      <c r="G800" s="831">
        <v>0</v>
      </c>
      <c r="H800" s="831"/>
      <c r="I800" s="831">
        <v>0</v>
      </c>
      <c r="J800" s="831">
        <v>230</v>
      </c>
      <c r="K800" s="831">
        <v>0</v>
      </c>
      <c r="L800" s="831"/>
      <c r="M800" s="831">
        <v>0</v>
      </c>
      <c r="N800" s="831">
        <v>166</v>
      </c>
      <c r="O800" s="831">
        <v>0</v>
      </c>
      <c r="P800" s="827"/>
      <c r="Q800" s="832">
        <v>0</v>
      </c>
    </row>
    <row r="801" spans="1:17" ht="14.45" customHeight="1" x14ac:dyDescent="0.2">
      <c r="A801" s="821" t="s">
        <v>614</v>
      </c>
      <c r="B801" s="822" t="s">
        <v>7229</v>
      </c>
      <c r="C801" s="822" t="s">
        <v>7235</v>
      </c>
      <c r="D801" s="822" t="s">
        <v>8610</v>
      </c>
      <c r="E801" s="822" t="s">
        <v>8611</v>
      </c>
      <c r="F801" s="831">
        <v>1</v>
      </c>
      <c r="G801" s="831">
        <v>2939</v>
      </c>
      <c r="H801" s="831">
        <v>0.84991324465008677</v>
      </c>
      <c r="I801" s="831">
        <v>2939</v>
      </c>
      <c r="J801" s="831">
        <v>1</v>
      </c>
      <c r="K801" s="831">
        <v>3458</v>
      </c>
      <c r="L801" s="831">
        <v>1</v>
      </c>
      <c r="M801" s="831">
        <v>3458</v>
      </c>
      <c r="N801" s="831">
        <v>1</v>
      </c>
      <c r="O801" s="831">
        <v>3477</v>
      </c>
      <c r="P801" s="827">
        <v>1.0054945054945055</v>
      </c>
      <c r="Q801" s="832">
        <v>3477</v>
      </c>
    </row>
    <row r="802" spans="1:17" ht="14.45" customHeight="1" x14ac:dyDescent="0.2">
      <c r="A802" s="821" t="s">
        <v>614</v>
      </c>
      <c r="B802" s="822" t="s">
        <v>7229</v>
      </c>
      <c r="C802" s="822" t="s">
        <v>7235</v>
      </c>
      <c r="D802" s="822" t="s">
        <v>7356</v>
      </c>
      <c r="E802" s="822" t="s">
        <v>7357</v>
      </c>
      <c r="F802" s="831">
        <v>5</v>
      </c>
      <c r="G802" s="831">
        <v>3743</v>
      </c>
      <c r="H802" s="831">
        <v>0.26196808510638298</v>
      </c>
      <c r="I802" s="831">
        <v>748.6</v>
      </c>
      <c r="J802" s="831">
        <v>19</v>
      </c>
      <c r="K802" s="831">
        <v>14288</v>
      </c>
      <c r="L802" s="831">
        <v>1</v>
      </c>
      <c r="M802" s="831">
        <v>752</v>
      </c>
      <c r="N802" s="831">
        <v>8</v>
      </c>
      <c r="O802" s="831">
        <v>6040</v>
      </c>
      <c r="P802" s="827">
        <v>0.42273236282194848</v>
      </c>
      <c r="Q802" s="832">
        <v>755</v>
      </c>
    </row>
    <row r="803" spans="1:17" ht="14.45" customHeight="1" x14ac:dyDescent="0.2">
      <c r="A803" s="821" t="s">
        <v>614</v>
      </c>
      <c r="B803" s="822" t="s">
        <v>7229</v>
      </c>
      <c r="C803" s="822" t="s">
        <v>7235</v>
      </c>
      <c r="D803" s="822" t="s">
        <v>8612</v>
      </c>
      <c r="E803" s="822" t="s">
        <v>8613</v>
      </c>
      <c r="F803" s="831"/>
      <c r="G803" s="831"/>
      <c r="H803" s="831"/>
      <c r="I803" s="831"/>
      <c r="J803" s="831"/>
      <c r="K803" s="831"/>
      <c r="L803" s="831"/>
      <c r="M803" s="831"/>
      <c r="N803" s="831">
        <v>1</v>
      </c>
      <c r="O803" s="831">
        <v>957</v>
      </c>
      <c r="P803" s="827"/>
      <c r="Q803" s="832">
        <v>957</v>
      </c>
    </row>
    <row r="804" spans="1:17" ht="14.45" customHeight="1" x14ac:dyDescent="0.2">
      <c r="A804" s="821" t="s">
        <v>614</v>
      </c>
      <c r="B804" s="822" t="s">
        <v>7229</v>
      </c>
      <c r="C804" s="822" t="s">
        <v>7235</v>
      </c>
      <c r="D804" s="822" t="s">
        <v>8614</v>
      </c>
      <c r="E804" s="822" t="s">
        <v>8615</v>
      </c>
      <c r="F804" s="831">
        <v>182</v>
      </c>
      <c r="G804" s="831">
        <v>130369</v>
      </c>
      <c r="H804" s="831">
        <v>1.0394179788718358</v>
      </c>
      <c r="I804" s="831">
        <v>716.3131868131868</v>
      </c>
      <c r="J804" s="831">
        <v>173</v>
      </c>
      <c r="K804" s="831">
        <v>125425</v>
      </c>
      <c r="L804" s="831">
        <v>1</v>
      </c>
      <c r="M804" s="831">
        <v>725</v>
      </c>
      <c r="N804" s="831">
        <v>5</v>
      </c>
      <c r="O804" s="831">
        <v>3660</v>
      </c>
      <c r="P804" s="827">
        <v>2.9180785329878414E-2</v>
      </c>
      <c r="Q804" s="832">
        <v>732</v>
      </c>
    </row>
    <row r="805" spans="1:17" ht="14.45" customHeight="1" x14ac:dyDescent="0.2">
      <c r="A805" s="821" t="s">
        <v>614</v>
      </c>
      <c r="B805" s="822" t="s">
        <v>7229</v>
      </c>
      <c r="C805" s="822" t="s">
        <v>7235</v>
      </c>
      <c r="D805" s="822" t="s">
        <v>7358</v>
      </c>
      <c r="E805" s="822" t="s">
        <v>7359</v>
      </c>
      <c r="F805" s="831">
        <v>9</v>
      </c>
      <c r="G805" s="831">
        <v>4545</v>
      </c>
      <c r="H805" s="831">
        <v>0.99019607843137258</v>
      </c>
      <c r="I805" s="831">
        <v>505</v>
      </c>
      <c r="J805" s="831">
        <v>9</v>
      </c>
      <c r="K805" s="831">
        <v>4590</v>
      </c>
      <c r="L805" s="831">
        <v>1</v>
      </c>
      <c r="M805" s="831">
        <v>510</v>
      </c>
      <c r="N805" s="831">
        <v>3</v>
      </c>
      <c r="O805" s="831">
        <v>1539</v>
      </c>
      <c r="P805" s="827">
        <v>0.3352941176470588</v>
      </c>
      <c r="Q805" s="832">
        <v>513</v>
      </c>
    </row>
    <row r="806" spans="1:17" ht="14.45" customHeight="1" x14ac:dyDescent="0.2">
      <c r="A806" s="821" t="s">
        <v>614</v>
      </c>
      <c r="B806" s="822" t="s">
        <v>7229</v>
      </c>
      <c r="C806" s="822" t="s">
        <v>7235</v>
      </c>
      <c r="D806" s="822" t="s">
        <v>8616</v>
      </c>
      <c r="E806" s="822" t="s">
        <v>8617</v>
      </c>
      <c r="F806" s="831"/>
      <c r="G806" s="831"/>
      <c r="H806" s="831"/>
      <c r="I806" s="831"/>
      <c r="J806" s="831">
        <v>3</v>
      </c>
      <c r="K806" s="831">
        <v>18345</v>
      </c>
      <c r="L806" s="831">
        <v>1</v>
      </c>
      <c r="M806" s="831">
        <v>6115</v>
      </c>
      <c r="N806" s="831"/>
      <c r="O806" s="831"/>
      <c r="P806" s="827"/>
      <c r="Q806" s="832"/>
    </row>
    <row r="807" spans="1:17" ht="14.45" customHeight="1" x14ac:dyDescent="0.2">
      <c r="A807" s="821" t="s">
        <v>614</v>
      </c>
      <c r="B807" s="822" t="s">
        <v>7229</v>
      </c>
      <c r="C807" s="822" t="s">
        <v>7235</v>
      </c>
      <c r="D807" s="822" t="s">
        <v>8618</v>
      </c>
      <c r="E807" s="822" t="s">
        <v>8619</v>
      </c>
      <c r="F807" s="831"/>
      <c r="G807" s="831"/>
      <c r="H807" s="831"/>
      <c r="I807" s="831"/>
      <c r="J807" s="831"/>
      <c r="K807" s="831"/>
      <c r="L807" s="831"/>
      <c r="M807" s="831"/>
      <c r="N807" s="831">
        <v>0</v>
      </c>
      <c r="O807" s="831">
        <v>0</v>
      </c>
      <c r="P807" s="827"/>
      <c r="Q807" s="832"/>
    </row>
    <row r="808" spans="1:17" ht="14.45" customHeight="1" x14ac:dyDescent="0.2">
      <c r="A808" s="821" t="s">
        <v>614</v>
      </c>
      <c r="B808" s="822" t="s">
        <v>7229</v>
      </c>
      <c r="C808" s="822" t="s">
        <v>7235</v>
      </c>
      <c r="D808" s="822" t="s">
        <v>8620</v>
      </c>
      <c r="E808" s="822" t="s">
        <v>8621</v>
      </c>
      <c r="F808" s="831">
        <v>1</v>
      </c>
      <c r="G808" s="831">
        <v>894</v>
      </c>
      <c r="H808" s="831"/>
      <c r="I808" s="831">
        <v>894</v>
      </c>
      <c r="J808" s="831"/>
      <c r="K808" s="831"/>
      <c r="L808" s="831"/>
      <c r="M808" s="831"/>
      <c r="N808" s="831"/>
      <c r="O808" s="831"/>
      <c r="P808" s="827"/>
      <c r="Q808" s="832"/>
    </row>
    <row r="809" spans="1:17" ht="14.45" customHeight="1" x14ac:dyDescent="0.2">
      <c r="A809" s="821" t="s">
        <v>614</v>
      </c>
      <c r="B809" s="822" t="s">
        <v>7229</v>
      </c>
      <c r="C809" s="822" t="s">
        <v>7235</v>
      </c>
      <c r="D809" s="822" t="s">
        <v>7360</v>
      </c>
      <c r="E809" s="822" t="s">
        <v>7361</v>
      </c>
      <c r="F809" s="831">
        <v>0</v>
      </c>
      <c r="G809" s="831">
        <v>0</v>
      </c>
      <c r="H809" s="831"/>
      <c r="I809" s="831"/>
      <c r="J809" s="831"/>
      <c r="K809" s="831"/>
      <c r="L809" s="831"/>
      <c r="M809" s="831"/>
      <c r="N809" s="831">
        <v>2</v>
      </c>
      <c r="O809" s="831">
        <v>176</v>
      </c>
      <c r="P809" s="827"/>
      <c r="Q809" s="832">
        <v>88</v>
      </c>
    </row>
    <row r="810" spans="1:17" ht="14.45" customHeight="1" x14ac:dyDescent="0.2">
      <c r="A810" s="821" t="s">
        <v>614</v>
      </c>
      <c r="B810" s="822" t="s">
        <v>7229</v>
      </c>
      <c r="C810" s="822" t="s">
        <v>7235</v>
      </c>
      <c r="D810" s="822" t="s">
        <v>8622</v>
      </c>
      <c r="E810" s="822" t="s">
        <v>8623</v>
      </c>
      <c r="F810" s="831"/>
      <c r="G810" s="831"/>
      <c r="H810" s="831"/>
      <c r="I810" s="831"/>
      <c r="J810" s="831"/>
      <c r="K810" s="831"/>
      <c r="L810" s="831"/>
      <c r="M810" s="831"/>
      <c r="N810" s="831">
        <v>1</v>
      </c>
      <c r="O810" s="831">
        <v>5408</v>
      </c>
      <c r="P810" s="827"/>
      <c r="Q810" s="832">
        <v>5408</v>
      </c>
    </row>
    <row r="811" spans="1:17" ht="14.45" customHeight="1" x14ac:dyDescent="0.2">
      <c r="A811" s="821" t="s">
        <v>614</v>
      </c>
      <c r="B811" s="822" t="s">
        <v>7229</v>
      </c>
      <c r="C811" s="822" t="s">
        <v>7235</v>
      </c>
      <c r="D811" s="822" t="s">
        <v>8624</v>
      </c>
      <c r="E811" s="822" t="s">
        <v>8625</v>
      </c>
      <c r="F811" s="831">
        <v>1</v>
      </c>
      <c r="G811" s="831">
        <v>1447</v>
      </c>
      <c r="H811" s="831"/>
      <c r="I811" s="831">
        <v>1447</v>
      </c>
      <c r="J811" s="831"/>
      <c r="K811" s="831"/>
      <c r="L811" s="831"/>
      <c r="M811" s="831"/>
      <c r="N811" s="831">
        <v>1</v>
      </c>
      <c r="O811" s="831">
        <v>1458</v>
      </c>
      <c r="P811" s="827"/>
      <c r="Q811" s="832">
        <v>1458</v>
      </c>
    </row>
    <row r="812" spans="1:17" ht="14.45" customHeight="1" x14ac:dyDescent="0.2">
      <c r="A812" s="821" t="s">
        <v>614</v>
      </c>
      <c r="B812" s="822" t="s">
        <v>7229</v>
      </c>
      <c r="C812" s="822" t="s">
        <v>7235</v>
      </c>
      <c r="D812" s="822" t="s">
        <v>8626</v>
      </c>
      <c r="E812" s="822" t="s">
        <v>8627</v>
      </c>
      <c r="F812" s="831">
        <v>1</v>
      </c>
      <c r="G812" s="831">
        <v>2292</v>
      </c>
      <c r="H812" s="831">
        <v>0.33174120712114635</v>
      </c>
      <c r="I812" s="831">
        <v>2292</v>
      </c>
      <c r="J812" s="831">
        <v>3</v>
      </c>
      <c r="K812" s="831">
        <v>6909</v>
      </c>
      <c r="L812" s="831">
        <v>1</v>
      </c>
      <c r="M812" s="831">
        <v>2303</v>
      </c>
      <c r="N812" s="831">
        <v>2</v>
      </c>
      <c r="O812" s="831">
        <v>4626</v>
      </c>
      <c r="P812" s="827">
        <v>0.66956144159791575</v>
      </c>
      <c r="Q812" s="832">
        <v>2313</v>
      </c>
    </row>
    <row r="813" spans="1:17" ht="14.45" customHeight="1" x14ac:dyDescent="0.2">
      <c r="A813" s="821" t="s">
        <v>614</v>
      </c>
      <c r="B813" s="822" t="s">
        <v>7229</v>
      </c>
      <c r="C813" s="822" t="s">
        <v>7235</v>
      </c>
      <c r="D813" s="822" t="s">
        <v>7362</v>
      </c>
      <c r="E813" s="822" t="s">
        <v>7363</v>
      </c>
      <c r="F813" s="831">
        <v>1</v>
      </c>
      <c r="G813" s="831">
        <v>500</v>
      </c>
      <c r="H813" s="831"/>
      <c r="I813" s="831">
        <v>500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614</v>
      </c>
      <c r="B814" s="822" t="s">
        <v>7229</v>
      </c>
      <c r="C814" s="822" t="s">
        <v>7235</v>
      </c>
      <c r="D814" s="822" t="s">
        <v>7248</v>
      </c>
      <c r="E814" s="822" t="s">
        <v>7249</v>
      </c>
      <c r="F814" s="831">
        <v>3</v>
      </c>
      <c r="G814" s="831">
        <v>996</v>
      </c>
      <c r="H814" s="831">
        <v>1.4777448071216617</v>
      </c>
      <c r="I814" s="831">
        <v>332</v>
      </c>
      <c r="J814" s="831">
        <v>2</v>
      </c>
      <c r="K814" s="831">
        <v>674</v>
      </c>
      <c r="L814" s="831">
        <v>1</v>
      </c>
      <c r="M814" s="831">
        <v>337</v>
      </c>
      <c r="N814" s="831">
        <v>3</v>
      </c>
      <c r="O814" s="831">
        <v>1020</v>
      </c>
      <c r="P814" s="827">
        <v>1.513353115727003</v>
      </c>
      <c r="Q814" s="832">
        <v>340</v>
      </c>
    </row>
    <row r="815" spans="1:17" ht="14.45" customHeight="1" x14ac:dyDescent="0.2">
      <c r="A815" s="821" t="s">
        <v>614</v>
      </c>
      <c r="B815" s="822" t="s">
        <v>7229</v>
      </c>
      <c r="C815" s="822" t="s">
        <v>7235</v>
      </c>
      <c r="D815" s="822" t="s">
        <v>8628</v>
      </c>
      <c r="E815" s="822" t="s">
        <v>8629</v>
      </c>
      <c r="F815" s="831">
        <v>1</v>
      </c>
      <c r="G815" s="831">
        <v>841</v>
      </c>
      <c r="H815" s="831"/>
      <c r="I815" s="831">
        <v>841</v>
      </c>
      <c r="J815" s="831"/>
      <c r="K815" s="831"/>
      <c r="L815" s="831"/>
      <c r="M815" s="831"/>
      <c r="N815" s="831"/>
      <c r="O815" s="831"/>
      <c r="P815" s="827"/>
      <c r="Q815" s="832"/>
    </row>
    <row r="816" spans="1:17" ht="14.45" customHeight="1" x14ac:dyDescent="0.2">
      <c r="A816" s="821" t="s">
        <v>614</v>
      </c>
      <c r="B816" s="822" t="s">
        <v>7229</v>
      </c>
      <c r="C816" s="822" t="s">
        <v>7235</v>
      </c>
      <c r="D816" s="822" t="s">
        <v>7364</v>
      </c>
      <c r="E816" s="822" t="s">
        <v>7365</v>
      </c>
      <c r="F816" s="831">
        <v>4</v>
      </c>
      <c r="G816" s="831">
        <v>6980</v>
      </c>
      <c r="H816" s="831">
        <v>0.49630261660978386</v>
      </c>
      <c r="I816" s="831">
        <v>1745</v>
      </c>
      <c r="J816" s="831">
        <v>8</v>
      </c>
      <c r="K816" s="831">
        <v>14064</v>
      </c>
      <c r="L816" s="831">
        <v>1</v>
      </c>
      <c r="M816" s="831">
        <v>1758</v>
      </c>
      <c r="N816" s="831">
        <v>5</v>
      </c>
      <c r="O816" s="831">
        <v>8845</v>
      </c>
      <c r="P816" s="827">
        <v>0.62891069397042099</v>
      </c>
      <c r="Q816" s="832">
        <v>1769</v>
      </c>
    </row>
    <row r="817" spans="1:17" ht="14.45" customHeight="1" x14ac:dyDescent="0.2">
      <c r="A817" s="821" t="s">
        <v>614</v>
      </c>
      <c r="B817" s="822" t="s">
        <v>7229</v>
      </c>
      <c r="C817" s="822" t="s">
        <v>7235</v>
      </c>
      <c r="D817" s="822" t="s">
        <v>8630</v>
      </c>
      <c r="E817" s="822" t="s">
        <v>8631</v>
      </c>
      <c r="F817" s="831">
        <v>1</v>
      </c>
      <c r="G817" s="831">
        <v>1011</v>
      </c>
      <c r="H817" s="831">
        <v>0.99507874015748032</v>
      </c>
      <c r="I817" s="831">
        <v>1011</v>
      </c>
      <c r="J817" s="831">
        <v>1</v>
      </c>
      <c r="K817" s="831">
        <v>1016</v>
      </c>
      <c r="L817" s="831">
        <v>1</v>
      </c>
      <c r="M817" s="831">
        <v>1016</v>
      </c>
      <c r="N817" s="831">
        <v>1</v>
      </c>
      <c r="O817" s="831">
        <v>1021</v>
      </c>
      <c r="P817" s="827">
        <v>1.0049212598425197</v>
      </c>
      <c r="Q817" s="832">
        <v>1021</v>
      </c>
    </row>
    <row r="818" spans="1:17" ht="14.45" customHeight="1" x14ac:dyDescent="0.2">
      <c r="A818" s="821" t="s">
        <v>614</v>
      </c>
      <c r="B818" s="822" t="s">
        <v>7229</v>
      </c>
      <c r="C818" s="822" t="s">
        <v>7235</v>
      </c>
      <c r="D818" s="822" t="s">
        <v>8632</v>
      </c>
      <c r="E818" s="822" t="s">
        <v>8633</v>
      </c>
      <c r="F818" s="831">
        <v>8</v>
      </c>
      <c r="G818" s="831">
        <v>12392</v>
      </c>
      <c r="H818" s="831">
        <v>1.5938263665594856</v>
      </c>
      <c r="I818" s="831">
        <v>1549</v>
      </c>
      <c r="J818" s="831">
        <v>5</v>
      </c>
      <c r="K818" s="831">
        <v>7775</v>
      </c>
      <c r="L818" s="831">
        <v>1</v>
      </c>
      <c r="M818" s="831">
        <v>1555</v>
      </c>
      <c r="N818" s="831">
        <v>4</v>
      </c>
      <c r="O818" s="831">
        <v>6240</v>
      </c>
      <c r="P818" s="827">
        <v>0.80257234726688098</v>
      </c>
      <c r="Q818" s="832">
        <v>1560</v>
      </c>
    </row>
    <row r="819" spans="1:17" ht="14.45" customHeight="1" x14ac:dyDescent="0.2">
      <c r="A819" s="821" t="s">
        <v>614</v>
      </c>
      <c r="B819" s="822" t="s">
        <v>7229</v>
      </c>
      <c r="C819" s="822" t="s">
        <v>7235</v>
      </c>
      <c r="D819" s="822" t="s">
        <v>8634</v>
      </c>
      <c r="E819" s="822" t="s">
        <v>8635</v>
      </c>
      <c r="F819" s="831"/>
      <c r="G819" s="831"/>
      <c r="H819" s="831"/>
      <c r="I819" s="831"/>
      <c r="J819" s="831"/>
      <c r="K819" s="831"/>
      <c r="L819" s="831"/>
      <c r="M819" s="831"/>
      <c r="N819" s="831">
        <v>1</v>
      </c>
      <c r="O819" s="831">
        <v>3714</v>
      </c>
      <c r="P819" s="827"/>
      <c r="Q819" s="832">
        <v>3714</v>
      </c>
    </row>
    <row r="820" spans="1:17" ht="14.45" customHeight="1" x14ac:dyDescent="0.2">
      <c r="A820" s="821" t="s">
        <v>614</v>
      </c>
      <c r="B820" s="822" t="s">
        <v>7229</v>
      </c>
      <c r="C820" s="822" t="s">
        <v>7235</v>
      </c>
      <c r="D820" s="822" t="s">
        <v>8636</v>
      </c>
      <c r="E820" s="822" t="s">
        <v>8637</v>
      </c>
      <c r="F820" s="831">
        <v>3</v>
      </c>
      <c r="G820" s="831">
        <v>14328</v>
      </c>
      <c r="H820" s="831">
        <v>0.49770737807419757</v>
      </c>
      <c r="I820" s="831">
        <v>4776</v>
      </c>
      <c r="J820" s="831">
        <v>6</v>
      </c>
      <c r="K820" s="831">
        <v>28788</v>
      </c>
      <c r="L820" s="831">
        <v>1</v>
      </c>
      <c r="M820" s="831">
        <v>4798</v>
      </c>
      <c r="N820" s="831">
        <v>10</v>
      </c>
      <c r="O820" s="831">
        <v>48170</v>
      </c>
      <c r="P820" s="827">
        <v>1.6732666388773101</v>
      </c>
      <c r="Q820" s="832">
        <v>4817</v>
      </c>
    </row>
    <row r="821" spans="1:17" ht="14.45" customHeight="1" x14ac:dyDescent="0.2">
      <c r="A821" s="821" t="s">
        <v>614</v>
      </c>
      <c r="B821" s="822" t="s">
        <v>7229</v>
      </c>
      <c r="C821" s="822" t="s">
        <v>7235</v>
      </c>
      <c r="D821" s="822" t="s">
        <v>8638</v>
      </c>
      <c r="E821" s="822" t="s">
        <v>8639</v>
      </c>
      <c r="F821" s="831">
        <v>1</v>
      </c>
      <c r="G821" s="831">
        <v>831</v>
      </c>
      <c r="H821" s="831"/>
      <c r="I821" s="831">
        <v>831</v>
      </c>
      <c r="J821" s="831"/>
      <c r="K821" s="831"/>
      <c r="L821" s="831"/>
      <c r="M821" s="831"/>
      <c r="N821" s="831">
        <v>2</v>
      </c>
      <c r="O821" s="831">
        <v>1678</v>
      </c>
      <c r="P821" s="827"/>
      <c r="Q821" s="832">
        <v>839</v>
      </c>
    </row>
    <row r="822" spans="1:17" ht="14.45" customHeight="1" x14ac:dyDescent="0.2">
      <c r="A822" s="821" t="s">
        <v>614</v>
      </c>
      <c r="B822" s="822" t="s">
        <v>7229</v>
      </c>
      <c r="C822" s="822" t="s">
        <v>7235</v>
      </c>
      <c r="D822" s="822" t="s">
        <v>8640</v>
      </c>
      <c r="E822" s="822" t="s">
        <v>8641</v>
      </c>
      <c r="F822" s="831">
        <v>3</v>
      </c>
      <c r="G822" s="831">
        <v>12255</v>
      </c>
      <c r="H822" s="831">
        <v>0.5967859751643535</v>
      </c>
      <c r="I822" s="831">
        <v>4085</v>
      </c>
      <c r="J822" s="831">
        <v>5</v>
      </c>
      <c r="K822" s="831">
        <v>20535</v>
      </c>
      <c r="L822" s="831">
        <v>1</v>
      </c>
      <c r="M822" s="831">
        <v>4107</v>
      </c>
      <c r="N822" s="831">
        <v>3</v>
      </c>
      <c r="O822" s="831">
        <v>12378</v>
      </c>
      <c r="P822" s="827">
        <v>0.6027757487216947</v>
      </c>
      <c r="Q822" s="832">
        <v>4126</v>
      </c>
    </row>
    <row r="823" spans="1:17" ht="14.45" customHeight="1" x14ac:dyDescent="0.2">
      <c r="A823" s="821" t="s">
        <v>614</v>
      </c>
      <c r="B823" s="822" t="s">
        <v>7229</v>
      </c>
      <c r="C823" s="822" t="s">
        <v>7235</v>
      </c>
      <c r="D823" s="822" t="s">
        <v>8642</v>
      </c>
      <c r="E823" s="822" t="s">
        <v>8447</v>
      </c>
      <c r="F823" s="831"/>
      <c r="G823" s="831"/>
      <c r="H823" s="831"/>
      <c r="I823" s="831"/>
      <c r="J823" s="831">
        <v>1</v>
      </c>
      <c r="K823" s="831">
        <v>1643</v>
      </c>
      <c r="L823" s="831">
        <v>1</v>
      </c>
      <c r="M823" s="831">
        <v>1643</v>
      </c>
      <c r="N823" s="831">
        <v>2</v>
      </c>
      <c r="O823" s="831">
        <v>3306</v>
      </c>
      <c r="P823" s="827">
        <v>2.0121728545343882</v>
      </c>
      <c r="Q823" s="832">
        <v>1653</v>
      </c>
    </row>
    <row r="824" spans="1:17" ht="14.45" customHeight="1" x14ac:dyDescent="0.2">
      <c r="A824" s="821" t="s">
        <v>614</v>
      </c>
      <c r="B824" s="822" t="s">
        <v>7229</v>
      </c>
      <c r="C824" s="822" t="s">
        <v>7235</v>
      </c>
      <c r="D824" s="822" t="s">
        <v>8643</v>
      </c>
      <c r="E824" s="822" t="s">
        <v>8644</v>
      </c>
      <c r="F824" s="831">
        <v>5</v>
      </c>
      <c r="G824" s="831">
        <v>7480</v>
      </c>
      <c r="H824" s="831">
        <v>1.2408759124087592</v>
      </c>
      <c r="I824" s="831">
        <v>1496</v>
      </c>
      <c r="J824" s="831">
        <v>4</v>
      </c>
      <c r="K824" s="831">
        <v>6028</v>
      </c>
      <c r="L824" s="831">
        <v>1</v>
      </c>
      <c r="M824" s="831">
        <v>1507</v>
      </c>
      <c r="N824" s="831">
        <v>1</v>
      </c>
      <c r="O824" s="831">
        <v>1517</v>
      </c>
      <c r="P824" s="827">
        <v>0.25165892501658926</v>
      </c>
      <c r="Q824" s="832">
        <v>1517</v>
      </c>
    </row>
    <row r="825" spans="1:17" ht="14.45" customHeight="1" x14ac:dyDescent="0.2">
      <c r="A825" s="821" t="s">
        <v>614</v>
      </c>
      <c r="B825" s="822" t="s">
        <v>7229</v>
      </c>
      <c r="C825" s="822" t="s">
        <v>7235</v>
      </c>
      <c r="D825" s="822" t="s">
        <v>8645</v>
      </c>
      <c r="E825" s="822" t="s">
        <v>8646</v>
      </c>
      <c r="F825" s="831">
        <v>21</v>
      </c>
      <c r="G825" s="831">
        <v>50238</v>
      </c>
      <c r="H825" s="831">
        <v>1.2267233169731155</v>
      </c>
      <c r="I825" s="831">
        <v>2392.2857142857142</v>
      </c>
      <c r="J825" s="831">
        <v>17</v>
      </c>
      <c r="K825" s="831">
        <v>40953</v>
      </c>
      <c r="L825" s="831">
        <v>1</v>
      </c>
      <c r="M825" s="831">
        <v>2409</v>
      </c>
      <c r="N825" s="831">
        <v>6</v>
      </c>
      <c r="O825" s="831">
        <v>14544</v>
      </c>
      <c r="P825" s="827">
        <v>0.35513881766903521</v>
      </c>
      <c r="Q825" s="832">
        <v>2424</v>
      </c>
    </row>
    <row r="826" spans="1:17" ht="14.45" customHeight="1" x14ac:dyDescent="0.2">
      <c r="A826" s="821" t="s">
        <v>614</v>
      </c>
      <c r="B826" s="822" t="s">
        <v>7229</v>
      </c>
      <c r="C826" s="822" t="s">
        <v>7235</v>
      </c>
      <c r="D826" s="822" t="s">
        <v>8647</v>
      </c>
      <c r="E826" s="822" t="s">
        <v>8648</v>
      </c>
      <c r="F826" s="831"/>
      <c r="G826" s="831"/>
      <c r="H826" s="831"/>
      <c r="I826" s="831"/>
      <c r="J826" s="831">
        <v>2</v>
      </c>
      <c r="K826" s="831">
        <v>2826</v>
      </c>
      <c r="L826" s="831">
        <v>1</v>
      </c>
      <c r="M826" s="831">
        <v>1413</v>
      </c>
      <c r="N826" s="831">
        <v>1</v>
      </c>
      <c r="O826" s="831">
        <v>1419</v>
      </c>
      <c r="P826" s="827">
        <v>0.50212314225053079</v>
      </c>
      <c r="Q826" s="832">
        <v>1419</v>
      </c>
    </row>
    <row r="827" spans="1:17" ht="14.45" customHeight="1" x14ac:dyDescent="0.2">
      <c r="A827" s="821" t="s">
        <v>614</v>
      </c>
      <c r="B827" s="822" t="s">
        <v>7229</v>
      </c>
      <c r="C827" s="822" t="s">
        <v>7235</v>
      </c>
      <c r="D827" s="822" t="s">
        <v>7366</v>
      </c>
      <c r="E827" s="822" t="s">
        <v>7367</v>
      </c>
      <c r="F827" s="831">
        <v>14</v>
      </c>
      <c r="G827" s="831">
        <v>36731</v>
      </c>
      <c r="H827" s="831">
        <v>0.99531216128332967</v>
      </c>
      <c r="I827" s="831">
        <v>2623.6428571428573</v>
      </c>
      <c r="J827" s="831">
        <v>14</v>
      </c>
      <c r="K827" s="831">
        <v>36904</v>
      </c>
      <c r="L827" s="831">
        <v>1</v>
      </c>
      <c r="M827" s="831">
        <v>2636</v>
      </c>
      <c r="N827" s="831">
        <v>13</v>
      </c>
      <c r="O827" s="831">
        <v>34411</v>
      </c>
      <c r="P827" s="827">
        <v>0.93244634727942766</v>
      </c>
      <c r="Q827" s="832">
        <v>2647</v>
      </c>
    </row>
    <row r="828" spans="1:17" ht="14.45" customHeight="1" x14ac:dyDescent="0.2">
      <c r="A828" s="821" t="s">
        <v>614</v>
      </c>
      <c r="B828" s="822" t="s">
        <v>7229</v>
      </c>
      <c r="C828" s="822" t="s">
        <v>7235</v>
      </c>
      <c r="D828" s="822" t="s">
        <v>8649</v>
      </c>
      <c r="E828" s="822" t="s">
        <v>8650</v>
      </c>
      <c r="F828" s="831"/>
      <c r="G828" s="831"/>
      <c r="H828" s="831"/>
      <c r="I828" s="831"/>
      <c r="J828" s="831">
        <v>2</v>
      </c>
      <c r="K828" s="831">
        <v>10506</v>
      </c>
      <c r="L828" s="831">
        <v>1</v>
      </c>
      <c r="M828" s="831">
        <v>5253</v>
      </c>
      <c r="N828" s="831">
        <v>2</v>
      </c>
      <c r="O828" s="831">
        <v>10564</v>
      </c>
      <c r="P828" s="827">
        <v>1.0055206548638873</v>
      </c>
      <c r="Q828" s="832">
        <v>5282</v>
      </c>
    </row>
    <row r="829" spans="1:17" ht="14.45" customHeight="1" x14ac:dyDescent="0.2">
      <c r="A829" s="821" t="s">
        <v>614</v>
      </c>
      <c r="B829" s="822" t="s">
        <v>7229</v>
      </c>
      <c r="C829" s="822" t="s">
        <v>7235</v>
      </c>
      <c r="D829" s="822" t="s">
        <v>8651</v>
      </c>
      <c r="E829" s="822" t="s">
        <v>8652</v>
      </c>
      <c r="F829" s="831">
        <v>5</v>
      </c>
      <c r="G829" s="831">
        <v>11963</v>
      </c>
      <c r="H829" s="831">
        <v>0.82800387596899228</v>
      </c>
      <c r="I829" s="831">
        <v>2392.6</v>
      </c>
      <c r="J829" s="831">
        <v>6</v>
      </c>
      <c r="K829" s="831">
        <v>14448</v>
      </c>
      <c r="L829" s="831">
        <v>1</v>
      </c>
      <c r="M829" s="831">
        <v>2408</v>
      </c>
      <c r="N829" s="831">
        <v>6</v>
      </c>
      <c r="O829" s="831">
        <v>14532</v>
      </c>
      <c r="P829" s="827">
        <v>1.0058139534883721</v>
      </c>
      <c r="Q829" s="832">
        <v>2422</v>
      </c>
    </row>
    <row r="830" spans="1:17" ht="14.45" customHeight="1" x14ac:dyDescent="0.2">
      <c r="A830" s="821" t="s">
        <v>614</v>
      </c>
      <c r="B830" s="822" t="s">
        <v>7229</v>
      </c>
      <c r="C830" s="822" t="s">
        <v>7235</v>
      </c>
      <c r="D830" s="822" t="s">
        <v>7401</v>
      </c>
      <c r="E830" s="822" t="s">
        <v>7402</v>
      </c>
      <c r="F830" s="831">
        <v>6</v>
      </c>
      <c r="G830" s="831">
        <v>5064</v>
      </c>
      <c r="H830" s="831">
        <v>0.99411071849234389</v>
      </c>
      <c r="I830" s="831">
        <v>844</v>
      </c>
      <c r="J830" s="831">
        <v>6</v>
      </c>
      <c r="K830" s="831">
        <v>5094</v>
      </c>
      <c r="L830" s="831">
        <v>1</v>
      </c>
      <c r="M830" s="831">
        <v>849</v>
      </c>
      <c r="N830" s="831"/>
      <c r="O830" s="831"/>
      <c r="P830" s="827"/>
      <c r="Q830" s="832"/>
    </row>
    <row r="831" spans="1:17" ht="14.45" customHeight="1" x14ac:dyDescent="0.2">
      <c r="A831" s="821" t="s">
        <v>614</v>
      </c>
      <c r="B831" s="822" t="s">
        <v>7229</v>
      </c>
      <c r="C831" s="822" t="s">
        <v>7235</v>
      </c>
      <c r="D831" s="822" t="s">
        <v>8653</v>
      </c>
      <c r="E831" s="822" t="s">
        <v>8654</v>
      </c>
      <c r="F831" s="831"/>
      <c r="G831" s="831"/>
      <c r="H831" s="831"/>
      <c r="I831" s="831"/>
      <c r="J831" s="831"/>
      <c r="K831" s="831"/>
      <c r="L831" s="831"/>
      <c r="M831" s="831"/>
      <c r="N831" s="831">
        <v>1</v>
      </c>
      <c r="O831" s="831">
        <v>2264</v>
      </c>
      <c r="P831" s="827"/>
      <c r="Q831" s="832">
        <v>2264</v>
      </c>
    </row>
    <row r="832" spans="1:17" ht="14.45" customHeight="1" x14ac:dyDescent="0.2">
      <c r="A832" s="821" t="s">
        <v>614</v>
      </c>
      <c r="B832" s="822" t="s">
        <v>7229</v>
      </c>
      <c r="C832" s="822" t="s">
        <v>7235</v>
      </c>
      <c r="D832" s="822" t="s">
        <v>8655</v>
      </c>
      <c r="E832" s="822" t="s">
        <v>8656</v>
      </c>
      <c r="F832" s="831">
        <v>39</v>
      </c>
      <c r="G832" s="831">
        <v>589719</v>
      </c>
      <c r="H832" s="831">
        <v>0.77753180829322965</v>
      </c>
      <c r="I832" s="831">
        <v>15121</v>
      </c>
      <c r="J832" s="831">
        <v>50</v>
      </c>
      <c r="K832" s="831">
        <v>758450</v>
      </c>
      <c r="L832" s="831">
        <v>1</v>
      </c>
      <c r="M832" s="831">
        <v>15169</v>
      </c>
      <c r="N832" s="831">
        <v>31</v>
      </c>
      <c r="O832" s="831">
        <v>471572</v>
      </c>
      <c r="P832" s="827">
        <v>0.62175753180829318</v>
      </c>
      <c r="Q832" s="832">
        <v>15212</v>
      </c>
    </row>
    <row r="833" spans="1:17" ht="14.45" customHeight="1" x14ac:dyDescent="0.2">
      <c r="A833" s="821" t="s">
        <v>614</v>
      </c>
      <c r="B833" s="822" t="s">
        <v>7229</v>
      </c>
      <c r="C833" s="822" t="s">
        <v>7235</v>
      </c>
      <c r="D833" s="822" t="s">
        <v>7368</v>
      </c>
      <c r="E833" s="822" t="s">
        <v>7369</v>
      </c>
      <c r="F833" s="831">
        <v>415</v>
      </c>
      <c r="G833" s="831">
        <v>0</v>
      </c>
      <c r="H833" s="831"/>
      <c r="I833" s="831">
        <v>0</v>
      </c>
      <c r="J833" s="831">
        <v>415</v>
      </c>
      <c r="K833" s="831">
        <v>0</v>
      </c>
      <c r="L833" s="831"/>
      <c r="M833" s="831">
        <v>0</v>
      </c>
      <c r="N833" s="831">
        <v>861</v>
      </c>
      <c r="O833" s="831">
        <v>0</v>
      </c>
      <c r="P833" s="827"/>
      <c r="Q833" s="832">
        <v>0</v>
      </c>
    </row>
    <row r="834" spans="1:17" ht="14.45" customHeight="1" x14ac:dyDescent="0.2">
      <c r="A834" s="821" t="s">
        <v>614</v>
      </c>
      <c r="B834" s="822" t="s">
        <v>7229</v>
      </c>
      <c r="C834" s="822" t="s">
        <v>7235</v>
      </c>
      <c r="D834" s="822" t="s">
        <v>8657</v>
      </c>
      <c r="E834" s="822" t="s">
        <v>8658</v>
      </c>
      <c r="F834" s="831">
        <v>1</v>
      </c>
      <c r="G834" s="831">
        <v>2596</v>
      </c>
      <c r="H834" s="831"/>
      <c r="I834" s="831">
        <v>2596</v>
      </c>
      <c r="J834" s="831"/>
      <c r="K834" s="831"/>
      <c r="L834" s="831"/>
      <c r="M834" s="831"/>
      <c r="N834" s="831">
        <v>6</v>
      </c>
      <c r="O834" s="831">
        <v>15786</v>
      </c>
      <c r="P834" s="827"/>
      <c r="Q834" s="832">
        <v>2631</v>
      </c>
    </row>
    <row r="835" spans="1:17" ht="14.45" customHeight="1" x14ac:dyDescent="0.2">
      <c r="A835" s="821" t="s">
        <v>614</v>
      </c>
      <c r="B835" s="822" t="s">
        <v>7229</v>
      </c>
      <c r="C835" s="822" t="s">
        <v>7235</v>
      </c>
      <c r="D835" s="822" t="s">
        <v>8659</v>
      </c>
      <c r="E835" s="822" t="s">
        <v>8660</v>
      </c>
      <c r="F835" s="831">
        <v>1</v>
      </c>
      <c r="G835" s="831">
        <v>3620</v>
      </c>
      <c r="H835" s="831"/>
      <c r="I835" s="831">
        <v>3620</v>
      </c>
      <c r="J835" s="831"/>
      <c r="K835" s="831"/>
      <c r="L835" s="831"/>
      <c r="M835" s="831"/>
      <c r="N835" s="831">
        <v>1</v>
      </c>
      <c r="O835" s="831">
        <v>3654</v>
      </c>
      <c r="P835" s="827"/>
      <c r="Q835" s="832">
        <v>3654</v>
      </c>
    </row>
    <row r="836" spans="1:17" ht="14.45" customHeight="1" x14ac:dyDescent="0.2">
      <c r="A836" s="821" t="s">
        <v>614</v>
      </c>
      <c r="B836" s="822" t="s">
        <v>7229</v>
      </c>
      <c r="C836" s="822" t="s">
        <v>7235</v>
      </c>
      <c r="D836" s="822" t="s">
        <v>8661</v>
      </c>
      <c r="E836" s="822" t="s">
        <v>8662</v>
      </c>
      <c r="F836" s="831"/>
      <c r="G836" s="831"/>
      <c r="H836" s="831"/>
      <c r="I836" s="831"/>
      <c r="J836" s="831">
        <v>1</v>
      </c>
      <c r="K836" s="831">
        <v>483</v>
      </c>
      <c r="L836" s="831">
        <v>1</v>
      </c>
      <c r="M836" s="831">
        <v>483</v>
      </c>
      <c r="N836" s="831">
        <v>3</v>
      </c>
      <c r="O836" s="831">
        <v>1458</v>
      </c>
      <c r="P836" s="827">
        <v>3.018633540372671</v>
      </c>
      <c r="Q836" s="832">
        <v>486</v>
      </c>
    </row>
    <row r="837" spans="1:17" ht="14.45" customHeight="1" x14ac:dyDescent="0.2">
      <c r="A837" s="821" t="s">
        <v>614</v>
      </c>
      <c r="B837" s="822" t="s">
        <v>7229</v>
      </c>
      <c r="C837" s="822" t="s">
        <v>7235</v>
      </c>
      <c r="D837" s="822" t="s">
        <v>8663</v>
      </c>
      <c r="E837" s="822" t="s">
        <v>8455</v>
      </c>
      <c r="F837" s="831"/>
      <c r="G837" s="831"/>
      <c r="H837" s="831"/>
      <c r="I837" s="831"/>
      <c r="J837" s="831">
        <v>1</v>
      </c>
      <c r="K837" s="831">
        <v>600</v>
      </c>
      <c r="L837" s="831">
        <v>1</v>
      </c>
      <c r="M837" s="831">
        <v>600</v>
      </c>
      <c r="N837" s="831"/>
      <c r="O837" s="831"/>
      <c r="P837" s="827"/>
      <c r="Q837" s="832"/>
    </row>
    <row r="838" spans="1:17" ht="14.45" customHeight="1" x14ac:dyDescent="0.2">
      <c r="A838" s="821" t="s">
        <v>614</v>
      </c>
      <c r="B838" s="822" t="s">
        <v>7229</v>
      </c>
      <c r="C838" s="822" t="s">
        <v>7235</v>
      </c>
      <c r="D838" s="822" t="s">
        <v>8664</v>
      </c>
      <c r="E838" s="822" t="s">
        <v>8665</v>
      </c>
      <c r="F838" s="831"/>
      <c r="G838" s="831"/>
      <c r="H838" s="831"/>
      <c r="I838" s="831"/>
      <c r="J838" s="831">
        <v>2</v>
      </c>
      <c r="K838" s="831">
        <v>1598</v>
      </c>
      <c r="L838" s="831">
        <v>1</v>
      </c>
      <c r="M838" s="831">
        <v>799</v>
      </c>
      <c r="N838" s="831"/>
      <c r="O838" s="831"/>
      <c r="P838" s="827"/>
      <c r="Q838" s="832"/>
    </row>
    <row r="839" spans="1:17" ht="14.45" customHeight="1" x14ac:dyDescent="0.2">
      <c r="A839" s="821" t="s">
        <v>614</v>
      </c>
      <c r="B839" s="822" t="s">
        <v>7229</v>
      </c>
      <c r="C839" s="822" t="s">
        <v>7235</v>
      </c>
      <c r="D839" s="822" t="s">
        <v>8666</v>
      </c>
      <c r="E839" s="822" t="s">
        <v>8667</v>
      </c>
      <c r="F839" s="831">
        <v>2</v>
      </c>
      <c r="G839" s="831">
        <v>5346</v>
      </c>
      <c r="H839" s="831">
        <v>1.9895794566430964</v>
      </c>
      <c r="I839" s="831">
        <v>2673</v>
      </c>
      <c r="J839" s="831">
        <v>1</v>
      </c>
      <c r="K839" s="831">
        <v>2687</v>
      </c>
      <c r="L839" s="831">
        <v>1</v>
      </c>
      <c r="M839" s="831">
        <v>2687</v>
      </c>
      <c r="N839" s="831">
        <v>2</v>
      </c>
      <c r="O839" s="831">
        <v>5398</v>
      </c>
      <c r="P839" s="827">
        <v>2.0089318943059173</v>
      </c>
      <c r="Q839" s="832">
        <v>2699</v>
      </c>
    </row>
    <row r="840" spans="1:17" ht="14.45" customHeight="1" x14ac:dyDescent="0.2">
      <c r="A840" s="821" t="s">
        <v>614</v>
      </c>
      <c r="B840" s="822" t="s">
        <v>7229</v>
      </c>
      <c r="C840" s="822" t="s">
        <v>7235</v>
      </c>
      <c r="D840" s="822" t="s">
        <v>8668</v>
      </c>
      <c r="E840" s="822" t="s">
        <v>8669</v>
      </c>
      <c r="F840" s="831"/>
      <c r="G840" s="831"/>
      <c r="H840" s="831"/>
      <c r="I840" s="831"/>
      <c r="J840" s="831">
        <v>3</v>
      </c>
      <c r="K840" s="831">
        <v>7203</v>
      </c>
      <c r="L840" s="831">
        <v>1</v>
      </c>
      <c r="M840" s="831">
        <v>2401</v>
      </c>
      <c r="N840" s="831">
        <v>1</v>
      </c>
      <c r="O840" s="831">
        <v>2420</v>
      </c>
      <c r="P840" s="827">
        <v>0.33597112314313482</v>
      </c>
      <c r="Q840" s="832">
        <v>2420</v>
      </c>
    </row>
    <row r="841" spans="1:17" ht="14.45" customHeight="1" x14ac:dyDescent="0.2">
      <c r="A841" s="821" t="s">
        <v>614</v>
      </c>
      <c r="B841" s="822" t="s">
        <v>7229</v>
      </c>
      <c r="C841" s="822" t="s">
        <v>7235</v>
      </c>
      <c r="D841" s="822" t="s">
        <v>8670</v>
      </c>
      <c r="E841" s="822" t="s">
        <v>8671</v>
      </c>
      <c r="F841" s="831"/>
      <c r="G841" s="831"/>
      <c r="H841" s="831"/>
      <c r="I841" s="831"/>
      <c r="J841" s="831"/>
      <c r="K841" s="831"/>
      <c r="L841" s="831"/>
      <c r="M841" s="831"/>
      <c r="N841" s="831">
        <v>1</v>
      </c>
      <c r="O841" s="831">
        <v>1572</v>
      </c>
      <c r="P841" s="827"/>
      <c r="Q841" s="832">
        <v>1572</v>
      </c>
    </row>
    <row r="842" spans="1:17" ht="14.45" customHeight="1" x14ac:dyDescent="0.2">
      <c r="A842" s="821" t="s">
        <v>614</v>
      </c>
      <c r="B842" s="822" t="s">
        <v>7229</v>
      </c>
      <c r="C842" s="822" t="s">
        <v>7235</v>
      </c>
      <c r="D842" s="822" t="s">
        <v>8672</v>
      </c>
      <c r="E842" s="822" t="s">
        <v>8673</v>
      </c>
      <c r="F842" s="831">
        <v>1</v>
      </c>
      <c r="G842" s="831">
        <v>2590</v>
      </c>
      <c r="H842" s="831">
        <v>0.33179605431719189</v>
      </c>
      <c r="I842" s="831">
        <v>2590</v>
      </c>
      <c r="J842" s="831">
        <v>3</v>
      </c>
      <c r="K842" s="831">
        <v>7806</v>
      </c>
      <c r="L842" s="831">
        <v>1</v>
      </c>
      <c r="M842" s="831">
        <v>2602</v>
      </c>
      <c r="N842" s="831"/>
      <c r="O842" s="831"/>
      <c r="P842" s="827"/>
      <c r="Q842" s="832"/>
    </row>
    <row r="843" spans="1:17" ht="14.45" customHeight="1" x14ac:dyDescent="0.2">
      <c r="A843" s="821" t="s">
        <v>614</v>
      </c>
      <c r="B843" s="822" t="s">
        <v>7229</v>
      </c>
      <c r="C843" s="822" t="s">
        <v>7235</v>
      </c>
      <c r="D843" s="822" t="s">
        <v>8674</v>
      </c>
      <c r="E843" s="822" t="s">
        <v>8675</v>
      </c>
      <c r="F843" s="831">
        <v>1</v>
      </c>
      <c r="G843" s="831">
        <v>719</v>
      </c>
      <c r="H843" s="831">
        <v>0.99309392265193375</v>
      </c>
      <c r="I843" s="831">
        <v>719</v>
      </c>
      <c r="J843" s="831">
        <v>1</v>
      </c>
      <c r="K843" s="831">
        <v>724</v>
      </c>
      <c r="L843" s="831">
        <v>1</v>
      </c>
      <c r="M843" s="831">
        <v>724</v>
      </c>
      <c r="N843" s="831"/>
      <c r="O843" s="831"/>
      <c r="P843" s="827"/>
      <c r="Q843" s="832"/>
    </row>
    <row r="844" spans="1:17" ht="14.45" customHeight="1" x14ac:dyDescent="0.2">
      <c r="A844" s="821" t="s">
        <v>614</v>
      </c>
      <c r="B844" s="822" t="s">
        <v>7229</v>
      </c>
      <c r="C844" s="822" t="s">
        <v>7235</v>
      </c>
      <c r="D844" s="822" t="s">
        <v>8676</v>
      </c>
      <c r="E844" s="822" t="s">
        <v>8677</v>
      </c>
      <c r="F844" s="831">
        <v>9</v>
      </c>
      <c r="G844" s="831">
        <v>33443</v>
      </c>
      <c r="H844" s="831">
        <v>0.99594984960838617</v>
      </c>
      <c r="I844" s="831">
        <v>3715.8888888888887</v>
      </c>
      <c r="J844" s="831">
        <v>9</v>
      </c>
      <c r="K844" s="831">
        <v>33579</v>
      </c>
      <c r="L844" s="831">
        <v>1</v>
      </c>
      <c r="M844" s="831">
        <v>3731</v>
      </c>
      <c r="N844" s="831">
        <v>4</v>
      </c>
      <c r="O844" s="831">
        <v>14980</v>
      </c>
      <c r="P844" s="827">
        <v>0.44611215342922661</v>
      </c>
      <c r="Q844" s="832">
        <v>3745</v>
      </c>
    </row>
    <row r="845" spans="1:17" ht="14.45" customHeight="1" x14ac:dyDescent="0.2">
      <c r="A845" s="821" t="s">
        <v>614</v>
      </c>
      <c r="B845" s="822" t="s">
        <v>7229</v>
      </c>
      <c r="C845" s="822" t="s">
        <v>7235</v>
      </c>
      <c r="D845" s="822" t="s">
        <v>8678</v>
      </c>
      <c r="E845" s="822" t="s">
        <v>8679</v>
      </c>
      <c r="F845" s="831"/>
      <c r="G845" s="831"/>
      <c r="H845" s="831"/>
      <c r="I845" s="831"/>
      <c r="J845" s="831">
        <v>2</v>
      </c>
      <c r="K845" s="831">
        <v>6282</v>
      </c>
      <c r="L845" s="831">
        <v>1</v>
      </c>
      <c r="M845" s="831">
        <v>3141</v>
      </c>
      <c r="N845" s="831">
        <v>2</v>
      </c>
      <c r="O845" s="831">
        <v>6314</v>
      </c>
      <c r="P845" s="827">
        <v>1.0050939191340338</v>
      </c>
      <c r="Q845" s="832">
        <v>3157</v>
      </c>
    </row>
    <row r="846" spans="1:17" ht="14.45" customHeight="1" x14ac:dyDescent="0.2">
      <c r="A846" s="821" t="s">
        <v>614</v>
      </c>
      <c r="B846" s="822" t="s">
        <v>7229</v>
      </c>
      <c r="C846" s="822" t="s">
        <v>7235</v>
      </c>
      <c r="D846" s="822" t="s">
        <v>8680</v>
      </c>
      <c r="E846" s="822" t="s">
        <v>8681</v>
      </c>
      <c r="F846" s="831">
        <v>3</v>
      </c>
      <c r="G846" s="831">
        <v>5094</v>
      </c>
      <c r="H846" s="831"/>
      <c r="I846" s="831">
        <v>1698</v>
      </c>
      <c r="J846" s="831"/>
      <c r="K846" s="831"/>
      <c r="L846" s="831"/>
      <c r="M846" s="831"/>
      <c r="N846" s="831">
        <v>1</v>
      </c>
      <c r="O846" s="831">
        <v>1706</v>
      </c>
      <c r="P846" s="827"/>
      <c r="Q846" s="832">
        <v>1706</v>
      </c>
    </row>
    <row r="847" spans="1:17" ht="14.45" customHeight="1" x14ac:dyDescent="0.2">
      <c r="A847" s="821" t="s">
        <v>614</v>
      </c>
      <c r="B847" s="822" t="s">
        <v>7229</v>
      </c>
      <c r="C847" s="822" t="s">
        <v>7235</v>
      </c>
      <c r="D847" s="822" t="s">
        <v>8682</v>
      </c>
      <c r="E847" s="822" t="s">
        <v>8683</v>
      </c>
      <c r="F847" s="831"/>
      <c r="G847" s="831"/>
      <c r="H847" s="831"/>
      <c r="I847" s="831"/>
      <c r="J847" s="831">
        <v>1</v>
      </c>
      <c r="K847" s="831">
        <v>4594</v>
      </c>
      <c r="L847" s="831">
        <v>1</v>
      </c>
      <c r="M847" s="831">
        <v>4594</v>
      </c>
      <c r="N847" s="831">
        <v>3</v>
      </c>
      <c r="O847" s="831">
        <v>13839</v>
      </c>
      <c r="P847" s="827">
        <v>3.0124074880278626</v>
      </c>
      <c r="Q847" s="832">
        <v>4613</v>
      </c>
    </row>
    <row r="848" spans="1:17" ht="14.45" customHeight="1" x14ac:dyDescent="0.2">
      <c r="A848" s="821" t="s">
        <v>614</v>
      </c>
      <c r="B848" s="822" t="s">
        <v>7229</v>
      </c>
      <c r="C848" s="822" t="s">
        <v>7235</v>
      </c>
      <c r="D848" s="822" t="s">
        <v>8684</v>
      </c>
      <c r="E848" s="822" t="s">
        <v>8685</v>
      </c>
      <c r="F848" s="831">
        <v>1</v>
      </c>
      <c r="G848" s="831">
        <v>3993</v>
      </c>
      <c r="H848" s="831">
        <v>0.49726027397260275</v>
      </c>
      <c r="I848" s="831">
        <v>3993</v>
      </c>
      <c r="J848" s="831">
        <v>2</v>
      </c>
      <c r="K848" s="831">
        <v>8030</v>
      </c>
      <c r="L848" s="831">
        <v>1</v>
      </c>
      <c r="M848" s="831">
        <v>4015</v>
      </c>
      <c r="N848" s="831">
        <v>4</v>
      </c>
      <c r="O848" s="831">
        <v>16136</v>
      </c>
      <c r="P848" s="827">
        <v>2.0094645080946449</v>
      </c>
      <c r="Q848" s="832">
        <v>4034</v>
      </c>
    </row>
    <row r="849" spans="1:17" ht="14.45" customHeight="1" x14ac:dyDescent="0.2">
      <c r="A849" s="821" t="s">
        <v>614</v>
      </c>
      <c r="B849" s="822" t="s">
        <v>7229</v>
      </c>
      <c r="C849" s="822" t="s">
        <v>7235</v>
      </c>
      <c r="D849" s="822" t="s">
        <v>8686</v>
      </c>
      <c r="E849" s="822" t="s">
        <v>8687</v>
      </c>
      <c r="F849" s="831"/>
      <c r="G849" s="831"/>
      <c r="H849" s="831"/>
      <c r="I849" s="831"/>
      <c r="J849" s="831">
        <v>1</v>
      </c>
      <c r="K849" s="831">
        <v>1099</v>
      </c>
      <c r="L849" s="831">
        <v>1</v>
      </c>
      <c r="M849" s="831">
        <v>1099</v>
      </c>
      <c r="N849" s="831"/>
      <c r="O849" s="831"/>
      <c r="P849" s="827"/>
      <c r="Q849" s="832"/>
    </row>
    <row r="850" spans="1:17" ht="14.45" customHeight="1" x14ac:dyDescent="0.2">
      <c r="A850" s="821" t="s">
        <v>614</v>
      </c>
      <c r="B850" s="822" t="s">
        <v>7229</v>
      </c>
      <c r="C850" s="822" t="s">
        <v>7235</v>
      </c>
      <c r="D850" s="822" t="s">
        <v>8688</v>
      </c>
      <c r="E850" s="822" t="s">
        <v>8689</v>
      </c>
      <c r="F850" s="831">
        <v>2</v>
      </c>
      <c r="G850" s="831">
        <v>2300</v>
      </c>
      <c r="H850" s="831">
        <v>0.99223468507333912</v>
      </c>
      <c r="I850" s="831">
        <v>1150</v>
      </c>
      <c r="J850" s="831">
        <v>2</v>
      </c>
      <c r="K850" s="831">
        <v>2318</v>
      </c>
      <c r="L850" s="831">
        <v>1</v>
      </c>
      <c r="M850" s="831">
        <v>1159</v>
      </c>
      <c r="N850" s="831">
        <v>1</v>
      </c>
      <c r="O850" s="831">
        <v>1166</v>
      </c>
      <c r="P850" s="827">
        <v>0.50301984469370142</v>
      </c>
      <c r="Q850" s="832">
        <v>1166</v>
      </c>
    </row>
    <row r="851" spans="1:17" ht="14.45" customHeight="1" x14ac:dyDescent="0.2">
      <c r="A851" s="821" t="s">
        <v>614</v>
      </c>
      <c r="B851" s="822" t="s">
        <v>7229</v>
      </c>
      <c r="C851" s="822" t="s">
        <v>7235</v>
      </c>
      <c r="D851" s="822" t="s">
        <v>8690</v>
      </c>
      <c r="E851" s="822" t="s">
        <v>8691</v>
      </c>
      <c r="F851" s="831">
        <v>2</v>
      </c>
      <c r="G851" s="831">
        <v>5834</v>
      </c>
      <c r="H851" s="831"/>
      <c r="I851" s="831">
        <v>2917</v>
      </c>
      <c r="J851" s="831"/>
      <c r="K851" s="831"/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614</v>
      </c>
      <c r="B852" s="822" t="s">
        <v>7229</v>
      </c>
      <c r="C852" s="822" t="s">
        <v>7235</v>
      </c>
      <c r="D852" s="822" t="s">
        <v>8692</v>
      </c>
      <c r="E852" s="822" t="s">
        <v>8693</v>
      </c>
      <c r="F852" s="831">
        <v>2</v>
      </c>
      <c r="G852" s="831">
        <v>7402</v>
      </c>
      <c r="H852" s="831">
        <v>0.39763631479989259</v>
      </c>
      <c r="I852" s="831">
        <v>3701</v>
      </c>
      <c r="J852" s="831">
        <v>5</v>
      </c>
      <c r="K852" s="831">
        <v>18615</v>
      </c>
      <c r="L852" s="831">
        <v>1</v>
      </c>
      <c r="M852" s="831">
        <v>3723</v>
      </c>
      <c r="N852" s="831">
        <v>6</v>
      </c>
      <c r="O852" s="831">
        <v>22452</v>
      </c>
      <c r="P852" s="827">
        <v>1.2061240934730055</v>
      </c>
      <c r="Q852" s="832">
        <v>3742</v>
      </c>
    </row>
    <row r="853" spans="1:17" ht="14.45" customHeight="1" x14ac:dyDescent="0.2">
      <c r="A853" s="821" t="s">
        <v>614</v>
      </c>
      <c r="B853" s="822" t="s">
        <v>7229</v>
      </c>
      <c r="C853" s="822" t="s">
        <v>7235</v>
      </c>
      <c r="D853" s="822" t="s">
        <v>8694</v>
      </c>
      <c r="E853" s="822" t="s">
        <v>8695</v>
      </c>
      <c r="F853" s="831">
        <v>9</v>
      </c>
      <c r="G853" s="831">
        <v>16830</v>
      </c>
      <c r="H853" s="831">
        <v>2.9745493107104983</v>
      </c>
      <c r="I853" s="831">
        <v>1870</v>
      </c>
      <c r="J853" s="831">
        <v>3</v>
      </c>
      <c r="K853" s="831">
        <v>5658</v>
      </c>
      <c r="L853" s="831">
        <v>1</v>
      </c>
      <c r="M853" s="831">
        <v>1886</v>
      </c>
      <c r="N853" s="831">
        <v>2</v>
      </c>
      <c r="O853" s="831">
        <v>3802</v>
      </c>
      <c r="P853" s="827">
        <v>0.67196889360197953</v>
      </c>
      <c r="Q853" s="832">
        <v>1901</v>
      </c>
    </row>
    <row r="854" spans="1:17" ht="14.45" customHeight="1" x14ac:dyDescent="0.2">
      <c r="A854" s="821" t="s">
        <v>614</v>
      </c>
      <c r="B854" s="822" t="s">
        <v>7229</v>
      </c>
      <c r="C854" s="822" t="s">
        <v>7235</v>
      </c>
      <c r="D854" s="822" t="s">
        <v>8696</v>
      </c>
      <c r="E854" s="822" t="s">
        <v>8697</v>
      </c>
      <c r="F854" s="831">
        <v>17</v>
      </c>
      <c r="G854" s="831">
        <v>25279</v>
      </c>
      <c r="H854" s="831">
        <v>0.84545150501672239</v>
      </c>
      <c r="I854" s="831">
        <v>1487</v>
      </c>
      <c r="J854" s="831">
        <v>20</v>
      </c>
      <c r="K854" s="831">
        <v>29900</v>
      </c>
      <c r="L854" s="831">
        <v>1</v>
      </c>
      <c r="M854" s="831">
        <v>1495</v>
      </c>
      <c r="N854" s="831">
        <v>21</v>
      </c>
      <c r="O854" s="831">
        <v>31542</v>
      </c>
      <c r="P854" s="827">
        <v>1.0549163879598662</v>
      </c>
      <c r="Q854" s="832">
        <v>1502</v>
      </c>
    </row>
    <row r="855" spans="1:17" ht="14.45" customHeight="1" x14ac:dyDescent="0.2">
      <c r="A855" s="821" t="s">
        <v>614</v>
      </c>
      <c r="B855" s="822" t="s">
        <v>7229</v>
      </c>
      <c r="C855" s="822" t="s">
        <v>7235</v>
      </c>
      <c r="D855" s="822" t="s">
        <v>7403</v>
      </c>
      <c r="E855" s="822" t="s">
        <v>7404</v>
      </c>
      <c r="F855" s="831">
        <v>3</v>
      </c>
      <c r="G855" s="831">
        <v>3474</v>
      </c>
      <c r="H855" s="831">
        <v>2.9794168096054889</v>
      </c>
      <c r="I855" s="831">
        <v>1158</v>
      </c>
      <c r="J855" s="831">
        <v>1</v>
      </c>
      <c r="K855" s="831">
        <v>1166</v>
      </c>
      <c r="L855" s="831">
        <v>1</v>
      </c>
      <c r="M855" s="831">
        <v>1166</v>
      </c>
      <c r="N855" s="831">
        <v>1</v>
      </c>
      <c r="O855" s="831">
        <v>1173</v>
      </c>
      <c r="P855" s="827">
        <v>1.0060034305317325</v>
      </c>
      <c r="Q855" s="832">
        <v>1173</v>
      </c>
    </row>
    <row r="856" spans="1:17" ht="14.45" customHeight="1" x14ac:dyDescent="0.2">
      <c r="A856" s="821" t="s">
        <v>614</v>
      </c>
      <c r="B856" s="822" t="s">
        <v>7229</v>
      </c>
      <c r="C856" s="822" t="s">
        <v>7235</v>
      </c>
      <c r="D856" s="822" t="s">
        <v>8698</v>
      </c>
      <c r="E856" s="822" t="s">
        <v>8699</v>
      </c>
      <c r="F856" s="831">
        <v>2</v>
      </c>
      <c r="G856" s="831">
        <v>10706</v>
      </c>
      <c r="H856" s="831">
        <v>0.6625820027231093</v>
      </c>
      <c r="I856" s="831">
        <v>5353</v>
      </c>
      <c r="J856" s="831">
        <v>3</v>
      </c>
      <c r="K856" s="831">
        <v>16158</v>
      </c>
      <c r="L856" s="831">
        <v>1</v>
      </c>
      <c r="M856" s="831">
        <v>5386</v>
      </c>
      <c r="N856" s="831">
        <v>4</v>
      </c>
      <c r="O856" s="831">
        <v>21660</v>
      </c>
      <c r="P856" s="827">
        <v>1.3405124396583736</v>
      </c>
      <c r="Q856" s="832">
        <v>5415</v>
      </c>
    </row>
    <row r="857" spans="1:17" ht="14.45" customHeight="1" x14ac:dyDescent="0.2">
      <c r="A857" s="821" t="s">
        <v>614</v>
      </c>
      <c r="B857" s="822" t="s">
        <v>7229</v>
      </c>
      <c r="C857" s="822" t="s">
        <v>7235</v>
      </c>
      <c r="D857" s="822" t="s">
        <v>8700</v>
      </c>
      <c r="E857" s="822" t="s">
        <v>8701</v>
      </c>
      <c r="F857" s="831">
        <v>2</v>
      </c>
      <c r="G857" s="831">
        <v>16116</v>
      </c>
      <c r="H857" s="831"/>
      <c r="I857" s="831">
        <v>8058</v>
      </c>
      <c r="J857" s="831"/>
      <c r="K857" s="831"/>
      <c r="L857" s="831"/>
      <c r="M857" s="831"/>
      <c r="N857" s="831">
        <v>2</v>
      </c>
      <c r="O857" s="831">
        <v>16360</v>
      </c>
      <c r="P857" s="827"/>
      <c r="Q857" s="832">
        <v>8180</v>
      </c>
    </row>
    <row r="858" spans="1:17" ht="14.45" customHeight="1" x14ac:dyDescent="0.2">
      <c r="A858" s="821" t="s">
        <v>614</v>
      </c>
      <c r="B858" s="822" t="s">
        <v>7229</v>
      </c>
      <c r="C858" s="822" t="s">
        <v>7235</v>
      </c>
      <c r="D858" s="822" t="s">
        <v>8702</v>
      </c>
      <c r="E858" s="822" t="s">
        <v>8703</v>
      </c>
      <c r="F858" s="831"/>
      <c r="G858" s="831"/>
      <c r="H858" s="831"/>
      <c r="I858" s="831"/>
      <c r="J858" s="831"/>
      <c r="K858" s="831"/>
      <c r="L858" s="831"/>
      <c r="M858" s="831"/>
      <c r="N858" s="831">
        <v>1</v>
      </c>
      <c r="O858" s="831">
        <v>2705</v>
      </c>
      <c r="P858" s="827"/>
      <c r="Q858" s="832">
        <v>2705</v>
      </c>
    </row>
    <row r="859" spans="1:17" ht="14.45" customHeight="1" x14ac:dyDescent="0.2">
      <c r="A859" s="821" t="s">
        <v>614</v>
      </c>
      <c r="B859" s="822" t="s">
        <v>7229</v>
      </c>
      <c r="C859" s="822" t="s">
        <v>7235</v>
      </c>
      <c r="D859" s="822" t="s">
        <v>8704</v>
      </c>
      <c r="E859" s="822" t="s">
        <v>8705</v>
      </c>
      <c r="F859" s="831"/>
      <c r="G859" s="831"/>
      <c r="H859" s="831"/>
      <c r="I859" s="831"/>
      <c r="J859" s="831"/>
      <c r="K859" s="831"/>
      <c r="L859" s="831"/>
      <c r="M859" s="831"/>
      <c r="N859" s="831">
        <v>1</v>
      </c>
      <c r="O859" s="831">
        <v>762</v>
      </c>
      <c r="P859" s="827"/>
      <c r="Q859" s="832">
        <v>762</v>
      </c>
    </row>
    <row r="860" spans="1:17" ht="14.45" customHeight="1" x14ac:dyDescent="0.2">
      <c r="A860" s="821" t="s">
        <v>614</v>
      </c>
      <c r="B860" s="822" t="s">
        <v>7229</v>
      </c>
      <c r="C860" s="822" t="s">
        <v>7235</v>
      </c>
      <c r="D860" s="822" t="s">
        <v>8706</v>
      </c>
      <c r="E860" s="822" t="s">
        <v>8707</v>
      </c>
      <c r="F860" s="831"/>
      <c r="G860" s="831"/>
      <c r="H860" s="831"/>
      <c r="I860" s="831"/>
      <c r="J860" s="831">
        <v>1</v>
      </c>
      <c r="K860" s="831">
        <v>2333</v>
      </c>
      <c r="L860" s="831">
        <v>1</v>
      </c>
      <c r="M860" s="831">
        <v>2333</v>
      </c>
      <c r="N860" s="831"/>
      <c r="O860" s="831"/>
      <c r="P860" s="827"/>
      <c r="Q860" s="832"/>
    </row>
    <row r="861" spans="1:17" ht="14.45" customHeight="1" x14ac:dyDescent="0.2">
      <c r="A861" s="821" t="s">
        <v>614</v>
      </c>
      <c r="B861" s="822" t="s">
        <v>7229</v>
      </c>
      <c r="C861" s="822" t="s">
        <v>7235</v>
      </c>
      <c r="D861" s="822" t="s">
        <v>7442</v>
      </c>
      <c r="E861" s="822" t="s">
        <v>7443</v>
      </c>
      <c r="F861" s="831">
        <v>3</v>
      </c>
      <c r="G861" s="831">
        <v>2615</v>
      </c>
      <c r="H861" s="831"/>
      <c r="I861" s="831">
        <v>871.66666666666663</v>
      </c>
      <c r="J861" s="831"/>
      <c r="K861" s="831"/>
      <c r="L861" s="831"/>
      <c r="M861" s="831"/>
      <c r="N861" s="831"/>
      <c r="O861" s="831"/>
      <c r="P861" s="827"/>
      <c r="Q861" s="832"/>
    </row>
    <row r="862" spans="1:17" ht="14.45" customHeight="1" x14ac:dyDescent="0.2">
      <c r="A862" s="821" t="s">
        <v>614</v>
      </c>
      <c r="B862" s="822" t="s">
        <v>7229</v>
      </c>
      <c r="C862" s="822" t="s">
        <v>7235</v>
      </c>
      <c r="D862" s="822" t="s">
        <v>8708</v>
      </c>
      <c r="E862" s="822" t="s">
        <v>8709</v>
      </c>
      <c r="F862" s="831">
        <v>1</v>
      </c>
      <c r="G862" s="831">
        <v>935</v>
      </c>
      <c r="H862" s="831">
        <v>0.99362380446333687</v>
      </c>
      <c r="I862" s="831">
        <v>935</v>
      </c>
      <c r="J862" s="831">
        <v>1</v>
      </c>
      <c r="K862" s="831">
        <v>941</v>
      </c>
      <c r="L862" s="831">
        <v>1</v>
      </c>
      <c r="M862" s="831">
        <v>941</v>
      </c>
      <c r="N862" s="831"/>
      <c r="O862" s="831"/>
      <c r="P862" s="827"/>
      <c r="Q862" s="832"/>
    </row>
    <row r="863" spans="1:17" ht="14.45" customHeight="1" x14ac:dyDescent="0.2">
      <c r="A863" s="821" t="s">
        <v>614</v>
      </c>
      <c r="B863" s="822" t="s">
        <v>7229</v>
      </c>
      <c r="C863" s="822" t="s">
        <v>7235</v>
      </c>
      <c r="D863" s="822" t="s">
        <v>8710</v>
      </c>
      <c r="E863" s="822" t="s">
        <v>8711</v>
      </c>
      <c r="F863" s="831">
        <v>1</v>
      </c>
      <c r="G863" s="831">
        <v>3162</v>
      </c>
      <c r="H863" s="831">
        <v>0.33165512901195721</v>
      </c>
      <c r="I863" s="831">
        <v>3162</v>
      </c>
      <c r="J863" s="831">
        <v>3</v>
      </c>
      <c r="K863" s="831">
        <v>9534</v>
      </c>
      <c r="L863" s="831">
        <v>1</v>
      </c>
      <c r="M863" s="831">
        <v>3178</v>
      </c>
      <c r="N863" s="831">
        <v>2</v>
      </c>
      <c r="O863" s="831">
        <v>6384</v>
      </c>
      <c r="P863" s="827">
        <v>0.66960352422907488</v>
      </c>
      <c r="Q863" s="832">
        <v>3192</v>
      </c>
    </row>
    <row r="864" spans="1:17" ht="14.45" customHeight="1" x14ac:dyDescent="0.2">
      <c r="A864" s="821" t="s">
        <v>614</v>
      </c>
      <c r="B864" s="822" t="s">
        <v>7229</v>
      </c>
      <c r="C864" s="822" t="s">
        <v>7235</v>
      </c>
      <c r="D864" s="822" t="s">
        <v>8712</v>
      </c>
      <c r="E864" s="822" t="s">
        <v>8713</v>
      </c>
      <c r="F864" s="831"/>
      <c r="G864" s="831"/>
      <c r="H864" s="831"/>
      <c r="I864" s="831"/>
      <c r="J864" s="831"/>
      <c r="K864" s="831"/>
      <c r="L864" s="831"/>
      <c r="M864" s="831"/>
      <c r="N864" s="831">
        <v>1</v>
      </c>
      <c r="O864" s="831">
        <v>5985</v>
      </c>
      <c r="P864" s="827"/>
      <c r="Q864" s="832">
        <v>5985</v>
      </c>
    </row>
    <row r="865" spans="1:17" ht="14.45" customHeight="1" x14ac:dyDescent="0.2">
      <c r="A865" s="821" t="s">
        <v>614</v>
      </c>
      <c r="B865" s="822" t="s">
        <v>7229</v>
      </c>
      <c r="C865" s="822" t="s">
        <v>7235</v>
      </c>
      <c r="D865" s="822" t="s">
        <v>8714</v>
      </c>
      <c r="E865" s="822" t="s">
        <v>8715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215</v>
      </c>
      <c r="P865" s="827"/>
      <c r="Q865" s="832">
        <v>215</v>
      </c>
    </row>
    <row r="866" spans="1:17" ht="14.45" customHeight="1" x14ac:dyDescent="0.2">
      <c r="A866" s="821" t="s">
        <v>614</v>
      </c>
      <c r="B866" s="822" t="s">
        <v>7229</v>
      </c>
      <c r="C866" s="822" t="s">
        <v>7235</v>
      </c>
      <c r="D866" s="822" t="s">
        <v>8716</v>
      </c>
      <c r="E866" s="822" t="s">
        <v>8717</v>
      </c>
      <c r="F866" s="831"/>
      <c r="G866" s="831"/>
      <c r="H866" s="831"/>
      <c r="I866" s="831"/>
      <c r="J866" s="831">
        <v>1</v>
      </c>
      <c r="K866" s="831">
        <v>2476</v>
      </c>
      <c r="L866" s="831">
        <v>1</v>
      </c>
      <c r="M866" s="831">
        <v>2476</v>
      </c>
      <c r="N866" s="831"/>
      <c r="O866" s="831"/>
      <c r="P866" s="827"/>
      <c r="Q866" s="832"/>
    </row>
    <row r="867" spans="1:17" ht="14.45" customHeight="1" x14ac:dyDescent="0.2">
      <c r="A867" s="821" t="s">
        <v>614</v>
      </c>
      <c r="B867" s="822" t="s">
        <v>7229</v>
      </c>
      <c r="C867" s="822" t="s">
        <v>7235</v>
      </c>
      <c r="D867" s="822" t="s">
        <v>8718</v>
      </c>
      <c r="E867" s="822" t="s">
        <v>8719</v>
      </c>
      <c r="F867" s="831">
        <v>1</v>
      </c>
      <c r="G867" s="831">
        <v>634</v>
      </c>
      <c r="H867" s="831"/>
      <c r="I867" s="831">
        <v>634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614</v>
      </c>
      <c r="B868" s="822" t="s">
        <v>7229</v>
      </c>
      <c r="C868" s="822" t="s">
        <v>7235</v>
      </c>
      <c r="D868" s="822" t="s">
        <v>8720</v>
      </c>
      <c r="E868" s="822" t="s">
        <v>8721</v>
      </c>
      <c r="F868" s="831">
        <v>1</v>
      </c>
      <c r="G868" s="831">
        <v>3271</v>
      </c>
      <c r="H868" s="831"/>
      <c r="I868" s="831">
        <v>3271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614</v>
      </c>
      <c r="B869" s="822" t="s">
        <v>7229</v>
      </c>
      <c r="C869" s="822" t="s">
        <v>7235</v>
      </c>
      <c r="D869" s="822" t="s">
        <v>8722</v>
      </c>
      <c r="E869" s="822" t="s">
        <v>8723</v>
      </c>
      <c r="F869" s="831">
        <v>1</v>
      </c>
      <c r="G869" s="831">
        <v>4859</v>
      </c>
      <c r="H869" s="831"/>
      <c r="I869" s="831">
        <v>4859</v>
      </c>
      <c r="J869" s="831"/>
      <c r="K869" s="831"/>
      <c r="L869" s="831"/>
      <c r="M869" s="831"/>
      <c r="N869" s="831">
        <v>2</v>
      </c>
      <c r="O869" s="831">
        <v>9820</v>
      </c>
      <c r="P869" s="827"/>
      <c r="Q869" s="832">
        <v>4910</v>
      </c>
    </row>
    <row r="870" spans="1:17" ht="14.45" customHeight="1" x14ac:dyDescent="0.2">
      <c r="A870" s="821" t="s">
        <v>614</v>
      </c>
      <c r="B870" s="822" t="s">
        <v>7229</v>
      </c>
      <c r="C870" s="822" t="s">
        <v>7235</v>
      </c>
      <c r="D870" s="822" t="s">
        <v>8724</v>
      </c>
      <c r="E870" s="822" t="s">
        <v>8725</v>
      </c>
      <c r="F870" s="831">
        <v>2</v>
      </c>
      <c r="G870" s="831">
        <v>2776</v>
      </c>
      <c r="H870" s="831"/>
      <c r="I870" s="831">
        <v>1388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614</v>
      </c>
      <c r="B871" s="822" t="s">
        <v>7229</v>
      </c>
      <c r="C871" s="822" t="s">
        <v>7235</v>
      </c>
      <c r="D871" s="822" t="s">
        <v>8726</v>
      </c>
      <c r="E871" s="822" t="s">
        <v>8727</v>
      </c>
      <c r="F871" s="831">
        <v>14</v>
      </c>
      <c r="G871" s="831">
        <v>0</v>
      </c>
      <c r="H871" s="831"/>
      <c r="I871" s="831">
        <v>0</v>
      </c>
      <c r="J871" s="831">
        <v>13</v>
      </c>
      <c r="K871" s="831">
        <v>0</v>
      </c>
      <c r="L871" s="831"/>
      <c r="M871" s="831">
        <v>0</v>
      </c>
      <c r="N871" s="831">
        <v>3</v>
      </c>
      <c r="O871" s="831">
        <v>0</v>
      </c>
      <c r="P871" s="827"/>
      <c r="Q871" s="832">
        <v>0</v>
      </c>
    </row>
    <row r="872" spans="1:17" ht="14.45" customHeight="1" x14ac:dyDescent="0.2">
      <c r="A872" s="821" t="s">
        <v>614</v>
      </c>
      <c r="B872" s="822" t="s">
        <v>7229</v>
      </c>
      <c r="C872" s="822" t="s">
        <v>7235</v>
      </c>
      <c r="D872" s="822" t="s">
        <v>8728</v>
      </c>
      <c r="E872" s="822" t="s">
        <v>8729</v>
      </c>
      <c r="F872" s="831">
        <v>9</v>
      </c>
      <c r="G872" s="831">
        <v>0</v>
      </c>
      <c r="H872" s="831"/>
      <c r="I872" s="831">
        <v>0</v>
      </c>
      <c r="J872" s="831">
        <v>2</v>
      </c>
      <c r="K872" s="831">
        <v>0</v>
      </c>
      <c r="L872" s="831"/>
      <c r="M872" s="831">
        <v>0</v>
      </c>
      <c r="N872" s="831">
        <v>6</v>
      </c>
      <c r="O872" s="831">
        <v>0</v>
      </c>
      <c r="P872" s="827"/>
      <c r="Q872" s="832">
        <v>0</v>
      </c>
    </row>
    <row r="873" spans="1:17" ht="14.45" customHeight="1" x14ac:dyDescent="0.2">
      <c r="A873" s="821" t="s">
        <v>614</v>
      </c>
      <c r="B873" s="822" t="s">
        <v>7229</v>
      </c>
      <c r="C873" s="822" t="s">
        <v>7235</v>
      </c>
      <c r="D873" s="822" t="s">
        <v>8730</v>
      </c>
      <c r="E873" s="822" t="s">
        <v>8701</v>
      </c>
      <c r="F873" s="831"/>
      <c r="G873" s="831"/>
      <c r="H873" s="831"/>
      <c r="I873" s="831"/>
      <c r="J873" s="831">
        <v>1</v>
      </c>
      <c r="K873" s="831">
        <v>7937</v>
      </c>
      <c r="L873" s="831">
        <v>1</v>
      </c>
      <c r="M873" s="831">
        <v>7937</v>
      </c>
      <c r="N873" s="831">
        <v>1</v>
      </c>
      <c r="O873" s="831">
        <v>7994</v>
      </c>
      <c r="P873" s="827">
        <v>1.0071815547436058</v>
      </c>
      <c r="Q873" s="832">
        <v>7994</v>
      </c>
    </row>
    <row r="874" spans="1:17" ht="14.45" customHeight="1" x14ac:dyDescent="0.2">
      <c r="A874" s="821" t="s">
        <v>614</v>
      </c>
      <c r="B874" s="822" t="s">
        <v>7229</v>
      </c>
      <c r="C874" s="822" t="s">
        <v>7235</v>
      </c>
      <c r="D874" s="822" t="s">
        <v>8731</v>
      </c>
      <c r="E874" s="822" t="s">
        <v>8732</v>
      </c>
      <c r="F874" s="831">
        <v>1</v>
      </c>
      <c r="G874" s="831">
        <v>3037</v>
      </c>
      <c r="H874" s="831">
        <v>0.12438564875491481</v>
      </c>
      <c r="I874" s="831">
        <v>3037</v>
      </c>
      <c r="J874" s="831">
        <v>8</v>
      </c>
      <c r="K874" s="831">
        <v>24416</v>
      </c>
      <c r="L874" s="831">
        <v>1</v>
      </c>
      <c r="M874" s="831">
        <v>3052</v>
      </c>
      <c r="N874" s="831">
        <v>18</v>
      </c>
      <c r="O874" s="831">
        <v>55188</v>
      </c>
      <c r="P874" s="827">
        <v>2.2603211009174311</v>
      </c>
      <c r="Q874" s="832">
        <v>3066</v>
      </c>
    </row>
    <row r="875" spans="1:17" ht="14.45" customHeight="1" x14ac:dyDescent="0.2">
      <c r="A875" s="821" t="s">
        <v>614</v>
      </c>
      <c r="B875" s="822" t="s">
        <v>7229</v>
      </c>
      <c r="C875" s="822" t="s">
        <v>7235</v>
      </c>
      <c r="D875" s="822" t="s">
        <v>8733</v>
      </c>
      <c r="E875" s="822" t="s">
        <v>8734</v>
      </c>
      <c r="F875" s="831">
        <v>3</v>
      </c>
      <c r="G875" s="831">
        <v>25374</v>
      </c>
      <c r="H875" s="831"/>
      <c r="I875" s="831">
        <v>8458</v>
      </c>
      <c r="J875" s="831"/>
      <c r="K875" s="831"/>
      <c r="L875" s="831"/>
      <c r="M875" s="831"/>
      <c r="N875" s="831"/>
      <c r="O875" s="831"/>
      <c r="P875" s="827"/>
      <c r="Q875" s="832"/>
    </row>
    <row r="876" spans="1:17" ht="14.45" customHeight="1" x14ac:dyDescent="0.2">
      <c r="A876" s="821" t="s">
        <v>614</v>
      </c>
      <c r="B876" s="822" t="s">
        <v>7229</v>
      </c>
      <c r="C876" s="822" t="s">
        <v>7235</v>
      </c>
      <c r="D876" s="822" t="s">
        <v>8735</v>
      </c>
      <c r="E876" s="822" t="s">
        <v>8736</v>
      </c>
      <c r="F876" s="831"/>
      <c r="G876" s="831"/>
      <c r="H876" s="831"/>
      <c r="I876" s="831"/>
      <c r="J876" s="831">
        <v>1</v>
      </c>
      <c r="K876" s="831">
        <v>2537</v>
      </c>
      <c r="L876" s="831">
        <v>1</v>
      </c>
      <c r="M876" s="831">
        <v>2537</v>
      </c>
      <c r="N876" s="831"/>
      <c r="O876" s="831"/>
      <c r="P876" s="827"/>
      <c r="Q876" s="832"/>
    </row>
    <row r="877" spans="1:17" ht="14.45" customHeight="1" x14ac:dyDescent="0.2">
      <c r="A877" s="821" t="s">
        <v>614</v>
      </c>
      <c r="B877" s="822" t="s">
        <v>7229</v>
      </c>
      <c r="C877" s="822" t="s">
        <v>7235</v>
      </c>
      <c r="D877" s="822" t="s">
        <v>8737</v>
      </c>
      <c r="E877" s="822" t="s">
        <v>8738</v>
      </c>
      <c r="F877" s="831"/>
      <c r="G877" s="831"/>
      <c r="H877" s="831"/>
      <c r="I877" s="831"/>
      <c r="J877" s="831">
        <v>1</v>
      </c>
      <c r="K877" s="831">
        <v>2775</v>
      </c>
      <c r="L877" s="831">
        <v>1</v>
      </c>
      <c r="M877" s="831">
        <v>2775</v>
      </c>
      <c r="N877" s="831">
        <v>1</v>
      </c>
      <c r="O877" s="831">
        <v>2789</v>
      </c>
      <c r="P877" s="827">
        <v>1.005045045045045</v>
      </c>
      <c r="Q877" s="832">
        <v>2789</v>
      </c>
    </row>
    <row r="878" spans="1:17" ht="14.45" customHeight="1" x14ac:dyDescent="0.2">
      <c r="A878" s="821" t="s">
        <v>614</v>
      </c>
      <c r="B878" s="822" t="s">
        <v>7229</v>
      </c>
      <c r="C878" s="822" t="s">
        <v>7235</v>
      </c>
      <c r="D878" s="822" t="s">
        <v>8739</v>
      </c>
      <c r="E878" s="822" t="s">
        <v>8740</v>
      </c>
      <c r="F878" s="831">
        <v>2</v>
      </c>
      <c r="G878" s="831">
        <v>6908</v>
      </c>
      <c r="H878" s="831">
        <v>1.990778097982709</v>
      </c>
      <c r="I878" s="831">
        <v>3454</v>
      </c>
      <c r="J878" s="831">
        <v>1</v>
      </c>
      <c r="K878" s="831">
        <v>3470</v>
      </c>
      <c r="L878" s="831">
        <v>1</v>
      </c>
      <c r="M878" s="831">
        <v>3470</v>
      </c>
      <c r="N878" s="831">
        <v>1</v>
      </c>
      <c r="O878" s="831">
        <v>3484</v>
      </c>
      <c r="P878" s="827">
        <v>1.0040345821325649</v>
      </c>
      <c r="Q878" s="832">
        <v>3484</v>
      </c>
    </row>
    <row r="879" spans="1:17" ht="14.45" customHeight="1" x14ac:dyDescent="0.2">
      <c r="A879" s="821" t="s">
        <v>614</v>
      </c>
      <c r="B879" s="822" t="s">
        <v>7229</v>
      </c>
      <c r="C879" s="822" t="s">
        <v>7235</v>
      </c>
      <c r="D879" s="822" t="s">
        <v>8741</v>
      </c>
      <c r="E879" s="822" t="s">
        <v>8742</v>
      </c>
      <c r="F879" s="831">
        <v>5</v>
      </c>
      <c r="G879" s="831">
        <v>16397</v>
      </c>
      <c r="H879" s="831"/>
      <c r="I879" s="831">
        <v>3279.4</v>
      </c>
      <c r="J879" s="831"/>
      <c r="K879" s="831"/>
      <c r="L879" s="831"/>
      <c r="M879" s="831"/>
      <c r="N879" s="831"/>
      <c r="O879" s="831"/>
      <c r="P879" s="827"/>
      <c r="Q879" s="832"/>
    </row>
    <row r="880" spans="1:17" ht="14.45" customHeight="1" x14ac:dyDescent="0.2">
      <c r="A880" s="821" t="s">
        <v>614</v>
      </c>
      <c r="B880" s="822" t="s">
        <v>7229</v>
      </c>
      <c r="C880" s="822" t="s">
        <v>7235</v>
      </c>
      <c r="D880" s="822" t="s">
        <v>8743</v>
      </c>
      <c r="E880" s="822" t="s">
        <v>8744</v>
      </c>
      <c r="F880" s="831">
        <v>1</v>
      </c>
      <c r="G880" s="831">
        <v>3244</v>
      </c>
      <c r="H880" s="831"/>
      <c r="I880" s="831">
        <v>3244</v>
      </c>
      <c r="J880" s="831"/>
      <c r="K880" s="831"/>
      <c r="L880" s="831"/>
      <c r="M880" s="831"/>
      <c r="N880" s="831"/>
      <c r="O880" s="831"/>
      <c r="P880" s="827"/>
      <c r="Q880" s="832"/>
    </row>
    <row r="881" spans="1:17" ht="14.45" customHeight="1" x14ac:dyDescent="0.2">
      <c r="A881" s="821" t="s">
        <v>614</v>
      </c>
      <c r="B881" s="822" t="s">
        <v>7229</v>
      </c>
      <c r="C881" s="822" t="s">
        <v>7235</v>
      </c>
      <c r="D881" s="822" t="s">
        <v>8745</v>
      </c>
      <c r="E881" s="822" t="s">
        <v>8746</v>
      </c>
      <c r="F881" s="831">
        <v>1</v>
      </c>
      <c r="G881" s="831">
        <v>2774</v>
      </c>
      <c r="H881" s="831"/>
      <c r="I881" s="831">
        <v>2774</v>
      </c>
      <c r="J881" s="831"/>
      <c r="K881" s="831"/>
      <c r="L881" s="831"/>
      <c r="M881" s="831"/>
      <c r="N881" s="831"/>
      <c r="O881" s="831"/>
      <c r="P881" s="827"/>
      <c r="Q881" s="832"/>
    </row>
    <row r="882" spans="1:17" ht="14.45" customHeight="1" x14ac:dyDescent="0.2">
      <c r="A882" s="821" t="s">
        <v>614</v>
      </c>
      <c r="B882" s="822" t="s">
        <v>7229</v>
      </c>
      <c r="C882" s="822" t="s">
        <v>7235</v>
      </c>
      <c r="D882" s="822" t="s">
        <v>8747</v>
      </c>
      <c r="E882" s="822" t="s">
        <v>8748</v>
      </c>
      <c r="F882" s="831">
        <v>2</v>
      </c>
      <c r="G882" s="831">
        <v>8389</v>
      </c>
      <c r="H882" s="831">
        <v>0.66248124457079682</v>
      </c>
      <c r="I882" s="831">
        <v>4194.5</v>
      </c>
      <c r="J882" s="831">
        <v>3</v>
      </c>
      <c r="K882" s="831">
        <v>12663</v>
      </c>
      <c r="L882" s="831">
        <v>1</v>
      </c>
      <c r="M882" s="831">
        <v>4221</v>
      </c>
      <c r="N882" s="831">
        <v>1</v>
      </c>
      <c r="O882" s="831">
        <v>4245</v>
      </c>
      <c r="P882" s="827">
        <v>0.33522861881070837</v>
      </c>
      <c r="Q882" s="832">
        <v>4245</v>
      </c>
    </row>
    <row r="883" spans="1:17" ht="14.45" customHeight="1" x14ac:dyDescent="0.2">
      <c r="A883" s="821" t="s">
        <v>614</v>
      </c>
      <c r="B883" s="822" t="s">
        <v>7229</v>
      </c>
      <c r="C883" s="822" t="s">
        <v>7235</v>
      </c>
      <c r="D883" s="822" t="s">
        <v>8749</v>
      </c>
      <c r="E883" s="822" t="s">
        <v>8750</v>
      </c>
      <c r="F883" s="831"/>
      <c r="G883" s="831"/>
      <c r="H883" s="831"/>
      <c r="I883" s="831"/>
      <c r="J883" s="831">
        <v>0</v>
      </c>
      <c r="K883" s="831">
        <v>0</v>
      </c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614</v>
      </c>
      <c r="B884" s="822" t="s">
        <v>7229</v>
      </c>
      <c r="C884" s="822" t="s">
        <v>7235</v>
      </c>
      <c r="D884" s="822" t="s">
        <v>8751</v>
      </c>
      <c r="E884" s="822" t="s">
        <v>8752</v>
      </c>
      <c r="F884" s="831"/>
      <c r="G884" s="831"/>
      <c r="H884" s="831"/>
      <c r="I884" s="831"/>
      <c r="J884" s="831"/>
      <c r="K884" s="831"/>
      <c r="L884" s="831"/>
      <c r="M884" s="831"/>
      <c r="N884" s="831">
        <v>1</v>
      </c>
      <c r="O884" s="831">
        <v>0</v>
      </c>
      <c r="P884" s="827"/>
      <c r="Q884" s="832">
        <v>0</v>
      </c>
    </row>
    <row r="885" spans="1:17" ht="14.45" customHeight="1" x14ac:dyDescent="0.2">
      <c r="A885" s="821" t="s">
        <v>614</v>
      </c>
      <c r="B885" s="822" t="s">
        <v>7229</v>
      </c>
      <c r="C885" s="822" t="s">
        <v>7235</v>
      </c>
      <c r="D885" s="822" t="s">
        <v>8753</v>
      </c>
      <c r="E885" s="822" t="s">
        <v>8754</v>
      </c>
      <c r="F885" s="831"/>
      <c r="G885" s="831"/>
      <c r="H885" s="831"/>
      <c r="I885" s="831"/>
      <c r="J885" s="831"/>
      <c r="K885" s="831"/>
      <c r="L885" s="831"/>
      <c r="M885" s="831"/>
      <c r="N885" s="831">
        <v>21</v>
      </c>
      <c r="O885" s="831">
        <v>0</v>
      </c>
      <c r="P885" s="827"/>
      <c r="Q885" s="832">
        <v>0</v>
      </c>
    </row>
    <row r="886" spans="1:17" ht="14.45" customHeight="1" x14ac:dyDescent="0.2">
      <c r="A886" s="821" t="s">
        <v>614</v>
      </c>
      <c r="B886" s="822" t="s">
        <v>7229</v>
      </c>
      <c r="C886" s="822" t="s">
        <v>7235</v>
      </c>
      <c r="D886" s="822" t="s">
        <v>8755</v>
      </c>
      <c r="E886" s="822" t="s">
        <v>8756</v>
      </c>
      <c r="F886" s="831"/>
      <c r="G886" s="831"/>
      <c r="H886" s="831"/>
      <c r="I886" s="831"/>
      <c r="J886" s="831">
        <v>43</v>
      </c>
      <c r="K886" s="831">
        <v>0</v>
      </c>
      <c r="L886" s="831"/>
      <c r="M886" s="831">
        <v>0</v>
      </c>
      <c r="N886" s="831">
        <v>534</v>
      </c>
      <c r="O886" s="831">
        <v>0</v>
      </c>
      <c r="P886" s="827"/>
      <c r="Q886" s="832">
        <v>0</v>
      </c>
    </row>
    <row r="887" spans="1:17" ht="14.45" customHeight="1" x14ac:dyDescent="0.2">
      <c r="A887" s="821" t="s">
        <v>614</v>
      </c>
      <c r="B887" s="822" t="s">
        <v>7229</v>
      </c>
      <c r="C887" s="822" t="s">
        <v>7235</v>
      </c>
      <c r="D887" s="822" t="s">
        <v>8757</v>
      </c>
      <c r="E887" s="822" t="s">
        <v>8758</v>
      </c>
      <c r="F887" s="831"/>
      <c r="G887" s="831"/>
      <c r="H887" s="831"/>
      <c r="I887" s="831"/>
      <c r="J887" s="831">
        <v>3</v>
      </c>
      <c r="K887" s="831">
        <v>0</v>
      </c>
      <c r="L887" s="831"/>
      <c r="M887" s="831">
        <v>0</v>
      </c>
      <c r="N887" s="831">
        <v>78</v>
      </c>
      <c r="O887" s="831">
        <v>0</v>
      </c>
      <c r="P887" s="827"/>
      <c r="Q887" s="832">
        <v>0</v>
      </c>
    </row>
    <row r="888" spans="1:17" ht="14.45" customHeight="1" x14ac:dyDescent="0.2">
      <c r="A888" s="821" t="s">
        <v>614</v>
      </c>
      <c r="B888" s="822" t="s">
        <v>7229</v>
      </c>
      <c r="C888" s="822" t="s">
        <v>7235</v>
      </c>
      <c r="D888" s="822" t="s">
        <v>8759</v>
      </c>
      <c r="E888" s="822" t="s">
        <v>8760</v>
      </c>
      <c r="F888" s="831"/>
      <c r="G888" s="831"/>
      <c r="H888" s="831"/>
      <c r="I888" s="831"/>
      <c r="J888" s="831">
        <v>18</v>
      </c>
      <c r="K888" s="831">
        <v>0</v>
      </c>
      <c r="L888" s="831"/>
      <c r="M888" s="831">
        <v>0</v>
      </c>
      <c r="N888" s="831">
        <v>214</v>
      </c>
      <c r="O888" s="831">
        <v>0</v>
      </c>
      <c r="P888" s="827"/>
      <c r="Q888" s="832">
        <v>0</v>
      </c>
    </row>
    <row r="889" spans="1:17" ht="14.45" customHeight="1" x14ac:dyDescent="0.2">
      <c r="A889" s="821" t="s">
        <v>614</v>
      </c>
      <c r="B889" s="822" t="s">
        <v>7229</v>
      </c>
      <c r="C889" s="822" t="s">
        <v>7235</v>
      </c>
      <c r="D889" s="822" t="s">
        <v>8761</v>
      </c>
      <c r="E889" s="822" t="s">
        <v>8762</v>
      </c>
      <c r="F889" s="831"/>
      <c r="G889" s="831"/>
      <c r="H889" s="831"/>
      <c r="I889" s="831"/>
      <c r="J889" s="831">
        <v>39</v>
      </c>
      <c r="K889" s="831">
        <v>0</v>
      </c>
      <c r="L889" s="831"/>
      <c r="M889" s="831">
        <v>0</v>
      </c>
      <c r="N889" s="831">
        <v>504</v>
      </c>
      <c r="O889" s="831">
        <v>0</v>
      </c>
      <c r="P889" s="827"/>
      <c r="Q889" s="832">
        <v>0</v>
      </c>
    </row>
    <row r="890" spans="1:17" ht="14.45" customHeight="1" x14ac:dyDescent="0.2">
      <c r="A890" s="821" t="s">
        <v>614</v>
      </c>
      <c r="B890" s="822" t="s">
        <v>7229</v>
      </c>
      <c r="C890" s="822" t="s">
        <v>7235</v>
      </c>
      <c r="D890" s="822" t="s">
        <v>8763</v>
      </c>
      <c r="E890" s="822" t="s">
        <v>8764</v>
      </c>
      <c r="F890" s="831"/>
      <c r="G890" s="831"/>
      <c r="H890" s="831"/>
      <c r="I890" s="831"/>
      <c r="J890" s="831">
        <v>3</v>
      </c>
      <c r="K890" s="831">
        <v>0</v>
      </c>
      <c r="L890" s="831"/>
      <c r="M890" s="831">
        <v>0</v>
      </c>
      <c r="N890" s="831"/>
      <c r="O890" s="831"/>
      <c r="P890" s="827"/>
      <c r="Q890" s="832"/>
    </row>
    <row r="891" spans="1:17" ht="14.45" customHeight="1" x14ac:dyDescent="0.2">
      <c r="A891" s="821" t="s">
        <v>614</v>
      </c>
      <c r="B891" s="822" t="s">
        <v>7229</v>
      </c>
      <c r="C891" s="822" t="s">
        <v>7235</v>
      </c>
      <c r="D891" s="822" t="s">
        <v>8765</v>
      </c>
      <c r="E891" s="822" t="s">
        <v>8766</v>
      </c>
      <c r="F891" s="831"/>
      <c r="G891" s="831"/>
      <c r="H891" s="831"/>
      <c r="I891" s="831"/>
      <c r="J891" s="831">
        <v>3</v>
      </c>
      <c r="K891" s="831">
        <v>102693</v>
      </c>
      <c r="L891" s="831">
        <v>1</v>
      </c>
      <c r="M891" s="831">
        <v>34231</v>
      </c>
      <c r="N891" s="831">
        <v>1</v>
      </c>
      <c r="O891" s="831">
        <v>34260</v>
      </c>
      <c r="P891" s="827">
        <v>0.33361572843329146</v>
      </c>
      <c r="Q891" s="832">
        <v>34260</v>
      </c>
    </row>
    <row r="892" spans="1:17" ht="14.45" customHeight="1" x14ac:dyDescent="0.2">
      <c r="A892" s="821" t="s">
        <v>614</v>
      </c>
      <c r="B892" s="822" t="s">
        <v>7229</v>
      </c>
      <c r="C892" s="822" t="s">
        <v>7235</v>
      </c>
      <c r="D892" s="822" t="s">
        <v>8767</v>
      </c>
      <c r="E892" s="822" t="s">
        <v>8768</v>
      </c>
      <c r="F892" s="831"/>
      <c r="G892" s="831"/>
      <c r="H892" s="831"/>
      <c r="I892" s="831"/>
      <c r="J892" s="831">
        <v>21</v>
      </c>
      <c r="K892" s="831">
        <v>0</v>
      </c>
      <c r="L892" s="831"/>
      <c r="M892" s="831">
        <v>0</v>
      </c>
      <c r="N892" s="831">
        <v>310</v>
      </c>
      <c r="O892" s="831">
        <v>0</v>
      </c>
      <c r="P892" s="827"/>
      <c r="Q892" s="832">
        <v>0</v>
      </c>
    </row>
    <row r="893" spans="1:17" ht="14.45" customHeight="1" x14ac:dyDescent="0.2">
      <c r="A893" s="821" t="s">
        <v>614</v>
      </c>
      <c r="B893" s="822" t="s">
        <v>7229</v>
      </c>
      <c r="C893" s="822" t="s">
        <v>7235</v>
      </c>
      <c r="D893" s="822" t="s">
        <v>8769</v>
      </c>
      <c r="E893" s="822" t="s">
        <v>8770</v>
      </c>
      <c r="F893" s="831"/>
      <c r="G893" s="831"/>
      <c r="H893" s="831"/>
      <c r="I893" s="831"/>
      <c r="J893" s="831">
        <v>1</v>
      </c>
      <c r="K893" s="831">
        <v>0</v>
      </c>
      <c r="L893" s="831"/>
      <c r="M893" s="831">
        <v>0</v>
      </c>
      <c r="N893" s="831">
        <v>17</v>
      </c>
      <c r="O893" s="831">
        <v>0</v>
      </c>
      <c r="P893" s="827"/>
      <c r="Q893" s="832">
        <v>0</v>
      </c>
    </row>
    <row r="894" spans="1:17" ht="14.45" customHeight="1" x14ac:dyDescent="0.2">
      <c r="A894" s="821" t="s">
        <v>614</v>
      </c>
      <c r="B894" s="822" t="s">
        <v>7229</v>
      </c>
      <c r="C894" s="822" t="s">
        <v>7235</v>
      </c>
      <c r="D894" s="822" t="s">
        <v>8771</v>
      </c>
      <c r="E894" s="822" t="s">
        <v>8501</v>
      </c>
      <c r="F894" s="831"/>
      <c r="G894" s="831"/>
      <c r="H894" s="831"/>
      <c r="I894" s="831"/>
      <c r="J894" s="831">
        <v>2</v>
      </c>
      <c r="K894" s="831">
        <v>928</v>
      </c>
      <c r="L894" s="831">
        <v>1</v>
      </c>
      <c r="M894" s="831">
        <v>464</v>
      </c>
      <c r="N894" s="831"/>
      <c r="O894" s="831"/>
      <c r="P894" s="827"/>
      <c r="Q894" s="832"/>
    </row>
    <row r="895" spans="1:17" ht="14.45" customHeight="1" x14ac:dyDescent="0.2">
      <c r="A895" s="821" t="s">
        <v>614</v>
      </c>
      <c r="B895" s="822" t="s">
        <v>7229</v>
      </c>
      <c r="C895" s="822" t="s">
        <v>7235</v>
      </c>
      <c r="D895" s="822" t="s">
        <v>8772</v>
      </c>
      <c r="E895" s="822" t="s">
        <v>8773</v>
      </c>
      <c r="F895" s="831"/>
      <c r="G895" s="831"/>
      <c r="H895" s="831"/>
      <c r="I895" s="831"/>
      <c r="J895" s="831">
        <v>1</v>
      </c>
      <c r="K895" s="831">
        <v>418</v>
      </c>
      <c r="L895" s="831">
        <v>1</v>
      </c>
      <c r="M895" s="831">
        <v>418</v>
      </c>
      <c r="N895" s="831"/>
      <c r="O895" s="831"/>
      <c r="P895" s="827"/>
      <c r="Q895" s="832"/>
    </row>
    <row r="896" spans="1:17" ht="14.45" customHeight="1" x14ac:dyDescent="0.2">
      <c r="A896" s="821" t="s">
        <v>614</v>
      </c>
      <c r="B896" s="822" t="s">
        <v>7229</v>
      </c>
      <c r="C896" s="822" t="s">
        <v>7235</v>
      </c>
      <c r="D896" s="822" t="s">
        <v>8774</v>
      </c>
      <c r="E896" s="822" t="s">
        <v>8775</v>
      </c>
      <c r="F896" s="831"/>
      <c r="G896" s="831"/>
      <c r="H896" s="831"/>
      <c r="I896" s="831"/>
      <c r="J896" s="831">
        <v>1</v>
      </c>
      <c r="K896" s="831">
        <v>4905</v>
      </c>
      <c r="L896" s="831">
        <v>1</v>
      </c>
      <c r="M896" s="831">
        <v>4905</v>
      </c>
      <c r="N896" s="831">
        <v>1</v>
      </c>
      <c r="O896" s="831">
        <v>4924</v>
      </c>
      <c r="P896" s="827">
        <v>1.0038735983690112</v>
      </c>
      <c r="Q896" s="832">
        <v>4924</v>
      </c>
    </row>
    <row r="897" spans="1:17" ht="14.45" customHeight="1" x14ac:dyDescent="0.2">
      <c r="A897" s="821" t="s">
        <v>614</v>
      </c>
      <c r="B897" s="822" t="s">
        <v>7229</v>
      </c>
      <c r="C897" s="822" t="s">
        <v>7235</v>
      </c>
      <c r="D897" s="822" t="s">
        <v>8776</v>
      </c>
      <c r="E897" s="822" t="s">
        <v>8777</v>
      </c>
      <c r="F897" s="831"/>
      <c r="G897" s="831"/>
      <c r="H897" s="831"/>
      <c r="I897" s="831"/>
      <c r="J897" s="831">
        <v>32</v>
      </c>
      <c r="K897" s="831">
        <v>0</v>
      </c>
      <c r="L897" s="831"/>
      <c r="M897" s="831">
        <v>0</v>
      </c>
      <c r="N897" s="831">
        <v>545</v>
      </c>
      <c r="O897" s="831">
        <v>0</v>
      </c>
      <c r="P897" s="827"/>
      <c r="Q897" s="832">
        <v>0</v>
      </c>
    </row>
    <row r="898" spans="1:17" ht="14.45" customHeight="1" x14ac:dyDescent="0.2">
      <c r="A898" s="821" t="s">
        <v>614</v>
      </c>
      <c r="B898" s="822" t="s">
        <v>7229</v>
      </c>
      <c r="C898" s="822" t="s">
        <v>7235</v>
      </c>
      <c r="D898" s="822" t="s">
        <v>8778</v>
      </c>
      <c r="E898" s="822" t="s">
        <v>8779</v>
      </c>
      <c r="F898" s="831"/>
      <c r="G898" s="831"/>
      <c r="H898" s="831"/>
      <c r="I898" s="831"/>
      <c r="J898" s="831">
        <v>16</v>
      </c>
      <c r="K898" s="831">
        <v>0</v>
      </c>
      <c r="L898" s="831"/>
      <c r="M898" s="831">
        <v>0</v>
      </c>
      <c r="N898" s="831">
        <v>219</v>
      </c>
      <c r="O898" s="831">
        <v>0</v>
      </c>
      <c r="P898" s="827"/>
      <c r="Q898" s="832">
        <v>0</v>
      </c>
    </row>
    <row r="899" spans="1:17" ht="14.45" customHeight="1" x14ac:dyDescent="0.2">
      <c r="A899" s="821" t="s">
        <v>614</v>
      </c>
      <c r="B899" s="822" t="s">
        <v>7229</v>
      </c>
      <c r="C899" s="822" t="s">
        <v>7235</v>
      </c>
      <c r="D899" s="822" t="s">
        <v>8780</v>
      </c>
      <c r="E899" s="822" t="s">
        <v>8781</v>
      </c>
      <c r="F899" s="831"/>
      <c r="G899" s="831"/>
      <c r="H899" s="831"/>
      <c r="I899" s="831"/>
      <c r="J899" s="831">
        <v>24</v>
      </c>
      <c r="K899" s="831">
        <v>0</v>
      </c>
      <c r="L899" s="831"/>
      <c r="M899" s="831">
        <v>0</v>
      </c>
      <c r="N899" s="831">
        <v>330</v>
      </c>
      <c r="O899" s="831">
        <v>0</v>
      </c>
      <c r="P899" s="827"/>
      <c r="Q899" s="832">
        <v>0</v>
      </c>
    </row>
    <row r="900" spans="1:17" ht="14.45" customHeight="1" x14ac:dyDescent="0.2">
      <c r="A900" s="821" t="s">
        <v>614</v>
      </c>
      <c r="B900" s="822" t="s">
        <v>7229</v>
      </c>
      <c r="C900" s="822" t="s">
        <v>7235</v>
      </c>
      <c r="D900" s="822" t="s">
        <v>8782</v>
      </c>
      <c r="E900" s="822" t="s">
        <v>8777</v>
      </c>
      <c r="F900" s="831"/>
      <c r="G900" s="831"/>
      <c r="H900" s="831"/>
      <c r="I900" s="831"/>
      <c r="J900" s="831">
        <v>2</v>
      </c>
      <c r="K900" s="831">
        <v>0</v>
      </c>
      <c r="L900" s="831"/>
      <c r="M900" s="831">
        <v>0</v>
      </c>
      <c r="N900" s="831">
        <v>17</v>
      </c>
      <c r="O900" s="831">
        <v>0</v>
      </c>
      <c r="P900" s="827"/>
      <c r="Q900" s="832">
        <v>0</v>
      </c>
    </row>
    <row r="901" spans="1:17" ht="14.45" customHeight="1" x14ac:dyDescent="0.2">
      <c r="A901" s="821" t="s">
        <v>614</v>
      </c>
      <c r="B901" s="822" t="s">
        <v>7229</v>
      </c>
      <c r="C901" s="822" t="s">
        <v>7235</v>
      </c>
      <c r="D901" s="822" t="s">
        <v>8783</v>
      </c>
      <c r="E901" s="822" t="s">
        <v>8784</v>
      </c>
      <c r="F901" s="831"/>
      <c r="G901" s="831"/>
      <c r="H901" s="831"/>
      <c r="I901" s="831"/>
      <c r="J901" s="831">
        <v>2</v>
      </c>
      <c r="K901" s="831">
        <v>0</v>
      </c>
      <c r="L901" s="831"/>
      <c r="M901" s="831">
        <v>0</v>
      </c>
      <c r="N901" s="831">
        <v>69</v>
      </c>
      <c r="O901" s="831">
        <v>0</v>
      </c>
      <c r="P901" s="827"/>
      <c r="Q901" s="832">
        <v>0</v>
      </c>
    </row>
    <row r="902" spans="1:17" ht="14.45" customHeight="1" x14ac:dyDescent="0.2">
      <c r="A902" s="821" t="s">
        <v>614</v>
      </c>
      <c r="B902" s="822" t="s">
        <v>7229</v>
      </c>
      <c r="C902" s="822" t="s">
        <v>7235</v>
      </c>
      <c r="D902" s="822" t="s">
        <v>8785</v>
      </c>
      <c r="E902" s="822" t="s">
        <v>8786</v>
      </c>
      <c r="F902" s="831"/>
      <c r="G902" s="831"/>
      <c r="H902" s="831"/>
      <c r="I902" s="831"/>
      <c r="J902" s="831">
        <v>1</v>
      </c>
      <c r="K902" s="831">
        <v>0</v>
      </c>
      <c r="L902" s="831"/>
      <c r="M902" s="831">
        <v>0</v>
      </c>
      <c r="N902" s="831">
        <v>3</v>
      </c>
      <c r="O902" s="831">
        <v>0</v>
      </c>
      <c r="P902" s="827"/>
      <c r="Q902" s="832">
        <v>0</v>
      </c>
    </row>
    <row r="903" spans="1:17" ht="14.45" customHeight="1" x14ac:dyDescent="0.2">
      <c r="A903" s="821" t="s">
        <v>614</v>
      </c>
      <c r="B903" s="822" t="s">
        <v>7229</v>
      </c>
      <c r="C903" s="822" t="s">
        <v>7235</v>
      </c>
      <c r="D903" s="822" t="s">
        <v>8787</v>
      </c>
      <c r="E903" s="822" t="s">
        <v>8788</v>
      </c>
      <c r="F903" s="831"/>
      <c r="G903" s="831"/>
      <c r="H903" s="831"/>
      <c r="I903" s="831"/>
      <c r="J903" s="831">
        <v>3</v>
      </c>
      <c r="K903" s="831">
        <v>0</v>
      </c>
      <c r="L903" s="831"/>
      <c r="M903" s="831">
        <v>0</v>
      </c>
      <c r="N903" s="831">
        <v>20</v>
      </c>
      <c r="O903" s="831">
        <v>0</v>
      </c>
      <c r="P903" s="827"/>
      <c r="Q903" s="832">
        <v>0</v>
      </c>
    </row>
    <row r="904" spans="1:17" ht="14.45" customHeight="1" x14ac:dyDescent="0.2">
      <c r="A904" s="821" t="s">
        <v>614</v>
      </c>
      <c r="B904" s="822" t="s">
        <v>7229</v>
      </c>
      <c r="C904" s="822" t="s">
        <v>7235</v>
      </c>
      <c r="D904" s="822" t="s">
        <v>8789</v>
      </c>
      <c r="E904" s="822" t="s">
        <v>8790</v>
      </c>
      <c r="F904" s="831"/>
      <c r="G904" s="831"/>
      <c r="H904" s="831"/>
      <c r="I904" s="831"/>
      <c r="J904" s="831">
        <v>1</v>
      </c>
      <c r="K904" s="831">
        <v>0</v>
      </c>
      <c r="L904" s="831"/>
      <c r="M904" s="831">
        <v>0</v>
      </c>
      <c r="N904" s="831">
        <v>36</v>
      </c>
      <c r="O904" s="831">
        <v>0</v>
      </c>
      <c r="P904" s="827"/>
      <c r="Q904" s="832">
        <v>0</v>
      </c>
    </row>
    <row r="905" spans="1:17" ht="14.45" customHeight="1" x14ac:dyDescent="0.2">
      <c r="A905" s="821" t="s">
        <v>614</v>
      </c>
      <c r="B905" s="822" t="s">
        <v>7229</v>
      </c>
      <c r="C905" s="822" t="s">
        <v>7235</v>
      </c>
      <c r="D905" s="822" t="s">
        <v>8791</v>
      </c>
      <c r="E905" s="822" t="s">
        <v>8792</v>
      </c>
      <c r="F905" s="831"/>
      <c r="G905" s="831"/>
      <c r="H905" s="831"/>
      <c r="I905" s="831"/>
      <c r="J905" s="831"/>
      <c r="K905" s="831"/>
      <c r="L905" s="831"/>
      <c r="M905" s="831"/>
      <c r="N905" s="831">
        <v>11</v>
      </c>
      <c r="O905" s="831">
        <v>0</v>
      </c>
      <c r="P905" s="827"/>
      <c r="Q905" s="832">
        <v>0</v>
      </c>
    </row>
    <row r="906" spans="1:17" ht="14.45" customHeight="1" x14ac:dyDescent="0.2">
      <c r="A906" s="821" t="s">
        <v>614</v>
      </c>
      <c r="B906" s="822" t="s">
        <v>7229</v>
      </c>
      <c r="C906" s="822" t="s">
        <v>7235</v>
      </c>
      <c r="D906" s="822" t="s">
        <v>8793</v>
      </c>
      <c r="E906" s="822" t="s">
        <v>8794</v>
      </c>
      <c r="F906" s="831"/>
      <c r="G906" s="831"/>
      <c r="H906" s="831"/>
      <c r="I906" s="831"/>
      <c r="J906" s="831"/>
      <c r="K906" s="831"/>
      <c r="L906" s="831"/>
      <c r="M906" s="831"/>
      <c r="N906" s="831">
        <v>12</v>
      </c>
      <c r="O906" s="831">
        <v>0</v>
      </c>
      <c r="P906" s="827"/>
      <c r="Q906" s="832">
        <v>0</v>
      </c>
    </row>
    <row r="907" spans="1:17" ht="14.45" customHeight="1" x14ac:dyDescent="0.2">
      <c r="A907" s="821" t="s">
        <v>614</v>
      </c>
      <c r="B907" s="822" t="s">
        <v>7229</v>
      </c>
      <c r="C907" s="822" t="s">
        <v>7235</v>
      </c>
      <c r="D907" s="822" t="s">
        <v>7378</v>
      </c>
      <c r="E907" s="822" t="s">
        <v>7379</v>
      </c>
      <c r="F907" s="831"/>
      <c r="G907" s="831"/>
      <c r="H907" s="831"/>
      <c r="I907" s="831"/>
      <c r="J907" s="831"/>
      <c r="K907" s="831"/>
      <c r="L907" s="831"/>
      <c r="M907" s="831"/>
      <c r="N907" s="831">
        <v>11</v>
      </c>
      <c r="O907" s="831">
        <v>0</v>
      </c>
      <c r="P907" s="827"/>
      <c r="Q907" s="832">
        <v>0</v>
      </c>
    </row>
    <row r="908" spans="1:17" ht="14.45" customHeight="1" x14ac:dyDescent="0.2">
      <c r="A908" s="821" t="s">
        <v>614</v>
      </c>
      <c r="B908" s="822" t="s">
        <v>7229</v>
      </c>
      <c r="C908" s="822" t="s">
        <v>7235</v>
      </c>
      <c r="D908" s="822" t="s">
        <v>8795</v>
      </c>
      <c r="E908" s="822" t="s">
        <v>8796</v>
      </c>
      <c r="F908" s="831"/>
      <c r="G908" s="831"/>
      <c r="H908" s="831"/>
      <c r="I908" s="831"/>
      <c r="J908" s="831"/>
      <c r="K908" s="831"/>
      <c r="L908" s="831"/>
      <c r="M908" s="831"/>
      <c r="N908" s="831">
        <v>3</v>
      </c>
      <c r="O908" s="831">
        <v>0</v>
      </c>
      <c r="P908" s="827"/>
      <c r="Q908" s="832">
        <v>0</v>
      </c>
    </row>
    <row r="909" spans="1:17" ht="14.45" customHeight="1" x14ac:dyDescent="0.2">
      <c r="A909" s="821" t="s">
        <v>614</v>
      </c>
      <c r="B909" s="822" t="s">
        <v>7229</v>
      </c>
      <c r="C909" s="822" t="s">
        <v>7235</v>
      </c>
      <c r="D909" s="822" t="s">
        <v>8797</v>
      </c>
      <c r="E909" s="822" t="s">
        <v>8798</v>
      </c>
      <c r="F909" s="831"/>
      <c r="G909" s="831"/>
      <c r="H909" s="831"/>
      <c r="I909" s="831"/>
      <c r="J909" s="831"/>
      <c r="K909" s="831"/>
      <c r="L909" s="831"/>
      <c r="M909" s="831"/>
      <c r="N909" s="831">
        <v>4</v>
      </c>
      <c r="O909" s="831">
        <v>0</v>
      </c>
      <c r="P909" s="827"/>
      <c r="Q909" s="832">
        <v>0</v>
      </c>
    </row>
    <row r="910" spans="1:17" ht="14.45" customHeight="1" x14ac:dyDescent="0.2">
      <c r="A910" s="821" t="s">
        <v>614</v>
      </c>
      <c r="B910" s="822" t="s">
        <v>7229</v>
      </c>
      <c r="C910" s="822" t="s">
        <v>7235</v>
      </c>
      <c r="D910" s="822" t="s">
        <v>8799</v>
      </c>
      <c r="E910" s="822" t="s">
        <v>8800</v>
      </c>
      <c r="F910" s="831"/>
      <c r="G910" s="831"/>
      <c r="H910" s="831"/>
      <c r="I910" s="831"/>
      <c r="J910" s="831"/>
      <c r="K910" s="831"/>
      <c r="L910" s="831"/>
      <c r="M910" s="831"/>
      <c r="N910" s="831">
        <v>2</v>
      </c>
      <c r="O910" s="831">
        <v>0</v>
      </c>
      <c r="P910" s="827"/>
      <c r="Q910" s="832">
        <v>0</v>
      </c>
    </row>
    <row r="911" spans="1:17" ht="14.45" customHeight="1" x14ac:dyDescent="0.2">
      <c r="A911" s="821" t="s">
        <v>614</v>
      </c>
      <c r="B911" s="822" t="s">
        <v>7229</v>
      </c>
      <c r="C911" s="822" t="s">
        <v>7235</v>
      </c>
      <c r="D911" s="822" t="s">
        <v>8801</v>
      </c>
      <c r="E911" s="822" t="s">
        <v>8802</v>
      </c>
      <c r="F911" s="831"/>
      <c r="G911" s="831"/>
      <c r="H911" s="831"/>
      <c r="I911" s="831"/>
      <c r="J911" s="831"/>
      <c r="K911" s="831"/>
      <c r="L911" s="831"/>
      <c r="M911" s="831"/>
      <c r="N911" s="831">
        <v>8</v>
      </c>
      <c r="O911" s="831">
        <v>0</v>
      </c>
      <c r="P911" s="827"/>
      <c r="Q911" s="832">
        <v>0</v>
      </c>
    </row>
    <row r="912" spans="1:17" ht="14.45" customHeight="1" x14ac:dyDescent="0.2">
      <c r="A912" s="821" t="s">
        <v>614</v>
      </c>
      <c r="B912" s="822" t="s">
        <v>7229</v>
      </c>
      <c r="C912" s="822" t="s">
        <v>7235</v>
      </c>
      <c r="D912" s="822" t="s">
        <v>8803</v>
      </c>
      <c r="E912" s="822" t="s">
        <v>8804</v>
      </c>
      <c r="F912" s="831"/>
      <c r="G912" s="831"/>
      <c r="H912" s="831"/>
      <c r="I912" s="831"/>
      <c r="J912" s="831"/>
      <c r="K912" s="831"/>
      <c r="L912" s="831"/>
      <c r="M912" s="831"/>
      <c r="N912" s="831">
        <v>134</v>
      </c>
      <c r="O912" s="831">
        <v>0</v>
      </c>
      <c r="P912" s="827"/>
      <c r="Q912" s="832">
        <v>0</v>
      </c>
    </row>
    <row r="913" spans="1:17" ht="14.45" customHeight="1" x14ac:dyDescent="0.2">
      <c r="A913" s="821" t="s">
        <v>614</v>
      </c>
      <c r="B913" s="822" t="s">
        <v>7229</v>
      </c>
      <c r="C913" s="822" t="s">
        <v>7235</v>
      </c>
      <c r="D913" s="822" t="s">
        <v>8805</v>
      </c>
      <c r="E913" s="822" t="s">
        <v>8806</v>
      </c>
      <c r="F913" s="831"/>
      <c r="G913" s="831"/>
      <c r="H913" s="831"/>
      <c r="I913" s="831"/>
      <c r="J913" s="831"/>
      <c r="K913" s="831"/>
      <c r="L913" s="831"/>
      <c r="M913" s="831"/>
      <c r="N913" s="831">
        <v>18</v>
      </c>
      <c r="O913" s="831">
        <v>0</v>
      </c>
      <c r="P913" s="827"/>
      <c r="Q913" s="832">
        <v>0</v>
      </c>
    </row>
    <row r="914" spans="1:17" ht="14.45" customHeight="1" x14ac:dyDescent="0.2">
      <c r="A914" s="821" t="s">
        <v>614</v>
      </c>
      <c r="B914" s="822" t="s">
        <v>7229</v>
      </c>
      <c r="C914" s="822" t="s">
        <v>7235</v>
      </c>
      <c r="D914" s="822" t="s">
        <v>8807</v>
      </c>
      <c r="E914" s="822" t="s">
        <v>8808</v>
      </c>
      <c r="F914" s="831"/>
      <c r="G914" s="831"/>
      <c r="H914" s="831"/>
      <c r="I914" s="831"/>
      <c r="J914" s="831"/>
      <c r="K914" s="831"/>
      <c r="L914" s="831"/>
      <c r="M914" s="831"/>
      <c r="N914" s="831">
        <v>5</v>
      </c>
      <c r="O914" s="831">
        <v>0</v>
      </c>
      <c r="P914" s="827"/>
      <c r="Q914" s="832">
        <v>0</v>
      </c>
    </row>
    <row r="915" spans="1:17" ht="14.45" customHeight="1" x14ac:dyDescent="0.2">
      <c r="A915" s="821" t="s">
        <v>614</v>
      </c>
      <c r="B915" s="822" t="s">
        <v>7229</v>
      </c>
      <c r="C915" s="822" t="s">
        <v>7235</v>
      </c>
      <c r="D915" s="822" t="s">
        <v>8809</v>
      </c>
      <c r="E915" s="822" t="s">
        <v>8788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0</v>
      </c>
      <c r="P915" s="827"/>
      <c r="Q915" s="832">
        <v>0</v>
      </c>
    </row>
    <row r="916" spans="1:17" ht="14.45" customHeight="1" x14ac:dyDescent="0.2">
      <c r="A916" s="821" t="s">
        <v>614</v>
      </c>
      <c r="B916" s="822" t="s">
        <v>7229</v>
      </c>
      <c r="C916" s="822" t="s">
        <v>7235</v>
      </c>
      <c r="D916" s="822" t="s">
        <v>8810</v>
      </c>
      <c r="E916" s="822" t="s">
        <v>8811</v>
      </c>
      <c r="F916" s="831"/>
      <c r="G916" s="831"/>
      <c r="H916" s="831"/>
      <c r="I916" s="831"/>
      <c r="J916" s="831"/>
      <c r="K916" s="831"/>
      <c r="L916" s="831"/>
      <c r="M916" s="831"/>
      <c r="N916" s="831">
        <v>1</v>
      </c>
      <c r="O916" s="831">
        <v>2948</v>
      </c>
      <c r="P916" s="827"/>
      <c r="Q916" s="832">
        <v>2948</v>
      </c>
    </row>
    <row r="917" spans="1:17" ht="14.45" customHeight="1" x14ac:dyDescent="0.2">
      <c r="A917" s="821" t="s">
        <v>614</v>
      </c>
      <c r="B917" s="822" t="s">
        <v>7229</v>
      </c>
      <c r="C917" s="822" t="s">
        <v>7235</v>
      </c>
      <c r="D917" s="822" t="s">
        <v>8812</v>
      </c>
      <c r="E917" s="822" t="s">
        <v>8813</v>
      </c>
      <c r="F917" s="831"/>
      <c r="G917" s="831"/>
      <c r="H917" s="831"/>
      <c r="I917" s="831"/>
      <c r="J917" s="831"/>
      <c r="K917" s="831"/>
      <c r="L917" s="831"/>
      <c r="M917" s="831"/>
      <c r="N917" s="831">
        <v>2</v>
      </c>
      <c r="O917" s="831">
        <v>0</v>
      </c>
      <c r="P917" s="827"/>
      <c r="Q917" s="832">
        <v>0</v>
      </c>
    </row>
    <row r="918" spans="1:17" ht="14.45" customHeight="1" x14ac:dyDescent="0.2">
      <c r="A918" s="821" t="s">
        <v>614</v>
      </c>
      <c r="B918" s="822" t="s">
        <v>7229</v>
      </c>
      <c r="C918" s="822" t="s">
        <v>7235</v>
      </c>
      <c r="D918" s="822" t="s">
        <v>8814</v>
      </c>
      <c r="E918" s="822" t="s">
        <v>8815</v>
      </c>
      <c r="F918" s="831"/>
      <c r="G918" s="831"/>
      <c r="H918" s="831"/>
      <c r="I918" s="831"/>
      <c r="J918" s="831"/>
      <c r="K918" s="831"/>
      <c r="L918" s="831"/>
      <c r="M918" s="831"/>
      <c r="N918" s="831">
        <v>2</v>
      </c>
      <c r="O918" s="831">
        <v>0</v>
      </c>
      <c r="P918" s="827"/>
      <c r="Q918" s="832">
        <v>0</v>
      </c>
    </row>
    <row r="919" spans="1:17" ht="14.45" customHeight="1" x14ac:dyDescent="0.2">
      <c r="A919" s="821" t="s">
        <v>614</v>
      </c>
      <c r="B919" s="822" t="s">
        <v>7229</v>
      </c>
      <c r="C919" s="822" t="s">
        <v>7235</v>
      </c>
      <c r="D919" s="822" t="s">
        <v>8816</v>
      </c>
      <c r="E919" s="822" t="s">
        <v>8817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0</v>
      </c>
      <c r="P919" s="827"/>
      <c r="Q919" s="832">
        <v>0</v>
      </c>
    </row>
    <row r="920" spans="1:17" ht="14.45" customHeight="1" x14ac:dyDescent="0.2">
      <c r="A920" s="821" t="s">
        <v>614</v>
      </c>
      <c r="B920" s="822" t="s">
        <v>7229</v>
      </c>
      <c r="C920" s="822" t="s">
        <v>7235</v>
      </c>
      <c r="D920" s="822" t="s">
        <v>8818</v>
      </c>
      <c r="E920" s="822" t="s">
        <v>8819</v>
      </c>
      <c r="F920" s="831"/>
      <c r="G920" s="831"/>
      <c r="H920" s="831"/>
      <c r="I920" s="831"/>
      <c r="J920" s="831"/>
      <c r="K920" s="831"/>
      <c r="L920" s="831"/>
      <c r="M920" s="831"/>
      <c r="N920" s="831">
        <v>1</v>
      </c>
      <c r="O920" s="831">
        <v>9703</v>
      </c>
      <c r="P920" s="827"/>
      <c r="Q920" s="832">
        <v>9703</v>
      </c>
    </row>
    <row r="921" spans="1:17" ht="14.45" customHeight="1" x14ac:dyDescent="0.2">
      <c r="A921" s="821" t="s">
        <v>614</v>
      </c>
      <c r="B921" s="822" t="s">
        <v>7229</v>
      </c>
      <c r="C921" s="822" t="s">
        <v>7235</v>
      </c>
      <c r="D921" s="822" t="s">
        <v>8820</v>
      </c>
      <c r="E921" s="822" t="s">
        <v>8821</v>
      </c>
      <c r="F921" s="831"/>
      <c r="G921" s="831"/>
      <c r="H921" s="831"/>
      <c r="I921" s="831"/>
      <c r="J921" s="831"/>
      <c r="K921" s="831"/>
      <c r="L921" s="831"/>
      <c r="M921" s="831"/>
      <c r="N921" s="831">
        <v>2</v>
      </c>
      <c r="O921" s="831">
        <v>3182</v>
      </c>
      <c r="P921" s="827"/>
      <c r="Q921" s="832">
        <v>1591</v>
      </c>
    </row>
    <row r="922" spans="1:17" ht="14.45" customHeight="1" x14ac:dyDescent="0.2">
      <c r="A922" s="821" t="s">
        <v>614</v>
      </c>
      <c r="B922" s="822" t="s">
        <v>7229</v>
      </c>
      <c r="C922" s="822" t="s">
        <v>7235</v>
      </c>
      <c r="D922" s="822" t="s">
        <v>8822</v>
      </c>
      <c r="E922" s="822" t="s">
        <v>8823</v>
      </c>
      <c r="F922" s="831">
        <v>1</v>
      </c>
      <c r="G922" s="831">
        <v>0</v>
      </c>
      <c r="H922" s="831"/>
      <c r="I922" s="831">
        <v>0</v>
      </c>
      <c r="J922" s="831"/>
      <c r="K922" s="831"/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614</v>
      </c>
      <c r="B923" s="822" t="s">
        <v>8824</v>
      </c>
      <c r="C923" s="822" t="s">
        <v>7230</v>
      </c>
      <c r="D923" s="822" t="s">
        <v>7464</v>
      </c>
      <c r="E923" s="822" t="s">
        <v>1132</v>
      </c>
      <c r="F923" s="831"/>
      <c r="G923" s="831"/>
      <c r="H923" s="831"/>
      <c r="I923" s="831"/>
      <c r="J923" s="831"/>
      <c r="K923" s="831"/>
      <c r="L923" s="831"/>
      <c r="M923" s="831"/>
      <c r="N923" s="831">
        <v>0.4</v>
      </c>
      <c r="O923" s="831">
        <v>453.96</v>
      </c>
      <c r="P923" s="827"/>
      <c r="Q923" s="832">
        <v>1134.8999999999999</v>
      </c>
    </row>
    <row r="924" spans="1:17" ht="14.45" customHeight="1" x14ac:dyDescent="0.2">
      <c r="A924" s="821" t="s">
        <v>614</v>
      </c>
      <c r="B924" s="822" t="s">
        <v>8824</v>
      </c>
      <c r="C924" s="822" t="s">
        <v>7230</v>
      </c>
      <c r="D924" s="822" t="s">
        <v>7465</v>
      </c>
      <c r="E924" s="822" t="s">
        <v>2454</v>
      </c>
      <c r="F924" s="831">
        <v>4</v>
      </c>
      <c r="G924" s="831">
        <v>160.16</v>
      </c>
      <c r="H924" s="831"/>
      <c r="I924" s="831">
        <v>40.04</v>
      </c>
      <c r="J924" s="831"/>
      <c r="K924" s="831"/>
      <c r="L924" s="831"/>
      <c r="M924" s="831"/>
      <c r="N924" s="831">
        <v>0.5</v>
      </c>
      <c r="O924" s="831">
        <v>26.98</v>
      </c>
      <c r="P924" s="827"/>
      <c r="Q924" s="832">
        <v>53.96</v>
      </c>
    </row>
    <row r="925" spans="1:17" ht="14.45" customHeight="1" x14ac:dyDescent="0.2">
      <c r="A925" s="821" t="s">
        <v>614</v>
      </c>
      <c r="B925" s="822" t="s">
        <v>8824</v>
      </c>
      <c r="C925" s="822" t="s">
        <v>7230</v>
      </c>
      <c r="D925" s="822" t="s">
        <v>7466</v>
      </c>
      <c r="E925" s="822" t="s">
        <v>7467</v>
      </c>
      <c r="F925" s="831">
        <v>6</v>
      </c>
      <c r="G925" s="831">
        <v>765.36</v>
      </c>
      <c r="H925" s="831"/>
      <c r="I925" s="831">
        <v>127.56</v>
      </c>
      <c r="J925" s="831"/>
      <c r="K925" s="831"/>
      <c r="L925" s="831"/>
      <c r="M925" s="831"/>
      <c r="N925" s="831"/>
      <c r="O925" s="831"/>
      <c r="P925" s="827"/>
      <c r="Q925" s="832"/>
    </row>
    <row r="926" spans="1:17" ht="14.45" customHeight="1" x14ac:dyDescent="0.2">
      <c r="A926" s="821" t="s">
        <v>614</v>
      </c>
      <c r="B926" s="822" t="s">
        <v>8824</v>
      </c>
      <c r="C926" s="822" t="s">
        <v>7230</v>
      </c>
      <c r="D926" s="822" t="s">
        <v>7470</v>
      </c>
      <c r="E926" s="822" t="s">
        <v>2454</v>
      </c>
      <c r="F926" s="831">
        <v>4</v>
      </c>
      <c r="G926" s="831">
        <v>320.32</v>
      </c>
      <c r="H926" s="831"/>
      <c r="I926" s="831">
        <v>80.08</v>
      </c>
      <c r="J926" s="831"/>
      <c r="K926" s="831"/>
      <c r="L926" s="831"/>
      <c r="M926" s="831"/>
      <c r="N926" s="831"/>
      <c r="O926" s="831"/>
      <c r="P926" s="827"/>
      <c r="Q926" s="832"/>
    </row>
    <row r="927" spans="1:17" ht="14.45" customHeight="1" x14ac:dyDescent="0.2">
      <c r="A927" s="821" t="s">
        <v>614</v>
      </c>
      <c r="B927" s="822" t="s">
        <v>8824</v>
      </c>
      <c r="C927" s="822" t="s">
        <v>7230</v>
      </c>
      <c r="D927" s="822" t="s">
        <v>7471</v>
      </c>
      <c r="E927" s="822" t="s">
        <v>7472</v>
      </c>
      <c r="F927" s="831"/>
      <c r="G927" s="831"/>
      <c r="H927" s="831"/>
      <c r="I927" s="831"/>
      <c r="J927" s="831"/>
      <c r="K927" s="831"/>
      <c r="L927" s="831"/>
      <c r="M927" s="831"/>
      <c r="N927" s="831">
        <v>0.6</v>
      </c>
      <c r="O927" s="831">
        <v>264.74</v>
      </c>
      <c r="P927" s="827"/>
      <c r="Q927" s="832">
        <v>441.23333333333335</v>
      </c>
    </row>
    <row r="928" spans="1:17" ht="14.45" customHeight="1" x14ac:dyDescent="0.2">
      <c r="A928" s="821" t="s">
        <v>614</v>
      </c>
      <c r="B928" s="822" t="s">
        <v>8824</v>
      </c>
      <c r="C928" s="822" t="s">
        <v>7230</v>
      </c>
      <c r="D928" s="822" t="s">
        <v>7474</v>
      </c>
      <c r="E928" s="822" t="s">
        <v>3800</v>
      </c>
      <c r="F928" s="831"/>
      <c r="G928" s="831"/>
      <c r="H928" s="831"/>
      <c r="I928" s="831"/>
      <c r="J928" s="831">
        <v>6</v>
      </c>
      <c r="K928" s="831">
        <v>180.84</v>
      </c>
      <c r="L928" s="831">
        <v>1</v>
      </c>
      <c r="M928" s="831">
        <v>30.14</v>
      </c>
      <c r="N928" s="831"/>
      <c r="O928" s="831"/>
      <c r="P928" s="827"/>
      <c r="Q928" s="832"/>
    </row>
    <row r="929" spans="1:17" ht="14.45" customHeight="1" x14ac:dyDescent="0.2">
      <c r="A929" s="821" t="s">
        <v>614</v>
      </c>
      <c r="B929" s="822" t="s">
        <v>8824</v>
      </c>
      <c r="C929" s="822" t="s">
        <v>7230</v>
      </c>
      <c r="D929" s="822" t="s">
        <v>7475</v>
      </c>
      <c r="E929" s="822" t="s">
        <v>2153</v>
      </c>
      <c r="F929" s="831">
        <v>1</v>
      </c>
      <c r="G929" s="831">
        <v>12013.4</v>
      </c>
      <c r="H929" s="831"/>
      <c r="I929" s="831">
        <v>12013.4</v>
      </c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614</v>
      </c>
      <c r="B930" s="822" t="s">
        <v>8824</v>
      </c>
      <c r="C930" s="822" t="s">
        <v>7230</v>
      </c>
      <c r="D930" s="822" t="s">
        <v>8825</v>
      </c>
      <c r="E930" s="822"/>
      <c r="F930" s="831"/>
      <c r="G930" s="831"/>
      <c r="H930" s="831"/>
      <c r="I930" s="831"/>
      <c r="J930" s="831">
        <v>0</v>
      </c>
      <c r="K930" s="831">
        <v>0</v>
      </c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614</v>
      </c>
      <c r="B931" s="822" t="s">
        <v>8824</v>
      </c>
      <c r="C931" s="822" t="s">
        <v>7230</v>
      </c>
      <c r="D931" s="822" t="s">
        <v>8826</v>
      </c>
      <c r="E931" s="822" t="s">
        <v>8827</v>
      </c>
      <c r="F931" s="831">
        <v>1</v>
      </c>
      <c r="G931" s="831">
        <v>9158.27</v>
      </c>
      <c r="H931" s="831"/>
      <c r="I931" s="831">
        <v>9158.27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614</v>
      </c>
      <c r="B932" s="822" t="s">
        <v>8824</v>
      </c>
      <c r="C932" s="822" t="s">
        <v>7230</v>
      </c>
      <c r="D932" s="822" t="s">
        <v>7476</v>
      </c>
      <c r="E932" s="822" t="s">
        <v>1916</v>
      </c>
      <c r="F932" s="831">
        <v>54.9</v>
      </c>
      <c r="G932" s="831">
        <v>21759.370000000003</v>
      </c>
      <c r="H932" s="831">
        <v>1.9433873794055709</v>
      </c>
      <c r="I932" s="831">
        <v>396.34553734061939</v>
      </c>
      <c r="J932" s="831">
        <v>50.7</v>
      </c>
      <c r="K932" s="831">
        <v>11196.619999999999</v>
      </c>
      <c r="L932" s="831">
        <v>1</v>
      </c>
      <c r="M932" s="831">
        <v>220.84063116370805</v>
      </c>
      <c r="N932" s="831">
        <v>44.099999999999994</v>
      </c>
      <c r="O932" s="831">
        <v>8844.89</v>
      </c>
      <c r="P932" s="827">
        <v>0.78996072028880149</v>
      </c>
      <c r="Q932" s="832">
        <v>200.56439909297055</v>
      </c>
    </row>
    <row r="933" spans="1:17" ht="14.45" customHeight="1" x14ac:dyDescent="0.2">
      <c r="A933" s="821" t="s">
        <v>614</v>
      </c>
      <c r="B933" s="822" t="s">
        <v>8824</v>
      </c>
      <c r="C933" s="822" t="s">
        <v>7230</v>
      </c>
      <c r="D933" s="822" t="s">
        <v>7477</v>
      </c>
      <c r="E933" s="822" t="s">
        <v>7478</v>
      </c>
      <c r="F933" s="831">
        <v>18.7</v>
      </c>
      <c r="G933" s="831">
        <v>4324.53</v>
      </c>
      <c r="H933" s="831">
        <v>1.1838491735424068</v>
      </c>
      <c r="I933" s="831">
        <v>231.25828877005347</v>
      </c>
      <c r="J933" s="831">
        <v>19.799999999999997</v>
      </c>
      <c r="K933" s="831">
        <v>3652.94</v>
      </c>
      <c r="L933" s="831">
        <v>1</v>
      </c>
      <c r="M933" s="831">
        <v>184.49191919191921</v>
      </c>
      <c r="N933" s="831">
        <v>11.4</v>
      </c>
      <c r="O933" s="831">
        <v>2322.4499999999998</v>
      </c>
      <c r="P933" s="827">
        <v>0.63577556707747729</v>
      </c>
      <c r="Q933" s="832">
        <v>203.7236842105263</v>
      </c>
    </row>
    <row r="934" spans="1:17" ht="14.45" customHeight="1" x14ac:dyDescent="0.2">
      <c r="A934" s="821" t="s">
        <v>614</v>
      </c>
      <c r="B934" s="822" t="s">
        <v>8824</v>
      </c>
      <c r="C934" s="822" t="s">
        <v>7230</v>
      </c>
      <c r="D934" s="822" t="s">
        <v>7479</v>
      </c>
      <c r="E934" s="822" t="s">
        <v>7480</v>
      </c>
      <c r="F934" s="831">
        <v>2.6</v>
      </c>
      <c r="G934" s="831">
        <v>353.25</v>
      </c>
      <c r="H934" s="831">
        <v>2.1666462217860647</v>
      </c>
      <c r="I934" s="831">
        <v>135.86538461538461</v>
      </c>
      <c r="J934" s="831">
        <v>1.2</v>
      </c>
      <c r="K934" s="831">
        <v>163.04</v>
      </c>
      <c r="L934" s="831">
        <v>1</v>
      </c>
      <c r="M934" s="831">
        <v>135.86666666666667</v>
      </c>
      <c r="N934" s="831">
        <v>0.3</v>
      </c>
      <c r="O934" s="831">
        <v>40.76</v>
      </c>
      <c r="P934" s="827">
        <v>0.25</v>
      </c>
      <c r="Q934" s="832">
        <v>135.86666666666667</v>
      </c>
    </row>
    <row r="935" spans="1:17" ht="14.45" customHeight="1" x14ac:dyDescent="0.2">
      <c r="A935" s="821" t="s">
        <v>614</v>
      </c>
      <c r="B935" s="822" t="s">
        <v>8824</v>
      </c>
      <c r="C935" s="822" t="s">
        <v>7230</v>
      </c>
      <c r="D935" s="822" t="s">
        <v>8828</v>
      </c>
      <c r="E935" s="822" t="s">
        <v>8829</v>
      </c>
      <c r="F935" s="831">
        <v>1</v>
      </c>
      <c r="G935" s="831">
        <v>67.06</v>
      </c>
      <c r="H935" s="831"/>
      <c r="I935" s="831">
        <v>67.06</v>
      </c>
      <c r="J935" s="831"/>
      <c r="K935" s="831"/>
      <c r="L935" s="831"/>
      <c r="M935" s="831"/>
      <c r="N935" s="831"/>
      <c r="O935" s="831"/>
      <c r="P935" s="827"/>
      <c r="Q935" s="832"/>
    </row>
    <row r="936" spans="1:17" ht="14.45" customHeight="1" x14ac:dyDescent="0.2">
      <c r="A936" s="821" t="s">
        <v>614</v>
      </c>
      <c r="B936" s="822" t="s">
        <v>8824</v>
      </c>
      <c r="C936" s="822" t="s">
        <v>7230</v>
      </c>
      <c r="D936" s="822" t="s">
        <v>8830</v>
      </c>
      <c r="E936" s="822" t="s">
        <v>1075</v>
      </c>
      <c r="F936" s="831"/>
      <c r="G936" s="831"/>
      <c r="H936" s="831"/>
      <c r="I936" s="831"/>
      <c r="J936" s="831"/>
      <c r="K936" s="831"/>
      <c r="L936" s="831"/>
      <c r="M936" s="831"/>
      <c r="N936" s="831">
        <v>1</v>
      </c>
      <c r="O936" s="831">
        <v>5168.5600000000004</v>
      </c>
      <c r="P936" s="827"/>
      <c r="Q936" s="832">
        <v>5168.5600000000004</v>
      </c>
    </row>
    <row r="937" spans="1:17" ht="14.45" customHeight="1" x14ac:dyDescent="0.2">
      <c r="A937" s="821" t="s">
        <v>614</v>
      </c>
      <c r="B937" s="822" t="s">
        <v>8824</v>
      </c>
      <c r="C937" s="822" t="s">
        <v>7230</v>
      </c>
      <c r="D937" s="822" t="s">
        <v>7486</v>
      </c>
      <c r="E937" s="822" t="s">
        <v>1075</v>
      </c>
      <c r="F937" s="831"/>
      <c r="G937" s="831"/>
      <c r="H937" s="831"/>
      <c r="I937" s="831"/>
      <c r="J937" s="831"/>
      <c r="K937" s="831"/>
      <c r="L937" s="831"/>
      <c r="M937" s="831"/>
      <c r="N937" s="831">
        <v>1</v>
      </c>
      <c r="O937" s="831">
        <v>9833.1200000000008</v>
      </c>
      <c r="P937" s="827"/>
      <c r="Q937" s="832">
        <v>9833.1200000000008</v>
      </c>
    </row>
    <row r="938" spans="1:17" ht="14.45" customHeight="1" x14ac:dyDescent="0.2">
      <c r="A938" s="821" t="s">
        <v>614</v>
      </c>
      <c r="B938" s="822" t="s">
        <v>8824</v>
      </c>
      <c r="C938" s="822" t="s">
        <v>7230</v>
      </c>
      <c r="D938" s="822" t="s">
        <v>7489</v>
      </c>
      <c r="E938" s="822" t="s">
        <v>7490</v>
      </c>
      <c r="F938" s="831">
        <v>0.1</v>
      </c>
      <c r="G938" s="831">
        <v>7.88</v>
      </c>
      <c r="H938" s="831">
        <v>0.13371797047344305</v>
      </c>
      <c r="I938" s="831">
        <v>78.8</v>
      </c>
      <c r="J938" s="831">
        <v>1</v>
      </c>
      <c r="K938" s="831">
        <v>58.93</v>
      </c>
      <c r="L938" s="831">
        <v>1</v>
      </c>
      <c r="M938" s="831">
        <v>58.93</v>
      </c>
      <c r="N938" s="831"/>
      <c r="O938" s="831"/>
      <c r="P938" s="827"/>
      <c r="Q938" s="832"/>
    </row>
    <row r="939" spans="1:17" ht="14.45" customHeight="1" x14ac:dyDescent="0.2">
      <c r="A939" s="821" t="s">
        <v>614</v>
      </c>
      <c r="B939" s="822" t="s">
        <v>8824</v>
      </c>
      <c r="C939" s="822" t="s">
        <v>7230</v>
      </c>
      <c r="D939" s="822" t="s">
        <v>7495</v>
      </c>
      <c r="E939" s="822" t="s">
        <v>7496</v>
      </c>
      <c r="F939" s="831">
        <v>6</v>
      </c>
      <c r="G939" s="831">
        <v>7724.16</v>
      </c>
      <c r="H939" s="831"/>
      <c r="I939" s="831">
        <v>1287.3599999999999</v>
      </c>
      <c r="J939" s="831"/>
      <c r="K939" s="831"/>
      <c r="L939" s="831"/>
      <c r="M939" s="831"/>
      <c r="N939" s="831"/>
      <c r="O939" s="831"/>
      <c r="P939" s="827"/>
      <c r="Q939" s="832"/>
    </row>
    <row r="940" spans="1:17" ht="14.45" customHeight="1" x14ac:dyDescent="0.2">
      <c r="A940" s="821" t="s">
        <v>614</v>
      </c>
      <c r="B940" s="822" t="s">
        <v>8824</v>
      </c>
      <c r="C940" s="822" t="s">
        <v>7230</v>
      </c>
      <c r="D940" s="822" t="s">
        <v>7499</v>
      </c>
      <c r="E940" s="822" t="s">
        <v>1707</v>
      </c>
      <c r="F940" s="831">
        <v>1</v>
      </c>
      <c r="G940" s="831">
        <v>2348.11</v>
      </c>
      <c r="H940" s="831"/>
      <c r="I940" s="831">
        <v>2348.11</v>
      </c>
      <c r="J940" s="831"/>
      <c r="K940" s="831"/>
      <c r="L940" s="831"/>
      <c r="M940" s="831"/>
      <c r="N940" s="831"/>
      <c r="O940" s="831"/>
      <c r="P940" s="827"/>
      <c r="Q940" s="832"/>
    </row>
    <row r="941" spans="1:17" ht="14.45" customHeight="1" x14ac:dyDescent="0.2">
      <c r="A941" s="821" t="s">
        <v>614</v>
      </c>
      <c r="B941" s="822" t="s">
        <v>8824</v>
      </c>
      <c r="C941" s="822" t="s">
        <v>7230</v>
      </c>
      <c r="D941" s="822" t="s">
        <v>7504</v>
      </c>
      <c r="E941" s="822" t="s">
        <v>7503</v>
      </c>
      <c r="F941" s="831">
        <v>5</v>
      </c>
      <c r="G941" s="831">
        <v>1096</v>
      </c>
      <c r="H941" s="831">
        <v>0.83333333333333326</v>
      </c>
      <c r="I941" s="831">
        <v>219.2</v>
      </c>
      <c r="J941" s="831">
        <v>6</v>
      </c>
      <c r="K941" s="831">
        <v>1315.2</v>
      </c>
      <c r="L941" s="831">
        <v>1</v>
      </c>
      <c r="M941" s="831">
        <v>219.20000000000002</v>
      </c>
      <c r="N941" s="831">
        <v>8</v>
      </c>
      <c r="O941" s="831">
        <v>1753.6000000000001</v>
      </c>
      <c r="P941" s="827">
        <v>1.3333333333333335</v>
      </c>
      <c r="Q941" s="832">
        <v>219.20000000000002</v>
      </c>
    </row>
    <row r="942" spans="1:17" ht="14.45" customHeight="1" x14ac:dyDescent="0.2">
      <c r="A942" s="821" t="s">
        <v>614</v>
      </c>
      <c r="B942" s="822" t="s">
        <v>8824</v>
      </c>
      <c r="C942" s="822" t="s">
        <v>7230</v>
      </c>
      <c r="D942" s="822" t="s">
        <v>7505</v>
      </c>
      <c r="E942" s="822" t="s">
        <v>7506</v>
      </c>
      <c r="F942" s="831">
        <v>0.30000000000000004</v>
      </c>
      <c r="G942" s="831">
        <v>69.180000000000007</v>
      </c>
      <c r="H942" s="831"/>
      <c r="I942" s="831">
        <v>230.6</v>
      </c>
      <c r="J942" s="831"/>
      <c r="K942" s="831"/>
      <c r="L942" s="831"/>
      <c r="M942" s="831"/>
      <c r="N942" s="831"/>
      <c r="O942" s="831"/>
      <c r="P942" s="827"/>
      <c r="Q942" s="832"/>
    </row>
    <row r="943" spans="1:17" ht="14.45" customHeight="1" x14ac:dyDescent="0.2">
      <c r="A943" s="821" t="s">
        <v>614</v>
      </c>
      <c r="B943" s="822" t="s">
        <v>8824</v>
      </c>
      <c r="C943" s="822" t="s">
        <v>7230</v>
      </c>
      <c r="D943" s="822" t="s">
        <v>7507</v>
      </c>
      <c r="E943" s="822" t="s">
        <v>7506</v>
      </c>
      <c r="F943" s="831">
        <v>2.4</v>
      </c>
      <c r="G943" s="831">
        <v>1075.3</v>
      </c>
      <c r="H943" s="831">
        <v>1.288942163620018</v>
      </c>
      <c r="I943" s="831">
        <v>448.04166666666669</v>
      </c>
      <c r="J943" s="831">
        <v>2.2000000000000002</v>
      </c>
      <c r="K943" s="831">
        <v>834.25</v>
      </c>
      <c r="L943" s="831">
        <v>1</v>
      </c>
      <c r="M943" s="831">
        <v>379.20454545454544</v>
      </c>
      <c r="N943" s="831">
        <v>1.4</v>
      </c>
      <c r="O943" s="831">
        <v>948.87999999999988</v>
      </c>
      <c r="P943" s="827">
        <v>1.1374048546598741</v>
      </c>
      <c r="Q943" s="832">
        <v>677.77142857142849</v>
      </c>
    </row>
    <row r="944" spans="1:17" ht="14.45" customHeight="1" x14ac:dyDescent="0.2">
      <c r="A944" s="821" t="s">
        <v>614</v>
      </c>
      <c r="B944" s="822" t="s">
        <v>8824</v>
      </c>
      <c r="C944" s="822" t="s">
        <v>7230</v>
      </c>
      <c r="D944" s="822" t="s">
        <v>7508</v>
      </c>
      <c r="E944" s="822" t="s">
        <v>1945</v>
      </c>
      <c r="F944" s="831">
        <v>0.1</v>
      </c>
      <c r="G944" s="831">
        <v>14.85</v>
      </c>
      <c r="H944" s="831">
        <v>0.5</v>
      </c>
      <c r="I944" s="831">
        <v>148.5</v>
      </c>
      <c r="J944" s="831">
        <v>0.2</v>
      </c>
      <c r="K944" s="831">
        <v>29.7</v>
      </c>
      <c r="L944" s="831">
        <v>1</v>
      </c>
      <c r="M944" s="831">
        <v>148.5</v>
      </c>
      <c r="N944" s="831"/>
      <c r="O944" s="831"/>
      <c r="P944" s="827"/>
      <c r="Q944" s="832"/>
    </row>
    <row r="945" spans="1:17" ht="14.45" customHeight="1" x14ac:dyDescent="0.2">
      <c r="A945" s="821" t="s">
        <v>614</v>
      </c>
      <c r="B945" s="822" t="s">
        <v>8824</v>
      </c>
      <c r="C945" s="822" t="s">
        <v>7230</v>
      </c>
      <c r="D945" s="822" t="s">
        <v>7509</v>
      </c>
      <c r="E945" s="822" t="s">
        <v>1934</v>
      </c>
      <c r="F945" s="831"/>
      <c r="G945" s="831"/>
      <c r="H945" s="831"/>
      <c r="I945" s="831"/>
      <c r="J945" s="831"/>
      <c r="K945" s="831"/>
      <c r="L945" s="831"/>
      <c r="M945" s="831"/>
      <c r="N945" s="831">
        <v>7</v>
      </c>
      <c r="O945" s="831">
        <v>370.15999999999997</v>
      </c>
      <c r="P945" s="827"/>
      <c r="Q945" s="832">
        <v>52.879999999999995</v>
      </c>
    </row>
    <row r="946" spans="1:17" ht="14.45" customHeight="1" x14ac:dyDescent="0.2">
      <c r="A946" s="821" t="s">
        <v>614</v>
      </c>
      <c r="B946" s="822" t="s">
        <v>8824</v>
      </c>
      <c r="C946" s="822" t="s">
        <v>7230</v>
      </c>
      <c r="D946" s="822" t="s">
        <v>7517</v>
      </c>
      <c r="E946" s="822" t="s">
        <v>2158</v>
      </c>
      <c r="F946" s="831">
        <v>3</v>
      </c>
      <c r="G946" s="831">
        <v>82.5</v>
      </c>
      <c r="H946" s="831"/>
      <c r="I946" s="831">
        <v>27.5</v>
      </c>
      <c r="J946" s="831"/>
      <c r="K946" s="831"/>
      <c r="L946" s="831"/>
      <c r="M946" s="831"/>
      <c r="N946" s="831"/>
      <c r="O946" s="831"/>
      <c r="P946" s="827"/>
      <c r="Q946" s="832"/>
    </row>
    <row r="947" spans="1:17" ht="14.45" customHeight="1" x14ac:dyDescent="0.2">
      <c r="A947" s="821" t="s">
        <v>614</v>
      </c>
      <c r="B947" s="822" t="s">
        <v>8824</v>
      </c>
      <c r="C947" s="822" t="s">
        <v>7230</v>
      </c>
      <c r="D947" s="822" t="s">
        <v>7522</v>
      </c>
      <c r="E947" s="822" t="s">
        <v>1916</v>
      </c>
      <c r="F947" s="831"/>
      <c r="G947" s="831"/>
      <c r="H947" s="831"/>
      <c r="I947" s="831"/>
      <c r="J947" s="831"/>
      <c r="K947" s="831"/>
      <c r="L947" s="831"/>
      <c r="M947" s="831"/>
      <c r="N947" s="831">
        <v>0.6</v>
      </c>
      <c r="O947" s="831">
        <v>84.01</v>
      </c>
      <c r="P947" s="827"/>
      <c r="Q947" s="832">
        <v>140.01666666666668</v>
      </c>
    </row>
    <row r="948" spans="1:17" ht="14.45" customHeight="1" x14ac:dyDescent="0.2">
      <c r="A948" s="821" t="s">
        <v>614</v>
      </c>
      <c r="B948" s="822" t="s">
        <v>8824</v>
      </c>
      <c r="C948" s="822" t="s">
        <v>7230</v>
      </c>
      <c r="D948" s="822" t="s">
        <v>7523</v>
      </c>
      <c r="E948" s="822" t="s">
        <v>1911</v>
      </c>
      <c r="F948" s="831">
        <v>0.2</v>
      </c>
      <c r="G948" s="831">
        <v>91.74</v>
      </c>
      <c r="H948" s="831">
        <v>0.19999999999999996</v>
      </c>
      <c r="I948" s="831">
        <v>458.69999999999993</v>
      </c>
      <c r="J948" s="831">
        <v>1</v>
      </c>
      <c r="K948" s="831">
        <v>458.70000000000005</v>
      </c>
      <c r="L948" s="831">
        <v>1</v>
      </c>
      <c r="M948" s="831">
        <v>458.70000000000005</v>
      </c>
      <c r="N948" s="831"/>
      <c r="O948" s="831"/>
      <c r="P948" s="827"/>
      <c r="Q948" s="832"/>
    </row>
    <row r="949" spans="1:17" ht="14.45" customHeight="1" x14ac:dyDescent="0.2">
      <c r="A949" s="821" t="s">
        <v>614</v>
      </c>
      <c r="B949" s="822" t="s">
        <v>8824</v>
      </c>
      <c r="C949" s="822" t="s">
        <v>7230</v>
      </c>
      <c r="D949" s="822" t="s">
        <v>8831</v>
      </c>
      <c r="E949" s="822" t="s">
        <v>8832</v>
      </c>
      <c r="F949" s="831">
        <v>4</v>
      </c>
      <c r="G949" s="831">
        <v>6618.32</v>
      </c>
      <c r="H949" s="831"/>
      <c r="I949" s="831">
        <v>1654.58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614</v>
      </c>
      <c r="B950" s="822" t="s">
        <v>8824</v>
      </c>
      <c r="C950" s="822" t="s">
        <v>7230</v>
      </c>
      <c r="D950" s="822" t="s">
        <v>7525</v>
      </c>
      <c r="E950" s="822" t="s">
        <v>1925</v>
      </c>
      <c r="F950" s="831">
        <v>12.9</v>
      </c>
      <c r="G950" s="831">
        <v>3310.79</v>
      </c>
      <c r="H950" s="831">
        <v>1.9071920274201446</v>
      </c>
      <c r="I950" s="831">
        <v>256.65038759689924</v>
      </c>
      <c r="J950" s="831">
        <v>11.3</v>
      </c>
      <c r="K950" s="831">
        <v>1735.95</v>
      </c>
      <c r="L950" s="831">
        <v>1</v>
      </c>
      <c r="M950" s="831">
        <v>153.62389380530973</v>
      </c>
      <c r="N950" s="831">
        <v>9.3000000000000007</v>
      </c>
      <c r="O950" s="831">
        <v>1476.71</v>
      </c>
      <c r="P950" s="827">
        <v>0.85066390161006944</v>
      </c>
      <c r="Q950" s="832">
        <v>158.78602150537634</v>
      </c>
    </row>
    <row r="951" spans="1:17" ht="14.45" customHeight="1" x14ac:dyDescent="0.2">
      <c r="A951" s="821" t="s">
        <v>614</v>
      </c>
      <c r="B951" s="822" t="s">
        <v>8824</v>
      </c>
      <c r="C951" s="822" t="s">
        <v>7230</v>
      </c>
      <c r="D951" s="822" t="s">
        <v>7526</v>
      </c>
      <c r="E951" s="822" t="s">
        <v>1925</v>
      </c>
      <c r="F951" s="831">
        <v>27.099999999999998</v>
      </c>
      <c r="G951" s="831">
        <v>16170.119999999999</v>
      </c>
      <c r="H951" s="831">
        <v>1.8153600549655957</v>
      </c>
      <c r="I951" s="831">
        <v>596.68339483394834</v>
      </c>
      <c r="J951" s="831">
        <v>33.699999999999989</v>
      </c>
      <c r="K951" s="831">
        <v>8907.3900000000012</v>
      </c>
      <c r="L951" s="831">
        <v>1</v>
      </c>
      <c r="M951" s="831">
        <v>264.31424332344227</v>
      </c>
      <c r="N951" s="831">
        <v>21.1</v>
      </c>
      <c r="O951" s="831">
        <v>6053.5199999999995</v>
      </c>
      <c r="P951" s="827">
        <v>0.67960648405425139</v>
      </c>
      <c r="Q951" s="832">
        <v>286.89668246445495</v>
      </c>
    </row>
    <row r="952" spans="1:17" ht="14.45" customHeight="1" x14ac:dyDescent="0.2">
      <c r="A952" s="821" t="s">
        <v>614</v>
      </c>
      <c r="B952" s="822" t="s">
        <v>8824</v>
      </c>
      <c r="C952" s="822" t="s">
        <v>7230</v>
      </c>
      <c r="D952" s="822" t="s">
        <v>7529</v>
      </c>
      <c r="E952" s="822" t="s">
        <v>7530</v>
      </c>
      <c r="F952" s="831">
        <v>235</v>
      </c>
      <c r="G952" s="831">
        <v>52074.04</v>
      </c>
      <c r="H952" s="831">
        <v>1.1346330377676892</v>
      </c>
      <c r="I952" s="831">
        <v>221.59165957446808</v>
      </c>
      <c r="J952" s="831">
        <v>342.59999999999997</v>
      </c>
      <c r="K952" s="831">
        <v>45895.05000000001</v>
      </c>
      <c r="L952" s="831">
        <v>1</v>
      </c>
      <c r="M952" s="831">
        <v>133.96103327495626</v>
      </c>
      <c r="N952" s="831">
        <v>258.10000000000002</v>
      </c>
      <c r="O952" s="831">
        <v>35825.319999999992</v>
      </c>
      <c r="P952" s="827">
        <v>0.78059224251852832</v>
      </c>
      <c r="Q952" s="832">
        <v>138.80402944595113</v>
      </c>
    </row>
    <row r="953" spans="1:17" ht="14.45" customHeight="1" x14ac:dyDescent="0.2">
      <c r="A953" s="821" t="s">
        <v>614</v>
      </c>
      <c r="B953" s="822" t="s">
        <v>8824</v>
      </c>
      <c r="C953" s="822" t="s">
        <v>7230</v>
      </c>
      <c r="D953" s="822" t="s">
        <v>7532</v>
      </c>
      <c r="E953" s="822" t="s">
        <v>2164</v>
      </c>
      <c r="F953" s="831">
        <v>0.6</v>
      </c>
      <c r="G953" s="831">
        <v>336.9</v>
      </c>
      <c r="H953" s="831"/>
      <c r="I953" s="831">
        <v>561.5</v>
      </c>
      <c r="J953" s="831"/>
      <c r="K953" s="831"/>
      <c r="L953" s="831"/>
      <c r="M953" s="831"/>
      <c r="N953" s="831"/>
      <c r="O953" s="831"/>
      <c r="P953" s="827"/>
      <c r="Q953" s="832"/>
    </row>
    <row r="954" spans="1:17" ht="14.45" customHeight="1" x14ac:dyDescent="0.2">
      <c r="A954" s="821" t="s">
        <v>614</v>
      </c>
      <c r="B954" s="822" t="s">
        <v>8824</v>
      </c>
      <c r="C954" s="822" t="s">
        <v>7230</v>
      </c>
      <c r="D954" s="822" t="s">
        <v>7535</v>
      </c>
      <c r="E954" s="822" t="s">
        <v>7534</v>
      </c>
      <c r="F954" s="831">
        <v>2.2999999999999998</v>
      </c>
      <c r="G954" s="831">
        <v>3754.22</v>
      </c>
      <c r="H954" s="831"/>
      <c r="I954" s="831">
        <v>1632.2695652173913</v>
      </c>
      <c r="J954" s="831"/>
      <c r="K954" s="831"/>
      <c r="L954" s="831"/>
      <c r="M954" s="831"/>
      <c r="N954" s="831"/>
      <c r="O954" s="831"/>
      <c r="P954" s="827"/>
      <c r="Q954" s="832"/>
    </row>
    <row r="955" spans="1:17" ht="14.45" customHeight="1" x14ac:dyDescent="0.2">
      <c r="A955" s="821" t="s">
        <v>614</v>
      </c>
      <c r="B955" s="822" t="s">
        <v>8824</v>
      </c>
      <c r="C955" s="822" t="s">
        <v>7230</v>
      </c>
      <c r="D955" s="822" t="s">
        <v>7537</v>
      </c>
      <c r="E955" s="822" t="s">
        <v>7538</v>
      </c>
      <c r="F955" s="831">
        <v>41.2</v>
      </c>
      <c r="G955" s="831">
        <v>12493.61</v>
      </c>
      <c r="H955" s="831"/>
      <c r="I955" s="831">
        <v>303.24296116504854</v>
      </c>
      <c r="J955" s="831"/>
      <c r="K955" s="831"/>
      <c r="L955" s="831"/>
      <c r="M955" s="831"/>
      <c r="N955" s="831"/>
      <c r="O955" s="831"/>
      <c r="P955" s="827"/>
      <c r="Q955" s="832"/>
    </row>
    <row r="956" spans="1:17" ht="14.45" customHeight="1" x14ac:dyDescent="0.2">
      <c r="A956" s="821" t="s">
        <v>614</v>
      </c>
      <c r="B956" s="822" t="s">
        <v>8824</v>
      </c>
      <c r="C956" s="822" t="s">
        <v>7230</v>
      </c>
      <c r="D956" s="822" t="s">
        <v>7547</v>
      </c>
      <c r="E956" s="822" t="s">
        <v>1073</v>
      </c>
      <c r="F956" s="831"/>
      <c r="G956" s="831"/>
      <c r="H956" s="831"/>
      <c r="I956" s="831"/>
      <c r="J956" s="831">
        <v>2</v>
      </c>
      <c r="K956" s="831">
        <v>2574.7199999999998</v>
      </c>
      <c r="L956" s="831">
        <v>1</v>
      </c>
      <c r="M956" s="831">
        <v>1287.3599999999999</v>
      </c>
      <c r="N956" s="831"/>
      <c r="O956" s="831"/>
      <c r="P956" s="827"/>
      <c r="Q956" s="832"/>
    </row>
    <row r="957" spans="1:17" ht="14.45" customHeight="1" x14ac:dyDescent="0.2">
      <c r="A957" s="821" t="s">
        <v>614</v>
      </c>
      <c r="B957" s="822" t="s">
        <v>8824</v>
      </c>
      <c r="C957" s="822" t="s">
        <v>7551</v>
      </c>
      <c r="D957" s="822" t="s">
        <v>8833</v>
      </c>
      <c r="E957" s="822" t="s">
        <v>8834</v>
      </c>
      <c r="F957" s="831"/>
      <c r="G957" s="831"/>
      <c r="H957" s="831"/>
      <c r="I957" s="831"/>
      <c r="J957" s="831">
        <v>3</v>
      </c>
      <c r="K957" s="831">
        <v>4268.38</v>
      </c>
      <c r="L957" s="831">
        <v>1</v>
      </c>
      <c r="M957" s="831">
        <v>1422.7933333333333</v>
      </c>
      <c r="N957" s="831"/>
      <c r="O957" s="831"/>
      <c r="P957" s="827"/>
      <c r="Q957" s="832"/>
    </row>
    <row r="958" spans="1:17" ht="14.45" customHeight="1" x14ac:dyDescent="0.2">
      <c r="A958" s="821" t="s">
        <v>614</v>
      </c>
      <c r="B958" s="822" t="s">
        <v>8824</v>
      </c>
      <c r="C958" s="822" t="s">
        <v>7551</v>
      </c>
      <c r="D958" s="822" t="s">
        <v>7552</v>
      </c>
      <c r="E958" s="822" t="s">
        <v>7553</v>
      </c>
      <c r="F958" s="831">
        <v>250</v>
      </c>
      <c r="G958" s="831">
        <v>541296.21</v>
      </c>
      <c r="H958" s="831">
        <v>1.2859327475032822</v>
      </c>
      <c r="I958" s="831">
        <v>2165.1848399999999</v>
      </c>
      <c r="J958" s="831">
        <v>193</v>
      </c>
      <c r="K958" s="831">
        <v>420936.63999999996</v>
      </c>
      <c r="L958" s="831">
        <v>1</v>
      </c>
      <c r="M958" s="831">
        <v>2181.0188601036266</v>
      </c>
      <c r="N958" s="831">
        <v>122</v>
      </c>
      <c r="O958" s="831">
        <v>270031.06</v>
      </c>
      <c r="P958" s="827">
        <v>0.64150048805444926</v>
      </c>
      <c r="Q958" s="832">
        <v>2213.3693442622953</v>
      </c>
    </row>
    <row r="959" spans="1:17" ht="14.45" customHeight="1" x14ac:dyDescent="0.2">
      <c r="A959" s="821" t="s">
        <v>614</v>
      </c>
      <c r="B959" s="822" t="s">
        <v>8824</v>
      </c>
      <c r="C959" s="822" t="s">
        <v>7551</v>
      </c>
      <c r="D959" s="822" t="s">
        <v>7554</v>
      </c>
      <c r="E959" s="822" t="s">
        <v>7555</v>
      </c>
      <c r="F959" s="831">
        <v>95.1</v>
      </c>
      <c r="G959" s="831">
        <v>251975.37</v>
      </c>
      <c r="H959" s="831">
        <v>0.46307385834795917</v>
      </c>
      <c r="I959" s="831">
        <v>2649.5832807570978</v>
      </c>
      <c r="J959" s="831">
        <v>204.1</v>
      </c>
      <c r="K959" s="831">
        <v>544136.46000000008</v>
      </c>
      <c r="L959" s="831">
        <v>1</v>
      </c>
      <c r="M959" s="831">
        <v>2666.0287114159732</v>
      </c>
      <c r="N959" s="831">
        <v>167</v>
      </c>
      <c r="O959" s="831">
        <v>451720.24</v>
      </c>
      <c r="P959" s="827">
        <v>0.83015984630031947</v>
      </c>
      <c r="Q959" s="832">
        <v>2704.911616766467</v>
      </c>
    </row>
    <row r="960" spans="1:17" ht="14.45" customHeight="1" x14ac:dyDescent="0.2">
      <c r="A960" s="821" t="s">
        <v>614</v>
      </c>
      <c r="B960" s="822" t="s">
        <v>8824</v>
      </c>
      <c r="C960" s="822" t="s">
        <v>7551</v>
      </c>
      <c r="D960" s="822" t="s">
        <v>7556</v>
      </c>
      <c r="E960" s="822" t="s">
        <v>7557</v>
      </c>
      <c r="F960" s="831">
        <v>2</v>
      </c>
      <c r="G960" s="831">
        <v>4355.6000000000004</v>
      </c>
      <c r="H960" s="831">
        <v>2</v>
      </c>
      <c r="I960" s="831">
        <v>2177.8000000000002</v>
      </c>
      <c r="J960" s="831">
        <v>1</v>
      </c>
      <c r="K960" s="831">
        <v>2177.8000000000002</v>
      </c>
      <c r="L960" s="831">
        <v>1</v>
      </c>
      <c r="M960" s="831">
        <v>2177.8000000000002</v>
      </c>
      <c r="N960" s="831">
        <v>6</v>
      </c>
      <c r="O960" s="831">
        <v>13306.38</v>
      </c>
      <c r="P960" s="827">
        <v>6.1100101019377346</v>
      </c>
      <c r="Q960" s="832">
        <v>2217.73</v>
      </c>
    </row>
    <row r="961" spans="1:17" ht="14.45" customHeight="1" x14ac:dyDescent="0.2">
      <c r="A961" s="821" t="s">
        <v>614</v>
      </c>
      <c r="B961" s="822" t="s">
        <v>8824</v>
      </c>
      <c r="C961" s="822" t="s">
        <v>7551</v>
      </c>
      <c r="D961" s="822" t="s">
        <v>7558</v>
      </c>
      <c r="E961" s="822" t="s">
        <v>7559</v>
      </c>
      <c r="F961" s="831">
        <v>3</v>
      </c>
      <c r="G961" s="831">
        <v>26827.16</v>
      </c>
      <c r="H961" s="831"/>
      <c r="I961" s="831">
        <v>8942.3866666666672</v>
      </c>
      <c r="J961" s="831"/>
      <c r="K961" s="831"/>
      <c r="L961" s="831"/>
      <c r="M961" s="831"/>
      <c r="N961" s="831">
        <v>1</v>
      </c>
      <c r="O961" s="831">
        <v>9095.51</v>
      </c>
      <c r="P961" s="827"/>
      <c r="Q961" s="832">
        <v>9095.51</v>
      </c>
    </row>
    <row r="962" spans="1:17" ht="14.45" customHeight="1" x14ac:dyDescent="0.2">
      <c r="A962" s="821" t="s">
        <v>614</v>
      </c>
      <c r="B962" s="822" t="s">
        <v>8824</v>
      </c>
      <c r="C962" s="822" t="s">
        <v>7551</v>
      </c>
      <c r="D962" s="822" t="s">
        <v>7560</v>
      </c>
      <c r="E962" s="822" t="s">
        <v>7561</v>
      </c>
      <c r="F962" s="831">
        <v>3</v>
      </c>
      <c r="G962" s="831">
        <v>30998.449999999997</v>
      </c>
      <c r="H962" s="831"/>
      <c r="I962" s="831">
        <v>10332.816666666666</v>
      </c>
      <c r="J962" s="831"/>
      <c r="K962" s="831"/>
      <c r="L962" s="831"/>
      <c r="M962" s="831"/>
      <c r="N962" s="831"/>
      <c r="O962" s="831"/>
      <c r="P962" s="827"/>
      <c r="Q962" s="832"/>
    </row>
    <row r="963" spans="1:17" ht="14.45" customHeight="1" x14ac:dyDescent="0.2">
      <c r="A963" s="821" t="s">
        <v>614</v>
      </c>
      <c r="B963" s="822" t="s">
        <v>8824</v>
      </c>
      <c r="C963" s="822" t="s">
        <v>7551</v>
      </c>
      <c r="D963" s="822" t="s">
        <v>7562</v>
      </c>
      <c r="E963" s="822" t="s">
        <v>7563</v>
      </c>
      <c r="F963" s="831">
        <v>55</v>
      </c>
      <c r="G963" s="831">
        <v>66791.429999999993</v>
      </c>
      <c r="H963" s="831">
        <v>1.3977193324991979</v>
      </c>
      <c r="I963" s="831">
        <v>1214.3896363636363</v>
      </c>
      <c r="J963" s="831">
        <v>39</v>
      </c>
      <c r="K963" s="831">
        <v>47786.009999999995</v>
      </c>
      <c r="L963" s="831">
        <v>1</v>
      </c>
      <c r="M963" s="831">
        <v>1225.2823076923075</v>
      </c>
      <c r="N963" s="831">
        <v>38</v>
      </c>
      <c r="O963" s="831">
        <v>47243.45</v>
      </c>
      <c r="P963" s="827">
        <v>0.98864604933535993</v>
      </c>
      <c r="Q963" s="832">
        <v>1243.2486842105263</v>
      </c>
    </row>
    <row r="964" spans="1:17" ht="14.45" customHeight="1" x14ac:dyDescent="0.2">
      <c r="A964" s="821" t="s">
        <v>614</v>
      </c>
      <c r="B964" s="822" t="s">
        <v>8824</v>
      </c>
      <c r="C964" s="822" t="s">
        <v>7551</v>
      </c>
      <c r="D964" s="822" t="s">
        <v>7564</v>
      </c>
      <c r="E964" s="822" t="s">
        <v>7565</v>
      </c>
      <c r="F964" s="831">
        <v>4</v>
      </c>
      <c r="G964" s="831">
        <v>982.44</v>
      </c>
      <c r="H964" s="831">
        <v>0.56148412317399354</v>
      </c>
      <c r="I964" s="831">
        <v>245.61</v>
      </c>
      <c r="J964" s="831">
        <v>7</v>
      </c>
      <c r="K964" s="831">
        <v>1749.72</v>
      </c>
      <c r="L964" s="831">
        <v>1</v>
      </c>
      <c r="M964" s="831">
        <v>249.96</v>
      </c>
      <c r="N964" s="831">
        <v>2</v>
      </c>
      <c r="O964" s="831">
        <v>506.36</v>
      </c>
      <c r="P964" s="827">
        <v>0.28939487460850877</v>
      </c>
      <c r="Q964" s="832">
        <v>253.18</v>
      </c>
    </row>
    <row r="965" spans="1:17" ht="14.45" customHeight="1" x14ac:dyDescent="0.2">
      <c r="A965" s="821" t="s">
        <v>614</v>
      </c>
      <c r="B965" s="822" t="s">
        <v>8824</v>
      </c>
      <c r="C965" s="822" t="s">
        <v>7551</v>
      </c>
      <c r="D965" s="822" t="s">
        <v>8835</v>
      </c>
      <c r="E965" s="822" t="s">
        <v>8836</v>
      </c>
      <c r="F965" s="831"/>
      <c r="G965" s="831"/>
      <c r="H965" s="831"/>
      <c r="I965" s="831"/>
      <c r="J965" s="831">
        <v>1</v>
      </c>
      <c r="K965" s="831">
        <v>2670.34</v>
      </c>
      <c r="L965" s="831">
        <v>1</v>
      </c>
      <c r="M965" s="831">
        <v>2670.34</v>
      </c>
      <c r="N965" s="831"/>
      <c r="O965" s="831"/>
      <c r="P965" s="827"/>
      <c r="Q965" s="832"/>
    </row>
    <row r="966" spans="1:17" ht="14.45" customHeight="1" x14ac:dyDescent="0.2">
      <c r="A966" s="821" t="s">
        <v>614</v>
      </c>
      <c r="B966" s="822" t="s">
        <v>8824</v>
      </c>
      <c r="C966" s="822" t="s">
        <v>7233</v>
      </c>
      <c r="D966" s="822" t="s">
        <v>8837</v>
      </c>
      <c r="E966" s="822" t="s">
        <v>8838</v>
      </c>
      <c r="F966" s="831"/>
      <c r="G966" s="831"/>
      <c r="H966" s="831"/>
      <c r="I966" s="831"/>
      <c r="J966" s="831">
        <v>3</v>
      </c>
      <c r="K966" s="831">
        <v>989.94</v>
      </c>
      <c r="L966" s="831">
        <v>1</v>
      </c>
      <c r="M966" s="831">
        <v>329.98</v>
      </c>
      <c r="N966" s="831"/>
      <c r="O966" s="831"/>
      <c r="P966" s="827"/>
      <c r="Q966" s="832"/>
    </row>
    <row r="967" spans="1:17" ht="14.45" customHeight="1" x14ac:dyDescent="0.2">
      <c r="A967" s="821" t="s">
        <v>614</v>
      </c>
      <c r="B967" s="822" t="s">
        <v>8824</v>
      </c>
      <c r="C967" s="822" t="s">
        <v>7233</v>
      </c>
      <c r="D967" s="822" t="s">
        <v>7580</v>
      </c>
      <c r="E967" s="822" t="s">
        <v>7581</v>
      </c>
      <c r="F967" s="831">
        <v>3</v>
      </c>
      <c r="G967" s="831">
        <v>38892.519999999997</v>
      </c>
      <c r="H967" s="831">
        <v>2.7158689624013732</v>
      </c>
      <c r="I967" s="831">
        <v>12964.173333333332</v>
      </c>
      <c r="J967" s="831">
        <v>2</v>
      </c>
      <c r="K967" s="831">
        <v>14320.470000000001</v>
      </c>
      <c r="L967" s="831">
        <v>1</v>
      </c>
      <c r="M967" s="831">
        <v>7160.2350000000006</v>
      </c>
      <c r="N967" s="831">
        <v>1</v>
      </c>
      <c r="O967" s="831">
        <v>6900</v>
      </c>
      <c r="P967" s="827">
        <v>0.48182776123967996</v>
      </c>
      <c r="Q967" s="832">
        <v>6900</v>
      </c>
    </row>
    <row r="968" spans="1:17" ht="14.45" customHeight="1" x14ac:dyDescent="0.2">
      <c r="A968" s="821" t="s">
        <v>614</v>
      </c>
      <c r="B968" s="822" t="s">
        <v>8824</v>
      </c>
      <c r="C968" s="822" t="s">
        <v>7233</v>
      </c>
      <c r="D968" s="822" t="s">
        <v>7582</v>
      </c>
      <c r="E968" s="822" t="s">
        <v>8839</v>
      </c>
      <c r="F968" s="831"/>
      <c r="G968" s="831"/>
      <c r="H968" s="831"/>
      <c r="I968" s="831"/>
      <c r="J968" s="831">
        <v>1</v>
      </c>
      <c r="K968" s="831">
        <v>1099.58</v>
      </c>
      <c r="L968" s="831">
        <v>1</v>
      </c>
      <c r="M968" s="831">
        <v>1099.58</v>
      </c>
      <c r="N968" s="831"/>
      <c r="O968" s="831"/>
      <c r="P968" s="827"/>
      <c r="Q968" s="832"/>
    </row>
    <row r="969" spans="1:17" ht="14.45" customHeight="1" x14ac:dyDescent="0.2">
      <c r="A969" s="821" t="s">
        <v>614</v>
      </c>
      <c r="B969" s="822" t="s">
        <v>8824</v>
      </c>
      <c r="C969" s="822" t="s">
        <v>7233</v>
      </c>
      <c r="D969" s="822" t="s">
        <v>7585</v>
      </c>
      <c r="E969" s="822" t="s">
        <v>8839</v>
      </c>
      <c r="F969" s="831"/>
      <c r="G969" s="831"/>
      <c r="H969" s="831"/>
      <c r="I969" s="831"/>
      <c r="J969" s="831">
        <v>7</v>
      </c>
      <c r="K969" s="831">
        <v>8734.4599999999991</v>
      </c>
      <c r="L969" s="831">
        <v>1</v>
      </c>
      <c r="M969" s="831">
        <v>1247.78</v>
      </c>
      <c r="N969" s="831"/>
      <c r="O969" s="831"/>
      <c r="P969" s="827"/>
      <c r="Q969" s="832"/>
    </row>
    <row r="970" spans="1:17" ht="14.45" customHeight="1" x14ac:dyDescent="0.2">
      <c r="A970" s="821" t="s">
        <v>614</v>
      </c>
      <c r="B970" s="822" t="s">
        <v>8824</v>
      </c>
      <c r="C970" s="822" t="s">
        <v>7233</v>
      </c>
      <c r="D970" s="822" t="s">
        <v>7599</v>
      </c>
      <c r="E970" s="822" t="s">
        <v>7600</v>
      </c>
      <c r="F970" s="831">
        <v>1</v>
      </c>
      <c r="G970" s="831">
        <v>9418.66</v>
      </c>
      <c r="H970" s="831">
        <v>1</v>
      </c>
      <c r="I970" s="831">
        <v>9418.66</v>
      </c>
      <c r="J970" s="831">
        <v>1</v>
      </c>
      <c r="K970" s="831">
        <v>9418.66</v>
      </c>
      <c r="L970" s="831">
        <v>1</v>
      </c>
      <c r="M970" s="831">
        <v>9418.66</v>
      </c>
      <c r="N970" s="831"/>
      <c r="O970" s="831"/>
      <c r="P970" s="827"/>
      <c r="Q970" s="832"/>
    </row>
    <row r="971" spans="1:17" ht="14.45" customHeight="1" x14ac:dyDescent="0.2">
      <c r="A971" s="821" t="s">
        <v>614</v>
      </c>
      <c r="B971" s="822" t="s">
        <v>8824</v>
      </c>
      <c r="C971" s="822" t="s">
        <v>7233</v>
      </c>
      <c r="D971" s="822" t="s">
        <v>7601</v>
      </c>
      <c r="E971" s="822" t="s">
        <v>7602</v>
      </c>
      <c r="F971" s="831">
        <v>6</v>
      </c>
      <c r="G971" s="831">
        <v>55857.42</v>
      </c>
      <c r="H971" s="831">
        <v>0.95790477719196443</v>
      </c>
      <c r="I971" s="831">
        <v>9309.57</v>
      </c>
      <c r="J971" s="831">
        <v>7</v>
      </c>
      <c r="K971" s="831">
        <v>58312.079999999994</v>
      </c>
      <c r="L971" s="831">
        <v>1</v>
      </c>
      <c r="M971" s="831">
        <v>8330.2971428571418</v>
      </c>
      <c r="N971" s="831">
        <v>1</v>
      </c>
      <c r="O971" s="831">
        <v>7024.6</v>
      </c>
      <c r="P971" s="827">
        <v>0.12046560506845239</v>
      </c>
      <c r="Q971" s="832">
        <v>7024.6</v>
      </c>
    </row>
    <row r="972" spans="1:17" ht="14.45" customHeight="1" x14ac:dyDescent="0.2">
      <c r="A972" s="821" t="s">
        <v>614</v>
      </c>
      <c r="B972" s="822" t="s">
        <v>8824</v>
      </c>
      <c r="C972" s="822" t="s">
        <v>7233</v>
      </c>
      <c r="D972" s="822" t="s">
        <v>7603</v>
      </c>
      <c r="E972" s="822" t="s">
        <v>7604</v>
      </c>
      <c r="F972" s="831">
        <v>4</v>
      </c>
      <c r="G972" s="831">
        <v>37098</v>
      </c>
      <c r="H972" s="831">
        <v>2.640577399424878</v>
      </c>
      <c r="I972" s="831">
        <v>9274.5</v>
      </c>
      <c r="J972" s="831">
        <v>2</v>
      </c>
      <c r="K972" s="831">
        <v>14049.2</v>
      </c>
      <c r="L972" s="831">
        <v>1</v>
      </c>
      <c r="M972" s="831">
        <v>7024.6</v>
      </c>
      <c r="N972" s="831">
        <v>2</v>
      </c>
      <c r="O972" s="831">
        <v>14129.02</v>
      </c>
      <c r="P972" s="827">
        <v>1.0056814622896677</v>
      </c>
      <c r="Q972" s="832">
        <v>7064.51</v>
      </c>
    </row>
    <row r="973" spans="1:17" ht="14.45" customHeight="1" x14ac:dyDescent="0.2">
      <c r="A973" s="821" t="s">
        <v>614</v>
      </c>
      <c r="B973" s="822" t="s">
        <v>8824</v>
      </c>
      <c r="C973" s="822" t="s">
        <v>7233</v>
      </c>
      <c r="D973" s="822" t="s">
        <v>7605</v>
      </c>
      <c r="E973" s="822" t="s">
        <v>7606</v>
      </c>
      <c r="F973" s="831"/>
      <c r="G973" s="831"/>
      <c r="H973" s="831"/>
      <c r="I973" s="831"/>
      <c r="J973" s="831"/>
      <c r="K973" s="831"/>
      <c r="L973" s="831"/>
      <c r="M973" s="831"/>
      <c r="N973" s="831">
        <v>1</v>
      </c>
      <c r="O973" s="831">
        <v>9490.0300000000007</v>
      </c>
      <c r="P973" s="827"/>
      <c r="Q973" s="832">
        <v>9490.0300000000007</v>
      </c>
    </row>
    <row r="974" spans="1:17" ht="14.45" customHeight="1" x14ac:dyDescent="0.2">
      <c r="A974" s="821" t="s">
        <v>614</v>
      </c>
      <c r="B974" s="822" t="s">
        <v>8824</v>
      </c>
      <c r="C974" s="822" t="s">
        <v>7233</v>
      </c>
      <c r="D974" s="822" t="s">
        <v>7607</v>
      </c>
      <c r="E974" s="822" t="s">
        <v>7608</v>
      </c>
      <c r="F974" s="831"/>
      <c r="G974" s="831"/>
      <c r="H974" s="831"/>
      <c r="I974" s="831"/>
      <c r="J974" s="831">
        <v>1</v>
      </c>
      <c r="K974" s="831">
        <v>9380.26</v>
      </c>
      <c r="L974" s="831">
        <v>1</v>
      </c>
      <c r="M974" s="831">
        <v>9380.26</v>
      </c>
      <c r="N974" s="831"/>
      <c r="O974" s="831"/>
      <c r="P974" s="827"/>
      <c r="Q974" s="832"/>
    </row>
    <row r="975" spans="1:17" ht="14.45" customHeight="1" x14ac:dyDescent="0.2">
      <c r="A975" s="821" t="s">
        <v>614</v>
      </c>
      <c r="B975" s="822" t="s">
        <v>8824</v>
      </c>
      <c r="C975" s="822" t="s">
        <v>7233</v>
      </c>
      <c r="D975" s="822" t="s">
        <v>7609</v>
      </c>
      <c r="E975" s="822" t="s">
        <v>7610</v>
      </c>
      <c r="F975" s="831">
        <v>3</v>
      </c>
      <c r="G975" s="831">
        <v>27725.100000000002</v>
      </c>
      <c r="H975" s="831"/>
      <c r="I975" s="831">
        <v>9241.7000000000007</v>
      </c>
      <c r="J975" s="831"/>
      <c r="K975" s="831"/>
      <c r="L975" s="831"/>
      <c r="M975" s="831"/>
      <c r="N975" s="831"/>
      <c r="O975" s="831"/>
      <c r="P975" s="827"/>
      <c r="Q975" s="832"/>
    </row>
    <row r="976" spans="1:17" ht="14.45" customHeight="1" x14ac:dyDescent="0.2">
      <c r="A976" s="821" t="s">
        <v>614</v>
      </c>
      <c r="B976" s="822" t="s">
        <v>8824</v>
      </c>
      <c r="C976" s="822" t="s">
        <v>7233</v>
      </c>
      <c r="D976" s="822" t="s">
        <v>7615</v>
      </c>
      <c r="E976" s="822" t="s">
        <v>7616</v>
      </c>
      <c r="F976" s="831">
        <v>3</v>
      </c>
      <c r="G976" s="831">
        <v>2538.46</v>
      </c>
      <c r="H976" s="831">
        <v>2.0260351818152795</v>
      </c>
      <c r="I976" s="831">
        <v>846.15333333333331</v>
      </c>
      <c r="J976" s="831">
        <v>2</v>
      </c>
      <c r="K976" s="831">
        <v>1252.92</v>
      </c>
      <c r="L976" s="831">
        <v>1</v>
      </c>
      <c r="M976" s="831">
        <v>626.46</v>
      </c>
      <c r="N976" s="831">
        <v>1</v>
      </c>
      <c r="O976" s="831">
        <v>448.5</v>
      </c>
      <c r="P976" s="827">
        <v>0.35796379657120964</v>
      </c>
      <c r="Q976" s="832">
        <v>448.5</v>
      </c>
    </row>
    <row r="977" spans="1:17" ht="14.45" customHeight="1" x14ac:dyDescent="0.2">
      <c r="A977" s="821" t="s">
        <v>614</v>
      </c>
      <c r="B977" s="822" t="s">
        <v>8824</v>
      </c>
      <c r="C977" s="822" t="s">
        <v>7233</v>
      </c>
      <c r="D977" s="822" t="s">
        <v>7617</v>
      </c>
      <c r="E977" s="822" t="s">
        <v>7618</v>
      </c>
      <c r="F977" s="831">
        <v>13</v>
      </c>
      <c r="G977" s="831">
        <v>54042.689999999995</v>
      </c>
      <c r="H977" s="831">
        <v>2.0057396780435877</v>
      </c>
      <c r="I977" s="831">
        <v>4157.1299999999992</v>
      </c>
      <c r="J977" s="831">
        <v>10</v>
      </c>
      <c r="K977" s="831">
        <v>26944.020000000004</v>
      </c>
      <c r="L977" s="831">
        <v>1</v>
      </c>
      <c r="M977" s="831">
        <v>2694.4020000000005</v>
      </c>
      <c r="N977" s="831">
        <v>3</v>
      </c>
      <c r="O977" s="831">
        <v>5157.75</v>
      </c>
      <c r="P977" s="827">
        <v>0.19142466491637103</v>
      </c>
      <c r="Q977" s="832">
        <v>1719.25</v>
      </c>
    </row>
    <row r="978" spans="1:17" ht="14.45" customHeight="1" x14ac:dyDescent="0.2">
      <c r="A978" s="821" t="s">
        <v>614</v>
      </c>
      <c r="B978" s="822" t="s">
        <v>8824</v>
      </c>
      <c r="C978" s="822" t="s">
        <v>7233</v>
      </c>
      <c r="D978" s="822" t="s">
        <v>7234</v>
      </c>
      <c r="E978" s="822"/>
      <c r="F978" s="831"/>
      <c r="G978" s="831"/>
      <c r="H978" s="831"/>
      <c r="I978" s="831"/>
      <c r="J978" s="831">
        <v>21</v>
      </c>
      <c r="K978" s="831">
        <v>1323</v>
      </c>
      <c r="L978" s="831">
        <v>1</v>
      </c>
      <c r="M978" s="831">
        <v>63</v>
      </c>
      <c r="N978" s="831"/>
      <c r="O978" s="831"/>
      <c r="P978" s="827"/>
      <c r="Q978" s="832"/>
    </row>
    <row r="979" spans="1:17" ht="14.45" customHeight="1" x14ac:dyDescent="0.2">
      <c r="A979" s="821" t="s">
        <v>614</v>
      </c>
      <c r="B979" s="822" t="s">
        <v>8824</v>
      </c>
      <c r="C979" s="822" t="s">
        <v>7233</v>
      </c>
      <c r="D979" s="822" t="s">
        <v>7631</v>
      </c>
      <c r="E979" s="822" t="s">
        <v>7632</v>
      </c>
      <c r="F979" s="831">
        <v>2</v>
      </c>
      <c r="G979" s="831">
        <v>9508.0099999999984</v>
      </c>
      <c r="H979" s="831">
        <v>4.1339173913043474</v>
      </c>
      <c r="I979" s="831">
        <v>4754.0049999999992</v>
      </c>
      <c r="J979" s="831">
        <v>1</v>
      </c>
      <c r="K979" s="831">
        <v>2300</v>
      </c>
      <c r="L979" s="831">
        <v>1</v>
      </c>
      <c r="M979" s="831">
        <v>2300</v>
      </c>
      <c r="N979" s="831"/>
      <c r="O979" s="831"/>
      <c r="P979" s="827"/>
      <c r="Q979" s="832"/>
    </row>
    <row r="980" spans="1:17" ht="14.45" customHeight="1" x14ac:dyDescent="0.2">
      <c r="A980" s="821" t="s">
        <v>614</v>
      </c>
      <c r="B980" s="822" t="s">
        <v>8824</v>
      </c>
      <c r="C980" s="822" t="s">
        <v>7233</v>
      </c>
      <c r="D980" s="822" t="s">
        <v>7633</v>
      </c>
      <c r="E980" s="822" t="s">
        <v>7632</v>
      </c>
      <c r="F980" s="831">
        <v>1</v>
      </c>
      <c r="G980" s="831">
        <v>3574.1</v>
      </c>
      <c r="H980" s="831"/>
      <c r="I980" s="831">
        <v>3574.1</v>
      </c>
      <c r="J980" s="831"/>
      <c r="K980" s="831"/>
      <c r="L980" s="831"/>
      <c r="M980" s="831"/>
      <c r="N980" s="831">
        <v>1</v>
      </c>
      <c r="O980" s="831">
        <v>2300</v>
      </c>
      <c r="P980" s="827"/>
      <c r="Q980" s="832">
        <v>2300</v>
      </c>
    </row>
    <row r="981" spans="1:17" ht="14.45" customHeight="1" x14ac:dyDescent="0.2">
      <c r="A981" s="821" t="s">
        <v>614</v>
      </c>
      <c r="B981" s="822" t="s">
        <v>8824</v>
      </c>
      <c r="C981" s="822" t="s">
        <v>7233</v>
      </c>
      <c r="D981" s="822" t="s">
        <v>7635</v>
      </c>
      <c r="E981" s="822" t="s">
        <v>7636</v>
      </c>
      <c r="F981" s="831"/>
      <c r="G981" s="831"/>
      <c r="H981" s="831"/>
      <c r="I981" s="831"/>
      <c r="J981" s="831">
        <v>15</v>
      </c>
      <c r="K981" s="831">
        <v>21328.35</v>
      </c>
      <c r="L981" s="831">
        <v>1</v>
      </c>
      <c r="M981" s="831">
        <v>1421.8899999999999</v>
      </c>
      <c r="N981" s="831"/>
      <c r="O981" s="831"/>
      <c r="P981" s="827"/>
      <c r="Q981" s="832"/>
    </row>
    <row r="982" spans="1:17" ht="14.45" customHeight="1" x14ac:dyDescent="0.2">
      <c r="A982" s="821" t="s">
        <v>614</v>
      </c>
      <c r="B982" s="822" t="s">
        <v>8824</v>
      </c>
      <c r="C982" s="822" t="s">
        <v>7233</v>
      </c>
      <c r="D982" s="822" t="s">
        <v>7643</v>
      </c>
      <c r="E982" s="822" t="s">
        <v>7644</v>
      </c>
      <c r="F982" s="831"/>
      <c r="G982" s="831"/>
      <c r="H982" s="831"/>
      <c r="I982" s="831"/>
      <c r="J982" s="831"/>
      <c r="K982" s="831"/>
      <c r="L982" s="831"/>
      <c r="M982" s="831"/>
      <c r="N982" s="831">
        <v>9</v>
      </c>
      <c r="O982" s="831">
        <v>15649.83</v>
      </c>
      <c r="P982" s="827"/>
      <c r="Q982" s="832">
        <v>1738.87</v>
      </c>
    </row>
    <row r="983" spans="1:17" ht="14.45" customHeight="1" x14ac:dyDescent="0.2">
      <c r="A983" s="821" t="s">
        <v>614</v>
      </c>
      <c r="B983" s="822" t="s">
        <v>8824</v>
      </c>
      <c r="C983" s="822" t="s">
        <v>7233</v>
      </c>
      <c r="D983" s="822" t="s">
        <v>7685</v>
      </c>
      <c r="E983" s="822" t="s">
        <v>7686</v>
      </c>
      <c r="F983" s="831"/>
      <c r="G983" s="831"/>
      <c r="H983" s="831"/>
      <c r="I983" s="831"/>
      <c r="J983" s="831"/>
      <c r="K983" s="831"/>
      <c r="L983" s="831"/>
      <c r="M983" s="831"/>
      <c r="N983" s="831">
        <v>2</v>
      </c>
      <c r="O983" s="831">
        <v>69858.8</v>
      </c>
      <c r="P983" s="827"/>
      <c r="Q983" s="832">
        <v>34929.4</v>
      </c>
    </row>
    <row r="984" spans="1:17" ht="14.45" customHeight="1" x14ac:dyDescent="0.2">
      <c r="A984" s="821" t="s">
        <v>614</v>
      </c>
      <c r="B984" s="822" t="s">
        <v>8824</v>
      </c>
      <c r="C984" s="822" t="s">
        <v>7233</v>
      </c>
      <c r="D984" s="822" t="s">
        <v>7687</v>
      </c>
      <c r="E984" s="822" t="s">
        <v>7688</v>
      </c>
      <c r="F984" s="831"/>
      <c r="G984" s="831"/>
      <c r="H984" s="831"/>
      <c r="I984" s="831"/>
      <c r="J984" s="831">
        <v>2</v>
      </c>
      <c r="K984" s="831">
        <v>8985.3799999999992</v>
      </c>
      <c r="L984" s="831">
        <v>1</v>
      </c>
      <c r="M984" s="831">
        <v>4492.6899999999996</v>
      </c>
      <c r="N984" s="831"/>
      <c r="O984" s="831"/>
      <c r="P984" s="827"/>
      <c r="Q984" s="832"/>
    </row>
    <row r="985" spans="1:17" ht="14.45" customHeight="1" x14ac:dyDescent="0.2">
      <c r="A985" s="821" t="s">
        <v>614</v>
      </c>
      <c r="B985" s="822" t="s">
        <v>8824</v>
      </c>
      <c r="C985" s="822" t="s">
        <v>7233</v>
      </c>
      <c r="D985" s="822" t="s">
        <v>7699</v>
      </c>
      <c r="E985" s="822" t="s">
        <v>7700</v>
      </c>
      <c r="F985" s="831"/>
      <c r="G985" s="831"/>
      <c r="H985" s="831"/>
      <c r="I985" s="831"/>
      <c r="J985" s="831">
        <v>215</v>
      </c>
      <c r="K985" s="831">
        <v>17630</v>
      </c>
      <c r="L985" s="831">
        <v>1</v>
      </c>
      <c r="M985" s="831">
        <v>82</v>
      </c>
      <c r="N985" s="831"/>
      <c r="O985" s="831"/>
      <c r="P985" s="827"/>
      <c r="Q985" s="832"/>
    </row>
    <row r="986" spans="1:17" ht="14.45" customHeight="1" x14ac:dyDescent="0.2">
      <c r="A986" s="821" t="s">
        <v>614</v>
      </c>
      <c r="B986" s="822" t="s">
        <v>8824</v>
      </c>
      <c r="C986" s="822" t="s">
        <v>7233</v>
      </c>
      <c r="D986" s="822" t="s">
        <v>7713</v>
      </c>
      <c r="E986" s="822" t="s">
        <v>7714</v>
      </c>
      <c r="F986" s="831">
        <v>2</v>
      </c>
      <c r="G986" s="831">
        <v>9625.4500000000007</v>
      </c>
      <c r="H986" s="831">
        <v>3.3479826086956526</v>
      </c>
      <c r="I986" s="831">
        <v>4812.7250000000004</v>
      </c>
      <c r="J986" s="831">
        <v>1</v>
      </c>
      <c r="K986" s="831">
        <v>2875</v>
      </c>
      <c r="L986" s="831">
        <v>1</v>
      </c>
      <c r="M986" s="831">
        <v>2875</v>
      </c>
      <c r="N986" s="831">
        <v>2</v>
      </c>
      <c r="O986" s="831">
        <v>5750</v>
      </c>
      <c r="P986" s="827">
        <v>2</v>
      </c>
      <c r="Q986" s="832">
        <v>2875</v>
      </c>
    </row>
    <row r="987" spans="1:17" ht="14.45" customHeight="1" x14ac:dyDescent="0.2">
      <c r="A987" s="821" t="s">
        <v>614</v>
      </c>
      <c r="B987" s="822" t="s">
        <v>8824</v>
      </c>
      <c r="C987" s="822" t="s">
        <v>7233</v>
      </c>
      <c r="D987" s="822" t="s">
        <v>7715</v>
      </c>
      <c r="E987" s="822" t="s">
        <v>7716</v>
      </c>
      <c r="F987" s="831">
        <v>1</v>
      </c>
      <c r="G987" s="831">
        <v>4511.42</v>
      </c>
      <c r="H987" s="831"/>
      <c r="I987" s="831">
        <v>4511.42</v>
      </c>
      <c r="J987" s="831"/>
      <c r="K987" s="831"/>
      <c r="L987" s="831"/>
      <c r="M987" s="831"/>
      <c r="N987" s="831"/>
      <c r="O987" s="831"/>
      <c r="P987" s="827"/>
      <c r="Q987" s="832"/>
    </row>
    <row r="988" spans="1:17" ht="14.45" customHeight="1" x14ac:dyDescent="0.2">
      <c r="A988" s="821" t="s">
        <v>614</v>
      </c>
      <c r="B988" s="822" t="s">
        <v>8824</v>
      </c>
      <c r="C988" s="822" t="s">
        <v>7233</v>
      </c>
      <c r="D988" s="822" t="s">
        <v>7725</v>
      </c>
      <c r="E988" s="822" t="s">
        <v>7726</v>
      </c>
      <c r="F988" s="831"/>
      <c r="G988" s="831"/>
      <c r="H988" s="831"/>
      <c r="I988" s="831"/>
      <c r="J988" s="831">
        <v>2</v>
      </c>
      <c r="K988" s="831">
        <v>25169.599999999999</v>
      </c>
      <c r="L988" s="831">
        <v>1</v>
      </c>
      <c r="M988" s="831">
        <v>12584.8</v>
      </c>
      <c r="N988" s="831">
        <v>1</v>
      </c>
      <c r="O988" s="831">
        <v>11500</v>
      </c>
      <c r="P988" s="827">
        <v>0.45690038776937258</v>
      </c>
      <c r="Q988" s="832">
        <v>11500</v>
      </c>
    </row>
    <row r="989" spans="1:17" ht="14.45" customHeight="1" x14ac:dyDescent="0.2">
      <c r="A989" s="821" t="s">
        <v>614</v>
      </c>
      <c r="B989" s="822" t="s">
        <v>8824</v>
      </c>
      <c r="C989" s="822" t="s">
        <v>7233</v>
      </c>
      <c r="D989" s="822" t="s">
        <v>7727</v>
      </c>
      <c r="E989" s="822" t="s">
        <v>7728</v>
      </c>
      <c r="F989" s="831"/>
      <c r="G989" s="831"/>
      <c r="H989" s="831"/>
      <c r="I989" s="831"/>
      <c r="J989" s="831"/>
      <c r="K989" s="831"/>
      <c r="L989" s="831"/>
      <c r="M989" s="831"/>
      <c r="N989" s="831">
        <v>1</v>
      </c>
      <c r="O989" s="831">
        <v>279.3</v>
      </c>
      <c r="P989" s="827"/>
      <c r="Q989" s="832">
        <v>279.3</v>
      </c>
    </row>
    <row r="990" spans="1:17" ht="14.45" customHeight="1" x14ac:dyDescent="0.2">
      <c r="A990" s="821" t="s">
        <v>614</v>
      </c>
      <c r="B990" s="822" t="s">
        <v>8824</v>
      </c>
      <c r="C990" s="822" t="s">
        <v>7233</v>
      </c>
      <c r="D990" s="822" t="s">
        <v>7477</v>
      </c>
      <c r="E990" s="822" t="s">
        <v>8840</v>
      </c>
      <c r="F990" s="831"/>
      <c r="G990" s="831"/>
      <c r="H990" s="831"/>
      <c r="I990" s="831"/>
      <c r="J990" s="831"/>
      <c r="K990" s="831"/>
      <c r="L990" s="831"/>
      <c r="M990" s="831"/>
      <c r="N990" s="831">
        <v>0.8</v>
      </c>
      <c r="O990" s="831">
        <v>3832.49</v>
      </c>
      <c r="P990" s="827"/>
      <c r="Q990" s="832">
        <v>4790.6124999999993</v>
      </c>
    </row>
    <row r="991" spans="1:17" ht="14.45" customHeight="1" x14ac:dyDescent="0.2">
      <c r="A991" s="821" t="s">
        <v>614</v>
      </c>
      <c r="B991" s="822" t="s">
        <v>8824</v>
      </c>
      <c r="C991" s="822" t="s">
        <v>7233</v>
      </c>
      <c r="D991" s="822" t="s">
        <v>7754</v>
      </c>
      <c r="E991" s="822" t="s">
        <v>7755</v>
      </c>
      <c r="F991" s="831">
        <v>3</v>
      </c>
      <c r="G991" s="831">
        <v>355.5</v>
      </c>
      <c r="H991" s="831">
        <v>0.75</v>
      </c>
      <c r="I991" s="831">
        <v>118.5</v>
      </c>
      <c r="J991" s="831">
        <v>4</v>
      </c>
      <c r="K991" s="831">
        <v>474</v>
      </c>
      <c r="L991" s="831">
        <v>1</v>
      </c>
      <c r="M991" s="831">
        <v>118.5</v>
      </c>
      <c r="N991" s="831"/>
      <c r="O991" s="831"/>
      <c r="P991" s="827"/>
      <c r="Q991" s="832"/>
    </row>
    <row r="992" spans="1:17" ht="14.45" customHeight="1" x14ac:dyDescent="0.2">
      <c r="A992" s="821" t="s">
        <v>614</v>
      </c>
      <c r="B992" s="822" t="s">
        <v>8824</v>
      </c>
      <c r="C992" s="822" t="s">
        <v>7233</v>
      </c>
      <c r="D992" s="822" t="s">
        <v>7770</v>
      </c>
      <c r="E992" s="822" t="s">
        <v>7771</v>
      </c>
      <c r="F992" s="831"/>
      <c r="G992" s="831"/>
      <c r="H992" s="831"/>
      <c r="I992" s="831"/>
      <c r="J992" s="831">
        <v>3</v>
      </c>
      <c r="K992" s="831">
        <v>34153.350000000006</v>
      </c>
      <c r="L992" s="831">
        <v>1</v>
      </c>
      <c r="M992" s="831">
        <v>11384.450000000003</v>
      </c>
      <c r="N992" s="831"/>
      <c r="O992" s="831"/>
      <c r="P992" s="827"/>
      <c r="Q992" s="832"/>
    </row>
    <row r="993" spans="1:17" ht="14.45" customHeight="1" x14ac:dyDescent="0.2">
      <c r="A993" s="821" t="s">
        <v>614</v>
      </c>
      <c r="B993" s="822" t="s">
        <v>8824</v>
      </c>
      <c r="C993" s="822" t="s">
        <v>7233</v>
      </c>
      <c r="D993" s="822" t="s">
        <v>7793</v>
      </c>
      <c r="E993" s="822" t="s">
        <v>7794</v>
      </c>
      <c r="F993" s="831">
        <v>33</v>
      </c>
      <c r="G993" s="831">
        <v>29378.25</v>
      </c>
      <c r="H993" s="831">
        <v>1.4350187911713244</v>
      </c>
      <c r="I993" s="831">
        <v>890.25</v>
      </c>
      <c r="J993" s="831">
        <v>25</v>
      </c>
      <c r="K993" s="831">
        <v>20472.38</v>
      </c>
      <c r="L993" s="831">
        <v>1</v>
      </c>
      <c r="M993" s="831">
        <v>818.89520000000005</v>
      </c>
      <c r="N993" s="831">
        <v>9</v>
      </c>
      <c r="O993" s="831">
        <v>7592.58</v>
      </c>
      <c r="P993" s="827">
        <v>0.3708694348190098</v>
      </c>
      <c r="Q993" s="832">
        <v>843.62</v>
      </c>
    </row>
    <row r="994" spans="1:17" ht="14.45" customHeight="1" x14ac:dyDescent="0.2">
      <c r="A994" s="821" t="s">
        <v>614</v>
      </c>
      <c r="B994" s="822" t="s">
        <v>8824</v>
      </c>
      <c r="C994" s="822" t="s">
        <v>7233</v>
      </c>
      <c r="D994" s="822" t="s">
        <v>7795</v>
      </c>
      <c r="E994" s="822" t="s">
        <v>7796</v>
      </c>
      <c r="F994" s="831">
        <v>33</v>
      </c>
      <c r="G994" s="831">
        <v>61793.34</v>
      </c>
      <c r="H994" s="831">
        <v>0.89798098167746976</v>
      </c>
      <c r="I994" s="831">
        <v>1872.5254545454545</v>
      </c>
      <c r="J994" s="831">
        <v>46</v>
      </c>
      <c r="K994" s="831">
        <v>68813.64</v>
      </c>
      <c r="L994" s="831">
        <v>1</v>
      </c>
      <c r="M994" s="831">
        <v>1495.9486956521739</v>
      </c>
      <c r="N994" s="831">
        <v>9</v>
      </c>
      <c r="O994" s="831">
        <v>16276.14</v>
      </c>
      <c r="P994" s="827">
        <v>0.23652490988705147</v>
      </c>
      <c r="Q994" s="832">
        <v>1808.46</v>
      </c>
    </row>
    <row r="995" spans="1:17" ht="14.45" customHeight="1" x14ac:dyDescent="0.2">
      <c r="A995" s="821" t="s">
        <v>614</v>
      </c>
      <c r="B995" s="822" t="s">
        <v>8824</v>
      </c>
      <c r="C995" s="822" t="s">
        <v>7233</v>
      </c>
      <c r="D995" s="822" t="s">
        <v>7797</v>
      </c>
      <c r="E995" s="822" t="s">
        <v>7798</v>
      </c>
      <c r="F995" s="831"/>
      <c r="G995" s="831"/>
      <c r="H995" s="831"/>
      <c r="I995" s="831"/>
      <c r="J995" s="831">
        <v>4</v>
      </c>
      <c r="K995" s="831">
        <v>6557.96</v>
      </c>
      <c r="L995" s="831">
        <v>1</v>
      </c>
      <c r="M995" s="831">
        <v>1639.49</v>
      </c>
      <c r="N995" s="831"/>
      <c r="O995" s="831"/>
      <c r="P995" s="827"/>
      <c r="Q995" s="832"/>
    </row>
    <row r="996" spans="1:17" ht="14.45" customHeight="1" x14ac:dyDescent="0.2">
      <c r="A996" s="821" t="s">
        <v>614</v>
      </c>
      <c r="B996" s="822" t="s">
        <v>8824</v>
      </c>
      <c r="C996" s="822" t="s">
        <v>7233</v>
      </c>
      <c r="D996" s="822" t="s">
        <v>7813</v>
      </c>
      <c r="E996" s="822" t="s">
        <v>7814</v>
      </c>
      <c r="F996" s="831"/>
      <c r="G996" s="831"/>
      <c r="H996" s="831"/>
      <c r="I996" s="831"/>
      <c r="J996" s="831">
        <v>1</v>
      </c>
      <c r="K996" s="831">
        <v>9764.5499999999993</v>
      </c>
      <c r="L996" s="831">
        <v>1</v>
      </c>
      <c r="M996" s="831">
        <v>9764.5499999999993</v>
      </c>
      <c r="N996" s="831"/>
      <c r="O996" s="831"/>
      <c r="P996" s="827"/>
      <c r="Q996" s="832"/>
    </row>
    <row r="997" spans="1:17" ht="14.45" customHeight="1" x14ac:dyDescent="0.2">
      <c r="A997" s="821" t="s">
        <v>614</v>
      </c>
      <c r="B997" s="822" t="s">
        <v>8824</v>
      </c>
      <c r="C997" s="822" t="s">
        <v>7233</v>
      </c>
      <c r="D997" s="822" t="s">
        <v>7816</v>
      </c>
      <c r="E997" s="822" t="s">
        <v>7817</v>
      </c>
      <c r="F997" s="831"/>
      <c r="G997" s="831"/>
      <c r="H997" s="831"/>
      <c r="I997" s="831"/>
      <c r="J997" s="831">
        <v>2</v>
      </c>
      <c r="K997" s="831">
        <v>11588.17</v>
      </c>
      <c r="L997" s="831">
        <v>1</v>
      </c>
      <c r="M997" s="831">
        <v>5794.085</v>
      </c>
      <c r="N997" s="831">
        <v>2</v>
      </c>
      <c r="O997" s="831">
        <v>9200</v>
      </c>
      <c r="P997" s="827">
        <v>0.79391310275910687</v>
      </c>
      <c r="Q997" s="832">
        <v>4600</v>
      </c>
    </row>
    <row r="998" spans="1:17" ht="14.45" customHeight="1" x14ac:dyDescent="0.2">
      <c r="A998" s="821" t="s">
        <v>614</v>
      </c>
      <c r="B998" s="822" t="s">
        <v>8824</v>
      </c>
      <c r="C998" s="822" t="s">
        <v>7233</v>
      </c>
      <c r="D998" s="822" t="s">
        <v>7879</v>
      </c>
      <c r="E998" s="822" t="s">
        <v>7880</v>
      </c>
      <c r="F998" s="831">
        <v>1</v>
      </c>
      <c r="G998" s="831">
        <v>11607.27</v>
      </c>
      <c r="H998" s="831">
        <v>1.0767411873840447</v>
      </c>
      <c r="I998" s="831">
        <v>11607.27</v>
      </c>
      <c r="J998" s="831">
        <v>1</v>
      </c>
      <c r="K998" s="831">
        <v>10780</v>
      </c>
      <c r="L998" s="831">
        <v>1</v>
      </c>
      <c r="M998" s="831">
        <v>10780</v>
      </c>
      <c r="N998" s="831">
        <v>1</v>
      </c>
      <c r="O998" s="831">
        <v>11607.27</v>
      </c>
      <c r="P998" s="827">
        <v>1.0767411873840447</v>
      </c>
      <c r="Q998" s="832">
        <v>11607.27</v>
      </c>
    </row>
    <row r="999" spans="1:17" ht="14.45" customHeight="1" x14ac:dyDescent="0.2">
      <c r="A999" s="821" t="s">
        <v>614</v>
      </c>
      <c r="B999" s="822" t="s">
        <v>8824</v>
      </c>
      <c r="C999" s="822" t="s">
        <v>7233</v>
      </c>
      <c r="D999" s="822" t="s">
        <v>7881</v>
      </c>
      <c r="E999" s="822" t="s">
        <v>7882</v>
      </c>
      <c r="F999" s="831">
        <v>2</v>
      </c>
      <c r="G999" s="831">
        <v>23214.54</v>
      </c>
      <c r="H999" s="831">
        <v>0.66666666666666674</v>
      </c>
      <c r="I999" s="831">
        <v>11607.27</v>
      </c>
      <c r="J999" s="831">
        <v>3</v>
      </c>
      <c r="K999" s="831">
        <v>34821.81</v>
      </c>
      <c r="L999" s="831">
        <v>1</v>
      </c>
      <c r="M999" s="831">
        <v>11607.269999999999</v>
      </c>
      <c r="N999" s="831"/>
      <c r="O999" s="831"/>
      <c r="P999" s="827"/>
      <c r="Q999" s="832"/>
    </row>
    <row r="1000" spans="1:17" ht="14.45" customHeight="1" x14ac:dyDescent="0.2">
      <c r="A1000" s="821" t="s">
        <v>614</v>
      </c>
      <c r="B1000" s="822" t="s">
        <v>8824</v>
      </c>
      <c r="C1000" s="822" t="s">
        <v>7233</v>
      </c>
      <c r="D1000" s="822" t="s">
        <v>7890</v>
      </c>
      <c r="E1000" s="822" t="s">
        <v>7891</v>
      </c>
      <c r="F1000" s="831">
        <v>3</v>
      </c>
      <c r="G1000" s="831">
        <v>5724</v>
      </c>
      <c r="H1000" s="831"/>
      <c r="I1000" s="831">
        <v>1908</v>
      </c>
      <c r="J1000" s="831"/>
      <c r="K1000" s="831"/>
      <c r="L1000" s="831"/>
      <c r="M1000" s="831"/>
      <c r="N1000" s="831"/>
      <c r="O1000" s="831"/>
      <c r="P1000" s="827"/>
      <c r="Q1000" s="832"/>
    </row>
    <row r="1001" spans="1:17" ht="14.45" customHeight="1" x14ac:dyDescent="0.2">
      <c r="A1001" s="821" t="s">
        <v>614</v>
      </c>
      <c r="B1001" s="822" t="s">
        <v>8824</v>
      </c>
      <c r="C1001" s="822" t="s">
        <v>7233</v>
      </c>
      <c r="D1001" s="822" t="s">
        <v>7894</v>
      </c>
      <c r="E1001" s="822" t="s">
        <v>7895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1</v>
      </c>
      <c r="O1001" s="831">
        <v>8487.82</v>
      </c>
      <c r="P1001" s="827"/>
      <c r="Q1001" s="832">
        <v>8487.82</v>
      </c>
    </row>
    <row r="1002" spans="1:17" ht="14.45" customHeight="1" x14ac:dyDescent="0.2">
      <c r="A1002" s="821" t="s">
        <v>614</v>
      </c>
      <c r="B1002" s="822" t="s">
        <v>8824</v>
      </c>
      <c r="C1002" s="822" t="s">
        <v>7233</v>
      </c>
      <c r="D1002" s="822" t="s">
        <v>7967</v>
      </c>
      <c r="E1002" s="822" t="s">
        <v>7968</v>
      </c>
      <c r="F1002" s="831"/>
      <c r="G1002" s="831"/>
      <c r="H1002" s="831"/>
      <c r="I1002" s="831"/>
      <c r="J1002" s="831">
        <v>1</v>
      </c>
      <c r="K1002" s="831">
        <v>8956.6200000000008</v>
      </c>
      <c r="L1002" s="831">
        <v>1</v>
      </c>
      <c r="M1002" s="831">
        <v>8956.6200000000008</v>
      </c>
      <c r="N1002" s="831"/>
      <c r="O1002" s="831"/>
      <c r="P1002" s="827"/>
      <c r="Q1002" s="832"/>
    </row>
    <row r="1003" spans="1:17" ht="14.45" customHeight="1" x14ac:dyDescent="0.2">
      <c r="A1003" s="821" t="s">
        <v>614</v>
      </c>
      <c r="B1003" s="822" t="s">
        <v>8824</v>
      </c>
      <c r="C1003" s="822" t="s">
        <v>7233</v>
      </c>
      <c r="D1003" s="822" t="s">
        <v>7997</v>
      </c>
      <c r="E1003" s="822" t="s">
        <v>7998</v>
      </c>
      <c r="F1003" s="831">
        <v>1</v>
      </c>
      <c r="G1003" s="831">
        <v>1682.36</v>
      </c>
      <c r="H1003" s="831">
        <v>0.51442654631294416</v>
      </c>
      <c r="I1003" s="831">
        <v>1682.36</v>
      </c>
      <c r="J1003" s="831">
        <v>2</v>
      </c>
      <c r="K1003" s="831">
        <v>3270.3599999999997</v>
      </c>
      <c r="L1003" s="831">
        <v>1</v>
      </c>
      <c r="M1003" s="831">
        <v>1635.1799999999998</v>
      </c>
      <c r="N1003" s="831"/>
      <c r="O1003" s="831"/>
      <c r="P1003" s="827"/>
      <c r="Q1003" s="832"/>
    </row>
    <row r="1004" spans="1:17" ht="14.45" customHeight="1" x14ac:dyDescent="0.2">
      <c r="A1004" s="821" t="s">
        <v>614</v>
      </c>
      <c r="B1004" s="822" t="s">
        <v>8824</v>
      </c>
      <c r="C1004" s="822" t="s">
        <v>7233</v>
      </c>
      <c r="D1004" s="822" t="s">
        <v>8002</v>
      </c>
      <c r="E1004" s="822" t="s">
        <v>8003</v>
      </c>
      <c r="F1004" s="831">
        <v>3</v>
      </c>
      <c r="G1004" s="831">
        <v>11126.6</v>
      </c>
      <c r="H1004" s="831">
        <v>3.1137030807935235</v>
      </c>
      <c r="I1004" s="831">
        <v>3708.8666666666668</v>
      </c>
      <c r="J1004" s="831">
        <v>1</v>
      </c>
      <c r="K1004" s="831">
        <v>3573.43</v>
      </c>
      <c r="L1004" s="831">
        <v>1</v>
      </c>
      <c r="M1004" s="831">
        <v>3573.43</v>
      </c>
      <c r="N1004" s="831">
        <v>4</v>
      </c>
      <c r="O1004" s="831">
        <v>7146.88</v>
      </c>
      <c r="P1004" s="827">
        <v>2.000005596863518</v>
      </c>
      <c r="Q1004" s="832">
        <v>1786.72</v>
      </c>
    </row>
    <row r="1005" spans="1:17" ht="14.45" customHeight="1" x14ac:dyDescent="0.2">
      <c r="A1005" s="821" t="s">
        <v>614</v>
      </c>
      <c r="B1005" s="822" t="s">
        <v>8824</v>
      </c>
      <c r="C1005" s="822" t="s">
        <v>7233</v>
      </c>
      <c r="D1005" s="822" t="s">
        <v>8008</v>
      </c>
      <c r="E1005" s="822" t="s">
        <v>8009</v>
      </c>
      <c r="F1005" s="831">
        <v>3</v>
      </c>
      <c r="G1005" s="831">
        <v>4935</v>
      </c>
      <c r="H1005" s="831">
        <v>1.0071428571428571</v>
      </c>
      <c r="I1005" s="831">
        <v>1645</v>
      </c>
      <c r="J1005" s="831">
        <v>3</v>
      </c>
      <c r="K1005" s="831">
        <v>4900</v>
      </c>
      <c r="L1005" s="831">
        <v>1</v>
      </c>
      <c r="M1005" s="831">
        <v>1633.3333333333333</v>
      </c>
      <c r="N1005" s="831">
        <v>2</v>
      </c>
      <c r="O1005" s="831">
        <v>3220</v>
      </c>
      <c r="P1005" s="827">
        <v>0.65714285714285714</v>
      </c>
      <c r="Q1005" s="832">
        <v>1610</v>
      </c>
    </row>
    <row r="1006" spans="1:17" ht="14.45" customHeight="1" x14ac:dyDescent="0.2">
      <c r="A1006" s="821" t="s">
        <v>614</v>
      </c>
      <c r="B1006" s="822" t="s">
        <v>8824</v>
      </c>
      <c r="C1006" s="822" t="s">
        <v>7233</v>
      </c>
      <c r="D1006" s="822" t="s">
        <v>8036</v>
      </c>
      <c r="E1006" s="822" t="s">
        <v>8037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5</v>
      </c>
      <c r="O1006" s="831">
        <v>6459.4500000000007</v>
      </c>
      <c r="P1006" s="827"/>
      <c r="Q1006" s="832">
        <v>1291.8900000000001</v>
      </c>
    </row>
    <row r="1007" spans="1:17" ht="14.45" customHeight="1" x14ac:dyDescent="0.2">
      <c r="A1007" s="821" t="s">
        <v>614</v>
      </c>
      <c r="B1007" s="822" t="s">
        <v>8824</v>
      </c>
      <c r="C1007" s="822" t="s">
        <v>7233</v>
      </c>
      <c r="D1007" s="822" t="s">
        <v>8841</v>
      </c>
      <c r="E1007" s="822" t="s">
        <v>8143</v>
      </c>
      <c r="F1007" s="831"/>
      <c r="G1007" s="831"/>
      <c r="H1007" s="831"/>
      <c r="I1007" s="831"/>
      <c r="J1007" s="831">
        <v>1</v>
      </c>
      <c r="K1007" s="831">
        <v>30776.89</v>
      </c>
      <c r="L1007" s="831">
        <v>1</v>
      </c>
      <c r="M1007" s="831">
        <v>30776.89</v>
      </c>
      <c r="N1007" s="831"/>
      <c r="O1007" s="831"/>
      <c r="P1007" s="827"/>
      <c r="Q1007" s="832"/>
    </row>
    <row r="1008" spans="1:17" ht="14.45" customHeight="1" x14ac:dyDescent="0.2">
      <c r="A1008" s="821" t="s">
        <v>614</v>
      </c>
      <c r="B1008" s="822" t="s">
        <v>8824</v>
      </c>
      <c r="C1008" s="822" t="s">
        <v>7233</v>
      </c>
      <c r="D1008" s="822" t="s">
        <v>8842</v>
      </c>
      <c r="E1008" s="822" t="s">
        <v>8843</v>
      </c>
      <c r="F1008" s="831">
        <v>7</v>
      </c>
      <c r="G1008" s="831">
        <v>15324.05</v>
      </c>
      <c r="H1008" s="831"/>
      <c r="I1008" s="831">
        <v>2189.15</v>
      </c>
      <c r="J1008" s="831"/>
      <c r="K1008" s="831"/>
      <c r="L1008" s="831"/>
      <c r="M1008" s="831"/>
      <c r="N1008" s="831"/>
      <c r="O1008" s="831"/>
      <c r="P1008" s="827"/>
      <c r="Q1008" s="832"/>
    </row>
    <row r="1009" spans="1:17" ht="14.45" customHeight="1" x14ac:dyDescent="0.2">
      <c r="A1009" s="821" t="s">
        <v>614</v>
      </c>
      <c r="B1009" s="822" t="s">
        <v>8824</v>
      </c>
      <c r="C1009" s="822" t="s">
        <v>7233</v>
      </c>
      <c r="D1009" s="822" t="s">
        <v>8213</v>
      </c>
      <c r="E1009" s="822" t="s">
        <v>7644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1</v>
      </c>
      <c r="O1009" s="831">
        <v>1633.28</v>
      </c>
      <c r="P1009" s="827"/>
      <c r="Q1009" s="832">
        <v>1633.28</v>
      </c>
    </row>
    <row r="1010" spans="1:17" ht="14.45" customHeight="1" x14ac:dyDescent="0.2">
      <c r="A1010" s="821" t="s">
        <v>614</v>
      </c>
      <c r="B1010" s="822" t="s">
        <v>8824</v>
      </c>
      <c r="C1010" s="822" t="s">
        <v>7233</v>
      </c>
      <c r="D1010" s="822" t="s">
        <v>7262</v>
      </c>
      <c r="E1010" s="822" t="s">
        <v>7263</v>
      </c>
      <c r="F1010" s="831"/>
      <c r="G1010" s="831"/>
      <c r="H1010" s="831"/>
      <c r="I1010" s="831"/>
      <c r="J1010" s="831"/>
      <c r="K1010" s="831"/>
      <c r="L1010" s="831"/>
      <c r="M1010" s="831"/>
      <c r="N1010" s="831">
        <v>3</v>
      </c>
      <c r="O1010" s="831">
        <v>249.99</v>
      </c>
      <c r="P1010" s="827"/>
      <c r="Q1010" s="832">
        <v>83.33</v>
      </c>
    </row>
    <row r="1011" spans="1:17" ht="14.45" customHeight="1" x14ac:dyDescent="0.2">
      <c r="A1011" s="821" t="s">
        <v>614</v>
      </c>
      <c r="B1011" s="822" t="s">
        <v>8824</v>
      </c>
      <c r="C1011" s="822" t="s">
        <v>7233</v>
      </c>
      <c r="D1011" s="822" t="s">
        <v>8844</v>
      </c>
      <c r="E1011" s="822" t="s">
        <v>8845</v>
      </c>
      <c r="F1011" s="831"/>
      <c r="G1011" s="831"/>
      <c r="H1011" s="831"/>
      <c r="I1011" s="831"/>
      <c r="J1011" s="831"/>
      <c r="K1011" s="831"/>
      <c r="L1011" s="831"/>
      <c r="M1011" s="831"/>
      <c r="N1011" s="831">
        <v>1</v>
      </c>
      <c r="O1011" s="831">
        <v>4653.2700000000004</v>
      </c>
      <c r="P1011" s="827"/>
      <c r="Q1011" s="832">
        <v>4653.2700000000004</v>
      </c>
    </row>
    <row r="1012" spans="1:17" ht="14.45" customHeight="1" x14ac:dyDescent="0.2">
      <c r="A1012" s="821" t="s">
        <v>614</v>
      </c>
      <c r="B1012" s="822" t="s">
        <v>8824</v>
      </c>
      <c r="C1012" s="822" t="s">
        <v>7235</v>
      </c>
      <c r="D1012" s="822" t="s">
        <v>7294</v>
      </c>
      <c r="E1012" s="822" t="s">
        <v>7295</v>
      </c>
      <c r="F1012" s="831">
        <v>18</v>
      </c>
      <c r="G1012" s="831">
        <v>4536</v>
      </c>
      <c r="H1012" s="831">
        <v>0.81173944166070156</v>
      </c>
      <c r="I1012" s="831">
        <v>252</v>
      </c>
      <c r="J1012" s="831">
        <v>22</v>
      </c>
      <c r="K1012" s="831">
        <v>5588</v>
      </c>
      <c r="L1012" s="831">
        <v>1</v>
      </c>
      <c r="M1012" s="831">
        <v>254</v>
      </c>
      <c r="N1012" s="831">
        <v>18</v>
      </c>
      <c r="O1012" s="831">
        <v>4590</v>
      </c>
      <c r="P1012" s="827">
        <v>0.82140300644237652</v>
      </c>
      <c r="Q1012" s="832">
        <v>255</v>
      </c>
    </row>
    <row r="1013" spans="1:17" ht="14.45" customHeight="1" x14ac:dyDescent="0.2">
      <c r="A1013" s="821" t="s">
        <v>614</v>
      </c>
      <c r="B1013" s="822" t="s">
        <v>8824</v>
      </c>
      <c r="C1013" s="822" t="s">
        <v>7235</v>
      </c>
      <c r="D1013" s="822" t="s">
        <v>8546</v>
      </c>
      <c r="E1013" s="822" t="s">
        <v>8547</v>
      </c>
      <c r="F1013" s="831">
        <v>0</v>
      </c>
      <c r="G1013" s="831">
        <v>0</v>
      </c>
      <c r="H1013" s="831"/>
      <c r="I1013" s="831"/>
      <c r="J1013" s="831">
        <v>0</v>
      </c>
      <c r="K1013" s="831">
        <v>0</v>
      </c>
      <c r="L1013" s="831"/>
      <c r="M1013" s="831"/>
      <c r="N1013" s="831">
        <v>0</v>
      </c>
      <c r="O1013" s="831">
        <v>0</v>
      </c>
      <c r="P1013" s="827"/>
      <c r="Q1013" s="832"/>
    </row>
    <row r="1014" spans="1:17" ht="14.45" customHeight="1" x14ac:dyDescent="0.2">
      <c r="A1014" s="821" t="s">
        <v>614</v>
      </c>
      <c r="B1014" s="822" t="s">
        <v>8824</v>
      </c>
      <c r="C1014" s="822" t="s">
        <v>7235</v>
      </c>
      <c r="D1014" s="822" t="s">
        <v>8548</v>
      </c>
      <c r="E1014" s="822" t="s">
        <v>8549</v>
      </c>
      <c r="F1014" s="831">
        <v>953</v>
      </c>
      <c r="G1014" s="831">
        <v>0</v>
      </c>
      <c r="H1014" s="831"/>
      <c r="I1014" s="831">
        <v>0</v>
      </c>
      <c r="J1014" s="831">
        <v>920</v>
      </c>
      <c r="K1014" s="831">
        <v>0</v>
      </c>
      <c r="L1014" s="831"/>
      <c r="M1014" s="831">
        <v>0</v>
      </c>
      <c r="N1014" s="831">
        <v>670</v>
      </c>
      <c r="O1014" s="831">
        <v>0</v>
      </c>
      <c r="P1014" s="827"/>
      <c r="Q1014" s="832">
        <v>0</v>
      </c>
    </row>
    <row r="1015" spans="1:17" ht="14.45" customHeight="1" x14ac:dyDescent="0.2">
      <c r="A1015" s="821" t="s">
        <v>614</v>
      </c>
      <c r="B1015" s="822" t="s">
        <v>8824</v>
      </c>
      <c r="C1015" s="822" t="s">
        <v>7235</v>
      </c>
      <c r="D1015" s="822" t="s">
        <v>8550</v>
      </c>
      <c r="E1015" s="822" t="s">
        <v>8551</v>
      </c>
      <c r="F1015" s="831">
        <v>15</v>
      </c>
      <c r="G1015" s="831">
        <v>0</v>
      </c>
      <c r="H1015" s="831"/>
      <c r="I1015" s="831">
        <v>0</v>
      </c>
      <c r="J1015" s="831">
        <v>21</v>
      </c>
      <c r="K1015" s="831">
        <v>0</v>
      </c>
      <c r="L1015" s="831"/>
      <c r="M1015" s="831">
        <v>0</v>
      </c>
      <c r="N1015" s="831">
        <v>6</v>
      </c>
      <c r="O1015" s="831">
        <v>0</v>
      </c>
      <c r="P1015" s="827"/>
      <c r="Q1015" s="832">
        <v>0</v>
      </c>
    </row>
    <row r="1016" spans="1:17" ht="14.45" customHeight="1" x14ac:dyDescent="0.2">
      <c r="A1016" s="821" t="s">
        <v>614</v>
      </c>
      <c r="B1016" s="822" t="s">
        <v>8824</v>
      </c>
      <c r="C1016" s="822" t="s">
        <v>7235</v>
      </c>
      <c r="D1016" s="822" t="s">
        <v>8846</v>
      </c>
      <c r="E1016" s="822" t="s">
        <v>8847</v>
      </c>
      <c r="F1016" s="831">
        <v>1569</v>
      </c>
      <c r="G1016" s="831">
        <v>8591844</v>
      </c>
      <c r="H1016" s="831">
        <v>0.97362683487569257</v>
      </c>
      <c r="I1016" s="831">
        <v>5476</v>
      </c>
      <c r="J1016" s="831">
        <v>1610</v>
      </c>
      <c r="K1016" s="831">
        <v>8824576</v>
      </c>
      <c r="L1016" s="831">
        <v>1</v>
      </c>
      <c r="M1016" s="831">
        <v>5481.1031055900621</v>
      </c>
      <c r="N1016" s="831">
        <v>1071</v>
      </c>
      <c r="O1016" s="831">
        <v>5875390</v>
      </c>
      <c r="P1016" s="827">
        <v>0.66579856074671462</v>
      </c>
      <c r="Q1016" s="832">
        <v>5485.8916900093373</v>
      </c>
    </row>
    <row r="1017" spans="1:17" ht="14.45" customHeight="1" x14ac:dyDescent="0.2">
      <c r="A1017" s="821" t="s">
        <v>614</v>
      </c>
      <c r="B1017" s="822" t="s">
        <v>8824</v>
      </c>
      <c r="C1017" s="822" t="s">
        <v>7235</v>
      </c>
      <c r="D1017" s="822" t="s">
        <v>7328</v>
      </c>
      <c r="E1017" s="822" t="s">
        <v>7329</v>
      </c>
      <c r="F1017" s="831">
        <v>11</v>
      </c>
      <c r="G1017" s="831">
        <v>0</v>
      </c>
      <c r="H1017" s="831"/>
      <c r="I1017" s="831">
        <v>0</v>
      </c>
      <c r="J1017" s="831">
        <v>7</v>
      </c>
      <c r="K1017" s="831">
        <v>0</v>
      </c>
      <c r="L1017" s="831"/>
      <c r="M1017" s="831">
        <v>0</v>
      </c>
      <c r="N1017" s="831">
        <v>2</v>
      </c>
      <c r="O1017" s="831">
        <v>0</v>
      </c>
      <c r="P1017" s="827"/>
      <c r="Q1017" s="832">
        <v>0</v>
      </c>
    </row>
    <row r="1018" spans="1:17" ht="14.45" customHeight="1" x14ac:dyDescent="0.2">
      <c r="A1018" s="821" t="s">
        <v>614</v>
      </c>
      <c r="B1018" s="822" t="s">
        <v>8824</v>
      </c>
      <c r="C1018" s="822" t="s">
        <v>7235</v>
      </c>
      <c r="D1018" s="822" t="s">
        <v>7330</v>
      </c>
      <c r="E1018" s="822" t="s">
        <v>7331</v>
      </c>
      <c r="F1018" s="831">
        <v>22</v>
      </c>
      <c r="G1018" s="831">
        <v>8228</v>
      </c>
      <c r="H1018" s="831">
        <v>1.0420466058763931</v>
      </c>
      <c r="I1018" s="831">
        <v>374</v>
      </c>
      <c r="J1018" s="831">
        <v>21</v>
      </c>
      <c r="K1018" s="831">
        <v>7896</v>
      </c>
      <c r="L1018" s="831">
        <v>1</v>
      </c>
      <c r="M1018" s="831">
        <v>376</v>
      </c>
      <c r="N1018" s="831">
        <v>10</v>
      </c>
      <c r="O1018" s="831">
        <v>3790</v>
      </c>
      <c r="P1018" s="827">
        <v>0.47998986828774065</v>
      </c>
      <c r="Q1018" s="832">
        <v>379</v>
      </c>
    </row>
    <row r="1019" spans="1:17" ht="14.45" customHeight="1" x14ac:dyDescent="0.2">
      <c r="A1019" s="821" t="s">
        <v>8848</v>
      </c>
      <c r="B1019" s="822" t="s">
        <v>7253</v>
      </c>
      <c r="C1019" s="822" t="s">
        <v>7235</v>
      </c>
      <c r="D1019" s="822" t="s">
        <v>7276</v>
      </c>
      <c r="E1019" s="822" t="s">
        <v>7277</v>
      </c>
      <c r="F1019" s="831">
        <v>1</v>
      </c>
      <c r="G1019" s="831">
        <v>37</v>
      </c>
      <c r="H1019" s="831"/>
      <c r="I1019" s="831">
        <v>37</v>
      </c>
      <c r="J1019" s="831"/>
      <c r="K1019" s="831"/>
      <c r="L1019" s="831"/>
      <c r="M1019" s="831"/>
      <c r="N1019" s="831"/>
      <c r="O1019" s="831"/>
      <c r="P1019" s="827"/>
      <c r="Q1019" s="832"/>
    </row>
    <row r="1020" spans="1:17" ht="14.45" customHeight="1" x14ac:dyDescent="0.2">
      <c r="A1020" s="821" t="s">
        <v>8848</v>
      </c>
      <c r="B1020" s="822" t="s">
        <v>7253</v>
      </c>
      <c r="C1020" s="822" t="s">
        <v>7235</v>
      </c>
      <c r="D1020" s="822" t="s">
        <v>7294</v>
      </c>
      <c r="E1020" s="822" t="s">
        <v>7295</v>
      </c>
      <c r="F1020" s="831">
        <v>3</v>
      </c>
      <c r="G1020" s="831">
        <v>756</v>
      </c>
      <c r="H1020" s="831"/>
      <c r="I1020" s="831">
        <v>252</v>
      </c>
      <c r="J1020" s="831"/>
      <c r="K1020" s="831"/>
      <c r="L1020" s="831"/>
      <c r="M1020" s="831"/>
      <c r="N1020" s="831"/>
      <c r="O1020" s="831"/>
      <c r="P1020" s="827"/>
      <c r="Q1020" s="832"/>
    </row>
    <row r="1021" spans="1:17" ht="14.45" customHeight="1" x14ac:dyDescent="0.2">
      <c r="A1021" s="821" t="s">
        <v>8848</v>
      </c>
      <c r="B1021" s="822" t="s">
        <v>7253</v>
      </c>
      <c r="C1021" s="822" t="s">
        <v>7235</v>
      </c>
      <c r="D1021" s="822" t="s">
        <v>7296</v>
      </c>
      <c r="E1021" s="822" t="s">
        <v>7297</v>
      </c>
      <c r="F1021" s="831">
        <v>1</v>
      </c>
      <c r="G1021" s="831">
        <v>127</v>
      </c>
      <c r="H1021" s="831"/>
      <c r="I1021" s="831">
        <v>127</v>
      </c>
      <c r="J1021" s="831"/>
      <c r="K1021" s="831"/>
      <c r="L1021" s="831"/>
      <c r="M1021" s="831"/>
      <c r="N1021" s="831">
        <v>2</v>
      </c>
      <c r="O1021" s="831">
        <v>254</v>
      </c>
      <c r="P1021" s="827"/>
      <c r="Q1021" s="832">
        <v>127</v>
      </c>
    </row>
    <row r="1022" spans="1:17" ht="14.45" customHeight="1" x14ac:dyDescent="0.2">
      <c r="A1022" s="821" t="s">
        <v>8848</v>
      </c>
      <c r="B1022" s="822" t="s">
        <v>7253</v>
      </c>
      <c r="C1022" s="822" t="s">
        <v>7235</v>
      </c>
      <c r="D1022" s="822" t="s">
        <v>7304</v>
      </c>
      <c r="E1022" s="822" t="s">
        <v>7305</v>
      </c>
      <c r="F1022" s="831">
        <v>1</v>
      </c>
      <c r="G1022" s="831">
        <v>164</v>
      </c>
      <c r="H1022" s="831"/>
      <c r="I1022" s="831">
        <v>164</v>
      </c>
      <c r="J1022" s="831"/>
      <c r="K1022" s="831"/>
      <c r="L1022" s="831"/>
      <c r="M1022" s="831"/>
      <c r="N1022" s="831">
        <v>1</v>
      </c>
      <c r="O1022" s="831">
        <v>166</v>
      </c>
      <c r="P1022" s="827"/>
      <c r="Q1022" s="832">
        <v>166</v>
      </c>
    </row>
    <row r="1023" spans="1:17" ht="14.45" customHeight="1" x14ac:dyDescent="0.2">
      <c r="A1023" s="821" t="s">
        <v>8848</v>
      </c>
      <c r="B1023" s="822" t="s">
        <v>7253</v>
      </c>
      <c r="C1023" s="822" t="s">
        <v>7235</v>
      </c>
      <c r="D1023" s="822" t="s">
        <v>7238</v>
      </c>
      <c r="E1023" s="822" t="s">
        <v>7239</v>
      </c>
      <c r="F1023" s="831">
        <v>1</v>
      </c>
      <c r="G1023" s="831">
        <v>86</v>
      </c>
      <c r="H1023" s="831"/>
      <c r="I1023" s="831">
        <v>86</v>
      </c>
      <c r="J1023" s="831"/>
      <c r="K1023" s="831"/>
      <c r="L1023" s="831"/>
      <c r="M1023" s="831"/>
      <c r="N1023" s="831">
        <v>1</v>
      </c>
      <c r="O1023" s="831">
        <v>88</v>
      </c>
      <c r="P1023" s="827"/>
      <c r="Q1023" s="832">
        <v>88</v>
      </c>
    </row>
    <row r="1024" spans="1:17" ht="14.45" customHeight="1" x14ac:dyDescent="0.2">
      <c r="A1024" s="821" t="s">
        <v>8848</v>
      </c>
      <c r="B1024" s="822" t="s">
        <v>7253</v>
      </c>
      <c r="C1024" s="822" t="s">
        <v>7235</v>
      </c>
      <c r="D1024" s="822" t="s">
        <v>7368</v>
      </c>
      <c r="E1024" s="822" t="s">
        <v>7369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1</v>
      </c>
      <c r="O1024" s="831">
        <v>0</v>
      </c>
      <c r="P1024" s="827"/>
      <c r="Q1024" s="832">
        <v>0</v>
      </c>
    </row>
    <row r="1025" spans="1:17" ht="14.45" customHeight="1" x14ac:dyDescent="0.2">
      <c r="A1025" s="821" t="s">
        <v>8849</v>
      </c>
      <c r="B1025" s="822" t="s">
        <v>7253</v>
      </c>
      <c r="C1025" s="822" t="s">
        <v>7235</v>
      </c>
      <c r="D1025" s="822" t="s">
        <v>7294</v>
      </c>
      <c r="E1025" s="822" t="s">
        <v>7295</v>
      </c>
      <c r="F1025" s="831">
        <v>2</v>
      </c>
      <c r="G1025" s="831">
        <v>504</v>
      </c>
      <c r="H1025" s="831"/>
      <c r="I1025" s="831">
        <v>252</v>
      </c>
      <c r="J1025" s="831"/>
      <c r="K1025" s="831"/>
      <c r="L1025" s="831"/>
      <c r="M1025" s="831"/>
      <c r="N1025" s="831"/>
      <c r="O1025" s="831"/>
      <c r="P1025" s="827"/>
      <c r="Q1025" s="832"/>
    </row>
    <row r="1026" spans="1:17" ht="14.45" customHeight="1" x14ac:dyDescent="0.2">
      <c r="A1026" s="821" t="s">
        <v>8850</v>
      </c>
      <c r="B1026" s="822" t="s">
        <v>7253</v>
      </c>
      <c r="C1026" s="822" t="s">
        <v>7235</v>
      </c>
      <c r="D1026" s="822" t="s">
        <v>7276</v>
      </c>
      <c r="E1026" s="822" t="s">
        <v>7277</v>
      </c>
      <c r="F1026" s="831"/>
      <c r="G1026" s="831"/>
      <c r="H1026" s="831"/>
      <c r="I1026" s="831"/>
      <c r="J1026" s="831"/>
      <c r="K1026" s="831"/>
      <c r="L1026" s="831"/>
      <c r="M1026" s="831"/>
      <c r="N1026" s="831">
        <v>1</v>
      </c>
      <c r="O1026" s="831">
        <v>38</v>
      </c>
      <c r="P1026" s="827"/>
      <c r="Q1026" s="832">
        <v>38</v>
      </c>
    </row>
    <row r="1027" spans="1:17" ht="14.45" customHeight="1" x14ac:dyDescent="0.2">
      <c r="A1027" s="821" t="s">
        <v>8850</v>
      </c>
      <c r="B1027" s="822" t="s">
        <v>7253</v>
      </c>
      <c r="C1027" s="822" t="s">
        <v>7235</v>
      </c>
      <c r="D1027" s="822" t="s">
        <v>7294</v>
      </c>
      <c r="E1027" s="822" t="s">
        <v>7295</v>
      </c>
      <c r="F1027" s="831">
        <v>2</v>
      </c>
      <c r="G1027" s="831">
        <v>504</v>
      </c>
      <c r="H1027" s="831">
        <v>0.24803149606299213</v>
      </c>
      <c r="I1027" s="831">
        <v>252</v>
      </c>
      <c r="J1027" s="831">
        <v>8</v>
      </c>
      <c r="K1027" s="831">
        <v>2032</v>
      </c>
      <c r="L1027" s="831">
        <v>1</v>
      </c>
      <c r="M1027" s="831">
        <v>254</v>
      </c>
      <c r="N1027" s="831">
        <v>3</v>
      </c>
      <c r="O1027" s="831">
        <v>765</v>
      </c>
      <c r="P1027" s="827">
        <v>0.3764763779527559</v>
      </c>
      <c r="Q1027" s="832">
        <v>255</v>
      </c>
    </row>
    <row r="1028" spans="1:17" ht="14.45" customHeight="1" x14ac:dyDescent="0.2">
      <c r="A1028" s="821" t="s">
        <v>8850</v>
      </c>
      <c r="B1028" s="822" t="s">
        <v>7253</v>
      </c>
      <c r="C1028" s="822" t="s">
        <v>7235</v>
      </c>
      <c r="D1028" s="822" t="s">
        <v>7296</v>
      </c>
      <c r="E1028" s="822" t="s">
        <v>7297</v>
      </c>
      <c r="F1028" s="831">
        <v>2</v>
      </c>
      <c r="G1028" s="831">
        <v>253</v>
      </c>
      <c r="H1028" s="831">
        <v>0.22310405643738976</v>
      </c>
      <c r="I1028" s="831">
        <v>126.5</v>
      </c>
      <c r="J1028" s="831">
        <v>9</v>
      </c>
      <c r="K1028" s="831">
        <v>1134</v>
      </c>
      <c r="L1028" s="831">
        <v>1</v>
      </c>
      <c r="M1028" s="831">
        <v>126</v>
      </c>
      <c r="N1028" s="831">
        <v>1</v>
      </c>
      <c r="O1028" s="831">
        <v>127</v>
      </c>
      <c r="P1028" s="827">
        <v>0.11199294532627865</v>
      </c>
      <c r="Q1028" s="832">
        <v>127</v>
      </c>
    </row>
    <row r="1029" spans="1:17" ht="14.45" customHeight="1" x14ac:dyDescent="0.2">
      <c r="A1029" s="821" t="s">
        <v>8850</v>
      </c>
      <c r="B1029" s="822" t="s">
        <v>7253</v>
      </c>
      <c r="C1029" s="822" t="s">
        <v>7235</v>
      </c>
      <c r="D1029" s="822" t="s">
        <v>7304</v>
      </c>
      <c r="E1029" s="822" t="s">
        <v>7305</v>
      </c>
      <c r="F1029" s="831">
        <v>1</v>
      </c>
      <c r="G1029" s="831">
        <v>164</v>
      </c>
      <c r="H1029" s="831">
        <v>0.24848484848484848</v>
      </c>
      <c r="I1029" s="831">
        <v>164</v>
      </c>
      <c r="J1029" s="831">
        <v>4</v>
      </c>
      <c r="K1029" s="831">
        <v>660</v>
      </c>
      <c r="L1029" s="831">
        <v>1</v>
      </c>
      <c r="M1029" s="831">
        <v>165</v>
      </c>
      <c r="N1029" s="831"/>
      <c r="O1029" s="831"/>
      <c r="P1029" s="827"/>
      <c r="Q1029" s="832"/>
    </row>
    <row r="1030" spans="1:17" ht="14.45" customHeight="1" x14ac:dyDescent="0.2">
      <c r="A1030" s="821" t="s">
        <v>8850</v>
      </c>
      <c r="B1030" s="822" t="s">
        <v>7253</v>
      </c>
      <c r="C1030" s="822" t="s">
        <v>7235</v>
      </c>
      <c r="D1030" s="822" t="s">
        <v>7238</v>
      </c>
      <c r="E1030" s="822" t="s">
        <v>7239</v>
      </c>
      <c r="F1030" s="831">
        <v>1</v>
      </c>
      <c r="G1030" s="831">
        <v>86</v>
      </c>
      <c r="H1030" s="831">
        <v>0.2471264367816092</v>
      </c>
      <c r="I1030" s="831">
        <v>86</v>
      </c>
      <c r="J1030" s="831">
        <v>4</v>
      </c>
      <c r="K1030" s="831">
        <v>348</v>
      </c>
      <c r="L1030" s="831">
        <v>1</v>
      </c>
      <c r="M1030" s="831">
        <v>87</v>
      </c>
      <c r="N1030" s="831"/>
      <c r="O1030" s="831"/>
      <c r="P1030" s="827"/>
      <c r="Q1030" s="832"/>
    </row>
    <row r="1031" spans="1:17" ht="14.45" customHeight="1" x14ac:dyDescent="0.2">
      <c r="A1031" s="821" t="s">
        <v>8850</v>
      </c>
      <c r="B1031" s="822" t="s">
        <v>7253</v>
      </c>
      <c r="C1031" s="822" t="s">
        <v>7235</v>
      </c>
      <c r="D1031" s="822" t="s">
        <v>7242</v>
      </c>
      <c r="E1031" s="822" t="s">
        <v>7243</v>
      </c>
      <c r="F1031" s="831"/>
      <c r="G1031" s="831"/>
      <c r="H1031" s="831"/>
      <c r="I1031" s="831"/>
      <c r="J1031" s="831">
        <v>1</v>
      </c>
      <c r="K1031" s="831">
        <v>448</v>
      </c>
      <c r="L1031" s="831">
        <v>1</v>
      </c>
      <c r="M1031" s="831">
        <v>448</v>
      </c>
      <c r="N1031" s="831"/>
      <c r="O1031" s="831"/>
      <c r="P1031" s="827"/>
      <c r="Q1031" s="832"/>
    </row>
    <row r="1032" spans="1:17" ht="14.45" customHeight="1" x14ac:dyDescent="0.2">
      <c r="A1032" s="821" t="s">
        <v>8851</v>
      </c>
      <c r="B1032" s="822" t="s">
        <v>7253</v>
      </c>
      <c r="C1032" s="822" t="s">
        <v>7235</v>
      </c>
      <c r="D1032" s="822" t="s">
        <v>7276</v>
      </c>
      <c r="E1032" s="822" t="s">
        <v>7277</v>
      </c>
      <c r="F1032" s="831">
        <v>1</v>
      </c>
      <c r="G1032" s="831">
        <v>37</v>
      </c>
      <c r="H1032" s="831">
        <v>0.97368421052631582</v>
      </c>
      <c r="I1032" s="831">
        <v>37</v>
      </c>
      <c r="J1032" s="831">
        <v>1</v>
      </c>
      <c r="K1032" s="831">
        <v>38</v>
      </c>
      <c r="L1032" s="831">
        <v>1</v>
      </c>
      <c r="M1032" s="831">
        <v>38</v>
      </c>
      <c r="N1032" s="831">
        <v>1</v>
      </c>
      <c r="O1032" s="831">
        <v>38</v>
      </c>
      <c r="P1032" s="827">
        <v>1</v>
      </c>
      <c r="Q1032" s="832">
        <v>38</v>
      </c>
    </row>
    <row r="1033" spans="1:17" ht="14.45" customHeight="1" x14ac:dyDescent="0.2">
      <c r="A1033" s="821" t="s">
        <v>8851</v>
      </c>
      <c r="B1033" s="822" t="s">
        <v>7253</v>
      </c>
      <c r="C1033" s="822" t="s">
        <v>7235</v>
      </c>
      <c r="D1033" s="822" t="s">
        <v>7294</v>
      </c>
      <c r="E1033" s="822" t="s">
        <v>7295</v>
      </c>
      <c r="F1033" s="831">
        <v>16</v>
      </c>
      <c r="G1033" s="831">
        <v>4032</v>
      </c>
      <c r="H1033" s="831">
        <v>1.0582677165354331</v>
      </c>
      <c r="I1033" s="831">
        <v>252</v>
      </c>
      <c r="J1033" s="831">
        <v>15</v>
      </c>
      <c r="K1033" s="831">
        <v>3810</v>
      </c>
      <c r="L1033" s="831">
        <v>1</v>
      </c>
      <c r="M1033" s="831">
        <v>254</v>
      </c>
      <c r="N1033" s="831">
        <v>12</v>
      </c>
      <c r="O1033" s="831">
        <v>3060</v>
      </c>
      <c r="P1033" s="827">
        <v>0.80314960629921262</v>
      </c>
      <c r="Q1033" s="832">
        <v>255</v>
      </c>
    </row>
    <row r="1034" spans="1:17" ht="14.45" customHeight="1" x14ac:dyDescent="0.2">
      <c r="A1034" s="821" t="s">
        <v>8851</v>
      </c>
      <c r="B1034" s="822" t="s">
        <v>7253</v>
      </c>
      <c r="C1034" s="822" t="s">
        <v>7235</v>
      </c>
      <c r="D1034" s="822" t="s">
        <v>7296</v>
      </c>
      <c r="E1034" s="822" t="s">
        <v>7297</v>
      </c>
      <c r="F1034" s="831">
        <v>6</v>
      </c>
      <c r="G1034" s="831">
        <v>760</v>
      </c>
      <c r="H1034" s="831">
        <v>0.43083900226757371</v>
      </c>
      <c r="I1034" s="831">
        <v>126.66666666666667</v>
      </c>
      <c r="J1034" s="831">
        <v>14</v>
      </c>
      <c r="K1034" s="831">
        <v>1764</v>
      </c>
      <c r="L1034" s="831">
        <v>1</v>
      </c>
      <c r="M1034" s="831">
        <v>126</v>
      </c>
      <c r="N1034" s="831">
        <v>4</v>
      </c>
      <c r="O1034" s="831">
        <v>508</v>
      </c>
      <c r="P1034" s="827">
        <v>0.28798185941043086</v>
      </c>
      <c r="Q1034" s="832">
        <v>127</v>
      </c>
    </row>
    <row r="1035" spans="1:17" ht="14.45" customHeight="1" x14ac:dyDescent="0.2">
      <c r="A1035" s="821" t="s">
        <v>8851</v>
      </c>
      <c r="B1035" s="822" t="s">
        <v>7253</v>
      </c>
      <c r="C1035" s="822" t="s">
        <v>7235</v>
      </c>
      <c r="D1035" s="822" t="s">
        <v>7304</v>
      </c>
      <c r="E1035" s="822" t="s">
        <v>7305</v>
      </c>
      <c r="F1035" s="831">
        <v>6</v>
      </c>
      <c r="G1035" s="831">
        <v>984</v>
      </c>
      <c r="H1035" s="831">
        <v>0.66262626262626267</v>
      </c>
      <c r="I1035" s="831">
        <v>164</v>
      </c>
      <c r="J1035" s="831">
        <v>9</v>
      </c>
      <c r="K1035" s="831">
        <v>1485</v>
      </c>
      <c r="L1035" s="831">
        <v>1</v>
      </c>
      <c r="M1035" s="831">
        <v>165</v>
      </c>
      <c r="N1035" s="831">
        <v>5</v>
      </c>
      <c r="O1035" s="831">
        <v>830</v>
      </c>
      <c r="P1035" s="827">
        <v>0.55892255892255893</v>
      </c>
      <c r="Q1035" s="832">
        <v>166</v>
      </c>
    </row>
    <row r="1036" spans="1:17" ht="14.45" customHeight="1" x14ac:dyDescent="0.2">
      <c r="A1036" s="821" t="s">
        <v>8851</v>
      </c>
      <c r="B1036" s="822" t="s">
        <v>7253</v>
      </c>
      <c r="C1036" s="822" t="s">
        <v>7235</v>
      </c>
      <c r="D1036" s="822" t="s">
        <v>7306</v>
      </c>
      <c r="E1036" s="822" t="s">
        <v>7307</v>
      </c>
      <c r="F1036" s="831"/>
      <c r="G1036" s="831"/>
      <c r="H1036" s="831"/>
      <c r="I1036" s="831"/>
      <c r="J1036" s="831"/>
      <c r="K1036" s="831"/>
      <c r="L1036" s="831"/>
      <c r="M1036" s="831"/>
      <c r="N1036" s="831">
        <v>1</v>
      </c>
      <c r="O1036" s="831">
        <v>0</v>
      </c>
      <c r="P1036" s="827"/>
      <c r="Q1036" s="832">
        <v>0</v>
      </c>
    </row>
    <row r="1037" spans="1:17" ht="14.45" customHeight="1" x14ac:dyDescent="0.2">
      <c r="A1037" s="821" t="s">
        <v>8851</v>
      </c>
      <c r="B1037" s="822" t="s">
        <v>7253</v>
      </c>
      <c r="C1037" s="822" t="s">
        <v>7235</v>
      </c>
      <c r="D1037" s="822" t="s">
        <v>7238</v>
      </c>
      <c r="E1037" s="822" t="s">
        <v>7239</v>
      </c>
      <c r="F1037" s="831">
        <v>4</v>
      </c>
      <c r="G1037" s="831">
        <v>344</v>
      </c>
      <c r="H1037" s="831">
        <v>0.43933588761174969</v>
      </c>
      <c r="I1037" s="831">
        <v>86</v>
      </c>
      <c r="J1037" s="831">
        <v>9</v>
      </c>
      <c r="K1037" s="831">
        <v>783</v>
      </c>
      <c r="L1037" s="831">
        <v>1</v>
      </c>
      <c r="M1037" s="831">
        <v>87</v>
      </c>
      <c r="N1037" s="831">
        <v>4</v>
      </c>
      <c r="O1037" s="831">
        <v>352</v>
      </c>
      <c r="P1037" s="827">
        <v>0.44955300127713921</v>
      </c>
      <c r="Q1037" s="832">
        <v>88</v>
      </c>
    </row>
    <row r="1038" spans="1:17" ht="14.45" customHeight="1" x14ac:dyDescent="0.2">
      <c r="A1038" s="821" t="s">
        <v>8851</v>
      </c>
      <c r="B1038" s="822" t="s">
        <v>7253</v>
      </c>
      <c r="C1038" s="822" t="s">
        <v>7235</v>
      </c>
      <c r="D1038" s="822" t="s">
        <v>7360</v>
      </c>
      <c r="E1038" s="822" t="s">
        <v>7361</v>
      </c>
      <c r="F1038" s="831">
        <v>2</v>
      </c>
      <c r="G1038" s="831">
        <v>174</v>
      </c>
      <c r="H1038" s="831">
        <v>2</v>
      </c>
      <c r="I1038" s="831">
        <v>87</v>
      </c>
      <c r="J1038" s="831">
        <v>1</v>
      </c>
      <c r="K1038" s="831">
        <v>87</v>
      </c>
      <c r="L1038" s="831">
        <v>1</v>
      </c>
      <c r="M1038" s="831">
        <v>87</v>
      </c>
      <c r="N1038" s="831"/>
      <c r="O1038" s="831"/>
      <c r="P1038" s="827"/>
      <c r="Q1038" s="832"/>
    </row>
    <row r="1039" spans="1:17" ht="14.45" customHeight="1" x14ac:dyDescent="0.2">
      <c r="A1039" s="821" t="s">
        <v>8851</v>
      </c>
      <c r="B1039" s="822" t="s">
        <v>7253</v>
      </c>
      <c r="C1039" s="822" t="s">
        <v>7235</v>
      </c>
      <c r="D1039" s="822" t="s">
        <v>7368</v>
      </c>
      <c r="E1039" s="822" t="s">
        <v>7369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3</v>
      </c>
      <c r="O1039" s="831">
        <v>0</v>
      </c>
      <c r="P1039" s="827"/>
      <c r="Q1039" s="832">
        <v>0</v>
      </c>
    </row>
    <row r="1040" spans="1:17" ht="14.45" customHeight="1" x14ac:dyDescent="0.2">
      <c r="A1040" s="821" t="s">
        <v>8852</v>
      </c>
      <c r="B1040" s="822" t="s">
        <v>7253</v>
      </c>
      <c r="C1040" s="822" t="s">
        <v>7235</v>
      </c>
      <c r="D1040" s="822" t="s">
        <v>7294</v>
      </c>
      <c r="E1040" s="822" t="s">
        <v>7295</v>
      </c>
      <c r="F1040" s="831"/>
      <c r="G1040" s="831"/>
      <c r="H1040" s="831"/>
      <c r="I1040" s="831"/>
      <c r="J1040" s="831">
        <v>3</v>
      </c>
      <c r="K1040" s="831">
        <v>762</v>
      </c>
      <c r="L1040" s="831">
        <v>1</v>
      </c>
      <c r="M1040" s="831">
        <v>254</v>
      </c>
      <c r="N1040" s="831">
        <v>1</v>
      </c>
      <c r="O1040" s="831">
        <v>255</v>
      </c>
      <c r="P1040" s="827">
        <v>0.3346456692913386</v>
      </c>
      <c r="Q1040" s="832">
        <v>255</v>
      </c>
    </row>
    <row r="1041" spans="1:17" ht="14.45" customHeight="1" x14ac:dyDescent="0.2">
      <c r="A1041" s="821" t="s">
        <v>8852</v>
      </c>
      <c r="B1041" s="822" t="s">
        <v>7253</v>
      </c>
      <c r="C1041" s="822" t="s">
        <v>7235</v>
      </c>
      <c r="D1041" s="822" t="s">
        <v>7296</v>
      </c>
      <c r="E1041" s="822" t="s">
        <v>7297</v>
      </c>
      <c r="F1041" s="831"/>
      <c r="G1041" s="831"/>
      <c r="H1041" s="831"/>
      <c r="I1041" s="831"/>
      <c r="J1041" s="831">
        <v>2</v>
      </c>
      <c r="K1041" s="831">
        <v>252</v>
      </c>
      <c r="L1041" s="831">
        <v>1</v>
      </c>
      <c r="M1041" s="831">
        <v>126</v>
      </c>
      <c r="N1041" s="831">
        <v>1</v>
      </c>
      <c r="O1041" s="831">
        <v>127</v>
      </c>
      <c r="P1041" s="827">
        <v>0.50396825396825395</v>
      </c>
      <c r="Q1041" s="832">
        <v>127</v>
      </c>
    </row>
    <row r="1042" spans="1:17" ht="14.45" customHeight="1" x14ac:dyDescent="0.2">
      <c r="A1042" s="821" t="s">
        <v>8852</v>
      </c>
      <c r="B1042" s="822" t="s">
        <v>7253</v>
      </c>
      <c r="C1042" s="822" t="s">
        <v>7235</v>
      </c>
      <c r="D1042" s="822" t="s">
        <v>7304</v>
      </c>
      <c r="E1042" s="822" t="s">
        <v>7305</v>
      </c>
      <c r="F1042" s="831"/>
      <c r="G1042" s="831"/>
      <c r="H1042" s="831"/>
      <c r="I1042" s="831"/>
      <c r="J1042" s="831">
        <v>2</v>
      </c>
      <c r="K1042" s="831">
        <v>330</v>
      </c>
      <c r="L1042" s="831">
        <v>1</v>
      </c>
      <c r="M1042" s="831">
        <v>165</v>
      </c>
      <c r="N1042" s="831">
        <v>1</v>
      </c>
      <c r="O1042" s="831">
        <v>166</v>
      </c>
      <c r="P1042" s="827">
        <v>0.50303030303030305</v>
      </c>
      <c r="Q1042" s="832">
        <v>166</v>
      </c>
    </row>
    <row r="1043" spans="1:17" ht="14.45" customHeight="1" x14ac:dyDescent="0.2">
      <c r="A1043" s="821" t="s">
        <v>8852</v>
      </c>
      <c r="B1043" s="822" t="s">
        <v>7253</v>
      </c>
      <c r="C1043" s="822" t="s">
        <v>7235</v>
      </c>
      <c r="D1043" s="822" t="s">
        <v>7238</v>
      </c>
      <c r="E1043" s="822" t="s">
        <v>7239</v>
      </c>
      <c r="F1043" s="831"/>
      <c r="G1043" s="831"/>
      <c r="H1043" s="831"/>
      <c r="I1043" s="831"/>
      <c r="J1043" s="831">
        <v>2</v>
      </c>
      <c r="K1043" s="831">
        <v>174</v>
      </c>
      <c r="L1043" s="831">
        <v>1</v>
      </c>
      <c r="M1043" s="831">
        <v>87</v>
      </c>
      <c r="N1043" s="831">
        <v>1</v>
      </c>
      <c r="O1043" s="831">
        <v>88</v>
      </c>
      <c r="P1043" s="827">
        <v>0.50574712643678166</v>
      </c>
      <c r="Q1043" s="832">
        <v>88</v>
      </c>
    </row>
    <row r="1044" spans="1:17" ht="14.45" customHeight="1" x14ac:dyDescent="0.2">
      <c r="A1044" s="821" t="s">
        <v>8853</v>
      </c>
      <c r="B1044" s="822" t="s">
        <v>7253</v>
      </c>
      <c r="C1044" s="822" t="s">
        <v>7235</v>
      </c>
      <c r="D1044" s="822" t="s">
        <v>7280</v>
      </c>
      <c r="E1044" s="822" t="s">
        <v>7281</v>
      </c>
      <c r="F1044" s="831"/>
      <c r="G1044" s="831"/>
      <c r="H1044" s="831"/>
      <c r="I1044" s="831"/>
      <c r="J1044" s="831"/>
      <c r="K1044" s="831"/>
      <c r="L1044" s="831"/>
      <c r="M1044" s="831"/>
      <c r="N1044" s="831">
        <v>1</v>
      </c>
      <c r="O1044" s="831">
        <v>5</v>
      </c>
      <c r="P1044" s="827"/>
      <c r="Q1044" s="832">
        <v>5</v>
      </c>
    </row>
    <row r="1045" spans="1:17" ht="14.45" customHeight="1" x14ac:dyDescent="0.2">
      <c r="A1045" s="821" t="s">
        <v>8853</v>
      </c>
      <c r="B1045" s="822" t="s">
        <v>7253</v>
      </c>
      <c r="C1045" s="822" t="s">
        <v>7235</v>
      </c>
      <c r="D1045" s="822" t="s">
        <v>7294</v>
      </c>
      <c r="E1045" s="822" t="s">
        <v>7295</v>
      </c>
      <c r="F1045" s="831">
        <v>4</v>
      </c>
      <c r="G1045" s="831">
        <v>1008</v>
      </c>
      <c r="H1045" s="831">
        <v>0.99212598425196852</v>
      </c>
      <c r="I1045" s="831">
        <v>252</v>
      </c>
      <c r="J1045" s="831">
        <v>4</v>
      </c>
      <c r="K1045" s="831">
        <v>1016</v>
      </c>
      <c r="L1045" s="831">
        <v>1</v>
      </c>
      <c r="M1045" s="831">
        <v>254</v>
      </c>
      <c r="N1045" s="831">
        <v>5</v>
      </c>
      <c r="O1045" s="831">
        <v>1275</v>
      </c>
      <c r="P1045" s="827">
        <v>1.2549212598425197</v>
      </c>
      <c r="Q1045" s="832">
        <v>255</v>
      </c>
    </row>
    <row r="1046" spans="1:17" ht="14.45" customHeight="1" x14ac:dyDescent="0.2">
      <c r="A1046" s="821" t="s">
        <v>8853</v>
      </c>
      <c r="B1046" s="822" t="s">
        <v>7253</v>
      </c>
      <c r="C1046" s="822" t="s">
        <v>7235</v>
      </c>
      <c r="D1046" s="822" t="s">
        <v>7296</v>
      </c>
      <c r="E1046" s="822" t="s">
        <v>7297</v>
      </c>
      <c r="F1046" s="831">
        <v>10</v>
      </c>
      <c r="G1046" s="831">
        <v>1265</v>
      </c>
      <c r="H1046" s="831">
        <v>5.0198412698412698</v>
      </c>
      <c r="I1046" s="831">
        <v>126.5</v>
      </c>
      <c r="J1046" s="831">
        <v>2</v>
      </c>
      <c r="K1046" s="831">
        <v>252</v>
      </c>
      <c r="L1046" s="831">
        <v>1</v>
      </c>
      <c r="M1046" s="831">
        <v>126</v>
      </c>
      <c r="N1046" s="831">
        <v>3</v>
      </c>
      <c r="O1046" s="831">
        <v>381</v>
      </c>
      <c r="P1046" s="827">
        <v>1.5119047619047619</v>
      </c>
      <c r="Q1046" s="832">
        <v>127</v>
      </c>
    </row>
    <row r="1047" spans="1:17" ht="14.45" customHeight="1" x14ac:dyDescent="0.2">
      <c r="A1047" s="821" t="s">
        <v>8853</v>
      </c>
      <c r="B1047" s="822" t="s">
        <v>7253</v>
      </c>
      <c r="C1047" s="822" t="s">
        <v>7235</v>
      </c>
      <c r="D1047" s="822" t="s">
        <v>7304</v>
      </c>
      <c r="E1047" s="822" t="s">
        <v>7305</v>
      </c>
      <c r="F1047" s="831">
        <v>2</v>
      </c>
      <c r="G1047" s="831">
        <v>328</v>
      </c>
      <c r="H1047" s="831">
        <v>0.39757575757575758</v>
      </c>
      <c r="I1047" s="831">
        <v>164</v>
      </c>
      <c r="J1047" s="831">
        <v>5</v>
      </c>
      <c r="K1047" s="831">
        <v>825</v>
      </c>
      <c r="L1047" s="831">
        <v>1</v>
      </c>
      <c r="M1047" s="831">
        <v>165</v>
      </c>
      <c r="N1047" s="831"/>
      <c r="O1047" s="831"/>
      <c r="P1047" s="827"/>
      <c r="Q1047" s="832"/>
    </row>
    <row r="1048" spans="1:17" ht="14.45" customHeight="1" x14ac:dyDescent="0.2">
      <c r="A1048" s="821" t="s">
        <v>8853</v>
      </c>
      <c r="B1048" s="822" t="s">
        <v>7253</v>
      </c>
      <c r="C1048" s="822" t="s">
        <v>7235</v>
      </c>
      <c r="D1048" s="822" t="s">
        <v>7238</v>
      </c>
      <c r="E1048" s="822" t="s">
        <v>7239</v>
      </c>
      <c r="F1048" s="831">
        <v>3</v>
      </c>
      <c r="G1048" s="831">
        <v>258</v>
      </c>
      <c r="H1048" s="831">
        <v>0.59310344827586203</v>
      </c>
      <c r="I1048" s="831">
        <v>86</v>
      </c>
      <c r="J1048" s="831">
        <v>5</v>
      </c>
      <c r="K1048" s="831">
        <v>435</v>
      </c>
      <c r="L1048" s="831">
        <v>1</v>
      </c>
      <c r="M1048" s="831">
        <v>87</v>
      </c>
      <c r="N1048" s="831"/>
      <c r="O1048" s="831"/>
      <c r="P1048" s="827"/>
      <c r="Q1048" s="832"/>
    </row>
    <row r="1049" spans="1:17" ht="14.45" customHeight="1" x14ac:dyDescent="0.2">
      <c r="A1049" s="821" t="s">
        <v>8853</v>
      </c>
      <c r="B1049" s="822" t="s">
        <v>7253</v>
      </c>
      <c r="C1049" s="822" t="s">
        <v>7235</v>
      </c>
      <c r="D1049" s="822" t="s">
        <v>7360</v>
      </c>
      <c r="E1049" s="822" t="s">
        <v>7361</v>
      </c>
      <c r="F1049" s="831">
        <v>1</v>
      </c>
      <c r="G1049" s="831">
        <v>87</v>
      </c>
      <c r="H1049" s="831"/>
      <c r="I1049" s="831">
        <v>87</v>
      </c>
      <c r="J1049" s="831"/>
      <c r="K1049" s="831"/>
      <c r="L1049" s="831"/>
      <c r="M1049" s="831"/>
      <c r="N1049" s="831"/>
      <c r="O1049" s="831"/>
      <c r="P1049" s="827"/>
      <c r="Q1049" s="832"/>
    </row>
    <row r="1050" spans="1:17" ht="14.45" customHeight="1" x14ac:dyDescent="0.2">
      <c r="A1050" s="821" t="s">
        <v>8854</v>
      </c>
      <c r="B1050" s="822" t="s">
        <v>7253</v>
      </c>
      <c r="C1050" s="822" t="s">
        <v>7235</v>
      </c>
      <c r="D1050" s="822" t="s">
        <v>7276</v>
      </c>
      <c r="E1050" s="822" t="s">
        <v>7277</v>
      </c>
      <c r="F1050" s="831">
        <v>2</v>
      </c>
      <c r="G1050" s="831">
        <v>74</v>
      </c>
      <c r="H1050" s="831"/>
      <c r="I1050" s="831">
        <v>37</v>
      </c>
      <c r="J1050" s="831"/>
      <c r="K1050" s="831"/>
      <c r="L1050" s="831"/>
      <c r="M1050" s="831"/>
      <c r="N1050" s="831"/>
      <c r="O1050" s="831"/>
      <c r="P1050" s="827"/>
      <c r="Q1050" s="832"/>
    </row>
    <row r="1051" spans="1:17" ht="14.45" customHeight="1" x14ac:dyDescent="0.2">
      <c r="A1051" s="821" t="s">
        <v>8854</v>
      </c>
      <c r="B1051" s="822" t="s">
        <v>7253</v>
      </c>
      <c r="C1051" s="822" t="s">
        <v>7235</v>
      </c>
      <c r="D1051" s="822" t="s">
        <v>7294</v>
      </c>
      <c r="E1051" s="822" t="s">
        <v>7295</v>
      </c>
      <c r="F1051" s="831">
        <v>2</v>
      </c>
      <c r="G1051" s="831">
        <v>504</v>
      </c>
      <c r="H1051" s="831">
        <v>1.984251968503937</v>
      </c>
      <c r="I1051" s="831">
        <v>252</v>
      </c>
      <c r="J1051" s="831">
        <v>1</v>
      </c>
      <c r="K1051" s="831">
        <v>254</v>
      </c>
      <c r="L1051" s="831">
        <v>1</v>
      </c>
      <c r="M1051" s="831">
        <v>254</v>
      </c>
      <c r="N1051" s="831">
        <v>2</v>
      </c>
      <c r="O1051" s="831">
        <v>510</v>
      </c>
      <c r="P1051" s="827">
        <v>2.0078740157480315</v>
      </c>
      <c r="Q1051" s="832">
        <v>255</v>
      </c>
    </row>
    <row r="1052" spans="1:17" ht="14.45" customHeight="1" x14ac:dyDescent="0.2">
      <c r="A1052" s="821" t="s">
        <v>8854</v>
      </c>
      <c r="B1052" s="822" t="s">
        <v>7253</v>
      </c>
      <c r="C1052" s="822" t="s">
        <v>7235</v>
      </c>
      <c r="D1052" s="822" t="s">
        <v>7296</v>
      </c>
      <c r="E1052" s="822" t="s">
        <v>7297</v>
      </c>
      <c r="F1052" s="831">
        <v>2</v>
      </c>
      <c r="G1052" s="831">
        <v>254</v>
      </c>
      <c r="H1052" s="831">
        <v>0.40317460317460319</v>
      </c>
      <c r="I1052" s="831">
        <v>127</v>
      </c>
      <c r="J1052" s="831">
        <v>5</v>
      </c>
      <c r="K1052" s="831">
        <v>630</v>
      </c>
      <c r="L1052" s="831">
        <v>1</v>
      </c>
      <c r="M1052" s="831">
        <v>126</v>
      </c>
      <c r="N1052" s="831">
        <v>1</v>
      </c>
      <c r="O1052" s="831">
        <v>127</v>
      </c>
      <c r="P1052" s="827">
        <v>0.20158730158730159</v>
      </c>
      <c r="Q1052" s="832">
        <v>127</v>
      </c>
    </row>
    <row r="1053" spans="1:17" ht="14.45" customHeight="1" x14ac:dyDescent="0.2">
      <c r="A1053" s="821" t="s">
        <v>8855</v>
      </c>
      <c r="B1053" s="822" t="s">
        <v>7253</v>
      </c>
      <c r="C1053" s="822" t="s">
        <v>7235</v>
      </c>
      <c r="D1053" s="822" t="s">
        <v>7296</v>
      </c>
      <c r="E1053" s="822" t="s">
        <v>7297</v>
      </c>
      <c r="F1053" s="831">
        <v>4</v>
      </c>
      <c r="G1053" s="831">
        <v>508</v>
      </c>
      <c r="H1053" s="831"/>
      <c r="I1053" s="831">
        <v>127</v>
      </c>
      <c r="J1053" s="831"/>
      <c r="K1053" s="831"/>
      <c r="L1053" s="831"/>
      <c r="M1053" s="831"/>
      <c r="N1053" s="831"/>
      <c r="O1053" s="831"/>
      <c r="P1053" s="827"/>
      <c r="Q1053" s="832"/>
    </row>
    <row r="1054" spans="1:17" ht="14.45" customHeight="1" x14ac:dyDescent="0.2">
      <c r="A1054" s="821" t="s">
        <v>8856</v>
      </c>
      <c r="B1054" s="822" t="s">
        <v>7253</v>
      </c>
      <c r="C1054" s="822" t="s">
        <v>7235</v>
      </c>
      <c r="D1054" s="822" t="s">
        <v>7276</v>
      </c>
      <c r="E1054" s="822" t="s">
        <v>7277</v>
      </c>
      <c r="F1054" s="831"/>
      <c r="G1054" s="831"/>
      <c r="H1054" s="831"/>
      <c r="I1054" s="831"/>
      <c r="J1054" s="831"/>
      <c r="K1054" s="831"/>
      <c r="L1054" s="831"/>
      <c r="M1054" s="831"/>
      <c r="N1054" s="831">
        <v>1</v>
      </c>
      <c r="O1054" s="831">
        <v>38</v>
      </c>
      <c r="P1054" s="827"/>
      <c r="Q1054" s="832">
        <v>38</v>
      </c>
    </row>
    <row r="1055" spans="1:17" ht="14.45" customHeight="1" x14ac:dyDescent="0.2">
      <c r="A1055" s="821" t="s">
        <v>8856</v>
      </c>
      <c r="B1055" s="822" t="s">
        <v>7253</v>
      </c>
      <c r="C1055" s="822" t="s">
        <v>7235</v>
      </c>
      <c r="D1055" s="822" t="s">
        <v>7282</v>
      </c>
      <c r="E1055" s="822" t="s">
        <v>7283</v>
      </c>
      <c r="F1055" s="831"/>
      <c r="G1055" s="831"/>
      <c r="H1055" s="831"/>
      <c r="I1055" s="831"/>
      <c r="J1055" s="831"/>
      <c r="K1055" s="831"/>
      <c r="L1055" s="831"/>
      <c r="M1055" s="831"/>
      <c r="N1055" s="831">
        <v>1</v>
      </c>
      <c r="O1055" s="831">
        <v>243</v>
      </c>
      <c r="P1055" s="827"/>
      <c r="Q1055" s="832">
        <v>243</v>
      </c>
    </row>
    <row r="1056" spans="1:17" ht="14.45" customHeight="1" x14ac:dyDescent="0.2">
      <c r="A1056" s="821" t="s">
        <v>8856</v>
      </c>
      <c r="B1056" s="822" t="s">
        <v>7253</v>
      </c>
      <c r="C1056" s="822" t="s">
        <v>7235</v>
      </c>
      <c r="D1056" s="822" t="s">
        <v>7294</v>
      </c>
      <c r="E1056" s="822" t="s">
        <v>7295</v>
      </c>
      <c r="F1056" s="831"/>
      <c r="G1056" s="831"/>
      <c r="H1056" s="831"/>
      <c r="I1056" s="831"/>
      <c r="J1056" s="831">
        <v>5</v>
      </c>
      <c r="K1056" s="831">
        <v>1270</v>
      </c>
      <c r="L1056" s="831">
        <v>1</v>
      </c>
      <c r="M1056" s="831">
        <v>254</v>
      </c>
      <c r="N1056" s="831">
        <v>2</v>
      </c>
      <c r="O1056" s="831">
        <v>510</v>
      </c>
      <c r="P1056" s="827">
        <v>0.40157480314960631</v>
      </c>
      <c r="Q1056" s="832">
        <v>255</v>
      </c>
    </row>
    <row r="1057" spans="1:17" ht="14.45" customHeight="1" x14ac:dyDescent="0.2">
      <c r="A1057" s="821" t="s">
        <v>8856</v>
      </c>
      <c r="B1057" s="822" t="s">
        <v>7253</v>
      </c>
      <c r="C1057" s="822" t="s">
        <v>7235</v>
      </c>
      <c r="D1057" s="822" t="s">
        <v>7296</v>
      </c>
      <c r="E1057" s="822" t="s">
        <v>7297</v>
      </c>
      <c r="F1057" s="831">
        <v>19</v>
      </c>
      <c r="G1057" s="831">
        <v>2409</v>
      </c>
      <c r="H1057" s="831">
        <v>0.86904761904761907</v>
      </c>
      <c r="I1057" s="831">
        <v>126.78947368421052</v>
      </c>
      <c r="J1057" s="831">
        <v>22</v>
      </c>
      <c r="K1057" s="831">
        <v>2772</v>
      </c>
      <c r="L1057" s="831">
        <v>1</v>
      </c>
      <c r="M1057" s="831">
        <v>126</v>
      </c>
      <c r="N1057" s="831">
        <v>11</v>
      </c>
      <c r="O1057" s="831">
        <v>1397</v>
      </c>
      <c r="P1057" s="827">
        <v>0.50396825396825395</v>
      </c>
      <c r="Q1057" s="832">
        <v>127</v>
      </c>
    </row>
    <row r="1058" spans="1:17" ht="14.45" customHeight="1" x14ac:dyDescent="0.2">
      <c r="A1058" s="821" t="s">
        <v>8856</v>
      </c>
      <c r="B1058" s="822" t="s">
        <v>7253</v>
      </c>
      <c r="C1058" s="822" t="s">
        <v>7235</v>
      </c>
      <c r="D1058" s="822" t="s">
        <v>7304</v>
      </c>
      <c r="E1058" s="822" t="s">
        <v>7305</v>
      </c>
      <c r="F1058" s="831">
        <v>2</v>
      </c>
      <c r="G1058" s="831">
        <v>328</v>
      </c>
      <c r="H1058" s="831">
        <v>0.66262626262626267</v>
      </c>
      <c r="I1058" s="831">
        <v>164</v>
      </c>
      <c r="J1058" s="831">
        <v>3</v>
      </c>
      <c r="K1058" s="831">
        <v>495</v>
      </c>
      <c r="L1058" s="831">
        <v>1</v>
      </c>
      <c r="M1058" s="831">
        <v>165</v>
      </c>
      <c r="N1058" s="831">
        <v>2</v>
      </c>
      <c r="O1058" s="831">
        <v>332</v>
      </c>
      <c r="P1058" s="827">
        <v>0.6707070707070707</v>
      </c>
      <c r="Q1058" s="832">
        <v>166</v>
      </c>
    </row>
    <row r="1059" spans="1:17" ht="14.45" customHeight="1" x14ac:dyDescent="0.2">
      <c r="A1059" s="821" t="s">
        <v>8856</v>
      </c>
      <c r="B1059" s="822" t="s">
        <v>7253</v>
      </c>
      <c r="C1059" s="822" t="s">
        <v>7235</v>
      </c>
      <c r="D1059" s="822" t="s">
        <v>7306</v>
      </c>
      <c r="E1059" s="822" t="s">
        <v>7307</v>
      </c>
      <c r="F1059" s="831"/>
      <c r="G1059" s="831"/>
      <c r="H1059" s="831"/>
      <c r="I1059" s="831"/>
      <c r="J1059" s="831"/>
      <c r="K1059" s="831"/>
      <c r="L1059" s="831"/>
      <c r="M1059" s="831"/>
      <c r="N1059" s="831">
        <v>1</v>
      </c>
      <c r="O1059" s="831">
        <v>0</v>
      </c>
      <c r="P1059" s="827"/>
      <c r="Q1059" s="832">
        <v>0</v>
      </c>
    </row>
    <row r="1060" spans="1:17" ht="14.45" customHeight="1" x14ac:dyDescent="0.2">
      <c r="A1060" s="821" t="s">
        <v>8856</v>
      </c>
      <c r="B1060" s="822" t="s">
        <v>7253</v>
      </c>
      <c r="C1060" s="822" t="s">
        <v>7235</v>
      </c>
      <c r="D1060" s="822" t="s">
        <v>7238</v>
      </c>
      <c r="E1060" s="822" t="s">
        <v>7239</v>
      </c>
      <c r="F1060" s="831">
        <v>2</v>
      </c>
      <c r="G1060" s="831">
        <v>172</v>
      </c>
      <c r="H1060" s="831">
        <v>0.9885057471264368</v>
      </c>
      <c r="I1060" s="831">
        <v>86</v>
      </c>
      <c r="J1060" s="831">
        <v>2</v>
      </c>
      <c r="K1060" s="831">
        <v>174</v>
      </c>
      <c r="L1060" s="831">
        <v>1</v>
      </c>
      <c r="M1060" s="831">
        <v>87</v>
      </c>
      <c r="N1060" s="831">
        <v>2</v>
      </c>
      <c r="O1060" s="831">
        <v>176</v>
      </c>
      <c r="P1060" s="827">
        <v>1.0114942528735633</v>
      </c>
      <c r="Q1060" s="832">
        <v>88</v>
      </c>
    </row>
    <row r="1061" spans="1:17" ht="14.45" customHeight="1" x14ac:dyDescent="0.2">
      <c r="A1061" s="821" t="s">
        <v>8856</v>
      </c>
      <c r="B1061" s="822" t="s">
        <v>7253</v>
      </c>
      <c r="C1061" s="822" t="s">
        <v>7235</v>
      </c>
      <c r="D1061" s="822" t="s">
        <v>7368</v>
      </c>
      <c r="E1061" s="822" t="s">
        <v>7369</v>
      </c>
      <c r="F1061" s="831"/>
      <c r="G1061" s="831"/>
      <c r="H1061" s="831"/>
      <c r="I1061" s="831"/>
      <c r="J1061" s="831"/>
      <c r="K1061" s="831"/>
      <c r="L1061" s="831"/>
      <c r="M1061" s="831"/>
      <c r="N1061" s="831">
        <v>1</v>
      </c>
      <c r="O1061" s="831">
        <v>0</v>
      </c>
      <c r="P1061" s="827"/>
      <c r="Q1061" s="832">
        <v>0</v>
      </c>
    </row>
    <row r="1062" spans="1:17" ht="14.45" customHeight="1" x14ac:dyDescent="0.2">
      <c r="A1062" s="821" t="s">
        <v>8857</v>
      </c>
      <c r="B1062" s="822" t="s">
        <v>7253</v>
      </c>
      <c r="C1062" s="822" t="s">
        <v>7235</v>
      </c>
      <c r="D1062" s="822" t="s">
        <v>7276</v>
      </c>
      <c r="E1062" s="822" t="s">
        <v>7277</v>
      </c>
      <c r="F1062" s="831">
        <v>2</v>
      </c>
      <c r="G1062" s="831">
        <v>74</v>
      </c>
      <c r="H1062" s="831"/>
      <c r="I1062" s="831">
        <v>37</v>
      </c>
      <c r="J1062" s="831"/>
      <c r="K1062" s="831"/>
      <c r="L1062" s="831"/>
      <c r="M1062" s="831"/>
      <c r="N1062" s="831">
        <v>2</v>
      </c>
      <c r="O1062" s="831">
        <v>76</v>
      </c>
      <c r="P1062" s="827"/>
      <c r="Q1062" s="832">
        <v>38</v>
      </c>
    </row>
    <row r="1063" spans="1:17" ht="14.45" customHeight="1" x14ac:dyDescent="0.2">
      <c r="A1063" s="821" t="s">
        <v>8857</v>
      </c>
      <c r="B1063" s="822" t="s">
        <v>7253</v>
      </c>
      <c r="C1063" s="822" t="s">
        <v>7235</v>
      </c>
      <c r="D1063" s="822" t="s">
        <v>7294</v>
      </c>
      <c r="E1063" s="822" t="s">
        <v>7295</v>
      </c>
      <c r="F1063" s="831">
        <v>14</v>
      </c>
      <c r="G1063" s="831">
        <v>3528</v>
      </c>
      <c r="H1063" s="831">
        <v>2.7779527559055119</v>
      </c>
      <c r="I1063" s="831">
        <v>252</v>
      </c>
      <c r="J1063" s="831">
        <v>5</v>
      </c>
      <c r="K1063" s="831">
        <v>1270</v>
      </c>
      <c r="L1063" s="831">
        <v>1</v>
      </c>
      <c r="M1063" s="831">
        <v>254</v>
      </c>
      <c r="N1063" s="831">
        <v>7</v>
      </c>
      <c r="O1063" s="831">
        <v>1785</v>
      </c>
      <c r="P1063" s="827">
        <v>1.405511811023622</v>
      </c>
      <c r="Q1063" s="832">
        <v>255</v>
      </c>
    </row>
    <row r="1064" spans="1:17" ht="14.45" customHeight="1" x14ac:dyDescent="0.2">
      <c r="A1064" s="821" t="s">
        <v>8857</v>
      </c>
      <c r="B1064" s="822" t="s">
        <v>7253</v>
      </c>
      <c r="C1064" s="822" t="s">
        <v>7235</v>
      </c>
      <c r="D1064" s="822" t="s">
        <v>7296</v>
      </c>
      <c r="E1064" s="822" t="s">
        <v>7297</v>
      </c>
      <c r="F1064" s="831">
        <v>13</v>
      </c>
      <c r="G1064" s="831">
        <v>1647</v>
      </c>
      <c r="H1064" s="831">
        <v>0.93367346938775508</v>
      </c>
      <c r="I1064" s="831">
        <v>126.69230769230769</v>
      </c>
      <c r="J1064" s="831">
        <v>14</v>
      </c>
      <c r="K1064" s="831">
        <v>1764</v>
      </c>
      <c r="L1064" s="831">
        <v>1</v>
      </c>
      <c r="M1064" s="831">
        <v>126</v>
      </c>
      <c r="N1064" s="831">
        <v>16</v>
      </c>
      <c r="O1064" s="831">
        <v>2032</v>
      </c>
      <c r="P1064" s="827">
        <v>1.1519274376417235</v>
      </c>
      <c r="Q1064" s="832">
        <v>127</v>
      </c>
    </row>
    <row r="1065" spans="1:17" ht="14.45" customHeight="1" x14ac:dyDescent="0.2">
      <c r="A1065" s="821" t="s">
        <v>8857</v>
      </c>
      <c r="B1065" s="822" t="s">
        <v>7253</v>
      </c>
      <c r="C1065" s="822" t="s">
        <v>7235</v>
      </c>
      <c r="D1065" s="822" t="s">
        <v>7304</v>
      </c>
      <c r="E1065" s="822" t="s">
        <v>7305</v>
      </c>
      <c r="F1065" s="831">
        <v>3</v>
      </c>
      <c r="G1065" s="831">
        <v>492</v>
      </c>
      <c r="H1065" s="831">
        <v>0.74545454545454548</v>
      </c>
      <c r="I1065" s="831">
        <v>164</v>
      </c>
      <c r="J1065" s="831">
        <v>4</v>
      </c>
      <c r="K1065" s="831">
        <v>660</v>
      </c>
      <c r="L1065" s="831">
        <v>1</v>
      </c>
      <c r="M1065" s="831">
        <v>165</v>
      </c>
      <c r="N1065" s="831">
        <v>13</v>
      </c>
      <c r="O1065" s="831">
        <v>2158</v>
      </c>
      <c r="P1065" s="827">
        <v>3.2696969696969695</v>
      </c>
      <c r="Q1065" s="832">
        <v>166</v>
      </c>
    </row>
    <row r="1066" spans="1:17" ht="14.45" customHeight="1" x14ac:dyDescent="0.2">
      <c r="A1066" s="821" t="s">
        <v>8857</v>
      </c>
      <c r="B1066" s="822" t="s">
        <v>7253</v>
      </c>
      <c r="C1066" s="822" t="s">
        <v>7235</v>
      </c>
      <c r="D1066" s="822" t="s">
        <v>7306</v>
      </c>
      <c r="E1066" s="822" t="s">
        <v>7307</v>
      </c>
      <c r="F1066" s="831"/>
      <c r="G1066" s="831"/>
      <c r="H1066" s="831"/>
      <c r="I1066" s="831"/>
      <c r="J1066" s="831"/>
      <c r="K1066" s="831"/>
      <c r="L1066" s="831"/>
      <c r="M1066" s="831"/>
      <c r="N1066" s="831">
        <v>4</v>
      </c>
      <c r="O1066" s="831">
        <v>0</v>
      </c>
      <c r="P1066" s="827"/>
      <c r="Q1066" s="832">
        <v>0</v>
      </c>
    </row>
    <row r="1067" spans="1:17" ht="14.45" customHeight="1" x14ac:dyDescent="0.2">
      <c r="A1067" s="821" t="s">
        <v>8857</v>
      </c>
      <c r="B1067" s="822" t="s">
        <v>7253</v>
      </c>
      <c r="C1067" s="822" t="s">
        <v>7235</v>
      </c>
      <c r="D1067" s="822" t="s">
        <v>7238</v>
      </c>
      <c r="E1067" s="822" t="s">
        <v>7239</v>
      </c>
      <c r="F1067" s="831">
        <v>2</v>
      </c>
      <c r="G1067" s="831">
        <v>172</v>
      </c>
      <c r="H1067" s="831">
        <v>0.65900383141762453</v>
      </c>
      <c r="I1067" s="831">
        <v>86</v>
      </c>
      <c r="J1067" s="831">
        <v>3</v>
      </c>
      <c r="K1067" s="831">
        <v>261</v>
      </c>
      <c r="L1067" s="831">
        <v>1</v>
      </c>
      <c r="M1067" s="831">
        <v>87</v>
      </c>
      <c r="N1067" s="831">
        <v>10</v>
      </c>
      <c r="O1067" s="831">
        <v>880</v>
      </c>
      <c r="P1067" s="827">
        <v>3.3716475095785441</v>
      </c>
      <c r="Q1067" s="832">
        <v>88</v>
      </c>
    </row>
    <row r="1068" spans="1:17" ht="14.45" customHeight="1" x14ac:dyDescent="0.2">
      <c r="A1068" s="821" t="s">
        <v>8857</v>
      </c>
      <c r="B1068" s="822" t="s">
        <v>7253</v>
      </c>
      <c r="C1068" s="822" t="s">
        <v>7235</v>
      </c>
      <c r="D1068" s="822" t="s">
        <v>7368</v>
      </c>
      <c r="E1068" s="822" t="s">
        <v>7369</v>
      </c>
      <c r="F1068" s="831"/>
      <c r="G1068" s="831"/>
      <c r="H1068" s="831"/>
      <c r="I1068" s="831"/>
      <c r="J1068" s="831"/>
      <c r="K1068" s="831"/>
      <c r="L1068" s="831"/>
      <c r="M1068" s="831"/>
      <c r="N1068" s="831">
        <v>6</v>
      </c>
      <c r="O1068" s="831">
        <v>0</v>
      </c>
      <c r="P1068" s="827"/>
      <c r="Q1068" s="832">
        <v>0</v>
      </c>
    </row>
    <row r="1069" spans="1:17" ht="14.45" customHeight="1" x14ac:dyDescent="0.2">
      <c r="A1069" s="821" t="s">
        <v>8857</v>
      </c>
      <c r="B1069" s="822" t="s">
        <v>7253</v>
      </c>
      <c r="C1069" s="822" t="s">
        <v>7235</v>
      </c>
      <c r="D1069" s="822" t="s">
        <v>7378</v>
      </c>
      <c r="E1069" s="822" t="s">
        <v>7379</v>
      </c>
      <c r="F1069" s="831"/>
      <c r="G1069" s="831"/>
      <c r="H1069" s="831"/>
      <c r="I1069" s="831"/>
      <c r="J1069" s="831"/>
      <c r="K1069" s="831"/>
      <c r="L1069" s="831"/>
      <c r="M1069" s="831"/>
      <c r="N1069" s="831">
        <v>1</v>
      </c>
      <c r="O1069" s="831">
        <v>0</v>
      </c>
      <c r="P1069" s="827"/>
      <c r="Q1069" s="832">
        <v>0</v>
      </c>
    </row>
    <row r="1070" spans="1:17" ht="14.45" customHeight="1" x14ac:dyDescent="0.2">
      <c r="A1070" s="821" t="s">
        <v>8858</v>
      </c>
      <c r="B1070" s="822" t="s">
        <v>7253</v>
      </c>
      <c r="C1070" s="822" t="s">
        <v>7235</v>
      </c>
      <c r="D1070" s="822" t="s">
        <v>7276</v>
      </c>
      <c r="E1070" s="822" t="s">
        <v>7277</v>
      </c>
      <c r="F1070" s="831">
        <v>4</v>
      </c>
      <c r="G1070" s="831">
        <v>148</v>
      </c>
      <c r="H1070" s="831">
        <v>1.9473684210526316</v>
      </c>
      <c r="I1070" s="831">
        <v>37</v>
      </c>
      <c r="J1070" s="831">
        <v>2</v>
      </c>
      <c r="K1070" s="831">
        <v>76</v>
      </c>
      <c r="L1070" s="831">
        <v>1</v>
      </c>
      <c r="M1070" s="831">
        <v>38</v>
      </c>
      <c r="N1070" s="831">
        <v>11</v>
      </c>
      <c r="O1070" s="831">
        <v>418</v>
      </c>
      <c r="P1070" s="827">
        <v>5.5</v>
      </c>
      <c r="Q1070" s="832">
        <v>38</v>
      </c>
    </row>
    <row r="1071" spans="1:17" ht="14.45" customHeight="1" x14ac:dyDescent="0.2">
      <c r="A1071" s="821" t="s">
        <v>8858</v>
      </c>
      <c r="B1071" s="822" t="s">
        <v>7253</v>
      </c>
      <c r="C1071" s="822" t="s">
        <v>7235</v>
      </c>
      <c r="D1071" s="822" t="s">
        <v>7294</v>
      </c>
      <c r="E1071" s="822" t="s">
        <v>7295</v>
      </c>
      <c r="F1071" s="831">
        <v>5</v>
      </c>
      <c r="G1071" s="831">
        <v>1260</v>
      </c>
      <c r="H1071" s="831">
        <v>0.82677165354330706</v>
      </c>
      <c r="I1071" s="831">
        <v>252</v>
      </c>
      <c r="J1071" s="831">
        <v>6</v>
      </c>
      <c r="K1071" s="831">
        <v>1524</v>
      </c>
      <c r="L1071" s="831">
        <v>1</v>
      </c>
      <c r="M1071" s="831">
        <v>254</v>
      </c>
      <c r="N1071" s="831">
        <v>4</v>
      </c>
      <c r="O1071" s="831">
        <v>1020</v>
      </c>
      <c r="P1071" s="827">
        <v>0.6692913385826772</v>
      </c>
      <c r="Q1071" s="832">
        <v>255</v>
      </c>
    </row>
    <row r="1072" spans="1:17" ht="14.45" customHeight="1" x14ac:dyDescent="0.2">
      <c r="A1072" s="821" t="s">
        <v>8858</v>
      </c>
      <c r="B1072" s="822" t="s">
        <v>7253</v>
      </c>
      <c r="C1072" s="822" t="s">
        <v>7235</v>
      </c>
      <c r="D1072" s="822" t="s">
        <v>7296</v>
      </c>
      <c r="E1072" s="822" t="s">
        <v>7297</v>
      </c>
      <c r="F1072" s="831"/>
      <c r="G1072" s="831"/>
      <c r="H1072" s="831"/>
      <c r="I1072" s="831"/>
      <c r="J1072" s="831">
        <v>2</v>
      </c>
      <c r="K1072" s="831">
        <v>252</v>
      </c>
      <c r="L1072" s="831">
        <v>1</v>
      </c>
      <c r="M1072" s="831">
        <v>126</v>
      </c>
      <c r="N1072" s="831">
        <v>14</v>
      </c>
      <c r="O1072" s="831">
        <v>1778</v>
      </c>
      <c r="P1072" s="827">
        <v>7.0555555555555554</v>
      </c>
      <c r="Q1072" s="832">
        <v>127</v>
      </c>
    </row>
    <row r="1073" spans="1:17" ht="14.45" customHeight="1" x14ac:dyDescent="0.2">
      <c r="A1073" s="821" t="s">
        <v>8859</v>
      </c>
      <c r="B1073" s="822" t="s">
        <v>7253</v>
      </c>
      <c r="C1073" s="822" t="s">
        <v>7235</v>
      </c>
      <c r="D1073" s="822" t="s">
        <v>7276</v>
      </c>
      <c r="E1073" s="822" t="s">
        <v>7277</v>
      </c>
      <c r="F1073" s="831"/>
      <c r="G1073" s="831"/>
      <c r="H1073" s="831"/>
      <c r="I1073" s="831"/>
      <c r="J1073" s="831"/>
      <c r="K1073" s="831"/>
      <c r="L1073" s="831"/>
      <c r="M1073" s="831"/>
      <c r="N1073" s="831">
        <v>2</v>
      </c>
      <c r="O1073" s="831">
        <v>76</v>
      </c>
      <c r="P1073" s="827"/>
      <c r="Q1073" s="832">
        <v>38</v>
      </c>
    </row>
    <row r="1074" spans="1:17" ht="14.45" customHeight="1" x14ac:dyDescent="0.2">
      <c r="A1074" s="821" t="s">
        <v>8859</v>
      </c>
      <c r="B1074" s="822" t="s">
        <v>7253</v>
      </c>
      <c r="C1074" s="822" t="s">
        <v>7235</v>
      </c>
      <c r="D1074" s="822" t="s">
        <v>7286</v>
      </c>
      <c r="E1074" s="822" t="s">
        <v>7287</v>
      </c>
      <c r="F1074" s="831"/>
      <c r="G1074" s="831"/>
      <c r="H1074" s="831"/>
      <c r="I1074" s="831"/>
      <c r="J1074" s="831">
        <v>1</v>
      </c>
      <c r="K1074" s="831">
        <v>606</v>
      </c>
      <c r="L1074" s="831">
        <v>1</v>
      </c>
      <c r="M1074" s="831">
        <v>606</v>
      </c>
      <c r="N1074" s="831"/>
      <c r="O1074" s="831"/>
      <c r="P1074" s="827"/>
      <c r="Q1074" s="832"/>
    </row>
    <row r="1075" spans="1:17" ht="14.45" customHeight="1" x14ac:dyDescent="0.2">
      <c r="A1075" s="821" t="s">
        <v>8859</v>
      </c>
      <c r="B1075" s="822" t="s">
        <v>7253</v>
      </c>
      <c r="C1075" s="822" t="s">
        <v>7235</v>
      </c>
      <c r="D1075" s="822" t="s">
        <v>7294</v>
      </c>
      <c r="E1075" s="822" t="s">
        <v>7295</v>
      </c>
      <c r="F1075" s="831"/>
      <c r="G1075" s="831"/>
      <c r="H1075" s="831"/>
      <c r="I1075" s="831"/>
      <c r="J1075" s="831">
        <v>3</v>
      </c>
      <c r="K1075" s="831">
        <v>762</v>
      </c>
      <c r="L1075" s="831">
        <v>1</v>
      </c>
      <c r="M1075" s="831">
        <v>254</v>
      </c>
      <c r="N1075" s="831">
        <v>3</v>
      </c>
      <c r="O1075" s="831">
        <v>765</v>
      </c>
      <c r="P1075" s="827">
        <v>1.0039370078740157</v>
      </c>
      <c r="Q1075" s="832">
        <v>255</v>
      </c>
    </row>
    <row r="1076" spans="1:17" ht="14.45" customHeight="1" x14ac:dyDescent="0.2">
      <c r="A1076" s="821" t="s">
        <v>8859</v>
      </c>
      <c r="B1076" s="822" t="s">
        <v>7253</v>
      </c>
      <c r="C1076" s="822" t="s">
        <v>7235</v>
      </c>
      <c r="D1076" s="822" t="s">
        <v>7296</v>
      </c>
      <c r="E1076" s="822" t="s">
        <v>7297</v>
      </c>
      <c r="F1076" s="831">
        <v>1</v>
      </c>
      <c r="G1076" s="831">
        <v>127</v>
      </c>
      <c r="H1076" s="831">
        <v>1.0079365079365079</v>
      </c>
      <c r="I1076" s="831">
        <v>127</v>
      </c>
      <c r="J1076" s="831">
        <v>1</v>
      </c>
      <c r="K1076" s="831">
        <v>126</v>
      </c>
      <c r="L1076" s="831">
        <v>1</v>
      </c>
      <c r="M1076" s="831">
        <v>126</v>
      </c>
      <c r="N1076" s="831">
        <v>2</v>
      </c>
      <c r="O1076" s="831">
        <v>254</v>
      </c>
      <c r="P1076" s="827">
        <v>2.0158730158730158</v>
      </c>
      <c r="Q1076" s="832">
        <v>127</v>
      </c>
    </row>
    <row r="1077" spans="1:17" ht="14.45" customHeight="1" x14ac:dyDescent="0.2">
      <c r="A1077" s="821" t="s">
        <v>8859</v>
      </c>
      <c r="B1077" s="822" t="s">
        <v>7253</v>
      </c>
      <c r="C1077" s="822" t="s">
        <v>7235</v>
      </c>
      <c r="D1077" s="822" t="s">
        <v>7304</v>
      </c>
      <c r="E1077" s="822" t="s">
        <v>7305</v>
      </c>
      <c r="F1077" s="831"/>
      <c r="G1077" s="831"/>
      <c r="H1077" s="831"/>
      <c r="I1077" s="831"/>
      <c r="J1077" s="831"/>
      <c r="K1077" s="831"/>
      <c r="L1077" s="831"/>
      <c r="M1077" s="831"/>
      <c r="N1077" s="831">
        <v>2</v>
      </c>
      <c r="O1077" s="831">
        <v>332</v>
      </c>
      <c r="P1077" s="827"/>
      <c r="Q1077" s="832">
        <v>166</v>
      </c>
    </row>
    <row r="1078" spans="1:17" ht="14.45" customHeight="1" x14ac:dyDescent="0.2">
      <c r="A1078" s="821" t="s">
        <v>8859</v>
      </c>
      <c r="B1078" s="822" t="s">
        <v>7253</v>
      </c>
      <c r="C1078" s="822" t="s">
        <v>7235</v>
      </c>
      <c r="D1078" s="822" t="s">
        <v>7238</v>
      </c>
      <c r="E1078" s="822" t="s">
        <v>7239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1</v>
      </c>
      <c r="O1078" s="831">
        <v>88</v>
      </c>
      <c r="P1078" s="827"/>
      <c r="Q1078" s="832">
        <v>88</v>
      </c>
    </row>
    <row r="1079" spans="1:17" ht="14.45" customHeight="1" x14ac:dyDescent="0.2">
      <c r="A1079" s="821" t="s">
        <v>8860</v>
      </c>
      <c r="B1079" s="822" t="s">
        <v>7253</v>
      </c>
      <c r="C1079" s="822" t="s">
        <v>7235</v>
      </c>
      <c r="D1079" s="822" t="s">
        <v>7294</v>
      </c>
      <c r="E1079" s="822" t="s">
        <v>7295</v>
      </c>
      <c r="F1079" s="831"/>
      <c r="G1079" s="831"/>
      <c r="H1079" s="831"/>
      <c r="I1079" s="831"/>
      <c r="J1079" s="831"/>
      <c r="K1079" s="831"/>
      <c r="L1079" s="831"/>
      <c r="M1079" s="831"/>
      <c r="N1079" s="831">
        <v>1</v>
      </c>
      <c r="O1079" s="831">
        <v>255</v>
      </c>
      <c r="P1079" s="827"/>
      <c r="Q1079" s="832">
        <v>255</v>
      </c>
    </row>
    <row r="1080" spans="1:17" ht="14.45" customHeight="1" x14ac:dyDescent="0.2">
      <c r="A1080" s="821" t="s">
        <v>8861</v>
      </c>
      <c r="B1080" s="822" t="s">
        <v>7253</v>
      </c>
      <c r="C1080" s="822" t="s">
        <v>7235</v>
      </c>
      <c r="D1080" s="822" t="s">
        <v>7276</v>
      </c>
      <c r="E1080" s="822" t="s">
        <v>7277</v>
      </c>
      <c r="F1080" s="831">
        <v>1</v>
      </c>
      <c r="G1080" s="831">
        <v>37</v>
      </c>
      <c r="H1080" s="831"/>
      <c r="I1080" s="831">
        <v>37</v>
      </c>
      <c r="J1080" s="831"/>
      <c r="K1080" s="831"/>
      <c r="L1080" s="831"/>
      <c r="M1080" s="831"/>
      <c r="N1080" s="831"/>
      <c r="O1080" s="831"/>
      <c r="P1080" s="827"/>
      <c r="Q1080" s="832"/>
    </row>
    <row r="1081" spans="1:17" ht="14.45" customHeight="1" x14ac:dyDescent="0.2">
      <c r="A1081" s="821" t="s">
        <v>8861</v>
      </c>
      <c r="B1081" s="822" t="s">
        <v>7253</v>
      </c>
      <c r="C1081" s="822" t="s">
        <v>7235</v>
      </c>
      <c r="D1081" s="822" t="s">
        <v>7294</v>
      </c>
      <c r="E1081" s="822" t="s">
        <v>7295</v>
      </c>
      <c r="F1081" s="831"/>
      <c r="G1081" s="831"/>
      <c r="H1081" s="831"/>
      <c r="I1081" s="831"/>
      <c r="J1081" s="831">
        <v>2</v>
      </c>
      <c r="K1081" s="831">
        <v>508</v>
      </c>
      <c r="L1081" s="831">
        <v>1</v>
      </c>
      <c r="M1081" s="831">
        <v>254</v>
      </c>
      <c r="N1081" s="831">
        <v>1</v>
      </c>
      <c r="O1081" s="831">
        <v>255</v>
      </c>
      <c r="P1081" s="827">
        <v>0.50196850393700787</v>
      </c>
      <c r="Q1081" s="832">
        <v>255</v>
      </c>
    </row>
    <row r="1082" spans="1:17" ht="14.45" customHeight="1" x14ac:dyDescent="0.2">
      <c r="A1082" s="821" t="s">
        <v>8861</v>
      </c>
      <c r="B1082" s="822" t="s">
        <v>7253</v>
      </c>
      <c r="C1082" s="822" t="s">
        <v>7235</v>
      </c>
      <c r="D1082" s="822" t="s">
        <v>7296</v>
      </c>
      <c r="E1082" s="822" t="s">
        <v>7297</v>
      </c>
      <c r="F1082" s="831">
        <v>10</v>
      </c>
      <c r="G1082" s="831">
        <v>1266</v>
      </c>
      <c r="H1082" s="831">
        <v>1.6746031746031746</v>
      </c>
      <c r="I1082" s="831">
        <v>126.6</v>
      </c>
      <c r="J1082" s="831">
        <v>6</v>
      </c>
      <c r="K1082" s="831">
        <v>756</v>
      </c>
      <c r="L1082" s="831">
        <v>1</v>
      </c>
      <c r="M1082" s="831">
        <v>126</v>
      </c>
      <c r="N1082" s="831">
        <v>4</v>
      </c>
      <c r="O1082" s="831">
        <v>508</v>
      </c>
      <c r="P1082" s="827">
        <v>0.67195767195767198</v>
      </c>
      <c r="Q1082" s="832">
        <v>127</v>
      </c>
    </row>
    <row r="1083" spans="1:17" ht="14.45" customHeight="1" x14ac:dyDescent="0.2">
      <c r="A1083" s="821" t="s">
        <v>8861</v>
      </c>
      <c r="B1083" s="822" t="s">
        <v>7253</v>
      </c>
      <c r="C1083" s="822" t="s">
        <v>7235</v>
      </c>
      <c r="D1083" s="822" t="s">
        <v>7304</v>
      </c>
      <c r="E1083" s="822" t="s">
        <v>7305</v>
      </c>
      <c r="F1083" s="831"/>
      <c r="G1083" s="831"/>
      <c r="H1083" s="831"/>
      <c r="I1083" s="831"/>
      <c r="J1083" s="831">
        <v>1</v>
      </c>
      <c r="K1083" s="831">
        <v>165</v>
      </c>
      <c r="L1083" s="831">
        <v>1</v>
      </c>
      <c r="M1083" s="831">
        <v>165</v>
      </c>
      <c r="N1083" s="831"/>
      <c r="O1083" s="831"/>
      <c r="P1083" s="827"/>
      <c r="Q1083" s="832"/>
    </row>
    <row r="1084" spans="1:17" ht="14.45" customHeight="1" thickBot="1" x14ac:dyDescent="0.25">
      <c r="A1084" s="813" t="s">
        <v>8861</v>
      </c>
      <c r="B1084" s="814" t="s">
        <v>7253</v>
      </c>
      <c r="C1084" s="814" t="s">
        <v>7235</v>
      </c>
      <c r="D1084" s="814" t="s">
        <v>7238</v>
      </c>
      <c r="E1084" s="814" t="s">
        <v>7239</v>
      </c>
      <c r="F1084" s="833"/>
      <c r="G1084" s="833"/>
      <c r="H1084" s="833"/>
      <c r="I1084" s="833"/>
      <c r="J1084" s="833">
        <v>1</v>
      </c>
      <c r="K1084" s="833">
        <v>87</v>
      </c>
      <c r="L1084" s="833">
        <v>1</v>
      </c>
      <c r="M1084" s="833">
        <v>87</v>
      </c>
      <c r="N1084" s="833"/>
      <c r="O1084" s="833"/>
      <c r="P1084" s="819"/>
      <c r="Q1084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74EB724-CF71-4EB7-8F1E-9F07E6EF0A9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1695.1890000000001</v>
      </c>
      <c r="C5" s="114">
        <v>1656.1489999999999</v>
      </c>
      <c r="D5" s="114">
        <v>1129.681</v>
      </c>
      <c r="E5" s="424">
        <f>IF(OR(D5=0,B5=0),"",D5/B5)</f>
        <v>0.66640415906426953</v>
      </c>
      <c r="F5" s="129">
        <f>IF(OR(D5=0,C5=0),"",D5/C5)</f>
        <v>0.68211314320148742</v>
      </c>
      <c r="G5" s="130">
        <v>935</v>
      </c>
      <c r="H5" s="114">
        <v>906</v>
      </c>
      <c r="I5" s="114">
        <v>674</v>
      </c>
      <c r="J5" s="424">
        <f>IF(OR(I5=0,G5=0),"",I5/G5)</f>
        <v>0.720855614973262</v>
      </c>
      <c r="K5" s="131">
        <f>IF(OR(I5=0,H5=0),"",I5/H5)</f>
        <v>0.74392935982339958</v>
      </c>
      <c r="L5" s="121"/>
      <c r="M5" s="121"/>
      <c r="N5" s="7">
        <f>D5-C5</f>
        <v>-526.46799999999985</v>
      </c>
      <c r="O5" s="8">
        <f>I5-H5</f>
        <v>-232</v>
      </c>
      <c r="P5" s="7">
        <f>D5-B5</f>
        <v>-565.50800000000004</v>
      </c>
      <c r="Q5" s="8">
        <f>I5-G5</f>
        <v>-261</v>
      </c>
    </row>
    <row r="6" spans="1:17" ht="14.45" hidden="1" customHeight="1" outlineLevel="1" x14ac:dyDescent="0.2">
      <c r="A6" s="441" t="s">
        <v>168</v>
      </c>
      <c r="B6" s="120">
        <v>438.59800000000001</v>
      </c>
      <c r="C6" s="113">
        <v>500.142</v>
      </c>
      <c r="D6" s="113">
        <v>420.12099999999998</v>
      </c>
      <c r="E6" s="424">
        <f t="shared" ref="E6:E12" si="0">IF(OR(D6=0,B6=0),"",D6/B6)</f>
        <v>0.95787258491830785</v>
      </c>
      <c r="F6" s="129">
        <f t="shared" ref="F6:F12" si="1">IF(OR(D6=0,C6=0),"",D6/C6)</f>
        <v>0.84000343902331731</v>
      </c>
      <c r="G6" s="133">
        <v>281</v>
      </c>
      <c r="H6" s="113">
        <v>298</v>
      </c>
      <c r="I6" s="113">
        <v>255</v>
      </c>
      <c r="J6" s="425">
        <f t="shared" ref="J6:J12" si="2">IF(OR(I6=0,G6=0),"",I6/G6)</f>
        <v>0.90747330960854089</v>
      </c>
      <c r="K6" s="134">
        <f t="shared" ref="K6:K12" si="3">IF(OR(I6=0,H6=0),"",I6/H6)</f>
        <v>0.85570469798657722</v>
      </c>
      <c r="L6" s="121"/>
      <c r="M6" s="121"/>
      <c r="N6" s="5">
        <f t="shared" ref="N6:N13" si="4">D6-C6</f>
        <v>-80.021000000000015</v>
      </c>
      <c r="O6" s="6">
        <f t="shared" ref="O6:O13" si="5">I6-H6</f>
        <v>-43</v>
      </c>
      <c r="P6" s="5">
        <f t="shared" ref="P6:P13" si="6">D6-B6</f>
        <v>-18.477000000000032</v>
      </c>
      <c r="Q6" s="6">
        <f t="shared" ref="Q6:Q13" si="7">I6-G6</f>
        <v>-26</v>
      </c>
    </row>
    <row r="7" spans="1:17" ht="14.45" hidden="1" customHeight="1" outlineLevel="1" x14ac:dyDescent="0.2">
      <c r="A7" s="441" t="s">
        <v>169</v>
      </c>
      <c r="B7" s="120">
        <v>1256.5909999999999</v>
      </c>
      <c r="C7" s="113">
        <v>1264.633</v>
      </c>
      <c r="D7" s="113">
        <v>891.95600000000002</v>
      </c>
      <c r="E7" s="424">
        <f t="shared" si="0"/>
        <v>0.70982205029321399</v>
      </c>
      <c r="F7" s="129">
        <f t="shared" si="1"/>
        <v>0.70530818031792619</v>
      </c>
      <c r="G7" s="133">
        <v>805</v>
      </c>
      <c r="H7" s="113">
        <v>836</v>
      </c>
      <c r="I7" s="113">
        <v>566</v>
      </c>
      <c r="J7" s="425">
        <f t="shared" si="2"/>
        <v>0.70310559006211182</v>
      </c>
      <c r="K7" s="134">
        <f t="shared" si="3"/>
        <v>0.67703349282296654</v>
      </c>
      <c r="L7" s="121"/>
      <c r="M7" s="121"/>
      <c r="N7" s="5">
        <f t="shared" si="4"/>
        <v>-372.67700000000002</v>
      </c>
      <c r="O7" s="6">
        <f t="shared" si="5"/>
        <v>-270</v>
      </c>
      <c r="P7" s="5">
        <f t="shared" si="6"/>
        <v>-364.63499999999988</v>
      </c>
      <c r="Q7" s="6">
        <f t="shared" si="7"/>
        <v>-239</v>
      </c>
    </row>
    <row r="8" spans="1:17" ht="14.45" hidden="1" customHeight="1" outlineLevel="1" x14ac:dyDescent="0.2">
      <c r="A8" s="441" t="s">
        <v>170</v>
      </c>
      <c r="B8" s="120">
        <v>120.95699999999999</v>
      </c>
      <c r="C8" s="113">
        <v>112.10599999999999</v>
      </c>
      <c r="D8" s="113">
        <v>99.177000000000007</v>
      </c>
      <c r="E8" s="424">
        <f t="shared" si="0"/>
        <v>0.81993601031771635</v>
      </c>
      <c r="F8" s="129">
        <f t="shared" si="1"/>
        <v>0.88467165004549275</v>
      </c>
      <c r="G8" s="133">
        <v>84</v>
      </c>
      <c r="H8" s="113">
        <v>79</v>
      </c>
      <c r="I8" s="113">
        <v>58</v>
      </c>
      <c r="J8" s="425">
        <f t="shared" si="2"/>
        <v>0.69047619047619047</v>
      </c>
      <c r="K8" s="134">
        <f t="shared" si="3"/>
        <v>0.73417721518987344</v>
      </c>
      <c r="L8" s="121"/>
      <c r="M8" s="121"/>
      <c r="N8" s="5">
        <f t="shared" si="4"/>
        <v>-12.928999999999988</v>
      </c>
      <c r="O8" s="6">
        <f t="shared" si="5"/>
        <v>-21</v>
      </c>
      <c r="P8" s="5">
        <f t="shared" si="6"/>
        <v>-21.779999999999987</v>
      </c>
      <c r="Q8" s="6">
        <f t="shared" si="7"/>
        <v>-26</v>
      </c>
    </row>
    <row r="9" spans="1:17" ht="14.45" hidden="1" customHeight="1" outlineLevel="1" x14ac:dyDescent="0.2">
      <c r="A9" s="441" t="s">
        <v>171</v>
      </c>
      <c r="B9" s="120">
        <v>6.3630000000000004</v>
      </c>
      <c r="C9" s="113">
        <v>2.855</v>
      </c>
      <c r="D9" s="113">
        <v>4.7030000000000003</v>
      </c>
      <c r="E9" s="424">
        <f t="shared" si="0"/>
        <v>0.73911676881973909</v>
      </c>
      <c r="F9" s="129">
        <f t="shared" si="1"/>
        <v>1.6472854640980736</v>
      </c>
      <c r="G9" s="133">
        <v>3</v>
      </c>
      <c r="H9" s="113">
        <v>4</v>
      </c>
      <c r="I9" s="113">
        <v>2</v>
      </c>
      <c r="J9" s="425">
        <f t="shared" si="2"/>
        <v>0.66666666666666663</v>
      </c>
      <c r="K9" s="134">
        <f t="shared" si="3"/>
        <v>0.5</v>
      </c>
      <c r="L9" s="121"/>
      <c r="M9" s="121"/>
      <c r="N9" s="5">
        <f t="shared" si="4"/>
        <v>1.8480000000000003</v>
      </c>
      <c r="O9" s="6">
        <f t="shared" si="5"/>
        <v>-2</v>
      </c>
      <c r="P9" s="5">
        <f t="shared" si="6"/>
        <v>-1.6600000000000001</v>
      </c>
      <c r="Q9" s="6">
        <f t="shared" si="7"/>
        <v>-1</v>
      </c>
    </row>
    <row r="10" spans="1:17" ht="14.45" hidden="1" customHeight="1" outlineLevel="1" x14ac:dyDescent="0.2">
      <c r="A10" s="441" t="s">
        <v>172</v>
      </c>
      <c r="B10" s="120">
        <v>550.85599999999999</v>
      </c>
      <c r="C10" s="113">
        <v>593.26199999999994</v>
      </c>
      <c r="D10" s="113">
        <v>465.846</v>
      </c>
      <c r="E10" s="424">
        <f t="shared" si="0"/>
        <v>0.84567654704677808</v>
      </c>
      <c r="F10" s="129">
        <f t="shared" si="1"/>
        <v>0.78522811169432738</v>
      </c>
      <c r="G10" s="133">
        <v>370</v>
      </c>
      <c r="H10" s="113">
        <v>393</v>
      </c>
      <c r="I10" s="113">
        <v>299</v>
      </c>
      <c r="J10" s="425">
        <f t="shared" si="2"/>
        <v>0.80810810810810807</v>
      </c>
      <c r="K10" s="134">
        <f t="shared" si="3"/>
        <v>0.76081424936386766</v>
      </c>
      <c r="L10" s="121"/>
      <c r="M10" s="121"/>
      <c r="N10" s="5">
        <f t="shared" si="4"/>
        <v>-127.41599999999994</v>
      </c>
      <c r="O10" s="6">
        <f t="shared" si="5"/>
        <v>-94</v>
      </c>
      <c r="P10" s="5">
        <f t="shared" si="6"/>
        <v>-85.009999999999991</v>
      </c>
      <c r="Q10" s="6">
        <f t="shared" si="7"/>
        <v>-71</v>
      </c>
    </row>
    <row r="11" spans="1:17" ht="14.45" hidden="1" customHeight="1" outlineLevel="1" x14ac:dyDescent="0.2">
      <c r="A11" s="441" t="s">
        <v>173</v>
      </c>
      <c r="B11" s="120">
        <v>132.21700000000001</v>
      </c>
      <c r="C11" s="113">
        <v>125.39</v>
      </c>
      <c r="D11" s="113">
        <v>82.358999999999995</v>
      </c>
      <c r="E11" s="424">
        <f t="shared" si="0"/>
        <v>0.62290779551797415</v>
      </c>
      <c r="F11" s="129">
        <f t="shared" si="1"/>
        <v>0.65682271313501872</v>
      </c>
      <c r="G11" s="133">
        <v>78</v>
      </c>
      <c r="H11" s="113">
        <v>70</v>
      </c>
      <c r="I11" s="113">
        <v>55</v>
      </c>
      <c r="J11" s="425">
        <f t="shared" si="2"/>
        <v>0.70512820512820518</v>
      </c>
      <c r="K11" s="134">
        <f t="shared" si="3"/>
        <v>0.7857142857142857</v>
      </c>
      <c r="L11" s="121"/>
      <c r="M11" s="121"/>
      <c r="N11" s="5">
        <f t="shared" si="4"/>
        <v>-43.031000000000006</v>
      </c>
      <c r="O11" s="6">
        <f t="shared" si="5"/>
        <v>-15</v>
      </c>
      <c r="P11" s="5">
        <f t="shared" si="6"/>
        <v>-49.858000000000018</v>
      </c>
      <c r="Q11" s="6">
        <f t="shared" si="7"/>
        <v>-23</v>
      </c>
    </row>
    <row r="12" spans="1:17" ht="14.45" hidden="1" customHeight="1" outlineLevel="1" thickBot="1" x14ac:dyDescent="0.25">
      <c r="A12" s="442" t="s">
        <v>208</v>
      </c>
      <c r="B12" s="238">
        <v>2.444</v>
      </c>
      <c r="C12" s="239">
        <v>6.3410000000000002</v>
      </c>
      <c r="D12" s="239">
        <v>2.9350000000000001</v>
      </c>
      <c r="E12" s="424">
        <f t="shared" si="0"/>
        <v>1.2009001636661212</v>
      </c>
      <c r="F12" s="129">
        <f t="shared" si="1"/>
        <v>0.46286074751616463</v>
      </c>
      <c r="G12" s="241">
        <v>3</v>
      </c>
      <c r="H12" s="239">
        <v>4</v>
      </c>
      <c r="I12" s="239">
        <v>3</v>
      </c>
      <c r="J12" s="426">
        <f t="shared" si="2"/>
        <v>1</v>
      </c>
      <c r="K12" s="242">
        <f t="shared" si="3"/>
        <v>0.75</v>
      </c>
      <c r="L12" s="121"/>
      <c r="M12" s="121"/>
      <c r="N12" s="243">
        <f t="shared" si="4"/>
        <v>-3.4060000000000001</v>
      </c>
      <c r="O12" s="244">
        <f t="shared" si="5"/>
        <v>-1</v>
      </c>
      <c r="P12" s="243">
        <f t="shared" si="6"/>
        <v>0.4910000000000001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4203.2150000000001</v>
      </c>
      <c r="C13" s="116">
        <f>SUM(C5:C12)</f>
        <v>4260.8780000000006</v>
      </c>
      <c r="D13" s="116">
        <f>SUM(D5:D12)</f>
        <v>3096.7780000000002</v>
      </c>
      <c r="E13" s="420">
        <f>IF(OR(D13=0,B13=0),0,D13/B13)</f>
        <v>0.7367641198463557</v>
      </c>
      <c r="F13" s="135">
        <f>IF(OR(D13=0,C13=0),0,D13/C13)</f>
        <v>0.7267933979804162</v>
      </c>
      <c r="G13" s="136">
        <f>SUM(G5:G12)</f>
        <v>2559</v>
      </c>
      <c r="H13" s="116">
        <f>SUM(H5:H12)</f>
        <v>2590</v>
      </c>
      <c r="I13" s="116">
        <f>SUM(I5:I12)</f>
        <v>1912</v>
      </c>
      <c r="J13" s="420">
        <f>IF(OR(I13=0,G13=0),0,I13/G13)</f>
        <v>0.74716686205549043</v>
      </c>
      <c r="K13" s="137">
        <f>IF(OR(I13=0,H13=0),0,I13/H13)</f>
        <v>0.73822393822393817</v>
      </c>
      <c r="L13" s="121"/>
      <c r="M13" s="121"/>
      <c r="N13" s="127">
        <f t="shared" si="4"/>
        <v>-1164.1000000000004</v>
      </c>
      <c r="O13" s="138">
        <f t="shared" si="5"/>
        <v>-678</v>
      </c>
      <c r="P13" s="127">
        <f t="shared" si="6"/>
        <v>-1106.4369999999999</v>
      </c>
      <c r="Q13" s="138">
        <f t="shared" si="7"/>
        <v>-647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1695.1890000000001</v>
      </c>
      <c r="C18" s="114">
        <v>1656.1489999999999</v>
      </c>
      <c r="D18" s="114">
        <v>1129.681</v>
      </c>
      <c r="E18" s="424">
        <f>IF(OR(D18=0,B18=0),"",D18/B18)</f>
        <v>0.66640415906426953</v>
      </c>
      <c r="F18" s="129">
        <f>IF(OR(D18=0,C18=0),"",D18/C18)</f>
        <v>0.68211314320148742</v>
      </c>
      <c r="G18" s="119">
        <v>935</v>
      </c>
      <c r="H18" s="114">
        <v>906</v>
      </c>
      <c r="I18" s="114">
        <v>674</v>
      </c>
      <c r="J18" s="424">
        <f>IF(OR(I18=0,G18=0),"",I18/G18)</f>
        <v>0.720855614973262</v>
      </c>
      <c r="K18" s="131">
        <f>IF(OR(I18=0,H18=0),"",I18/H18)</f>
        <v>0.74392935982339958</v>
      </c>
      <c r="L18" s="649">
        <v>0.91871999999999998</v>
      </c>
      <c r="M18" s="650"/>
      <c r="N18" s="145">
        <f t="shared" ref="N18:N26" si="8">D18-C18</f>
        <v>-526.46799999999985</v>
      </c>
      <c r="O18" s="146">
        <f t="shared" ref="O18:O26" si="9">I18-H18</f>
        <v>-232</v>
      </c>
      <c r="P18" s="145">
        <f t="shared" ref="P18:P26" si="10">D18-B18</f>
        <v>-565.50800000000004</v>
      </c>
      <c r="Q18" s="146">
        <f t="shared" ref="Q18:Q26" si="11">I18-G18</f>
        <v>-261</v>
      </c>
    </row>
    <row r="19" spans="1:17" ht="14.45" hidden="1" customHeight="1" outlineLevel="1" x14ac:dyDescent="0.2">
      <c r="A19" s="441" t="s">
        <v>168</v>
      </c>
      <c r="B19" s="120">
        <v>438.59800000000001</v>
      </c>
      <c r="C19" s="113">
        <v>500.142</v>
      </c>
      <c r="D19" s="113">
        <v>420.12099999999998</v>
      </c>
      <c r="E19" s="425">
        <f t="shared" ref="E19:E25" si="12">IF(OR(D19=0,B19=0),"",D19/B19)</f>
        <v>0.95787258491830785</v>
      </c>
      <c r="F19" s="132">
        <f t="shared" ref="F19:F25" si="13">IF(OR(D19=0,C19=0),"",D19/C19)</f>
        <v>0.84000343902331731</v>
      </c>
      <c r="G19" s="120">
        <v>281</v>
      </c>
      <c r="H19" s="113">
        <v>298</v>
      </c>
      <c r="I19" s="113">
        <v>255</v>
      </c>
      <c r="J19" s="425">
        <f t="shared" ref="J19:J25" si="14">IF(OR(I19=0,G19=0),"",I19/G19)</f>
        <v>0.90747330960854089</v>
      </c>
      <c r="K19" s="134">
        <f t="shared" ref="K19:K25" si="15">IF(OR(I19=0,H19=0),"",I19/H19)</f>
        <v>0.85570469798657722</v>
      </c>
      <c r="L19" s="649">
        <v>0.99456</v>
      </c>
      <c r="M19" s="650"/>
      <c r="N19" s="147">
        <f t="shared" si="8"/>
        <v>-80.021000000000015</v>
      </c>
      <c r="O19" s="148">
        <f t="shared" si="9"/>
        <v>-43</v>
      </c>
      <c r="P19" s="147">
        <f t="shared" si="10"/>
        <v>-18.477000000000032</v>
      </c>
      <c r="Q19" s="148">
        <f t="shared" si="11"/>
        <v>-26</v>
      </c>
    </row>
    <row r="20" spans="1:17" ht="14.45" hidden="1" customHeight="1" outlineLevel="1" x14ac:dyDescent="0.2">
      <c r="A20" s="441" t="s">
        <v>169</v>
      </c>
      <c r="B20" s="120">
        <v>1256.5909999999999</v>
      </c>
      <c r="C20" s="113">
        <v>1264.633</v>
      </c>
      <c r="D20" s="113">
        <v>891.95600000000002</v>
      </c>
      <c r="E20" s="425">
        <f t="shared" si="12"/>
        <v>0.70982205029321399</v>
      </c>
      <c r="F20" s="132">
        <f t="shared" si="13"/>
        <v>0.70530818031792619</v>
      </c>
      <c r="G20" s="120">
        <v>805</v>
      </c>
      <c r="H20" s="113">
        <v>836</v>
      </c>
      <c r="I20" s="113">
        <v>566</v>
      </c>
      <c r="J20" s="425">
        <f t="shared" si="14"/>
        <v>0.70310559006211182</v>
      </c>
      <c r="K20" s="134">
        <f t="shared" si="15"/>
        <v>0.67703349282296654</v>
      </c>
      <c r="L20" s="649">
        <v>0.96671999999999991</v>
      </c>
      <c r="M20" s="650"/>
      <c r="N20" s="147">
        <f t="shared" si="8"/>
        <v>-372.67700000000002</v>
      </c>
      <c r="O20" s="148">
        <f t="shared" si="9"/>
        <v>-270</v>
      </c>
      <c r="P20" s="147">
        <f t="shared" si="10"/>
        <v>-364.63499999999988</v>
      </c>
      <c r="Q20" s="148">
        <f t="shared" si="11"/>
        <v>-239</v>
      </c>
    </row>
    <row r="21" spans="1:17" ht="14.45" hidden="1" customHeight="1" outlineLevel="1" x14ac:dyDescent="0.2">
      <c r="A21" s="441" t="s">
        <v>170</v>
      </c>
      <c r="B21" s="120">
        <v>120.95699999999999</v>
      </c>
      <c r="C21" s="113">
        <v>112.10599999999999</v>
      </c>
      <c r="D21" s="113">
        <v>99.177000000000007</v>
      </c>
      <c r="E21" s="425">
        <f t="shared" si="12"/>
        <v>0.81993601031771635</v>
      </c>
      <c r="F21" s="132">
        <f t="shared" si="13"/>
        <v>0.88467165004549275</v>
      </c>
      <c r="G21" s="120">
        <v>84</v>
      </c>
      <c r="H21" s="113">
        <v>79</v>
      </c>
      <c r="I21" s="113">
        <v>58</v>
      </c>
      <c r="J21" s="425">
        <f t="shared" si="14"/>
        <v>0.69047619047619047</v>
      </c>
      <c r="K21" s="134">
        <f t="shared" si="15"/>
        <v>0.73417721518987344</v>
      </c>
      <c r="L21" s="649">
        <v>1.11744</v>
      </c>
      <c r="M21" s="650"/>
      <c r="N21" s="147">
        <f t="shared" si="8"/>
        <v>-12.928999999999988</v>
      </c>
      <c r="O21" s="148">
        <f t="shared" si="9"/>
        <v>-21</v>
      </c>
      <c r="P21" s="147">
        <f t="shared" si="10"/>
        <v>-21.779999999999987</v>
      </c>
      <c r="Q21" s="148">
        <f t="shared" si="11"/>
        <v>-26</v>
      </c>
    </row>
    <row r="22" spans="1:17" ht="14.45" hidden="1" customHeight="1" outlineLevel="1" x14ac:dyDescent="0.2">
      <c r="A22" s="441" t="s">
        <v>171</v>
      </c>
      <c r="B22" s="120">
        <v>6.3630000000000004</v>
      </c>
      <c r="C22" s="113">
        <v>2.855</v>
      </c>
      <c r="D22" s="113">
        <v>4.7030000000000003</v>
      </c>
      <c r="E22" s="425">
        <f t="shared" si="12"/>
        <v>0.73911676881973909</v>
      </c>
      <c r="F22" s="132">
        <f t="shared" si="13"/>
        <v>1.6472854640980736</v>
      </c>
      <c r="G22" s="120">
        <v>3</v>
      </c>
      <c r="H22" s="113">
        <v>4</v>
      </c>
      <c r="I22" s="113">
        <v>2</v>
      </c>
      <c r="J22" s="425">
        <f t="shared" si="14"/>
        <v>0.66666666666666663</v>
      </c>
      <c r="K22" s="134">
        <f t="shared" si="15"/>
        <v>0.5</v>
      </c>
      <c r="L22" s="649">
        <v>0.96</v>
      </c>
      <c r="M22" s="650"/>
      <c r="N22" s="147">
        <f t="shared" si="8"/>
        <v>1.8480000000000003</v>
      </c>
      <c r="O22" s="148">
        <f t="shared" si="9"/>
        <v>-2</v>
      </c>
      <c r="P22" s="147">
        <f t="shared" si="10"/>
        <v>-1.6600000000000001</v>
      </c>
      <c r="Q22" s="148">
        <f t="shared" si="11"/>
        <v>-1</v>
      </c>
    </row>
    <row r="23" spans="1:17" ht="14.45" hidden="1" customHeight="1" outlineLevel="1" x14ac:dyDescent="0.2">
      <c r="A23" s="441" t="s">
        <v>172</v>
      </c>
      <c r="B23" s="120">
        <v>550.85599999999999</v>
      </c>
      <c r="C23" s="113">
        <v>593.26199999999994</v>
      </c>
      <c r="D23" s="113">
        <v>465.846</v>
      </c>
      <c r="E23" s="425">
        <f t="shared" si="12"/>
        <v>0.84567654704677808</v>
      </c>
      <c r="F23" s="132">
        <f t="shared" si="13"/>
        <v>0.78522811169432738</v>
      </c>
      <c r="G23" s="120">
        <v>370</v>
      </c>
      <c r="H23" s="113">
        <v>393</v>
      </c>
      <c r="I23" s="113">
        <v>299</v>
      </c>
      <c r="J23" s="425">
        <f t="shared" si="14"/>
        <v>0.80810810810810807</v>
      </c>
      <c r="K23" s="134">
        <f t="shared" si="15"/>
        <v>0.76081424936386766</v>
      </c>
      <c r="L23" s="649">
        <v>0.98495999999999995</v>
      </c>
      <c r="M23" s="650"/>
      <c r="N23" s="147">
        <f t="shared" si="8"/>
        <v>-127.41599999999994</v>
      </c>
      <c r="O23" s="148">
        <f t="shared" si="9"/>
        <v>-94</v>
      </c>
      <c r="P23" s="147">
        <f t="shared" si="10"/>
        <v>-85.009999999999991</v>
      </c>
      <c r="Q23" s="148">
        <f t="shared" si="11"/>
        <v>-71</v>
      </c>
    </row>
    <row r="24" spans="1:17" ht="14.45" hidden="1" customHeight="1" outlineLevel="1" x14ac:dyDescent="0.2">
      <c r="A24" s="441" t="s">
        <v>173</v>
      </c>
      <c r="B24" s="120">
        <v>132.21700000000001</v>
      </c>
      <c r="C24" s="113">
        <v>125.39</v>
      </c>
      <c r="D24" s="113">
        <v>82.358999999999995</v>
      </c>
      <c r="E24" s="425">
        <f t="shared" si="12"/>
        <v>0.62290779551797415</v>
      </c>
      <c r="F24" s="132">
        <f t="shared" si="13"/>
        <v>0.65682271313501872</v>
      </c>
      <c r="G24" s="120">
        <v>78</v>
      </c>
      <c r="H24" s="113">
        <v>70</v>
      </c>
      <c r="I24" s="113">
        <v>55</v>
      </c>
      <c r="J24" s="425">
        <f t="shared" si="14"/>
        <v>0.70512820512820518</v>
      </c>
      <c r="K24" s="134">
        <f t="shared" si="15"/>
        <v>0.7857142857142857</v>
      </c>
      <c r="L24" s="649">
        <v>1.0147199999999998</v>
      </c>
      <c r="M24" s="650"/>
      <c r="N24" s="147">
        <f t="shared" si="8"/>
        <v>-43.031000000000006</v>
      </c>
      <c r="O24" s="148">
        <f t="shared" si="9"/>
        <v>-15</v>
      </c>
      <c r="P24" s="147">
        <f t="shared" si="10"/>
        <v>-49.858000000000018</v>
      </c>
      <c r="Q24" s="148">
        <f t="shared" si="11"/>
        <v>-23</v>
      </c>
    </row>
    <row r="25" spans="1:17" ht="14.45" hidden="1" customHeight="1" outlineLevel="1" thickBot="1" x14ac:dyDescent="0.25">
      <c r="A25" s="442" t="s">
        <v>208</v>
      </c>
      <c r="B25" s="238">
        <v>2.444</v>
      </c>
      <c r="C25" s="239">
        <v>6.3410000000000002</v>
      </c>
      <c r="D25" s="239">
        <v>2.9350000000000001</v>
      </c>
      <c r="E25" s="426">
        <f t="shared" si="12"/>
        <v>1.2009001636661212</v>
      </c>
      <c r="F25" s="240">
        <f t="shared" si="13"/>
        <v>0.46286074751616463</v>
      </c>
      <c r="G25" s="238">
        <v>3</v>
      </c>
      <c r="H25" s="239">
        <v>4</v>
      </c>
      <c r="I25" s="239">
        <v>3</v>
      </c>
      <c r="J25" s="426">
        <f t="shared" si="14"/>
        <v>1</v>
      </c>
      <c r="K25" s="242">
        <f t="shared" si="15"/>
        <v>0.75</v>
      </c>
      <c r="L25" s="356"/>
      <c r="M25" s="357"/>
      <c r="N25" s="245">
        <f t="shared" si="8"/>
        <v>-3.4060000000000001</v>
      </c>
      <c r="O25" s="246">
        <f t="shared" si="9"/>
        <v>-1</v>
      </c>
      <c r="P25" s="245">
        <f t="shared" si="10"/>
        <v>0.4910000000000001</v>
      </c>
      <c r="Q25" s="246">
        <f t="shared" si="11"/>
        <v>0</v>
      </c>
    </row>
    <row r="26" spans="1:17" ht="14.45" customHeight="1" collapsed="1" thickBot="1" x14ac:dyDescent="0.25">
      <c r="A26" s="445" t="s">
        <v>3</v>
      </c>
      <c r="B26" s="149">
        <f>SUM(B18:B25)</f>
        <v>4203.2150000000001</v>
      </c>
      <c r="C26" s="150">
        <f>SUM(C18:C25)</f>
        <v>4260.8780000000006</v>
      </c>
      <c r="D26" s="150">
        <f>SUM(D18:D25)</f>
        <v>3096.7780000000002</v>
      </c>
      <c r="E26" s="421">
        <f>IF(OR(D26=0,B26=0),0,D26/B26)</f>
        <v>0.7367641198463557</v>
      </c>
      <c r="F26" s="151">
        <f>IF(OR(D26=0,C26=0),0,D26/C26)</f>
        <v>0.7267933979804162</v>
      </c>
      <c r="G26" s="149">
        <f>SUM(G18:G25)</f>
        <v>2559</v>
      </c>
      <c r="H26" s="150">
        <f>SUM(H18:H25)</f>
        <v>2590</v>
      </c>
      <c r="I26" s="150">
        <f>SUM(I18:I25)</f>
        <v>1912</v>
      </c>
      <c r="J26" s="421">
        <f>IF(OR(I26=0,G26=0),0,I26/G26)</f>
        <v>0.74716686205549043</v>
      </c>
      <c r="K26" s="152">
        <f>IF(OR(I26=0,H26=0),0,I26/H26)</f>
        <v>0.73822393822393817</v>
      </c>
      <c r="L26" s="121"/>
      <c r="M26" s="121"/>
      <c r="N26" s="143">
        <f t="shared" si="8"/>
        <v>-1164.1000000000004</v>
      </c>
      <c r="O26" s="153">
        <f t="shared" si="9"/>
        <v>-678</v>
      </c>
      <c r="P26" s="143">
        <f t="shared" si="10"/>
        <v>-1106.4369999999999</v>
      </c>
      <c r="Q26" s="153">
        <f t="shared" si="11"/>
        <v>-647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9198A18D-5946-4990-AD74-294D410AE7B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1472</v>
      </c>
      <c r="C33" s="199">
        <v>1438</v>
      </c>
      <c r="D33" s="84">
        <f>IF(C33="","",C33-B33)</f>
        <v>-34</v>
      </c>
      <c r="E33" s="85">
        <f>IF(C33="","",C33/B33)</f>
        <v>0.97690217391304346</v>
      </c>
      <c r="F33" s="86">
        <v>291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2441</v>
      </c>
      <c r="C34" s="200">
        <v>2269</v>
      </c>
      <c r="D34" s="87">
        <f t="shared" ref="D34:D45" si="0">IF(C34="","",C34-B34)</f>
        <v>-172</v>
      </c>
      <c r="E34" s="88">
        <f t="shared" ref="E34:E45" si="1">IF(C34="","",C34/B34)</f>
        <v>0.92953707496927485</v>
      </c>
      <c r="F34" s="89">
        <v>372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3712</v>
      </c>
      <c r="C35" s="200">
        <v>3375</v>
      </c>
      <c r="D35" s="87">
        <f t="shared" si="0"/>
        <v>-337</v>
      </c>
      <c r="E35" s="88">
        <f t="shared" si="1"/>
        <v>0.90921336206896552</v>
      </c>
      <c r="F35" s="89">
        <v>482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3977</v>
      </c>
      <c r="C36" s="200">
        <v>3683</v>
      </c>
      <c r="D36" s="87">
        <f t="shared" si="0"/>
        <v>-294</v>
      </c>
      <c r="E36" s="88">
        <f t="shared" si="1"/>
        <v>0.92607493085240133</v>
      </c>
      <c r="F36" s="89">
        <v>565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4636</v>
      </c>
      <c r="C37" s="200">
        <v>4233</v>
      </c>
      <c r="D37" s="87">
        <f t="shared" si="0"/>
        <v>-403</v>
      </c>
      <c r="E37" s="88">
        <f t="shared" si="1"/>
        <v>0.91307161345987919</v>
      </c>
      <c r="F37" s="89">
        <v>613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5969</v>
      </c>
      <c r="C38" s="200">
        <v>5368</v>
      </c>
      <c r="D38" s="87">
        <f t="shared" si="0"/>
        <v>-601</v>
      </c>
      <c r="E38" s="88">
        <f t="shared" si="1"/>
        <v>0.89931311777517176</v>
      </c>
      <c r="F38" s="89">
        <v>731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7143</v>
      </c>
      <c r="C39" s="200">
        <v>6429</v>
      </c>
      <c r="D39" s="87">
        <f t="shared" si="0"/>
        <v>-714</v>
      </c>
      <c r="E39" s="88">
        <f t="shared" si="1"/>
        <v>0.90004199916001681</v>
      </c>
      <c r="F39" s="89">
        <v>886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8697</v>
      </c>
      <c r="C40" s="200">
        <v>7765</v>
      </c>
      <c r="D40" s="87">
        <f t="shared" si="0"/>
        <v>-932</v>
      </c>
      <c r="E40" s="88">
        <f t="shared" si="1"/>
        <v>0.89283661032539952</v>
      </c>
      <c r="F40" s="89">
        <v>1036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10313</v>
      </c>
      <c r="C41" s="200">
        <v>9233</v>
      </c>
      <c r="D41" s="87">
        <f t="shared" si="0"/>
        <v>-1080</v>
      </c>
      <c r="E41" s="88">
        <f t="shared" si="1"/>
        <v>0.89527780471249874</v>
      </c>
      <c r="F41" s="89">
        <v>1285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11332</v>
      </c>
      <c r="C42" s="200">
        <v>10188</v>
      </c>
      <c r="D42" s="87">
        <f t="shared" si="0"/>
        <v>-1144</v>
      </c>
      <c r="E42" s="88">
        <f t="shared" si="1"/>
        <v>0.89904694669961172</v>
      </c>
      <c r="F42" s="89">
        <v>1454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12025</v>
      </c>
      <c r="C43" s="200">
        <v>11151</v>
      </c>
      <c r="D43" s="87">
        <f t="shared" si="0"/>
        <v>-874</v>
      </c>
      <c r="E43" s="88">
        <f t="shared" si="1"/>
        <v>0.92731808731808729</v>
      </c>
      <c r="F43" s="89">
        <v>1857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>
        <v>13019</v>
      </c>
      <c r="C44" s="200">
        <v>12122</v>
      </c>
      <c r="D44" s="87">
        <f t="shared" si="0"/>
        <v>-897</v>
      </c>
      <c r="E44" s="88">
        <f t="shared" si="1"/>
        <v>0.93110069897841619</v>
      </c>
      <c r="F44" s="89">
        <v>2015</v>
      </c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1CE49074-5B71-4975-8B1C-FF73BA983161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0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9041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8863</v>
      </c>
      <c r="B5" s="926"/>
      <c r="C5" s="927"/>
      <c r="D5" s="928"/>
      <c r="E5" s="929"/>
      <c r="F5" s="930"/>
      <c r="G5" s="931"/>
      <c r="H5" s="932">
        <v>2</v>
      </c>
      <c r="I5" s="933">
        <v>15.54</v>
      </c>
      <c r="J5" s="934">
        <v>16</v>
      </c>
      <c r="K5" s="935">
        <v>7.77</v>
      </c>
      <c r="L5" s="936">
        <v>5</v>
      </c>
      <c r="M5" s="936">
        <v>45</v>
      </c>
      <c r="N5" s="937">
        <v>15</v>
      </c>
      <c r="O5" s="936" t="s">
        <v>8864</v>
      </c>
      <c r="P5" s="938" t="s">
        <v>8865</v>
      </c>
      <c r="Q5" s="939">
        <f>H5-B5</f>
        <v>2</v>
      </c>
      <c r="R5" s="954">
        <f>I5-C5</f>
        <v>15.54</v>
      </c>
      <c r="S5" s="939">
        <f>H5-E5</f>
        <v>2</v>
      </c>
      <c r="T5" s="954">
        <f>I5-F5</f>
        <v>15.54</v>
      </c>
      <c r="U5" s="964">
        <v>30</v>
      </c>
      <c r="V5" s="926">
        <v>32</v>
      </c>
      <c r="W5" s="926">
        <v>2</v>
      </c>
      <c r="X5" s="965">
        <v>1.0666666666666667</v>
      </c>
      <c r="Y5" s="966">
        <v>3</v>
      </c>
    </row>
    <row r="6" spans="1:25" ht="14.45" customHeight="1" x14ac:dyDescent="0.2">
      <c r="A6" s="923" t="s">
        <v>8866</v>
      </c>
      <c r="B6" s="904"/>
      <c r="C6" s="905"/>
      <c r="D6" s="906"/>
      <c r="E6" s="907"/>
      <c r="F6" s="887"/>
      <c r="G6" s="888"/>
      <c r="H6" s="889">
        <v>1</v>
      </c>
      <c r="I6" s="890">
        <v>12.65</v>
      </c>
      <c r="J6" s="891">
        <v>40</v>
      </c>
      <c r="K6" s="892">
        <v>12.65</v>
      </c>
      <c r="L6" s="893">
        <v>5</v>
      </c>
      <c r="M6" s="893">
        <v>60</v>
      </c>
      <c r="N6" s="894">
        <v>20</v>
      </c>
      <c r="O6" s="893" t="s">
        <v>8864</v>
      </c>
      <c r="P6" s="908" t="s">
        <v>8867</v>
      </c>
      <c r="Q6" s="895">
        <f t="shared" ref="Q6:R69" si="0">H6-B6</f>
        <v>1</v>
      </c>
      <c r="R6" s="955">
        <f t="shared" si="0"/>
        <v>12.65</v>
      </c>
      <c r="S6" s="895">
        <f t="shared" ref="S6:S69" si="1">H6-E6</f>
        <v>1</v>
      </c>
      <c r="T6" s="955">
        <f t="shared" ref="T6:T69" si="2">I6-F6</f>
        <v>12.65</v>
      </c>
      <c r="U6" s="962">
        <v>20</v>
      </c>
      <c r="V6" s="904">
        <v>40</v>
      </c>
      <c r="W6" s="904">
        <v>20</v>
      </c>
      <c r="X6" s="960">
        <v>2</v>
      </c>
      <c r="Y6" s="958">
        <v>20</v>
      </c>
    </row>
    <row r="7" spans="1:25" ht="14.45" customHeight="1" x14ac:dyDescent="0.2">
      <c r="A7" s="923" t="s">
        <v>8868</v>
      </c>
      <c r="B7" s="896">
        <v>2</v>
      </c>
      <c r="C7" s="897">
        <v>0.75</v>
      </c>
      <c r="D7" s="898">
        <v>6.5</v>
      </c>
      <c r="E7" s="907">
        <v>1</v>
      </c>
      <c r="F7" s="887">
        <v>0.24</v>
      </c>
      <c r="G7" s="888">
        <v>3</v>
      </c>
      <c r="H7" s="893"/>
      <c r="I7" s="887"/>
      <c r="J7" s="888"/>
      <c r="K7" s="892">
        <v>0.24</v>
      </c>
      <c r="L7" s="893">
        <v>1</v>
      </c>
      <c r="M7" s="893">
        <v>6</v>
      </c>
      <c r="N7" s="894">
        <v>2</v>
      </c>
      <c r="O7" s="893" t="s">
        <v>8864</v>
      </c>
      <c r="P7" s="908" t="s">
        <v>8869</v>
      </c>
      <c r="Q7" s="895">
        <f t="shared" si="0"/>
        <v>-2</v>
      </c>
      <c r="R7" s="955">
        <f t="shared" si="0"/>
        <v>-0.75</v>
      </c>
      <c r="S7" s="895">
        <f t="shared" si="1"/>
        <v>-1</v>
      </c>
      <c r="T7" s="955">
        <f t="shared" si="2"/>
        <v>-0.24</v>
      </c>
      <c r="U7" s="962" t="s">
        <v>329</v>
      </c>
      <c r="V7" s="904" t="s">
        <v>329</v>
      </c>
      <c r="W7" s="904" t="s">
        <v>329</v>
      </c>
      <c r="X7" s="960" t="s">
        <v>329</v>
      </c>
      <c r="Y7" s="958"/>
    </row>
    <row r="8" spans="1:25" ht="14.45" customHeight="1" x14ac:dyDescent="0.2">
      <c r="A8" s="923" t="s">
        <v>8870</v>
      </c>
      <c r="B8" s="904">
        <v>1</v>
      </c>
      <c r="C8" s="905">
        <v>1.24</v>
      </c>
      <c r="D8" s="906">
        <v>5</v>
      </c>
      <c r="E8" s="889">
        <v>2</v>
      </c>
      <c r="F8" s="890">
        <v>2.71</v>
      </c>
      <c r="G8" s="899">
        <v>11</v>
      </c>
      <c r="H8" s="893"/>
      <c r="I8" s="887"/>
      <c r="J8" s="888"/>
      <c r="K8" s="892">
        <v>1.24</v>
      </c>
      <c r="L8" s="893">
        <v>2</v>
      </c>
      <c r="M8" s="893">
        <v>18</v>
      </c>
      <c r="N8" s="894">
        <v>6</v>
      </c>
      <c r="O8" s="893" t="s">
        <v>8864</v>
      </c>
      <c r="P8" s="908" t="s">
        <v>8871</v>
      </c>
      <c r="Q8" s="895">
        <f t="shared" si="0"/>
        <v>-1</v>
      </c>
      <c r="R8" s="955">
        <f t="shared" si="0"/>
        <v>-1.24</v>
      </c>
      <c r="S8" s="895">
        <f t="shared" si="1"/>
        <v>-2</v>
      </c>
      <c r="T8" s="955">
        <f t="shared" si="2"/>
        <v>-2.71</v>
      </c>
      <c r="U8" s="962" t="s">
        <v>329</v>
      </c>
      <c r="V8" s="904" t="s">
        <v>329</v>
      </c>
      <c r="W8" s="904" t="s">
        <v>329</v>
      </c>
      <c r="X8" s="960" t="s">
        <v>329</v>
      </c>
      <c r="Y8" s="958"/>
    </row>
    <row r="9" spans="1:25" ht="14.45" customHeight="1" x14ac:dyDescent="0.2">
      <c r="A9" s="923" t="s">
        <v>8872</v>
      </c>
      <c r="B9" s="896">
        <v>1</v>
      </c>
      <c r="C9" s="897">
        <v>0.62</v>
      </c>
      <c r="D9" s="898">
        <v>3</v>
      </c>
      <c r="E9" s="907"/>
      <c r="F9" s="887"/>
      <c r="G9" s="888"/>
      <c r="H9" s="893"/>
      <c r="I9" s="887"/>
      <c r="J9" s="888"/>
      <c r="K9" s="892">
        <v>0.62</v>
      </c>
      <c r="L9" s="893">
        <v>2</v>
      </c>
      <c r="M9" s="893">
        <v>18</v>
      </c>
      <c r="N9" s="894">
        <v>6</v>
      </c>
      <c r="O9" s="893" t="s">
        <v>8864</v>
      </c>
      <c r="P9" s="908" t="s">
        <v>8873</v>
      </c>
      <c r="Q9" s="895">
        <f t="shared" si="0"/>
        <v>-1</v>
      </c>
      <c r="R9" s="955">
        <f t="shared" si="0"/>
        <v>-0.62</v>
      </c>
      <c r="S9" s="895">
        <f t="shared" si="1"/>
        <v>0</v>
      </c>
      <c r="T9" s="955">
        <f t="shared" si="2"/>
        <v>0</v>
      </c>
      <c r="U9" s="962" t="s">
        <v>329</v>
      </c>
      <c r="V9" s="904" t="s">
        <v>329</v>
      </c>
      <c r="W9" s="904" t="s">
        <v>329</v>
      </c>
      <c r="X9" s="960" t="s">
        <v>329</v>
      </c>
      <c r="Y9" s="958"/>
    </row>
    <row r="10" spans="1:25" ht="14.45" customHeight="1" x14ac:dyDescent="0.2">
      <c r="A10" s="923" t="s">
        <v>8874</v>
      </c>
      <c r="B10" s="904"/>
      <c r="C10" s="905"/>
      <c r="D10" s="906"/>
      <c r="E10" s="907"/>
      <c r="F10" s="887"/>
      <c r="G10" s="888"/>
      <c r="H10" s="889">
        <v>1</v>
      </c>
      <c r="I10" s="890">
        <v>1.08</v>
      </c>
      <c r="J10" s="899">
        <v>3</v>
      </c>
      <c r="K10" s="892">
        <v>1.08</v>
      </c>
      <c r="L10" s="893">
        <v>2</v>
      </c>
      <c r="M10" s="893">
        <v>21</v>
      </c>
      <c r="N10" s="894">
        <v>7</v>
      </c>
      <c r="O10" s="893" t="s">
        <v>8864</v>
      </c>
      <c r="P10" s="908" t="s">
        <v>8875</v>
      </c>
      <c r="Q10" s="895">
        <f t="shared" si="0"/>
        <v>1</v>
      </c>
      <c r="R10" s="955">
        <f t="shared" si="0"/>
        <v>1.08</v>
      </c>
      <c r="S10" s="895">
        <f t="shared" si="1"/>
        <v>1</v>
      </c>
      <c r="T10" s="955">
        <f t="shared" si="2"/>
        <v>1.08</v>
      </c>
      <c r="U10" s="962">
        <v>7</v>
      </c>
      <c r="V10" s="904">
        <v>3</v>
      </c>
      <c r="W10" s="904">
        <v>-4</v>
      </c>
      <c r="X10" s="960">
        <v>0.42857142857142855</v>
      </c>
      <c r="Y10" s="958"/>
    </row>
    <row r="11" spans="1:25" ht="14.45" customHeight="1" x14ac:dyDescent="0.2">
      <c r="A11" s="923" t="s">
        <v>8876</v>
      </c>
      <c r="B11" s="904"/>
      <c r="C11" s="905"/>
      <c r="D11" s="906"/>
      <c r="E11" s="907"/>
      <c r="F11" s="887"/>
      <c r="G11" s="888"/>
      <c r="H11" s="889">
        <v>1</v>
      </c>
      <c r="I11" s="890">
        <v>2.02</v>
      </c>
      <c r="J11" s="891">
        <v>13</v>
      </c>
      <c r="K11" s="892">
        <v>1.72</v>
      </c>
      <c r="L11" s="893">
        <v>4</v>
      </c>
      <c r="M11" s="893">
        <v>33</v>
      </c>
      <c r="N11" s="894">
        <v>11</v>
      </c>
      <c r="O11" s="893" t="s">
        <v>8864</v>
      </c>
      <c r="P11" s="908" t="s">
        <v>8877</v>
      </c>
      <c r="Q11" s="895">
        <f t="shared" si="0"/>
        <v>1</v>
      </c>
      <c r="R11" s="955">
        <f t="shared" si="0"/>
        <v>2.02</v>
      </c>
      <c r="S11" s="895">
        <f t="shared" si="1"/>
        <v>1</v>
      </c>
      <c r="T11" s="955">
        <f t="shared" si="2"/>
        <v>2.02</v>
      </c>
      <c r="U11" s="962">
        <v>11</v>
      </c>
      <c r="V11" s="904">
        <v>13</v>
      </c>
      <c r="W11" s="904">
        <v>2</v>
      </c>
      <c r="X11" s="960">
        <v>1.1818181818181819</v>
      </c>
      <c r="Y11" s="958">
        <v>2</v>
      </c>
    </row>
    <row r="12" spans="1:25" ht="14.45" customHeight="1" x14ac:dyDescent="0.2">
      <c r="A12" s="923" t="s">
        <v>8878</v>
      </c>
      <c r="B12" s="904"/>
      <c r="C12" s="905"/>
      <c r="D12" s="906"/>
      <c r="E12" s="889">
        <v>1</v>
      </c>
      <c r="F12" s="890">
        <v>0.5</v>
      </c>
      <c r="G12" s="899">
        <v>8</v>
      </c>
      <c r="H12" s="893"/>
      <c r="I12" s="887"/>
      <c r="J12" s="888"/>
      <c r="K12" s="892">
        <v>0.5</v>
      </c>
      <c r="L12" s="893">
        <v>2</v>
      </c>
      <c r="M12" s="893">
        <v>18</v>
      </c>
      <c r="N12" s="894">
        <v>6</v>
      </c>
      <c r="O12" s="893" t="s">
        <v>8864</v>
      </c>
      <c r="P12" s="908" t="s">
        <v>8879</v>
      </c>
      <c r="Q12" s="895">
        <f t="shared" si="0"/>
        <v>0</v>
      </c>
      <c r="R12" s="955">
        <f t="shared" si="0"/>
        <v>0</v>
      </c>
      <c r="S12" s="895">
        <f t="shared" si="1"/>
        <v>-1</v>
      </c>
      <c r="T12" s="955">
        <f t="shared" si="2"/>
        <v>-0.5</v>
      </c>
      <c r="U12" s="962" t="s">
        <v>329</v>
      </c>
      <c r="V12" s="904" t="s">
        <v>329</v>
      </c>
      <c r="W12" s="904" t="s">
        <v>329</v>
      </c>
      <c r="X12" s="960" t="s">
        <v>329</v>
      </c>
      <c r="Y12" s="958"/>
    </row>
    <row r="13" spans="1:25" ht="14.45" customHeight="1" x14ac:dyDescent="0.2">
      <c r="A13" s="923" t="s">
        <v>8880</v>
      </c>
      <c r="B13" s="904"/>
      <c r="C13" s="905"/>
      <c r="D13" s="906"/>
      <c r="E13" s="907"/>
      <c r="F13" s="887"/>
      <c r="G13" s="888"/>
      <c r="H13" s="889">
        <v>4</v>
      </c>
      <c r="I13" s="890">
        <v>1.3</v>
      </c>
      <c r="J13" s="891">
        <v>7.8</v>
      </c>
      <c r="K13" s="892">
        <v>0.32</v>
      </c>
      <c r="L13" s="893">
        <v>1</v>
      </c>
      <c r="M13" s="893">
        <v>12</v>
      </c>
      <c r="N13" s="894">
        <v>4</v>
      </c>
      <c r="O13" s="893" t="s">
        <v>8864</v>
      </c>
      <c r="P13" s="908" t="s">
        <v>8881</v>
      </c>
      <c r="Q13" s="895">
        <f t="shared" si="0"/>
        <v>4</v>
      </c>
      <c r="R13" s="955">
        <f t="shared" si="0"/>
        <v>1.3</v>
      </c>
      <c r="S13" s="895">
        <f t="shared" si="1"/>
        <v>4</v>
      </c>
      <c r="T13" s="955">
        <f t="shared" si="2"/>
        <v>1.3</v>
      </c>
      <c r="U13" s="962">
        <v>16</v>
      </c>
      <c r="V13" s="904">
        <v>31.2</v>
      </c>
      <c r="W13" s="904">
        <v>15.2</v>
      </c>
      <c r="X13" s="960">
        <v>1.95</v>
      </c>
      <c r="Y13" s="958">
        <v>15</v>
      </c>
    </row>
    <row r="14" spans="1:25" ht="14.45" customHeight="1" x14ac:dyDescent="0.2">
      <c r="A14" s="924" t="s">
        <v>8882</v>
      </c>
      <c r="B14" s="910"/>
      <c r="C14" s="911"/>
      <c r="D14" s="909"/>
      <c r="E14" s="912"/>
      <c r="F14" s="913"/>
      <c r="G14" s="900"/>
      <c r="H14" s="914">
        <v>4</v>
      </c>
      <c r="I14" s="915">
        <v>4.26</v>
      </c>
      <c r="J14" s="901">
        <v>23.5</v>
      </c>
      <c r="K14" s="916">
        <v>0.57999999999999996</v>
      </c>
      <c r="L14" s="917">
        <v>2</v>
      </c>
      <c r="M14" s="917">
        <v>18</v>
      </c>
      <c r="N14" s="918">
        <v>6</v>
      </c>
      <c r="O14" s="917" t="s">
        <v>8864</v>
      </c>
      <c r="P14" s="919" t="s">
        <v>8881</v>
      </c>
      <c r="Q14" s="920">
        <f t="shared" si="0"/>
        <v>4</v>
      </c>
      <c r="R14" s="956">
        <f t="shared" si="0"/>
        <v>4.26</v>
      </c>
      <c r="S14" s="920">
        <f t="shared" si="1"/>
        <v>4</v>
      </c>
      <c r="T14" s="956">
        <f t="shared" si="2"/>
        <v>4.26</v>
      </c>
      <c r="U14" s="963">
        <v>24</v>
      </c>
      <c r="V14" s="910">
        <v>94</v>
      </c>
      <c r="W14" s="910">
        <v>70</v>
      </c>
      <c r="X14" s="961">
        <v>3.9166666666666665</v>
      </c>
      <c r="Y14" s="959">
        <v>70</v>
      </c>
    </row>
    <row r="15" spans="1:25" ht="14.45" customHeight="1" x14ac:dyDescent="0.2">
      <c r="A15" s="923" t="s">
        <v>8883</v>
      </c>
      <c r="B15" s="904"/>
      <c r="C15" s="905"/>
      <c r="D15" s="906"/>
      <c r="E15" s="907"/>
      <c r="F15" s="887"/>
      <c r="G15" s="888"/>
      <c r="H15" s="889">
        <v>1</v>
      </c>
      <c r="I15" s="890">
        <v>1.67</v>
      </c>
      <c r="J15" s="891">
        <v>12</v>
      </c>
      <c r="K15" s="892">
        <v>1.67</v>
      </c>
      <c r="L15" s="893">
        <v>3</v>
      </c>
      <c r="M15" s="893">
        <v>27</v>
      </c>
      <c r="N15" s="894">
        <v>9</v>
      </c>
      <c r="O15" s="893" t="s">
        <v>8864</v>
      </c>
      <c r="P15" s="908" t="s">
        <v>8884</v>
      </c>
      <c r="Q15" s="895">
        <f t="shared" si="0"/>
        <v>1</v>
      </c>
      <c r="R15" s="955">
        <f t="shared" si="0"/>
        <v>1.67</v>
      </c>
      <c r="S15" s="895">
        <f t="shared" si="1"/>
        <v>1</v>
      </c>
      <c r="T15" s="955">
        <f t="shared" si="2"/>
        <v>1.67</v>
      </c>
      <c r="U15" s="962">
        <v>9</v>
      </c>
      <c r="V15" s="904">
        <v>12</v>
      </c>
      <c r="W15" s="904">
        <v>3</v>
      </c>
      <c r="X15" s="960">
        <v>1.3333333333333333</v>
      </c>
      <c r="Y15" s="958">
        <v>3</v>
      </c>
    </row>
    <row r="16" spans="1:25" ht="14.45" customHeight="1" x14ac:dyDescent="0.2">
      <c r="A16" s="923" t="s">
        <v>8885</v>
      </c>
      <c r="B16" s="904"/>
      <c r="C16" s="905"/>
      <c r="D16" s="906"/>
      <c r="E16" s="907"/>
      <c r="F16" s="887"/>
      <c r="G16" s="888"/>
      <c r="H16" s="889">
        <v>2</v>
      </c>
      <c r="I16" s="890">
        <v>1.68</v>
      </c>
      <c r="J16" s="891">
        <v>12</v>
      </c>
      <c r="K16" s="892">
        <v>0.84</v>
      </c>
      <c r="L16" s="893">
        <v>3</v>
      </c>
      <c r="M16" s="893">
        <v>30</v>
      </c>
      <c r="N16" s="894">
        <v>10</v>
      </c>
      <c r="O16" s="893" t="s">
        <v>8864</v>
      </c>
      <c r="P16" s="908" t="s">
        <v>8886</v>
      </c>
      <c r="Q16" s="895">
        <f t="shared" si="0"/>
        <v>2</v>
      </c>
      <c r="R16" s="955">
        <f t="shared" si="0"/>
        <v>1.68</v>
      </c>
      <c r="S16" s="895">
        <f t="shared" si="1"/>
        <v>2</v>
      </c>
      <c r="T16" s="955">
        <f t="shared" si="2"/>
        <v>1.68</v>
      </c>
      <c r="U16" s="962">
        <v>20</v>
      </c>
      <c r="V16" s="904">
        <v>24</v>
      </c>
      <c r="W16" s="904">
        <v>4</v>
      </c>
      <c r="X16" s="960">
        <v>1.2</v>
      </c>
      <c r="Y16" s="958">
        <v>5</v>
      </c>
    </row>
    <row r="17" spans="1:25" ht="14.45" customHeight="1" x14ac:dyDescent="0.2">
      <c r="A17" s="923" t="s">
        <v>8887</v>
      </c>
      <c r="B17" s="904"/>
      <c r="C17" s="905"/>
      <c r="D17" s="906"/>
      <c r="E17" s="907"/>
      <c r="F17" s="887"/>
      <c r="G17" s="888"/>
      <c r="H17" s="889">
        <v>4</v>
      </c>
      <c r="I17" s="890">
        <v>2.34</v>
      </c>
      <c r="J17" s="891">
        <v>8</v>
      </c>
      <c r="K17" s="892">
        <v>0.57999999999999996</v>
      </c>
      <c r="L17" s="893">
        <v>2</v>
      </c>
      <c r="M17" s="893">
        <v>21</v>
      </c>
      <c r="N17" s="894">
        <v>7</v>
      </c>
      <c r="O17" s="893" t="s">
        <v>8864</v>
      </c>
      <c r="P17" s="908" t="s">
        <v>8888</v>
      </c>
      <c r="Q17" s="895">
        <f t="shared" si="0"/>
        <v>4</v>
      </c>
      <c r="R17" s="955">
        <f t="shared" si="0"/>
        <v>2.34</v>
      </c>
      <c r="S17" s="895">
        <f t="shared" si="1"/>
        <v>4</v>
      </c>
      <c r="T17" s="955">
        <f t="shared" si="2"/>
        <v>2.34</v>
      </c>
      <c r="U17" s="962">
        <v>28</v>
      </c>
      <c r="V17" s="904">
        <v>32</v>
      </c>
      <c r="W17" s="904">
        <v>4</v>
      </c>
      <c r="X17" s="960">
        <v>1.1428571428571428</v>
      </c>
      <c r="Y17" s="958">
        <v>6</v>
      </c>
    </row>
    <row r="18" spans="1:25" ht="14.45" customHeight="1" x14ac:dyDescent="0.2">
      <c r="A18" s="924" t="s">
        <v>8889</v>
      </c>
      <c r="B18" s="910"/>
      <c r="C18" s="911"/>
      <c r="D18" s="909"/>
      <c r="E18" s="912"/>
      <c r="F18" s="913"/>
      <c r="G18" s="900"/>
      <c r="H18" s="914">
        <v>2</v>
      </c>
      <c r="I18" s="915">
        <v>1.55</v>
      </c>
      <c r="J18" s="901">
        <v>14.5</v>
      </c>
      <c r="K18" s="916">
        <v>0.73</v>
      </c>
      <c r="L18" s="917">
        <v>3</v>
      </c>
      <c r="M18" s="917">
        <v>30</v>
      </c>
      <c r="N18" s="918">
        <v>10</v>
      </c>
      <c r="O18" s="917" t="s">
        <v>8864</v>
      </c>
      <c r="P18" s="919" t="s">
        <v>8890</v>
      </c>
      <c r="Q18" s="920">
        <f t="shared" si="0"/>
        <v>2</v>
      </c>
      <c r="R18" s="956">
        <f t="shared" si="0"/>
        <v>1.55</v>
      </c>
      <c r="S18" s="920">
        <f t="shared" si="1"/>
        <v>2</v>
      </c>
      <c r="T18" s="956">
        <f t="shared" si="2"/>
        <v>1.55</v>
      </c>
      <c r="U18" s="963">
        <v>20</v>
      </c>
      <c r="V18" s="910">
        <v>29</v>
      </c>
      <c r="W18" s="910">
        <v>9</v>
      </c>
      <c r="X18" s="961">
        <v>1.45</v>
      </c>
      <c r="Y18" s="959">
        <v>9</v>
      </c>
    </row>
    <row r="19" spans="1:25" ht="14.45" customHeight="1" x14ac:dyDescent="0.2">
      <c r="A19" s="924" t="s">
        <v>8891</v>
      </c>
      <c r="B19" s="910"/>
      <c r="C19" s="911"/>
      <c r="D19" s="909"/>
      <c r="E19" s="912"/>
      <c r="F19" s="913"/>
      <c r="G19" s="900"/>
      <c r="H19" s="914">
        <v>69</v>
      </c>
      <c r="I19" s="915">
        <v>71.91</v>
      </c>
      <c r="J19" s="901">
        <v>11.5</v>
      </c>
      <c r="K19" s="916">
        <v>1.06</v>
      </c>
      <c r="L19" s="917">
        <v>4</v>
      </c>
      <c r="M19" s="917">
        <v>33</v>
      </c>
      <c r="N19" s="918">
        <v>11</v>
      </c>
      <c r="O19" s="917" t="s">
        <v>8864</v>
      </c>
      <c r="P19" s="919" t="s">
        <v>8892</v>
      </c>
      <c r="Q19" s="920">
        <f t="shared" si="0"/>
        <v>69</v>
      </c>
      <c r="R19" s="956">
        <f t="shared" si="0"/>
        <v>71.91</v>
      </c>
      <c r="S19" s="920">
        <f t="shared" si="1"/>
        <v>69</v>
      </c>
      <c r="T19" s="956">
        <f t="shared" si="2"/>
        <v>71.91</v>
      </c>
      <c r="U19" s="963">
        <v>759</v>
      </c>
      <c r="V19" s="910">
        <v>793.5</v>
      </c>
      <c r="W19" s="910">
        <v>34.5</v>
      </c>
      <c r="X19" s="961">
        <v>1.0454545454545454</v>
      </c>
      <c r="Y19" s="959">
        <v>165</v>
      </c>
    </row>
    <row r="20" spans="1:25" ht="14.45" customHeight="1" x14ac:dyDescent="0.2">
      <c r="A20" s="923" t="s">
        <v>8893</v>
      </c>
      <c r="B20" s="904"/>
      <c r="C20" s="905"/>
      <c r="D20" s="906"/>
      <c r="E20" s="907"/>
      <c r="F20" s="887"/>
      <c r="G20" s="888"/>
      <c r="H20" s="889">
        <v>1</v>
      </c>
      <c r="I20" s="890">
        <v>0.42</v>
      </c>
      <c r="J20" s="899">
        <v>3</v>
      </c>
      <c r="K20" s="892">
        <v>0.42</v>
      </c>
      <c r="L20" s="893">
        <v>2</v>
      </c>
      <c r="M20" s="893">
        <v>15</v>
      </c>
      <c r="N20" s="894">
        <v>5</v>
      </c>
      <c r="O20" s="893" t="s">
        <v>8864</v>
      </c>
      <c r="P20" s="908" t="s">
        <v>8894</v>
      </c>
      <c r="Q20" s="895">
        <f t="shared" si="0"/>
        <v>1</v>
      </c>
      <c r="R20" s="955">
        <f t="shared" si="0"/>
        <v>0.42</v>
      </c>
      <c r="S20" s="895">
        <f t="shared" si="1"/>
        <v>1</v>
      </c>
      <c r="T20" s="955">
        <f t="shared" si="2"/>
        <v>0.42</v>
      </c>
      <c r="U20" s="962">
        <v>5</v>
      </c>
      <c r="V20" s="904">
        <v>3</v>
      </c>
      <c r="W20" s="904">
        <v>-2</v>
      </c>
      <c r="X20" s="960">
        <v>0.6</v>
      </c>
      <c r="Y20" s="958"/>
    </row>
    <row r="21" spans="1:25" ht="14.45" customHeight="1" x14ac:dyDescent="0.2">
      <c r="A21" s="923" t="s">
        <v>8895</v>
      </c>
      <c r="B21" s="904"/>
      <c r="C21" s="905"/>
      <c r="D21" s="906"/>
      <c r="E21" s="907"/>
      <c r="F21" s="887"/>
      <c r="G21" s="888"/>
      <c r="H21" s="889">
        <v>1</v>
      </c>
      <c r="I21" s="890">
        <v>6.37</v>
      </c>
      <c r="J21" s="899">
        <v>20</v>
      </c>
      <c r="K21" s="892">
        <v>6.37</v>
      </c>
      <c r="L21" s="893">
        <v>7</v>
      </c>
      <c r="M21" s="893">
        <v>60</v>
      </c>
      <c r="N21" s="894">
        <v>20</v>
      </c>
      <c r="O21" s="893" t="s">
        <v>8864</v>
      </c>
      <c r="P21" s="908" t="s">
        <v>8896</v>
      </c>
      <c r="Q21" s="895">
        <f t="shared" si="0"/>
        <v>1</v>
      </c>
      <c r="R21" s="955">
        <f t="shared" si="0"/>
        <v>6.37</v>
      </c>
      <c r="S21" s="895">
        <f t="shared" si="1"/>
        <v>1</v>
      </c>
      <c r="T21" s="955">
        <f t="shared" si="2"/>
        <v>6.37</v>
      </c>
      <c r="U21" s="962">
        <v>20</v>
      </c>
      <c r="V21" s="904">
        <v>20</v>
      </c>
      <c r="W21" s="904">
        <v>0</v>
      </c>
      <c r="X21" s="960">
        <v>1</v>
      </c>
      <c r="Y21" s="958"/>
    </row>
    <row r="22" spans="1:25" ht="14.45" customHeight="1" x14ac:dyDescent="0.2">
      <c r="A22" s="923" t="s">
        <v>8897</v>
      </c>
      <c r="B22" s="904"/>
      <c r="C22" s="905"/>
      <c r="D22" s="906"/>
      <c r="E22" s="907"/>
      <c r="F22" s="887"/>
      <c r="G22" s="888"/>
      <c r="H22" s="889">
        <v>1</v>
      </c>
      <c r="I22" s="890">
        <v>0.76</v>
      </c>
      <c r="J22" s="899">
        <v>3</v>
      </c>
      <c r="K22" s="892">
        <v>0.76</v>
      </c>
      <c r="L22" s="893">
        <v>3</v>
      </c>
      <c r="M22" s="893">
        <v>27</v>
      </c>
      <c r="N22" s="894">
        <v>9</v>
      </c>
      <c r="O22" s="893" t="s">
        <v>8864</v>
      </c>
      <c r="P22" s="908" t="s">
        <v>8898</v>
      </c>
      <c r="Q22" s="895">
        <f t="shared" si="0"/>
        <v>1</v>
      </c>
      <c r="R22" s="955">
        <f t="shared" si="0"/>
        <v>0.76</v>
      </c>
      <c r="S22" s="895">
        <f t="shared" si="1"/>
        <v>1</v>
      </c>
      <c r="T22" s="955">
        <f t="shared" si="2"/>
        <v>0.76</v>
      </c>
      <c r="U22" s="962">
        <v>9</v>
      </c>
      <c r="V22" s="904">
        <v>3</v>
      </c>
      <c r="W22" s="904">
        <v>-6</v>
      </c>
      <c r="X22" s="960">
        <v>0.33333333333333331</v>
      </c>
      <c r="Y22" s="958"/>
    </row>
    <row r="23" spans="1:25" ht="14.45" customHeight="1" x14ac:dyDescent="0.2">
      <c r="A23" s="923" t="s">
        <v>8899</v>
      </c>
      <c r="B23" s="904">
        <v>352</v>
      </c>
      <c r="C23" s="905">
        <v>1065.74</v>
      </c>
      <c r="D23" s="906">
        <v>9.1999999999999993</v>
      </c>
      <c r="E23" s="889">
        <v>399</v>
      </c>
      <c r="F23" s="890">
        <v>1207.6099999999999</v>
      </c>
      <c r="G23" s="899">
        <v>8.9</v>
      </c>
      <c r="H23" s="893">
        <v>262</v>
      </c>
      <c r="I23" s="887">
        <v>791.55</v>
      </c>
      <c r="J23" s="888">
        <v>8.6</v>
      </c>
      <c r="K23" s="892">
        <v>3.02</v>
      </c>
      <c r="L23" s="893">
        <v>4</v>
      </c>
      <c r="M23" s="893">
        <v>33</v>
      </c>
      <c r="N23" s="894">
        <v>11</v>
      </c>
      <c r="O23" s="893" t="s">
        <v>8864</v>
      </c>
      <c r="P23" s="908" t="s">
        <v>8900</v>
      </c>
      <c r="Q23" s="895">
        <f t="shared" si="0"/>
        <v>-90</v>
      </c>
      <c r="R23" s="955">
        <f t="shared" si="0"/>
        <v>-274.19000000000005</v>
      </c>
      <c r="S23" s="895">
        <f t="shared" si="1"/>
        <v>-137</v>
      </c>
      <c r="T23" s="955">
        <f t="shared" si="2"/>
        <v>-416.05999999999995</v>
      </c>
      <c r="U23" s="962">
        <v>2882</v>
      </c>
      <c r="V23" s="904">
        <v>2253.1999999999998</v>
      </c>
      <c r="W23" s="904">
        <v>-628.80000000000018</v>
      </c>
      <c r="X23" s="960">
        <v>0.78181818181818175</v>
      </c>
      <c r="Y23" s="958">
        <v>103</v>
      </c>
    </row>
    <row r="24" spans="1:25" ht="14.45" customHeight="1" x14ac:dyDescent="0.2">
      <c r="A24" s="924" t="s">
        <v>8901</v>
      </c>
      <c r="B24" s="910">
        <v>24</v>
      </c>
      <c r="C24" s="911">
        <v>74.790000000000006</v>
      </c>
      <c r="D24" s="909">
        <v>9.1999999999999993</v>
      </c>
      <c r="E24" s="914">
        <v>16</v>
      </c>
      <c r="F24" s="915">
        <v>49.77</v>
      </c>
      <c r="G24" s="902">
        <v>9.8000000000000007</v>
      </c>
      <c r="H24" s="917">
        <v>23</v>
      </c>
      <c r="I24" s="913">
        <v>71.540000000000006</v>
      </c>
      <c r="J24" s="900">
        <v>9.1999999999999993</v>
      </c>
      <c r="K24" s="916">
        <v>3.11</v>
      </c>
      <c r="L24" s="917">
        <v>4</v>
      </c>
      <c r="M24" s="917">
        <v>39</v>
      </c>
      <c r="N24" s="918">
        <v>13</v>
      </c>
      <c r="O24" s="917" t="s">
        <v>8864</v>
      </c>
      <c r="P24" s="919" t="s">
        <v>8900</v>
      </c>
      <c r="Q24" s="920">
        <f t="shared" si="0"/>
        <v>-1</v>
      </c>
      <c r="R24" s="956">
        <f t="shared" si="0"/>
        <v>-3.25</v>
      </c>
      <c r="S24" s="920">
        <f t="shared" si="1"/>
        <v>7</v>
      </c>
      <c r="T24" s="956">
        <f t="shared" si="2"/>
        <v>21.770000000000003</v>
      </c>
      <c r="U24" s="963">
        <v>299</v>
      </c>
      <c r="V24" s="910">
        <v>211.6</v>
      </c>
      <c r="W24" s="910">
        <v>-87.4</v>
      </c>
      <c r="X24" s="961">
        <v>0.70769230769230762</v>
      </c>
      <c r="Y24" s="959">
        <v>10</v>
      </c>
    </row>
    <row r="25" spans="1:25" ht="14.45" customHeight="1" x14ac:dyDescent="0.2">
      <c r="A25" s="924" t="s">
        <v>8902</v>
      </c>
      <c r="B25" s="910">
        <v>2</v>
      </c>
      <c r="C25" s="911">
        <v>7.43</v>
      </c>
      <c r="D25" s="909">
        <v>10</v>
      </c>
      <c r="E25" s="914"/>
      <c r="F25" s="915"/>
      <c r="G25" s="902"/>
      <c r="H25" s="917">
        <v>1</v>
      </c>
      <c r="I25" s="913">
        <v>3.71</v>
      </c>
      <c r="J25" s="901">
        <v>19</v>
      </c>
      <c r="K25" s="916">
        <v>3.71</v>
      </c>
      <c r="L25" s="917">
        <v>5</v>
      </c>
      <c r="M25" s="917">
        <v>45</v>
      </c>
      <c r="N25" s="918">
        <v>15</v>
      </c>
      <c r="O25" s="917" t="s">
        <v>8864</v>
      </c>
      <c r="P25" s="919" t="s">
        <v>8900</v>
      </c>
      <c r="Q25" s="920">
        <f t="shared" si="0"/>
        <v>-1</v>
      </c>
      <c r="R25" s="956">
        <f t="shared" si="0"/>
        <v>-3.7199999999999998</v>
      </c>
      <c r="S25" s="920">
        <f t="shared" si="1"/>
        <v>1</v>
      </c>
      <c r="T25" s="956">
        <f t="shared" si="2"/>
        <v>3.71</v>
      </c>
      <c r="U25" s="963">
        <v>15</v>
      </c>
      <c r="V25" s="910">
        <v>19</v>
      </c>
      <c r="W25" s="910">
        <v>4</v>
      </c>
      <c r="X25" s="961">
        <v>1.2666666666666666</v>
      </c>
      <c r="Y25" s="959">
        <v>4</v>
      </c>
    </row>
    <row r="26" spans="1:25" ht="14.45" customHeight="1" x14ac:dyDescent="0.2">
      <c r="A26" s="923" t="s">
        <v>8903</v>
      </c>
      <c r="B26" s="896">
        <v>3</v>
      </c>
      <c r="C26" s="897">
        <v>4.88</v>
      </c>
      <c r="D26" s="898">
        <v>21.7</v>
      </c>
      <c r="E26" s="907"/>
      <c r="F26" s="887"/>
      <c r="G26" s="888"/>
      <c r="H26" s="893">
        <v>1</v>
      </c>
      <c r="I26" s="887">
        <v>1.69</v>
      </c>
      <c r="J26" s="891">
        <v>23</v>
      </c>
      <c r="K26" s="892">
        <v>1.59</v>
      </c>
      <c r="L26" s="893">
        <v>4</v>
      </c>
      <c r="M26" s="893">
        <v>36</v>
      </c>
      <c r="N26" s="894">
        <v>12</v>
      </c>
      <c r="O26" s="893" t="s">
        <v>8864</v>
      </c>
      <c r="P26" s="908" t="s">
        <v>8904</v>
      </c>
      <c r="Q26" s="895">
        <f t="shared" si="0"/>
        <v>-2</v>
      </c>
      <c r="R26" s="955">
        <f t="shared" si="0"/>
        <v>-3.19</v>
      </c>
      <c r="S26" s="895">
        <f t="shared" si="1"/>
        <v>1</v>
      </c>
      <c r="T26" s="955">
        <f t="shared" si="2"/>
        <v>1.69</v>
      </c>
      <c r="U26" s="962">
        <v>12</v>
      </c>
      <c r="V26" s="904">
        <v>23</v>
      </c>
      <c r="W26" s="904">
        <v>11</v>
      </c>
      <c r="X26" s="960">
        <v>1.9166666666666667</v>
      </c>
      <c r="Y26" s="958">
        <v>11</v>
      </c>
    </row>
    <row r="27" spans="1:25" ht="14.45" customHeight="1" x14ac:dyDescent="0.2">
      <c r="A27" s="924" t="s">
        <v>8905</v>
      </c>
      <c r="B27" s="921">
        <v>1</v>
      </c>
      <c r="C27" s="922">
        <v>2.16</v>
      </c>
      <c r="D27" s="903">
        <v>23</v>
      </c>
      <c r="E27" s="912"/>
      <c r="F27" s="913"/>
      <c r="G27" s="900"/>
      <c r="H27" s="917">
        <v>1</v>
      </c>
      <c r="I27" s="913">
        <v>2.35</v>
      </c>
      <c r="J27" s="901">
        <v>45</v>
      </c>
      <c r="K27" s="916">
        <v>2.16</v>
      </c>
      <c r="L27" s="917">
        <v>5</v>
      </c>
      <c r="M27" s="917">
        <v>48</v>
      </c>
      <c r="N27" s="918">
        <v>16</v>
      </c>
      <c r="O27" s="917" t="s">
        <v>8864</v>
      </c>
      <c r="P27" s="919" t="s">
        <v>8904</v>
      </c>
      <c r="Q27" s="920">
        <f t="shared" si="0"/>
        <v>0</v>
      </c>
      <c r="R27" s="956">
        <f t="shared" si="0"/>
        <v>0.18999999999999995</v>
      </c>
      <c r="S27" s="920">
        <f t="shared" si="1"/>
        <v>1</v>
      </c>
      <c r="T27" s="956">
        <f t="shared" si="2"/>
        <v>2.35</v>
      </c>
      <c r="U27" s="963">
        <v>16</v>
      </c>
      <c r="V27" s="910">
        <v>45</v>
      </c>
      <c r="W27" s="910">
        <v>29</v>
      </c>
      <c r="X27" s="961">
        <v>2.8125</v>
      </c>
      <c r="Y27" s="959">
        <v>29</v>
      </c>
    </row>
    <row r="28" spans="1:25" ht="14.45" customHeight="1" x14ac:dyDescent="0.2">
      <c r="A28" s="923" t="s">
        <v>8906</v>
      </c>
      <c r="B28" s="904">
        <v>21</v>
      </c>
      <c r="C28" s="905">
        <v>52.71</v>
      </c>
      <c r="D28" s="906">
        <v>16.8</v>
      </c>
      <c r="E28" s="907">
        <v>26</v>
      </c>
      <c r="F28" s="887">
        <v>72.239999999999995</v>
      </c>
      <c r="G28" s="888">
        <v>20.5</v>
      </c>
      <c r="H28" s="889">
        <v>33</v>
      </c>
      <c r="I28" s="890">
        <v>82.32</v>
      </c>
      <c r="J28" s="891">
        <v>14.9</v>
      </c>
      <c r="K28" s="892">
        <v>2.38</v>
      </c>
      <c r="L28" s="893">
        <v>4</v>
      </c>
      <c r="M28" s="893">
        <v>33</v>
      </c>
      <c r="N28" s="894">
        <v>11</v>
      </c>
      <c r="O28" s="893" t="s">
        <v>8864</v>
      </c>
      <c r="P28" s="908" t="s">
        <v>8907</v>
      </c>
      <c r="Q28" s="895">
        <f t="shared" si="0"/>
        <v>12</v>
      </c>
      <c r="R28" s="955">
        <f t="shared" si="0"/>
        <v>29.609999999999992</v>
      </c>
      <c r="S28" s="895">
        <f t="shared" si="1"/>
        <v>7</v>
      </c>
      <c r="T28" s="955">
        <f t="shared" si="2"/>
        <v>10.079999999999998</v>
      </c>
      <c r="U28" s="962">
        <v>363</v>
      </c>
      <c r="V28" s="904">
        <v>491.7</v>
      </c>
      <c r="W28" s="904">
        <v>128.69999999999999</v>
      </c>
      <c r="X28" s="960">
        <v>1.3545454545454545</v>
      </c>
      <c r="Y28" s="958">
        <v>157</v>
      </c>
    </row>
    <row r="29" spans="1:25" ht="14.45" customHeight="1" x14ac:dyDescent="0.2">
      <c r="A29" s="924" t="s">
        <v>8908</v>
      </c>
      <c r="B29" s="910">
        <v>1</v>
      </c>
      <c r="C29" s="911">
        <v>9.15</v>
      </c>
      <c r="D29" s="909">
        <v>66</v>
      </c>
      <c r="E29" s="912">
        <v>1</v>
      </c>
      <c r="F29" s="913">
        <v>2.76</v>
      </c>
      <c r="G29" s="900">
        <v>28</v>
      </c>
      <c r="H29" s="914">
        <v>5</v>
      </c>
      <c r="I29" s="915">
        <v>21.46</v>
      </c>
      <c r="J29" s="901">
        <v>33.4</v>
      </c>
      <c r="K29" s="916">
        <v>2.76</v>
      </c>
      <c r="L29" s="917">
        <v>4</v>
      </c>
      <c r="M29" s="917">
        <v>39</v>
      </c>
      <c r="N29" s="918">
        <v>13</v>
      </c>
      <c r="O29" s="917" t="s">
        <v>8864</v>
      </c>
      <c r="P29" s="919" t="s">
        <v>8907</v>
      </c>
      <c r="Q29" s="920">
        <f t="shared" si="0"/>
        <v>4</v>
      </c>
      <c r="R29" s="956">
        <f t="shared" si="0"/>
        <v>12.31</v>
      </c>
      <c r="S29" s="920">
        <f t="shared" si="1"/>
        <v>4</v>
      </c>
      <c r="T29" s="956">
        <f t="shared" si="2"/>
        <v>18.700000000000003</v>
      </c>
      <c r="U29" s="963">
        <v>65</v>
      </c>
      <c r="V29" s="910">
        <v>167</v>
      </c>
      <c r="W29" s="910">
        <v>102</v>
      </c>
      <c r="X29" s="961">
        <v>2.5692307692307694</v>
      </c>
      <c r="Y29" s="959">
        <v>107</v>
      </c>
    </row>
    <row r="30" spans="1:25" ht="14.45" customHeight="1" x14ac:dyDescent="0.2">
      <c r="A30" s="924" t="s">
        <v>8909</v>
      </c>
      <c r="B30" s="910"/>
      <c r="C30" s="911"/>
      <c r="D30" s="909"/>
      <c r="E30" s="912"/>
      <c r="F30" s="913"/>
      <c r="G30" s="900"/>
      <c r="H30" s="914">
        <v>1</v>
      </c>
      <c r="I30" s="915">
        <v>3.7</v>
      </c>
      <c r="J30" s="901">
        <v>18</v>
      </c>
      <c r="K30" s="916">
        <v>3.7</v>
      </c>
      <c r="L30" s="917">
        <v>6</v>
      </c>
      <c r="M30" s="917">
        <v>51</v>
      </c>
      <c r="N30" s="918">
        <v>17</v>
      </c>
      <c r="O30" s="917" t="s">
        <v>8864</v>
      </c>
      <c r="P30" s="919" t="s">
        <v>8907</v>
      </c>
      <c r="Q30" s="920">
        <f t="shared" si="0"/>
        <v>1</v>
      </c>
      <c r="R30" s="956">
        <f t="shared" si="0"/>
        <v>3.7</v>
      </c>
      <c r="S30" s="920">
        <f t="shared" si="1"/>
        <v>1</v>
      </c>
      <c r="T30" s="956">
        <f t="shared" si="2"/>
        <v>3.7</v>
      </c>
      <c r="U30" s="963">
        <v>17</v>
      </c>
      <c r="V30" s="910">
        <v>18</v>
      </c>
      <c r="W30" s="910">
        <v>1</v>
      </c>
      <c r="X30" s="961">
        <v>1.0588235294117647</v>
      </c>
      <c r="Y30" s="959">
        <v>1</v>
      </c>
    </row>
    <row r="31" spans="1:25" ht="14.45" customHeight="1" x14ac:dyDescent="0.2">
      <c r="A31" s="923" t="s">
        <v>8910</v>
      </c>
      <c r="B31" s="904"/>
      <c r="C31" s="905"/>
      <c r="D31" s="906"/>
      <c r="E31" s="907"/>
      <c r="F31" s="887"/>
      <c r="G31" s="888"/>
      <c r="H31" s="889">
        <v>3</v>
      </c>
      <c r="I31" s="890">
        <v>6.64</v>
      </c>
      <c r="J31" s="891">
        <v>22.7</v>
      </c>
      <c r="K31" s="892">
        <v>0.79</v>
      </c>
      <c r="L31" s="893">
        <v>2</v>
      </c>
      <c r="M31" s="893">
        <v>15</v>
      </c>
      <c r="N31" s="894">
        <v>5</v>
      </c>
      <c r="O31" s="893" t="s">
        <v>8864</v>
      </c>
      <c r="P31" s="908" t="s">
        <v>8911</v>
      </c>
      <c r="Q31" s="895">
        <f t="shared" si="0"/>
        <v>3</v>
      </c>
      <c r="R31" s="955">
        <f t="shared" si="0"/>
        <v>6.64</v>
      </c>
      <c r="S31" s="895">
        <f t="shared" si="1"/>
        <v>3</v>
      </c>
      <c r="T31" s="955">
        <f t="shared" si="2"/>
        <v>6.64</v>
      </c>
      <c r="U31" s="962">
        <v>15</v>
      </c>
      <c r="V31" s="904">
        <v>68.099999999999994</v>
      </c>
      <c r="W31" s="904">
        <v>53.099999999999994</v>
      </c>
      <c r="X31" s="960">
        <v>4.54</v>
      </c>
      <c r="Y31" s="958">
        <v>53</v>
      </c>
    </row>
    <row r="32" spans="1:25" ht="14.45" customHeight="1" x14ac:dyDescent="0.2">
      <c r="A32" s="924" t="s">
        <v>8912</v>
      </c>
      <c r="B32" s="910">
        <v>1</v>
      </c>
      <c r="C32" s="911">
        <v>1.84</v>
      </c>
      <c r="D32" s="909">
        <v>20</v>
      </c>
      <c r="E32" s="912"/>
      <c r="F32" s="913"/>
      <c r="G32" s="900"/>
      <c r="H32" s="914"/>
      <c r="I32" s="915"/>
      <c r="J32" s="902"/>
      <c r="K32" s="916">
        <v>1.84</v>
      </c>
      <c r="L32" s="917">
        <v>5</v>
      </c>
      <c r="M32" s="917">
        <v>42</v>
      </c>
      <c r="N32" s="918">
        <v>14</v>
      </c>
      <c r="O32" s="917" t="s">
        <v>8864</v>
      </c>
      <c r="P32" s="919" t="s">
        <v>8911</v>
      </c>
      <c r="Q32" s="920">
        <f t="shared" si="0"/>
        <v>-1</v>
      </c>
      <c r="R32" s="956">
        <f t="shared" si="0"/>
        <v>-1.84</v>
      </c>
      <c r="S32" s="920">
        <f t="shared" si="1"/>
        <v>0</v>
      </c>
      <c r="T32" s="956">
        <f t="shared" si="2"/>
        <v>0</v>
      </c>
      <c r="U32" s="963" t="s">
        <v>329</v>
      </c>
      <c r="V32" s="910" t="s">
        <v>329</v>
      </c>
      <c r="W32" s="910" t="s">
        <v>329</v>
      </c>
      <c r="X32" s="961" t="s">
        <v>329</v>
      </c>
      <c r="Y32" s="959"/>
    </row>
    <row r="33" spans="1:25" ht="14.45" customHeight="1" x14ac:dyDescent="0.2">
      <c r="A33" s="923" t="s">
        <v>8913</v>
      </c>
      <c r="B33" s="904">
        <v>1</v>
      </c>
      <c r="C33" s="905">
        <v>3.31</v>
      </c>
      <c r="D33" s="906">
        <v>37</v>
      </c>
      <c r="E33" s="889">
        <v>1</v>
      </c>
      <c r="F33" s="890">
        <v>1.68</v>
      </c>
      <c r="G33" s="899">
        <v>14</v>
      </c>
      <c r="H33" s="893"/>
      <c r="I33" s="887"/>
      <c r="J33" s="888"/>
      <c r="K33" s="892">
        <v>1.68</v>
      </c>
      <c r="L33" s="893">
        <v>3</v>
      </c>
      <c r="M33" s="893">
        <v>24</v>
      </c>
      <c r="N33" s="894">
        <v>8</v>
      </c>
      <c r="O33" s="893" t="s">
        <v>8864</v>
      </c>
      <c r="P33" s="908" t="s">
        <v>8914</v>
      </c>
      <c r="Q33" s="895">
        <f t="shared" si="0"/>
        <v>-1</v>
      </c>
      <c r="R33" s="955">
        <f t="shared" si="0"/>
        <v>-3.31</v>
      </c>
      <c r="S33" s="895">
        <f t="shared" si="1"/>
        <v>-1</v>
      </c>
      <c r="T33" s="955">
        <f t="shared" si="2"/>
        <v>-1.68</v>
      </c>
      <c r="U33" s="962" t="s">
        <v>329</v>
      </c>
      <c r="V33" s="904" t="s">
        <v>329</v>
      </c>
      <c r="W33" s="904" t="s">
        <v>329</v>
      </c>
      <c r="X33" s="960" t="s">
        <v>329</v>
      </c>
      <c r="Y33" s="958"/>
    </row>
    <row r="34" spans="1:25" ht="14.45" customHeight="1" x14ac:dyDescent="0.2">
      <c r="A34" s="923" t="s">
        <v>8915</v>
      </c>
      <c r="B34" s="904">
        <v>537</v>
      </c>
      <c r="C34" s="905">
        <v>708.44</v>
      </c>
      <c r="D34" s="906">
        <v>4.3</v>
      </c>
      <c r="E34" s="889">
        <v>617</v>
      </c>
      <c r="F34" s="890">
        <v>793.43</v>
      </c>
      <c r="G34" s="899">
        <v>4.2</v>
      </c>
      <c r="H34" s="893">
        <v>407</v>
      </c>
      <c r="I34" s="887">
        <v>518.84</v>
      </c>
      <c r="J34" s="888">
        <v>4</v>
      </c>
      <c r="K34" s="892">
        <v>1.22</v>
      </c>
      <c r="L34" s="893">
        <v>2</v>
      </c>
      <c r="M34" s="893">
        <v>18</v>
      </c>
      <c r="N34" s="894">
        <v>6</v>
      </c>
      <c r="O34" s="893" t="s">
        <v>8864</v>
      </c>
      <c r="P34" s="908" t="s">
        <v>8916</v>
      </c>
      <c r="Q34" s="895">
        <f t="shared" si="0"/>
        <v>-130</v>
      </c>
      <c r="R34" s="955">
        <f t="shared" si="0"/>
        <v>-189.60000000000002</v>
      </c>
      <c r="S34" s="895">
        <f t="shared" si="1"/>
        <v>-210</v>
      </c>
      <c r="T34" s="955">
        <f t="shared" si="2"/>
        <v>-274.58999999999992</v>
      </c>
      <c r="U34" s="962">
        <v>2442</v>
      </c>
      <c r="V34" s="904">
        <v>1628</v>
      </c>
      <c r="W34" s="904">
        <v>-814</v>
      </c>
      <c r="X34" s="960">
        <v>0.66666666666666663</v>
      </c>
      <c r="Y34" s="958">
        <v>17</v>
      </c>
    </row>
    <row r="35" spans="1:25" ht="14.45" customHeight="1" x14ac:dyDescent="0.2">
      <c r="A35" s="924" t="s">
        <v>8917</v>
      </c>
      <c r="B35" s="910">
        <v>3</v>
      </c>
      <c r="C35" s="911">
        <v>5.03</v>
      </c>
      <c r="D35" s="909">
        <v>4.3</v>
      </c>
      <c r="E35" s="914">
        <v>12</v>
      </c>
      <c r="F35" s="915">
        <v>20.420000000000002</v>
      </c>
      <c r="G35" s="902">
        <v>5.7</v>
      </c>
      <c r="H35" s="917">
        <v>3</v>
      </c>
      <c r="I35" s="913">
        <v>6.09</v>
      </c>
      <c r="J35" s="900">
        <v>4</v>
      </c>
      <c r="K35" s="916">
        <v>1.58</v>
      </c>
      <c r="L35" s="917">
        <v>3</v>
      </c>
      <c r="M35" s="917">
        <v>24</v>
      </c>
      <c r="N35" s="918">
        <v>8</v>
      </c>
      <c r="O35" s="917" t="s">
        <v>8864</v>
      </c>
      <c r="P35" s="919" t="s">
        <v>8916</v>
      </c>
      <c r="Q35" s="920">
        <f t="shared" si="0"/>
        <v>0</v>
      </c>
      <c r="R35" s="956">
        <f t="shared" si="0"/>
        <v>1.0599999999999996</v>
      </c>
      <c r="S35" s="920">
        <f t="shared" si="1"/>
        <v>-9</v>
      </c>
      <c r="T35" s="956">
        <f t="shared" si="2"/>
        <v>-14.330000000000002</v>
      </c>
      <c r="U35" s="963">
        <v>24</v>
      </c>
      <c r="V35" s="910">
        <v>12</v>
      </c>
      <c r="W35" s="910">
        <v>-12</v>
      </c>
      <c r="X35" s="961">
        <v>0.5</v>
      </c>
      <c r="Y35" s="959"/>
    </row>
    <row r="36" spans="1:25" ht="14.45" customHeight="1" x14ac:dyDescent="0.2">
      <c r="A36" s="924" t="s">
        <v>8918</v>
      </c>
      <c r="B36" s="910">
        <v>3</v>
      </c>
      <c r="C36" s="911">
        <v>7.11</v>
      </c>
      <c r="D36" s="909">
        <v>4</v>
      </c>
      <c r="E36" s="914">
        <v>1</v>
      </c>
      <c r="F36" s="915">
        <v>2.37</v>
      </c>
      <c r="G36" s="902">
        <v>4</v>
      </c>
      <c r="H36" s="917"/>
      <c r="I36" s="913"/>
      <c r="J36" s="900"/>
      <c r="K36" s="916">
        <v>2.37</v>
      </c>
      <c r="L36" s="917">
        <v>4</v>
      </c>
      <c r="M36" s="917">
        <v>39</v>
      </c>
      <c r="N36" s="918">
        <v>13</v>
      </c>
      <c r="O36" s="917" t="s">
        <v>8864</v>
      </c>
      <c r="P36" s="919" t="s">
        <v>8916</v>
      </c>
      <c r="Q36" s="920">
        <f t="shared" si="0"/>
        <v>-3</v>
      </c>
      <c r="R36" s="956">
        <f t="shared" si="0"/>
        <v>-7.11</v>
      </c>
      <c r="S36" s="920">
        <f t="shared" si="1"/>
        <v>-1</v>
      </c>
      <c r="T36" s="956">
        <f t="shared" si="2"/>
        <v>-2.37</v>
      </c>
      <c r="U36" s="963" t="s">
        <v>329</v>
      </c>
      <c r="V36" s="910" t="s">
        <v>329</v>
      </c>
      <c r="W36" s="910" t="s">
        <v>329</v>
      </c>
      <c r="X36" s="961" t="s">
        <v>329</v>
      </c>
      <c r="Y36" s="959"/>
    </row>
    <row r="37" spans="1:25" ht="14.45" customHeight="1" x14ac:dyDescent="0.2">
      <c r="A37" s="923" t="s">
        <v>8919</v>
      </c>
      <c r="B37" s="896">
        <v>76</v>
      </c>
      <c r="C37" s="897">
        <v>36.15</v>
      </c>
      <c r="D37" s="898">
        <v>4.7</v>
      </c>
      <c r="E37" s="907">
        <v>59</v>
      </c>
      <c r="F37" s="887">
        <v>25.61</v>
      </c>
      <c r="G37" s="888">
        <v>4</v>
      </c>
      <c r="H37" s="893">
        <v>55</v>
      </c>
      <c r="I37" s="887">
        <v>22.24</v>
      </c>
      <c r="J37" s="891">
        <v>3.5</v>
      </c>
      <c r="K37" s="892">
        <v>0.38</v>
      </c>
      <c r="L37" s="893">
        <v>1</v>
      </c>
      <c r="M37" s="893">
        <v>9</v>
      </c>
      <c r="N37" s="894">
        <v>3</v>
      </c>
      <c r="O37" s="893" t="s">
        <v>8864</v>
      </c>
      <c r="P37" s="908" t="s">
        <v>8920</v>
      </c>
      <c r="Q37" s="895">
        <f t="shared" si="0"/>
        <v>-21</v>
      </c>
      <c r="R37" s="955">
        <f t="shared" si="0"/>
        <v>-13.91</v>
      </c>
      <c r="S37" s="895">
        <f t="shared" si="1"/>
        <v>-4</v>
      </c>
      <c r="T37" s="955">
        <f t="shared" si="2"/>
        <v>-3.370000000000001</v>
      </c>
      <c r="U37" s="962">
        <v>165</v>
      </c>
      <c r="V37" s="904">
        <v>192.5</v>
      </c>
      <c r="W37" s="904">
        <v>27.5</v>
      </c>
      <c r="X37" s="960">
        <v>1.1666666666666667</v>
      </c>
      <c r="Y37" s="958">
        <v>31</v>
      </c>
    </row>
    <row r="38" spans="1:25" ht="14.45" customHeight="1" x14ac:dyDescent="0.2">
      <c r="A38" s="924" t="s">
        <v>8921</v>
      </c>
      <c r="B38" s="921">
        <v>1</v>
      </c>
      <c r="C38" s="922">
        <v>7.08</v>
      </c>
      <c r="D38" s="903">
        <v>83</v>
      </c>
      <c r="E38" s="912">
        <v>3</v>
      </c>
      <c r="F38" s="913">
        <v>3.06</v>
      </c>
      <c r="G38" s="900">
        <v>12.3</v>
      </c>
      <c r="H38" s="917"/>
      <c r="I38" s="913"/>
      <c r="J38" s="900"/>
      <c r="K38" s="916">
        <v>0.47</v>
      </c>
      <c r="L38" s="917">
        <v>1</v>
      </c>
      <c r="M38" s="917">
        <v>12</v>
      </c>
      <c r="N38" s="918">
        <v>4</v>
      </c>
      <c r="O38" s="917" t="s">
        <v>8864</v>
      </c>
      <c r="P38" s="919" t="s">
        <v>8922</v>
      </c>
      <c r="Q38" s="920">
        <f t="shared" si="0"/>
        <v>-1</v>
      </c>
      <c r="R38" s="956">
        <f t="shared" si="0"/>
        <v>-7.08</v>
      </c>
      <c r="S38" s="920">
        <f t="shared" si="1"/>
        <v>-3</v>
      </c>
      <c r="T38" s="956">
        <f t="shared" si="2"/>
        <v>-3.06</v>
      </c>
      <c r="U38" s="963" t="s">
        <v>329</v>
      </c>
      <c r="V38" s="910" t="s">
        <v>329</v>
      </c>
      <c r="W38" s="910" t="s">
        <v>329</v>
      </c>
      <c r="X38" s="961" t="s">
        <v>329</v>
      </c>
      <c r="Y38" s="959"/>
    </row>
    <row r="39" spans="1:25" ht="14.45" customHeight="1" x14ac:dyDescent="0.2">
      <c r="A39" s="923" t="s">
        <v>8923</v>
      </c>
      <c r="B39" s="904">
        <v>32</v>
      </c>
      <c r="C39" s="905">
        <v>34.28</v>
      </c>
      <c r="D39" s="906">
        <v>6.1</v>
      </c>
      <c r="E39" s="889">
        <v>40</v>
      </c>
      <c r="F39" s="890">
        <v>35.6</v>
      </c>
      <c r="G39" s="899">
        <v>5.3</v>
      </c>
      <c r="H39" s="893">
        <v>26</v>
      </c>
      <c r="I39" s="887">
        <v>22.76</v>
      </c>
      <c r="J39" s="891">
        <v>4.4000000000000004</v>
      </c>
      <c r="K39" s="892">
        <v>0.74</v>
      </c>
      <c r="L39" s="893">
        <v>1</v>
      </c>
      <c r="M39" s="893">
        <v>12</v>
      </c>
      <c r="N39" s="894">
        <v>4</v>
      </c>
      <c r="O39" s="893" t="s">
        <v>8864</v>
      </c>
      <c r="P39" s="908" t="s">
        <v>8924</v>
      </c>
      <c r="Q39" s="895">
        <f t="shared" si="0"/>
        <v>-6</v>
      </c>
      <c r="R39" s="955">
        <f t="shared" si="0"/>
        <v>-11.52</v>
      </c>
      <c r="S39" s="895">
        <f t="shared" si="1"/>
        <v>-14</v>
      </c>
      <c r="T39" s="955">
        <f t="shared" si="2"/>
        <v>-12.84</v>
      </c>
      <c r="U39" s="962">
        <v>104</v>
      </c>
      <c r="V39" s="904">
        <v>114.4</v>
      </c>
      <c r="W39" s="904">
        <v>10.400000000000006</v>
      </c>
      <c r="X39" s="960">
        <v>1.1000000000000001</v>
      </c>
      <c r="Y39" s="958">
        <v>24</v>
      </c>
    </row>
    <row r="40" spans="1:25" ht="14.45" customHeight="1" x14ac:dyDescent="0.2">
      <c r="A40" s="924" t="s">
        <v>8925</v>
      </c>
      <c r="B40" s="910">
        <v>1</v>
      </c>
      <c r="C40" s="911">
        <v>14.36</v>
      </c>
      <c r="D40" s="909">
        <v>116</v>
      </c>
      <c r="E40" s="914">
        <v>1</v>
      </c>
      <c r="F40" s="915">
        <v>1.35</v>
      </c>
      <c r="G40" s="902">
        <v>4</v>
      </c>
      <c r="H40" s="917"/>
      <c r="I40" s="913"/>
      <c r="J40" s="900"/>
      <c r="K40" s="916">
        <v>1.35</v>
      </c>
      <c r="L40" s="917">
        <v>3</v>
      </c>
      <c r="M40" s="917">
        <v>24</v>
      </c>
      <c r="N40" s="918">
        <v>8</v>
      </c>
      <c r="O40" s="917" t="s">
        <v>8864</v>
      </c>
      <c r="P40" s="919" t="s">
        <v>8926</v>
      </c>
      <c r="Q40" s="920">
        <f t="shared" si="0"/>
        <v>-1</v>
      </c>
      <c r="R40" s="956">
        <f t="shared" si="0"/>
        <v>-14.36</v>
      </c>
      <c r="S40" s="920">
        <f t="shared" si="1"/>
        <v>-1</v>
      </c>
      <c r="T40" s="956">
        <f t="shared" si="2"/>
        <v>-1.35</v>
      </c>
      <c r="U40" s="963" t="s">
        <v>329</v>
      </c>
      <c r="V40" s="910" t="s">
        <v>329</v>
      </c>
      <c r="W40" s="910" t="s">
        <v>329</v>
      </c>
      <c r="X40" s="961" t="s">
        <v>329</v>
      </c>
      <c r="Y40" s="959"/>
    </row>
    <row r="41" spans="1:25" ht="14.45" customHeight="1" x14ac:dyDescent="0.2">
      <c r="A41" s="924" t="s">
        <v>8927</v>
      </c>
      <c r="B41" s="910"/>
      <c r="C41" s="911"/>
      <c r="D41" s="909"/>
      <c r="E41" s="914"/>
      <c r="F41" s="915"/>
      <c r="G41" s="902"/>
      <c r="H41" s="917">
        <v>1</v>
      </c>
      <c r="I41" s="913">
        <v>1.7</v>
      </c>
      <c r="J41" s="900">
        <v>3</v>
      </c>
      <c r="K41" s="916">
        <v>2.64</v>
      </c>
      <c r="L41" s="917">
        <v>5</v>
      </c>
      <c r="M41" s="917">
        <v>42</v>
      </c>
      <c r="N41" s="918">
        <v>14</v>
      </c>
      <c r="O41" s="917" t="s">
        <v>8864</v>
      </c>
      <c r="P41" s="919" t="s">
        <v>8928</v>
      </c>
      <c r="Q41" s="920">
        <f t="shared" si="0"/>
        <v>1</v>
      </c>
      <c r="R41" s="956">
        <f t="shared" si="0"/>
        <v>1.7</v>
      </c>
      <c r="S41" s="920">
        <f t="shared" si="1"/>
        <v>1</v>
      </c>
      <c r="T41" s="956">
        <f t="shared" si="2"/>
        <v>1.7</v>
      </c>
      <c r="U41" s="963">
        <v>14</v>
      </c>
      <c r="V41" s="910">
        <v>3</v>
      </c>
      <c r="W41" s="910">
        <v>-11</v>
      </c>
      <c r="X41" s="961">
        <v>0.21428571428571427</v>
      </c>
      <c r="Y41" s="959"/>
    </row>
    <row r="42" spans="1:25" ht="14.45" customHeight="1" x14ac:dyDescent="0.2">
      <c r="A42" s="923" t="s">
        <v>8929</v>
      </c>
      <c r="B42" s="896">
        <v>152</v>
      </c>
      <c r="C42" s="897">
        <v>121.05</v>
      </c>
      <c r="D42" s="898">
        <v>3.9</v>
      </c>
      <c r="E42" s="907">
        <v>122</v>
      </c>
      <c r="F42" s="887">
        <v>89.49</v>
      </c>
      <c r="G42" s="888">
        <v>3.9</v>
      </c>
      <c r="H42" s="893">
        <v>82</v>
      </c>
      <c r="I42" s="887">
        <v>57.63</v>
      </c>
      <c r="J42" s="888">
        <v>3.9</v>
      </c>
      <c r="K42" s="892">
        <v>0.62</v>
      </c>
      <c r="L42" s="893">
        <v>1</v>
      </c>
      <c r="M42" s="893">
        <v>12</v>
      </c>
      <c r="N42" s="894">
        <v>4</v>
      </c>
      <c r="O42" s="893" t="s">
        <v>8864</v>
      </c>
      <c r="P42" s="908" t="s">
        <v>8930</v>
      </c>
      <c r="Q42" s="895">
        <f t="shared" si="0"/>
        <v>-70</v>
      </c>
      <c r="R42" s="955">
        <f t="shared" si="0"/>
        <v>-63.419999999999995</v>
      </c>
      <c r="S42" s="895">
        <f t="shared" si="1"/>
        <v>-40</v>
      </c>
      <c r="T42" s="955">
        <f t="shared" si="2"/>
        <v>-31.859999999999992</v>
      </c>
      <c r="U42" s="962">
        <v>328</v>
      </c>
      <c r="V42" s="904">
        <v>319.8</v>
      </c>
      <c r="W42" s="904">
        <v>-8.1999999999999886</v>
      </c>
      <c r="X42" s="960">
        <v>0.97500000000000009</v>
      </c>
      <c r="Y42" s="958">
        <v>20</v>
      </c>
    </row>
    <row r="43" spans="1:25" ht="14.45" customHeight="1" x14ac:dyDescent="0.2">
      <c r="A43" s="924" t="s">
        <v>8931</v>
      </c>
      <c r="B43" s="921"/>
      <c r="C43" s="922"/>
      <c r="D43" s="903"/>
      <c r="E43" s="912">
        <v>6</v>
      </c>
      <c r="F43" s="913">
        <v>5.54</v>
      </c>
      <c r="G43" s="900">
        <v>11.8</v>
      </c>
      <c r="H43" s="917"/>
      <c r="I43" s="913"/>
      <c r="J43" s="900"/>
      <c r="K43" s="916">
        <v>0.81</v>
      </c>
      <c r="L43" s="917">
        <v>2</v>
      </c>
      <c r="M43" s="917">
        <v>18</v>
      </c>
      <c r="N43" s="918">
        <v>6</v>
      </c>
      <c r="O43" s="917" t="s">
        <v>8864</v>
      </c>
      <c r="P43" s="919" t="s">
        <v>8932</v>
      </c>
      <c r="Q43" s="920">
        <f t="shared" si="0"/>
        <v>0</v>
      </c>
      <c r="R43" s="956">
        <f t="shared" si="0"/>
        <v>0</v>
      </c>
      <c r="S43" s="920">
        <f t="shared" si="1"/>
        <v>-6</v>
      </c>
      <c r="T43" s="956">
        <f t="shared" si="2"/>
        <v>-5.54</v>
      </c>
      <c r="U43" s="963" t="s">
        <v>329</v>
      </c>
      <c r="V43" s="910" t="s">
        <v>329</v>
      </c>
      <c r="W43" s="910" t="s">
        <v>329</v>
      </c>
      <c r="X43" s="961" t="s">
        <v>329</v>
      </c>
      <c r="Y43" s="959"/>
    </row>
    <row r="44" spans="1:25" ht="14.45" customHeight="1" x14ac:dyDescent="0.2">
      <c r="A44" s="923" t="s">
        <v>8933</v>
      </c>
      <c r="B44" s="904">
        <v>58</v>
      </c>
      <c r="C44" s="905">
        <v>53.1</v>
      </c>
      <c r="D44" s="906">
        <v>3.6</v>
      </c>
      <c r="E44" s="907">
        <v>58</v>
      </c>
      <c r="F44" s="887">
        <v>55.88</v>
      </c>
      <c r="G44" s="888">
        <v>3.7</v>
      </c>
      <c r="H44" s="889">
        <v>57</v>
      </c>
      <c r="I44" s="890">
        <v>51.56</v>
      </c>
      <c r="J44" s="899">
        <v>3.3</v>
      </c>
      <c r="K44" s="892">
        <v>0.89</v>
      </c>
      <c r="L44" s="893">
        <v>1</v>
      </c>
      <c r="M44" s="893">
        <v>12</v>
      </c>
      <c r="N44" s="894">
        <v>4</v>
      </c>
      <c r="O44" s="893" t="s">
        <v>8864</v>
      </c>
      <c r="P44" s="908" t="s">
        <v>8934</v>
      </c>
      <c r="Q44" s="895">
        <f t="shared" si="0"/>
        <v>-1</v>
      </c>
      <c r="R44" s="955">
        <f t="shared" si="0"/>
        <v>-1.5399999999999991</v>
      </c>
      <c r="S44" s="895">
        <f t="shared" si="1"/>
        <v>-1</v>
      </c>
      <c r="T44" s="955">
        <f t="shared" si="2"/>
        <v>-4.32</v>
      </c>
      <c r="U44" s="962">
        <v>228</v>
      </c>
      <c r="V44" s="904">
        <v>188.1</v>
      </c>
      <c r="W44" s="904">
        <v>-39.900000000000006</v>
      </c>
      <c r="X44" s="960">
        <v>0.82499999999999996</v>
      </c>
      <c r="Y44" s="958">
        <v>12</v>
      </c>
    </row>
    <row r="45" spans="1:25" ht="14.45" customHeight="1" x14ac:dyDescent="0.2">
      <c r="A45" s="924" t="s">
        <v>8935</v>
      </c>
      <c r="B45" s="910"/>
      <c r="C45" s="911"/>
      <c r="D45" s="909"/>
      <c r="E45" s="912"/>
      <c r="F45" s="913"/>
      <c r="G45" s="900"/>
      <c r="H45" s="914">
        <v>1</v>
      </c>
      <c r="I45" s="915">
        <v>1.37</v>
      </c>
      <c r="J45" s="901">
        <v>10</v>
      </c>
      <c r="K45" s="916">
        <v>1.37</v>
      </c>
      <c r="L45" s="917">
        <v>2</v>
      </c>
      <c r="M45" s="917">
        <v>21</v>
      </c>
      <c r="N45" s="918">
        <v>7</v>
      </c>
      <c r="O45" s="917" t="s">
        <v>8864</v>
      </c>
      <c r="P45" s="919" t="s">
        <v>8936</v>
      </c>
      <c r="Q45" s="920">
        <f t="shared" si="0"/>
        <v>1</v>
      </c>
      <c r="R45" s="956">
        <f t="shared" si="0"/>
        <v>1.37</v>
      </c>
      <c r="S45" s="920">
        <f t="shared" si="1"/>
        <v>1</v>
      </c>
      <c r="T45" s="956">
        <f t="shared" si="2"/>
        <v>1.37</v>
      </c>
      <c r="U45" s="963">
        <v>7</v>
      </c>
      <c r="V45" s="910">
        <v>10</v>
      </c>
      <c r="W45" s="910">
        <v>3</v>
      </c>
      <c r="X45" s="961">
        <v>1.4285714285714286</v>
      </c>
      <c r="Y45" s="959">
        <v>3</v>
      </c>
    </row>
    <row r="46" spans="1:25" ht="14.45" customHeight="1" x14ac:dyDescent="0.2">
      <c r="A46" s="923" t="s">
        <v>8937</v>
      </c>
      <c r="B46" s="896">
        <v>76</v>
      </c>
      <c r="C46" s="897">
        <v>55.29</v>
      </c>
      <c r="D46" s="898">
        <v>5.7</v>
      </c>
      <c r="E46" s="907">
        <v>57</v>
      </c>
      <c r="F46" s="887">
        <v>43.26</v>
      </c>
      <c r="G46" s="888">
        <v>6.8</v>
      </c>
      <c r="H46" s="893">
        <v>53</v>
      </c>
      <c r="I46" s="887">
        <v>38.81</v>
      </c>
      <c r="J46" s="891">
        <v>5.4</v>
      </c>
      <c r="K46" s="892">
        <v>0.54</v>
      </c>
      <c r="L46" s="893">
        <v>1</v>
      </c>
      <c r="M46" s="893">
        <v>12</v>
      </c>
      <c r="N46" s="894">
        <v>4</v>
      </c>
      <c r="O46" s="893" t="s">
        <v>8864</v>
      </c>
      <c r="P46" s="908" t="s">
        <v>8938</v>
      </c>
      <c r="Q46" s="895">
        <f t="shared" si="0"/>
        <v>-23</v>
      </c>
      <c r="R46" s="955">
        <f t="shared" si="0"/>
        <v>-16.479999999999997</v>
      </c>
      <c r="S46" s="895">
        <f t="shared" si="1"/>
        <v>-4</v>
      </c>
      <c r="T46" s="955">
        <f t="shared" si="2"/>
        <v>-4.4499999999999957</v>
      </c>
      <c r="U46" s="962">
        <v>212</v>
      </c>
      <c r="V46" s="904">
        <v>286.20000000000005</v>
      </c>
      <c r="W46" s="904">
        <v>74.200000000000045</v>
      </c>
      <c r="X46" s="960">
        <v>1.3500000000000003</v>
      </c>
      <c r="Y46" s="958">
        <v>107</v>
      </c>
    </row>
    <row r="47" spans="1:25" ht="14.45" customHeight="1" x14ac:dyDescent="0.2">
      <c r="A47" s="924" t="s">
        <v>8939</v>
      </c>
      <c r="B47" s="921">
        <v>2</v>
      </c>
      <c r="C47" s="922">
        <v>1.74</v>
      </c>
      <c r="D47" s="903">
        <v>17.5</v>
      </c>
      <c r="E47" s="912"/>
      <c r="F47" s="913"/>
      <c r="G47" s="900"/>
      <c r="H47" s="917">
        <v>2</v>
      </c>
      <c r="I47" s="913">
        <v>1.67</v>
      </c>
      <c r="J47" s="901">
        <v>8</v>
      </c>
      <c r="K47" s="916">
        <v>0.8</v>
      </c>
      <c r="L47" s="917">
        <v>2</v>
      </c>
      <c r="M47" s="917">
        <v>21</v>
      </c>
      <c r="N47" s="918">
        <v>7</v>
      </c>
      <c r="O47" s="917" t="s">
        <v>8864</v>
      </c>
      <c r="P47" s="919" t="s">
        <v>8940</v>
      </c>
      <c r="Q47" s="920">
        <f t="shared" si="0"/>
        <v>0</v>
      </c>
      <c r="R47" s="956">
        <f t="shared" si="0"/>
        <v>-7.0000000000000062E-2</v>
      </c>
      <c r="S47" s="920">
        <f t="shared" si="1"/>
        <v>2</v>
      </c>
      <c r="T47" s="956">
        <f t="shared" si="2"/>
        <v>1.67</v>
      </c>
      <c r="U47" s="963">
        <v>14</v>
      </c>
      <c r="V47" s="910">
        <v>16</v>
      </c>
      <c r="W47" s="910">
        <v>2</v>
      </c>
      <c r="X47" s="961">
        <v>1.1428571428571428</v>
      </c>
      <c r="Y47" s="959">
        <v>5</v>
      </c>
    </row>
    <row r="48" spans="1:25" ht="14.45" customHeight="1" x14ac:dyDescent="0.2">
      <c r="A48" s="923" t="s">
        <v>8941</v>
      </c>
      <c r="B48" s="904">
        <v>41</v>
      </c>
      <c r="C48" s="905">
        <v>34.76</v>
      </c>
      <c r="D48" s="906">
        <v>6.8</v>
      </c>
      <c r="E48" s="889">
        <v>42</v>
      </c>
      <c r="F48" s="890">
        <v>34.61</v>
      </c>
      <c r="G48" s="899">
        <v>6.7</v>
      </c>
      <c r="H48" s="893">
        <v>25</v>
      </c>
      <c r="I48" s="887">
        <v>25.93</v>
      </c>
      <c r="J48" s="891">
        <v>9.3000000000000007</v>
      </c>
      <c r="K48" s="892">
        <v>0.61</v>
      </c>
      <c r="L48" s="893">
        <v>1</v>
      </c>
      <c r="M48" s="893">
        <v>12</v>
      </c>
      <c r="N48" s="894">
        <v>4</v>
      </c>
      <c r="O48" s="893" t="s">
        <v>8864</v>
      </c>
      <c r="P48" s="908" t="s">
        <v>8942</v>
      </c>
      <c r="Q48" s="895">
        <f t="shared" si="0"/>
        <v>-16</v>
      </c>
      <c r="R48" s="955">
        <f t="shared" si="0"/>
        <v>-8.8299999999999983</v>
      </c>
      <c r="S48" s="895">
        <f t="shared" si="1"/>
        <v>-17</v>
      </c>
      <c r="T48" s="955">
        <f t="shared" si="2"/>
        <v>-8.68</v>
      </c>
      <c r="U48" s="962">
        <v>100</v>
      </c>
      <c r="V48" s="904">
        <v>232.50000000000003</v>
      </c>
      <c r="W48" s="904">
        <v>132.50000000000003</v>
      </c>
      <c r="X48" s="960">
        <v>2.3250000000000002</v>
      </c>
      <c r="Y48" s="958">
        <v>149</v>
      </c>
    </row>
    <row r="49" spans="1:25" ht="14.45" customHeight="1" x14ac:dyDescent="0.2">
      <c r="A49" s="924" t="s">
        <v>8943</v>
      </c>
      <c r="B49" s="910">
        <v>1</v>
      </c>
      <c r="C49" s="911">
        <v>1.25</v>
      </c>
      <c r="D49" s="909">
        <v>4</v>
      </c>
      <c r="E49" s="914">
        <v>3</v>
      </c>
      <c r="F49" s="915">
        <v>4.18</v>
      </c>
      <c r="G49" s="902">
        <v>24.7</v>
      </c>
      <c r="H49" s="917">
        <v>1</v>
      </c>
      <c r="I49" s="913">
        <v>1.25</v>
      </c>
      <c r="J49" s="901">
        <v>13</v>
      </c>
      <c r="K49" s="916">
        <v>1.25</v>
      </c>
      <c r="L49" s="917">
        <v>3</v>
      </c>
      <c r="M49" s="917">
        <v>27</v>
      </c>
      <c r="N49" s="918">
        <v>9</v>
      </c>
      <c r="O49" s="917" t="s">
        <v>8864</v>
      </c>
      <c r="P49" s="919" t="s">
        <v>8942</v>
      </c>
      <c r="Q49" s="920">
        <f t="shared" si="0"/>
        <v>0</v>
      </c>
      <c r="R49" s="956">
        <f t="shared" si="0"/>
        <v>0</v>
      </c>
      <c r="S49" s="920">
        <f t="shared" si="1"/>
        <v>-2</v>
      </c>
      <c r="T49" s="956">
        <f t="shared" si="2"/>
        <v>-2.9299999999999997</v>
      </c>
      <c r="U49" s="963">
        <v>9</v>
      </c>
      <c r="V49" s="910">
        <v>13</v>
      </c>
      <c r="W49" s="910">
        <v>4</v>
      </c>
      <c r="X49" s="961">
        <v>1.4444444444444444</v>
      </c>
      <c r="Y49" s="959">
        <v>4</v>
      </c>
    </row>
    <row r="50" spans="1:25" ht="14.45" customHeight="1" x14ac:dyDescent="0.2">
      <c r="A50" s="923" t="s">
        <v>8944</v>
      </c>
      <c r="B50" s="896">
        <v>310</v>
      </c>
      <c r="C50" s="897">
        <v>1081.74</v>
      </c>
      <c r="D50" s="898">
        <v>8.9</v>
      </c>
      <c r="E50" s="907">
        <v>309</v>
      </c>
      <c r="F50" s="887">
        <v>1076.06</v>
      </c>
      <c r="G50" s="888">
        <v>8.6</v>
      </c>
      <c r="H50" s="893">
        <v>194</v>
      </c>
      <c r="I50" s="887">
        <v>673.09</v>
      </c>
      <c r="J50" s="888">
        <v>8.5</v>
      </c>
      <c r="K50" s="892">
        <v>3.48</v>
      </c>
      <c r="L50" s="893">
        <v>4</v>
      </c>
      <c r="M50" s="893">
        <v>33</v>
      </c>
      <c r="N50" s="894">
        <v>11</v>
      </c>
      <c r="O50" s="893" t="s">
        <v>8864</v>
      </c>
      <c r="P50" s="908" t="s">
        <v>8945</v>
      </c>
      <c r="Q50" s="895">
        <f t="shared" si="0"/>
        <v>-116</v>
      </c>
      <c r="R50" s="955">
        <f t="shared" si="0"/>
        <v>-408.65</v>
      </c>
      <c r="S50" s="895">
        <f t="shared" si="1"/>
        <v>-115</v>
      </c>
      <c r="T50" s="955">
        <f t="shared" si="2"/>
        <v>-402.96999999999991</v>
      </c>
      <c r="U50" s="962">
        <v>2134</v>
      </c>
      <c r="V50" s="904">
        <v>1649</v>
      </c>
      <c r="W50" s="904">
        <v>-485</v>
      </c>
      <c r="X50" s="960">
        <v>0.77272727272727271</v>
      </c>
      <c r="Y50" s="958">
        <v>15</v>
      </c>
    </row>
    <row r="51" spans="1:25" ht="14.45" customHeight="1" x14ac:dyDescent="0.2">
      <c r="A51" s="924" t="s">
        <v>8946</v>
      </c>
      <c r="B51" s="921">
        <v>16</v>
      </c>
      <c r="C51" s="922">
        <v>57.18</v>
      </c>
      <c r="D51" s="903">
        <v>11.1</v>
      </c>
      <c r="E51" s="912">
        <v>4</v>
      </c>
      <c r="F51" s="913">
        <v>14.24</v>
      </c>
      <c r="G51" s="900">
        <v>11</v>
      </c>
      <c r="H51" s="917">
        <v>13</v>
      </c>
      <c r="I51" s="913">
        <v>46.27</v>
      </c>
      <c r="J51" s="900">
        <v>8.1</v>
      </c>
      <c r="K51" s="916">
        <v>3.56</v>
      </c>
      <c r="L51" s="917">
        <v>4</v>
      </c>
      <c r="M51" s="917">
        <v>36</v>
      </c>
      <c r="N51" s="918">
        <v>12</v>
      </c>
      <c r="O51" s="917" t="s">
        <v>8864</v>
      </c>
      <c r="P51" s="919" t="s">
        <v>8947</v>
      </c>
      <c r="Q51" s="920">
        <f t="shared" si="0"/>
        <v>-3</v>
      </c>
      <c r="R51" s="956">
        <f t="shared" si="0"/>
        <v>-10.909999999999997</v>
      </c>
      <c r="S51" s="920">
        <f t="shared" si="1"/>
        <v>9</v>
      </c>
      <c r="T51" s="956">
        <f t="shared" si="2"/>
        <v>32.03</v>
      </c>
      <c r="U51" s="963">
        <v>156</v>
      </c>
      <c r="V51" s="910">
        <v>105.3</v>
      </c>
      <c r="W51" s="910">
        <v>-50.7</v>
      </c>
      <c r="X51" s="961">
        <v>0.67499999999999993</v>
      </c>
      <c r="Y51" s="959"/>
    </row>
    <row r="52" spans="1:25" ht="14.45" customHeight="1" x14ac:dyDescent="0.2">
      <c r="A52" s="924" t="s">
        <v>8948</v>
      </c>
      <c r="B52" s="921"/>
      <c r="C52" s="922"/>
      <c r="D52" s="903"/>
      <c r="E52" s="912">
        <v>1</v>
      </c>
      <c r="F52" s="913">
        <v>3.91</v>
      </c>
      <c r="G52" s="900">
        <v>7</v>
      </c>
      <c r="H52" s="917">
        <v>2</v>
      </c>
      <c r="I52" s="913">
        <v>7.82</v>
      </c>
      <c r="J52" s="900">
        <v>12</v>
      </c>
      <c r="K52" s="916">
        <v>3.91</v>
      </c>
      <c r="L52" s="917">
        <v>4</v>
      </c>
      <c r="M52" s="917">
        <v>39</v>
      </c>
      <c r="N52" s="918">
        <v>13</v>
      </c>
      <c r="O52" s="917" t="s">
        <v>8864</v>
      </c>
      <c r="P52" s="919" t="s">
        <v>8949</v>
      </c>
      <c r="Q52" s="920">
        <f t="shared" si="0"/>
        <v>2</v>
      </c>
      <c r="R52" s="956">
        <f t="shared" si="0"/>
        <v>7.82</v>
      </c>
      <c r="S52" s="920">
        <f t="shared" si="1"/>
        <v>1</v>
      </c>
      <c r="T52" s="956">
        <f t="shared" si="2"/>
        <v>3.91</v>
      </c>
      <c r="U52" s="963">
        <v>26</v>
      </c>
      <c r="V52" s="910">
        <v>24</v>
      </c>
      <c r="W52" s="910">
        <v>-2</v>
      </c>
      <c r="X52" s="961">
        <v>0.92307692307692313</v>
      </c>
      <c r="Y52" s="959">
        <v>2</v>
      </c>
    </row>
    <row r="53" spans="1:25" ht="14.45" customHeight="1" x14ac:dyDescent="0.2">
      <c r="A53" s="923" t="s">
        <v>8950</v>
      </c>
      <c r="B53" s="896">
        <v>664</v>
      </c>
      <c r="C53" s="897">
        <v>416.23</v>
      </c>
      <c r="D53" s="898">
        <v>4.0999999999999996</v>
      </c>
      <c r="E53" s="907">
        <v>619</v>
      </c>
      <c r="F53" s="887">
        <v>381.5</v>
      </c>
      <c r="G53" s="888">
        <v>4.0999999999999996</v>
      </c>
      <c r="H53" s="893">
        <v>432</v>
      </c>
      <c r="I53" s="887">
        <v>266.98</v>
      </c>
      <c r="J53" s="891">
        <v>4</v>
      </c>
      <c r="K53" s="892">
        <v>0.6</v>
      </c>
      <c r="L53" s="893">
        <v>1</v>
      </c>
      <c r="M53" s="893">
        <v>9</v>
      </c>
      <c r="N53" s="894">
        <v>3</v>
      </c>
      <c r="O53" s="893" t="s">
        <v>8864</v>
      </c>
      <c r="P53" s="908" t="s">
        <v>8951</v>
      </c>
      <c r="Q53" s="895">
        <f t="shared" si="0"/>
        <v>-232</v>
      </c>
      <c r="R53" s="955">
        <f t="shared" si="0"/>
        <v>-149.25</v>
      </c>
      <c r="S53" s="895">
        <f t="shared" si="1"/>
        <v>-187</v>
      </c>
      <c r="T53" s="955">
        <f t="shared" si="2"/>
        <v>-114.51999999999998</v>
      </c>
      <c r="U53" s="962">
        <v>1296</v>
      </c>
      <c r="V53" s="904">
        <v>1728</v>
      </c>
      <c r="W53" s="904">
        <v>432</v>
      </c>
      <c r="X53" s="960">
        <v>1.3333333333333333</v>
      </c>
      <c r="Y53" s="958">
        <v>429</v>
      </c>
    </row>
    <row r="54" spans="1:25" ht="14.45" customHeight="1" x14ac:dyDescent="0.2">
      <c r="A54" s="924" t="s">
        <v>8952</v>
      </c>
      <c r="B54" s="921">
        <v>6</v>
      </c>
      <c r="C54" s="922">
        <v>4.9400000000000004</v>
      </c>
      <c r="D54" s="903">
        <v>6.8</v>
      </c>
      <c r="E54" s="912">
        <v>9</v>
      </c>
      <c r="F54" s="913">
        <v>5.57</v>
      </c>
      <c r="G54" s="900">
        <v>4.0999999999999996</v>
      </c>
      <c r="H54" s="917">
        <v>2</v>
      </c>
      <c r="I54" s="913">
        <v>1.24</v>
      </c>
      <c r="J54" s="901">
        <v>4.5</v>
      </c>
      <c r="K54" s="916">
        <v>0.62</v>
      </c>
      <c r="L54" s="917">
        <v>1</v>
      </c>
      <c r="M54" s="917">
        <v>12</v>
      </c>
      <c r="N54" s="918">
        <v>4</v>
      </c>
      <c r="O54" s="917" t="s">
        <v>8864</v>
      </c>
      <c r="P54" s="919" t="s">
        <v>8953</v>
      </c>
      <c r="Q54" s="920">
        <f t="shared" si="0"/>
        <v>-4</v>
      </c>
      <c r="R54" s="956">
        <f t="shared" si="0"/>
        <v>-3.7</v>
      </c>
      <c r="S54" s="920">
        <f t="shared" si="1"/>
        <v>-7</v>
      </c>
      <c r="T54" s="956">
        <f t="shared" si="2"/>
        <v>-4.33</v>
      </c>
      <c r="U54" s="963">
        <v>8</v>
      </c>
      <c r="V54" s="910">
        <v>9</v>
      </c>
      <c r="W54" s="910">
        <v>1</v>
      </c>
      <c r="X54" s="961">
        <v>1.125</v>
      </c>
      <c r="Y54" s="959">
        <v>2</v>
      </c>
    </row>
    <row r="55" spans="1:25" ht="14.45" customHeight="1" x14ac:dyDescent="0.2">
      <c r="A55" s="924" t="s">
        <v>8954</v>
      </c>
      <c r="B55" s="921"/>
      <c r="C55" s="922"/>
      <c r="D55" s="903"/>
      <c r="E55" s="912">
        <v>1</v>
      </c>
      <c r="F55" s="913">
        <v>0.69</v>
      </c>
      <c r="G55" s="900">
        <v>4</v>
      </c>
      <c r="H55" s="917"/>
      <c r="I55" s="913"/>
      <c r="J55" s="900"/>
      <c r="K55" s="916">
        <v>0.69</v>
      </c>
      <c r="L55" s="917">
        <v>1</v>
      </c>
      <c r="M55" s="917">
        <v>12</v>
      </c>
      <c r="N55" s="918">
        <v>4</v>
      </c>
      <c r="O55" s="917" t="s">
        <v>8864</v>
      </c>
      <c r="P55" s="919" t="s">
        <v>8955</v>
      </c>
      <c r="Q55" s="920">
        <f t="shared" si="0"/>
        <v>0</v>
      </c>
      <c r="R55" s="956">
        <f t="shared" si="0"/>
        <v>0</v>
      </c>
      <c r="S55" s="920">
        <f t="shared" si="1"/>
        <v>-1</v>
      </c>
      <c r="T55" s="956">
        <f t="shared" si="2"/>
        <v>-0.69</v>
      </c>
      <c r="U55" s="963" t="s">
        <v>329</v>
      </c>
      <c r="V55" s="910" t="s">
        <v>329</v>
      </c>
      <c r="W55" s="910" t="s">
        <v>329</v>
      </c>
      <c r="X55" s="961" t="s">
        <v>329</v>
      </c>
      <c r="Y55" s="959"/>
    </row>
    <row r="56" spans="1:25" ht="14.45" customHeight="1" x14ac:dyDescent="0.2">
      <c r="A56" s="923" t="s">
        <v>8956</v>
      </c>
      <c r="B56" s="896">
        <v>49</v>
      </c>
      <c r="C56" s="897">
        <v>230.77</v>
      </c>
      <c r="D56" s="898">
        <v>12.7</v>
      </c>
      <c r="E56" s="907">
        <v>50</v>
      </c>
      <c r="F56" s="887">
        <v>230.15</v>
      </c>
      <c r="G56" s="888">
        <v>13.7</v>
      </c>
      <c r="H56" s="893">
        <v>27</v>
      </c>
      <c r="I56" s="887">
        <v>121.16</v>
      </c>
      <c r="J56" s="888">
        <v>11.2</v>
      </c>
      <c r="K56" s="892">
        <v>4.5199999999999996</v>
      </c>
      <c r="L56" s="893">
        <v>5</v>
      </c>
      <c r="M56" s="893">
        <v>42</v>
      </c>
      <c r="N56" s="894">
        <v>14</v>
      </c>
      <c r="O56" s="893" t="s">
        <v>8864</v>
      </c>
      <c r="P56" s="908" t="s">
        <v>8957</v>
      </c>
      <c r="Q56" s="895">
        <f t="shared" si="0"/>
        <v>-22</v>
      </c>
      <c r="R56" s="955">
        <f t="shared" si="0"/>
        <v>-109.61000000000001</v>
      </c>
      <c r="S56" s="895">
        <f t="shared" si="1"/>
        <v>-23</v>
      </c>
      <c r="T56" s="955">
        <f t="shared" si="2"/>
        <v>-108.99000000000001</v>
      </c>
      <c r="U56" s="962">
        <v>378</v>
      </c>
      <c r="V56" s="904">
        <v>302.39999999999998</v>
      </c>
      <c r="W56" s="904">
        <v>-75.600000000000023</v>
      </c>
      <c r="X56" s="960">
        <v>0.79999999999999993</v>
      </c>
      <c r="Y56" s="958">
        <v>36</v>
      </c>
    </row>
    <row r="57" spans="1:25" ht="14.45" customHeight="1" x14ac:dyDescent="0.2">
      <c r="A57" s="924" t="s">
        <v>8958</v>
      </c>
      <c r="B57" s="921">
        <v>4</v>
      </c>
      <c r="C57" s="922">
        <v>21.12</v>
      </c>
      <c r="D57" s="903">
        <v>11.5</v>
      </c>
      <c r="E57" s="912">
        <v>3</v>
      </c>
      <c r="F57" s="913">
        <v>14.88</v>
      </c>
      <c r="G57" s="900">
        <v>12</v>
      </c>
      <c r="H57" s="917">
        <v>5</v>
      </c>
      <c r="I57" s="913">
        <v>25.22</v>
      </c>
      <c r="J57" s="900">
        <v>11.8</v>
      </c>
      <c r="K57" s="916">
        <v>5.07</v>
      </c>
      <c r="L57" s="917">
        <v>5</v>
      </c>
      <c r="M57" s="917">
        <v>48</v>
      </c>
      <c r="N57" s="918">
        <v>16</v>
      </c>
      <c r="O57" s="917" t="s">
        <v>8864</v>
      </c>
      <c r="P57" s="919" t="s">
        <v>8957</v>
      </c>
      <c r="Q57" s="920">
        <f t="shared" si="0"/>
        <v>1</v>
      </c>
      <c r="R57" s="956">
        <f t="shared" si="0"/>
        <v>4.0999999999999979</v>
      </c>
      <c r="S57" s="920">
        <f t="shared" si="1"/>
        <v>2</v>
      </c>
      <c r="T57" s="956">
        <f t="shared" si="2"/>
        <v>10.339999999999998</v>
      </c>
      <c r="U57" s="963">
        <v>80</v>
      </c>
      <c r="V57" s="910">
        <v>59</v>
      </c>
      <c r="W57" s="910">
        <v>-21</v>
      </c>
      <c r="X57" s="961">
        <v>0.73750000000000004</v>
      </c>
      <c r="Y57" s="959">
        <v>4</v>
      </c>
    </row>
    <row r="58" spans="1:25" ht="14.45" customHeight="1" x14ac:dyDescent="0.2">
      <c r="A58" s="924" t="s">
        <v>8959</v>
      </c>
      <c r="B58" s="921">
        <v>1</v>
      </c>
      <c r="C58" s="922">
        <v>6.81</v>
      </c>
      <c r="D58" s="903">
        <v>8</v>
      </c>
      <c r="E58" s="912"/>
      <c r="F58" s="913"/>
      <c r="G58" s="900"/>
      <c r="H58" s="917"/>
      <c r="I58" s="913"/>
      <c r="J58" s="900"/>
      <c r="K58" s="916">
        <v>6.81</v>
      </c>
      <c r="L58" s="917">
        <v>7</v>
      </c>
      <c r="M58" s="917">
        <v>60</v>
      </c>
      <c r="N58" s="918">
        <v>20</v>
      </c>
      <c r="O58" s="917" t="s">
        <v>8864</v>
      </c>
      <c r="P58" s="919" t="s">
        <v>8957</v>
      </c>
      <c r="Q58" s="920">
        <f t="shared" si="0"/>
        <v>-1</v>
      </c>
      <c r="R58" s="956">
        <f t="shared" si="0"/>
        <v>-6.81</v>
      </c>
      <c r="S58" s="920">
        <f t="shared" si="1"/>
        <v>0</v>
      </c>
      <c r="T58" s="956">
        <f t="shared" si="2"/>
        <v>0</v>
      </c>
      <c r="U58" s="963" t="s">
        <v>329</v>
      </c>
      <c r="V58" s="910" t="s">
        <v>329</v>
      </c>
      <c r="W58" s="910" t="s">
        <v>329</v>
      </c>
      <c r="X58" s="961" t="s">
        <v>329</v>
      </c>
      <c r="Y58" s="959"/>
    </row>
    <row r="59" spans="1:25" ht="14.45" customHeight="1" x14ac:dyDescent="0.2">
      <c r="A59" s="923" t="s">
        <v>8960</v>
      </c>
      <c r="B59" s="904">
        <v>2</v>
      </c>
      <c r="C59" s="905">
        <v>0.99</v>
      </c>
      <c r="D59" s="906">
        <v>2</v>
      </c>
      <c r="E59" s="907">
        <v>1</v>
      </c>
      <c r="F59" s="887">
        <v>0.49</v>
      </c>
      <c r="G59" s="888">
        <v>4</v>
      </c>
      <c r="H59" s="889">
        <v>2</v>
      </c>
      <c r="I59" s="890">
        <v>1.08</v>
      </c>
      <c r="J59" s="891">
        <v>8</v>
      </c>
      <c r="K59" s="892">
        <v>0.49</v>
      </c>
      <c r="L59" s="893">
        <v>2</v>
      </c>
      <c r="M59" s="893">
        <v>21</v>
      </c>
      <c r="N59" s="894">
        <v>7</v>
      </c>
      <c r="O59" s="893" t="s">
        <v>8864</v>
      </c>
      <c r="P59" s="908" t="s">
        <v>8961</v>
      </c>
      <c r="Q59" s="895">
        <f t="shared" si="0"/>
        <v>0</v>
      </c>
      <c r="R59" s="955">
        <f t="shared" si="0"/>
        <v>9.000000000000008E-2</v>
      </c>
      <c r="S59" s="895">
        <f t="shared" si="1"/>
        <v>1</v>
      </c>
      <c r="T59" s="955">
        <f t="shared" si="2"/>
        <v>0.59000000000000008</v>
      </c>
      <c r="U59" s="962">
        <v>14</v>
      </c>
      <c r="V59" s="904">
        <v>16</v>
      </c>
      <c r="W59" s="904">
        <v>2</v>
      </c>
      <c r="X59" s="960">
        <v>1.1428571428571428</v>
      </c>
      <c r="Y59" s="958">
        <v>4</v>
      </c>
    </row>
    <row r="60" spans="1:25" ht="14.45" customHeight="1" x14ac:dyDescent="0.2">
      <c r="A60" s="923" t="s">
        <v>8962</v>
      </c>
      <c r="B60" s="904">
        <v>5</v>
      </c>
      <c r="C60" s="905">
        <v>1.61</v>
      </c>
      <c r="D60" s="906">
        <v>2.4</v>
      </c>
      <c r="E60" s="889">
        <v>10</v>
      </c>
      <c r="F60" s="890">
        <v>3.87</v>
      </c>
      <c r="G60" s="899">
        <v>2.8</v>
      </c>
      <c r="H60" s="893"/>
      <c r="I60" s="887"/>
      <c r="J60" s="888"/>
      <c r="K60" s="892">
        <v>0.32</v>
      </c>
      <c r="L60" s="893">
        <v>1</v>
      </c>
      <c r="M60" s="893">
        <v>9</v>
      </c>
      <c r="N60" s="894">
        <v>3</v>
      </c>
      <c r="O60" s="893" t="s">
        <v>8864</v>
      </c>
      <c r="P60" s="908" t="s">
        <v>8963</v>
      </c>
      <c r="Q60" s="895">
        <f t="shared" si="0"/>
        <v>-5</v>
      </c>
      <c r="R60" s="955">
        <f t="shared" si="0"/>
        <v>-1.61</v>
      </c>
      <c r="S60" s="895">
        <f t="shared" si="1"/>
        <v>-10</v>
      </c>
      <c r="T60" s="955">
        <f t="shared" si="2"/>
        <v>-3.87</v>
      </c>
      <c r="U60" s="962" t="s">
        <v>329</v>
      </c>
      <c r="V60" s="904" t="s">
        <v>329</v>
      </c>
      <c r="W60" s="904" t="s">
        <v>329</v>
      </c>
      <c r="X60" s="960" t="s">
        <v>329</v>
      </c>
      <c r="Y60" s="958"/>
    </row>
    <row r="61" spans="1:25" ht="14.45" customHeight="1" x14ac:dyDescent="0.2">
      <c r="A61" s="924" t="s">
        <v>8964</v>
      </c>
      <c r="B61" s="910">
        <v>1</v>
      </c>
      <c r="C61" s="911">
        <v>0.42</v>
      </c>
      <c r="D61" s="909">
        <v>2</v>
      </c>
      <c r="E61" s="914"/>
      <c r="F61" s="915"/>
      <c r="G61" s="902"/>
      <c r="H61" s="917">
        <v>1</v>
      </c>
      <c r="I61" s="913">
        <v>2.2200000000000002</v>
      </c>
      <c r="J61" s="901">
        <v>46</v>
      </c>
      <c r="K61" s="916">
        <v>0.42</v>
      </c>
      <c r="L61" s="917">
        <v>2</v>
      </c>
      <c r="M61" s="917">
        <v>15</v>
      </c>
      <c r="N61" s="918">
        <v>5</v>
      </c>
      <c r="O61" s="917" t="s">
        <v>8864</v>
      </c>
      <c r="P61" s="919" t="s">
        <v>8965</v>
      </c>
      <c r="Q61" s="920">
        <f t="shared" si="0"/>
        <v>0</v>
      </c>
      <c r="R61" s="956">
        <f t="shared" si="0"/>
        <v>1.8000000000000003</v>
      </c>
      <c r="S61" s="920">
        <f t="shared" si="1"/>
        <v>1</v>
      </c>
      <c r="T61" s="956">
        <f t="shared" si="2"/>
        <v>2.2200000000000002</v>
      </c>
      <c r="U61" s="963">
        <v>5</v>
      </c>
      <c r="V61" s="910">
        <v>46</v>
      </c>
      <c r="W61" s="910">
        <v>41</v>
      </c>
      <c r="X61" s="961">
        <v>9.1999999999999993</v>
      </c>
      <c r="Y61" s="959">
        <v>41</v>
      </c>
    </row>
    <row r="62" spans="1:25" ht="14.45" customHeight="1" x14ac:dyDescent="0.2">
      <c r="A62" s="923" t="s">
        <v>8966</v>
      </c>
      <c r="B62" s="904">
        <v>1</v>
      </c>
      <c r="C62" s="905">
        <v>0.47</v>
      </c>
      <c r="D62" s="906">
        <v>2</v>
      </c>
      <c r="E62" s="907"/>
      <c r="F62" s="887"/>
      <c r="G62" s="888"/>
      <c r="H62" s="889">
        <v>1</v>
      </c>
      <c r="I62" s="890">
        <v>0.68</v>
      </c>
      <c r="J62" s="899">
        <v>3</v>
      </c>
      <c r="K62" s="892">
        <v>0.68</v>
      </c>
      <c r="L62" s="893">
        <v>3</v>
      </c>
      <c r="M62" s="893">
        <v>24</v>
      </c>
      <c r="N62" s="894">
        <v>8</v>
      </c>
      <c r="O62" s="893" t="s">
        <v>8864</v>
      </c>
      <c r="P62" s="908" t="s">
        <v>8967</v>
      </c>
      <c r="Q62" s="895">
        <f t="shared" si="0"/>
        <v>0</v>
      </c>
      <c r="R62" s="955">
        <f t="shared" si="0"/>
        <v>0.21000000000000008</v>
      </c>
      <c r="S62" s="895">
        <f t="shared" si="1"/>
        <v>1</v>
      </c>
      <c r="T62" s="955">
        <f t="shared" si="2"/>
        <v>0.68</v>
      </c>
      <c r="U62" s="962">
        <v>8</v>
      </c>
      <c r="V62" s="904">
        <v>3</v>
      </c>
      <c r="W62" s="904">
        <v>-5</v>
      </c>
      <c r="X62" s="960">
        <v>0.375</v>
      </c>
      <c r="Y62" s="958"/>
    </row>
    <row r="63" spans="1:25" ht="14.45" customHeight="1" x14ac:dyDescent="0.2">
      <c r="A63" s="923" t="s">
        <v>8968</v>
      </c>
      <c r="B63" s="904">
        <v>2</v>
      </c>
      <c r="C63" s="905">
        <v>2.4300000000000002</v>
      </c>
      <c r="D63" s="906">
        <v>16.5</v>
      </c>
      <c r="E63" s="907">
        <v>3</v>
      </c>
      <c r="F63" s="887">
        <v>2.4900000000000002</v>
      </c>
      <c r="G63" s="888">
        <v>12.7</v>
      </c>
      <c r="H63" s="889">
        <v>3</v>
      </c>
      <c r="I63" s="890">
        <v>2.4700000000000002</v>
      </c>
      <c r="J63" s="899">
        <v>8.6999999999999993</v>
      </c>
      <c r="K63" s="892">
        <v>0.82</v>
      </c>
      <c r="L63" s="893">
        <v>3</v>
      </c>
      <c r="M63" s="893">
        <v>30</v>
      </c>
      <c r="N63" s="894">
        <v>10</v>
      </c>
      <c r="O63" s="893" t="s">
        <v>8864</v>
      </c>
      <c r="P63" s="908" t="s">
        <v>8969</v>
      </c>
      <c r="Q63" s="895">
        <f t="shared" si="0"/>
        <v>1</v>
      </c>
      <c r="R63" s="955">
        <f t="shared" si="0"/>
        <v>4.0000000000000036E-2</v>
      </c>
      <c r="S63" s="895">
        <f t="shared" si="1"/>
        <v>0</v>
      </c>
      <c r="T63" s="955">
        <f t="shared" si="2"/>
        <v>-2.0000000000000018E-2</v>
      </c>
      <c r="U63" s="962">
        <v>30</v>
      </c>
      <c r="V63" s="904">
        <v>26.099999999999998</v>
      </c>
      <c r="W63" s="904">
        <v>-3.9000000000000021</v>
      </c>
      <c r="X63" s="960">
        <v>0.86999999999999988</v>
      </c>
      <c r="Y63" s="958">
        <v>1</v>
      </c>
    </row>
    <row r="64" spans="1:25" ht="14.45" customHeight="1" x14ac:dyDescent="0.2">
      <c r="A64" s="924" t="s">
        <v>8970</v>
      </c>
      <c r="B64" s="910"/>
      <c r="C64" s="911"/>
      <c r="D64" s="909"/>
      <c r="E64" s="912"/>
      <c r="F64" s="913"/>
      <c r="G64" s="900"/>
      <c r="H64" s="914">
        <v>1</v>
      </c>
      <c r="I64" s="915">
        <v>1.31</v>
      </c>
      <c r="J64" s="901">
        <v>20</v>
      </c>
      <c r="K64" s="916">
        <v>1.1100000000000001</v>
      </c>
      <c r="L64" s="917">
        <v>4</v>
      </c>
      <c r="M64" s="917">
        <v>36</v>
      </c>
      <c r="N64" s="918">
        <v>12</v>
      </c>
      <c r="O64" s="917" t="s">
        <v>8864</v>
      </c>
      <c r="P64" s="919" t="s">
        <v>8971</v>
      </c>
      <c r="Q64" s="920">
        <f t="shared" si="0"/>
        <v>1</v>
      </c>
      <c r="R64" s="956">
        <f t="shared" si="0"/>
        <v>1.31</v>
      </c>
      <c r="S64" s="920">
        <f t="shared" si="1"/>
        <v>1</v>
      </c>
      <c r="T64" s="956">
        <f t="shared" si="2"/>
        <v>1.31</v>
      </c>
      <c r="U64" s="963">
        <v>12</v>
      </c>
      <c r="V64" s="910">
        <v>20</v>
      </c>
      <c r="W64" s="910">
        <v>8</v>
      </c>
      <c r="X64" s="961">
        <v>1.6666666666666667</v>
      </c>
      <c r="Y64" s="959">
        <v>8</v>
      </c>
    </row>
    <row r="65" spans="1:25" ht="14.45" customHeight="1" x14ac:dyDescent="0.2">
      <c r="A65" s="923" t="s">
        <v>8972</v>
      </c>
      <c r="B65" s="904">
        <v>19</v>
      </c>
      <c r="C65" s="905">
        <v>7.35</v>
      </c>
      <c r="D65" s="906">
        <v>2.1</v>
      </c>
      <c r="E65" s="889">
        <v>25</v>
      </c>
      <c r="F65" s="890">
        <v>10.56</v>
      </c>
      <c r="G65" s="899">
        <v>3.2</v>
      </c>
      <c r="H65" s="893">
        <v>20</v>
      </c>
      <c r="I65" s="887">
        <v>9.1</v>
      </c>
      <c r="J65" s="888">
        <v>2.8</v>
      </c>
      <c r="K65" s="892">
        <v>0.42</v>
      </c>
      <c r="L65" s="893">
        <v>2</v>
      </c>
      <c r="M65" s="893">
        <v>18</v>
      </c>
      <c r="N65" s="894">
        <v>6</v>
      </c>
      <c r="O65" s="893" t="s">
        <v>8864</v>
      </c>
      <c r="P65" s="908" t="s">
        <v>8973</v>
      </c>
      <c r="Q65" s="895">
        <f t="shared" si="0"/>
        <v>1</v>
      </c>
      <c r="R65" s="955">
        <f t="shared" si="0"/>
        <v>1.75</v>
      </c>
      <c r="S65" s="895">
        <f t="shared" si="1"/>
        <v>-5</v>
      </c>
      <c r="T65" s="955">
        <f t="shared" si="2"/>
        <v>-1.4600000000000009</v>
      </c>
      <c r="U65" s="962">
        <v>120</v>
      </c>
      <c r="V65" s="904">
        <v>56</v>
      </c>
      <c r="W65" s="904">
        <v>-64</v>
      </c>
      <c r="X65" s="960">
        <v>0.46666666666666667</v>
      </c>
      <c r="Y65" s="958">
        <v>3</v>
      </c>
    </row>
    <row r="66" spans="1:25" ht="14.45" customHeight="1" x14ac:dyDescent="0.2">
      <c r="A66" s="924" t="s">
        <v>8974</v>
      </c>
      <c r="B66" s="910">
        <v>3</v>
      </c>
      <c r="C66" s="911">
        <v>1.22</v>
      </c>
      <c r="D66" s="909">
        <v>2.7</v>
      </c>
      <c r="E66" s="914">
        <v>1</v>
      </c>
      <c r="F66" s="915">
        <v>0.35</v>
      </c>
      <c r="G66" s="902">
        <v>2</v>
      </c>
      <c r="H66" s="917"/>
      <c r="I66" s="913"/>
      <c r="J66" s="900"/>
      <c r="K66" s="916">
        <v>0.52</v>
      </c>
      <c r="L66" s="917">
        <v>3</v>
      </c>
      <c r="M66" s="917">
        <v>24</v>
      </c>
      <c r="N66" s="918">
        <v>8</v>
      </c>
      <c r="O66" s="917" t="s">
        <v>8864</v>
      </c>
      <c r="P66" s="919" t="s">
        <v>8975</v>
      </c>
      <c r="Q66" s="920">
        <f t="shared" si="0"/>
        <v>-3</v>
      </c>
      <c r="R66" s="956">
        <f t="shared" si="0"/>
        <v>-1.22</v>
      </c>
      <c r="S66" s="920">
        <f t="shared" si="1"/>
        <v>-1</v>
      </c>
      <c r="T66" s="956">
        <f t="shared" si="2"/>
        <v>-0.35</v>
      </c>
      <c r="U66" s="963" t="s">
        <v>329</v>
      </c>
      <c r="V66" s="910" t="s">
        <v>329</v>
      </c>
      <c r="W66" s="910" t="s">
        <v>329</v>
      </c>
      <c r="X66" s="961" t="s">
        <v>329</v>
      </c>
      <c r="Y66" s="959"/>
    </row>
    <row r="67" spans="1:25" ht="14.45" customHeight="1" x14ac:dyDescent="0.2">
      <c r="A67" s="923" t="s">
        <v>8976</v>
      </c>
      <c r="B67" s="904">
        <v>10</v>
      </c>
      <c r="C67" s="905">
        <v>5.6</v>
      </c>
      <c r="D67" s="906">
        <v>8.9</v>
      </c>
      <c r="E67" s="907">
        <v>15</v>
      </c>
      <c r="F67" s="887">
        <v>8.1</v>
      </c>
      <c r="G67" s="888">
        <v>8.6999999999999993</v>
      </c>
      <c r="H67" s="889">
        <v>17</v>
      </c>
      <c r="I67" s="890">
        <v>10.199999999999999</v>
      </c>
      <c r="J67" s="891">
        <v>10.7</v>
      </c>
      <c r="K67" s="892">
        <v>0.51</v>
      </c>
      <c r="L67" s="893">
        <v>2</v>
      </c>
      <c r="M67" s="893">
        <v>21</v>
      </c>
      <c r="N67" s="894">
        <v>7</v>
      </c>
      <c r="O67" s="893" t="s">
        <v>8864</v>
      </c>
      <c r="P67" s="908" t="s">
        <v>8977</v>
      </c>
      <c r="Q67" s="895">
        <f t="shared" si="0"/>
        <v>7</v>
      </c>
      <c r="R67" s="955">
        <f t="shared" si="0"/>
        <v>4.5999999999999996</v>
      </c>
      <c r="S67" s="895">
        <f t="shared" si="1"/>
        <v>2</v>
      </c>
      <c r="T67" s="955">
        <f t="shared" si="2"/>
        <v>2.0999999999999996</v>
      </c>
      <c r="U67" s="962">
        <v>119</v>
      </c>
      <c r="V67" s="904">
        <v>181.89999999999998</v>
      </c>
      <c r="W67" s="904">
        <v>62.899999999999977</v>
      </c>
      <c r="X67" s="960">
        <v>1.5285714285714285</v>
      </c>
      <c r="Y67" s="958">
        <v>90</v>
      </c>
    </row>
    <row r="68" spans="1:25" ht="14.45" customHeight="1" x14ac:dyDescent="0.2">
      <c r="A68" s="924" t="s">
        <v>8978</v>
      </c>
      <c r="B68" s="910">
        <v>1</v>
      </c>
      <c r="C68" s="911">
        <v>0.67</v>
      </c>
      <c r="D68" s="909">
        <v>16</v>
      </c>
      <c r="E68" s="912">
        <v>2</v>
      </c>
      <c r="F68" s="913">
        <v>1.51</v>
      </c>
      <c r="G68" s="900">
        <v>11.5</v>
      </c>
      <c r="H68" s="914"/>
      <c r="I68" s="915"/>
      <c r="J68" s="902"/>
      <c r="K68" s="916">
        <v>0.67</v>
      </c>
      <c r="L68" s="917">
        <v>3</v>
      </c>
      <c r="M68" s="917">
        <v>27</v>
      </c>
      <c r="N68" s="918">
        <v>9</v>
      </c>
      <c r="O68" s="917" t="s">
        <v>8864</v>
      </c>
      <c r="P68" s="919" t="s">
        <v>8977</v>
      </c>
      <c r="Q68" s="920">
        <f t="shared" si="0"/>
        <v>-1</v>
      </c>
      <c r="R68" s="956">
        <f t="shared" si="0"/>
        <v>-0.67</v>
      </c>
      <c r="S68" s="920">
        <f t="shared" si="1"/>
        <v>-2</v>
      </c>
      <c r="T68" s="956">
        <f t="shared" si="2"/>
        <v>-1.51</v>
      </c>
      <c r="U68" s="963" t="s">
        <v>329</v>
      </c>
      <c r="V68" s="910" t="s">
        <v>329</v>
      </c>
      <c r="W68" s="910" t="s">
        <v>329</v>
      </c>
      <c r="X68" s="961" t="s">
        <v>329</v>
      </c>
      <c r="Y68" s="959"/>
    </row>
    <row r="69" spans="1:25" ht="14.45" customHeight="1" x14ac:dyDescent="0.2">
      <c r="A69" s="923" t="s">
        <v>8979</v>
      </c>
      <c r="B69" s="904">
        <v>3</v>
      </c>
      <c r="C69" s="905">
        <v>1.04</v>
      </c>
      <c r="D69" s="906">
        <v>2</v>
      </c>
      <c r="E69" s="907">
        <v>3</v>
      </c>
      <c r="F69" s="887">
        <v>1.04</v>
      </c>
      <c r="G69" s="888">
        <v>2.2999999999999998</v>
      </c>
      <c r="H69" s="889">
        <v>3</v>
      </c>
      <c r="I69" s="890">
        <v>1.9</v>
      </c>
      <c r="J69" s="899">
        <v>4</v>
      </c>
      <c r="K69" s="892">
        <v>0.35</v>
      </c>
      <c r="L69" s="893">
        <v>1</v>
      </c>
      <c r="M69" s="893">
        <v>12</v>
      </c>
      <c r="N69" s="894">
        <v>4</v>
      </c>
      <c r="O69" s="893" t="s">
        <v>8864</v>
      </c>
      <c r="P69" s="908" t="s">
        <v>8980</v>
      </c>
      <c r="Q69" s="895">
        <f t="shared" si="0"/>
        <v>0</v>
      </c>
      <c r="R69" s="955">
        <f t="shared" si="0"/>
        <v>0.85999999999999988</v>
      </c>
      <c r="S69" s="895">
        <f t="shared" si="1"/>
        <v>0</v>
      </c>
      <c r="T69" s="955">
        <f t="shared" si="2"/>
        <v>0.85999999999999988</v>
      </c>
      <c r="U69" s="962">
        <v>12</v>
      </c>
      <c r="V69" s="904">
        <v>12</v>
      </c>
      <c r="W69" s="904">
        <v>0</v>
      </c>
      <c r="X69" s="960">
        <v>1</v>
      </c>
      <c r="Y69" s="958">
        <v>3</v>
      </c>
    </row>
    <row r="70" spans="1:25" ht="14.45" customHeight="1" x14ac:dyDescent="0.2">
      <c r="A70" s="923" t="s">
        <v>8981</v>
      </c>
      <c r="B70" s="896">
        <v>20</v>
      </c>
      <c r="C70" s="897">
        <v>7.01</v>
      </c>
      <c r="D70" s="898">
        <v>3.1</v>
      </c>
      <c r="E70" s="907">
        <v>18</v>
      </c>
      <c r="F70" s="887">
        <v>5.94</v>
      </c>
      <c r="G70" s="888">
        <v>3.1</v>
      </c>
      <c r="H70" s="893">
        <v>12</v>
      </c>
      <c r="I70" s="887">
        <v>5.25</v>
      </c>
      <c r="J70" s="888">
        <v>2.5</v>
      </c>
      <c r="K70" s="892">
        <v>0.3</v>
      </c>
      <c r="L70" s="893">
        <v>1</v>
      </c>
      <c r="M70" s="893">
        <v>12</v>
      </c>
      <c r="N70" s="894">
        <v>4</v>
      </c>
      <c r="O70" s="893" t="s">
        <v>8864</v>
      </c>
      <c r="P70" s="908" t="s">
        <v>8982</v>
      </c>
      <c r="Q70" s="895">
        <f t="shared" ref="Q70:R100" si="3">H70-B70</f>
        <v>-8</v>
      </c>
      <c r="R70" s="955">
        <f t="shared" si="3"/>
        <v>-1.7599999999999998</v>
      </c>
      <c r="S70" s="895">
        <f t="shared" ref="S70:S100" si="4">H70-E70</f>
        <v>-6</v>
      </c>
      <c r="T70" s="955">
        <f t="shared" ref="T70:T100" si="5">I70-F70</f>
        <v>-0.69000000000000039</v>
      </c>
      <c r="U70" s="962">
        <v>48</v>
      </c>
      <c r="V70" s="904">
        <v>30</v>
      </c>
      <c r="W70" s="904">
        <v>-18</v>
      </c>
      <c r="X70" s="960">
        <v>0.625</v>
      </c>
      <c r="Y70" s="958">
        <v>1</v>
      </c>
    </row>
    <row r="71" spans="1:25" ht="14.45" customHeight="1" x14ac:dyDescent="0.2">
      <c r="A71" s="924" t="s">
        <v>8983</v>
      </c>
      <c r="B71" s="921"/>
      <c r="C71" s="922"/>
      <c r="D71" s="903"/>
      <c r="E71" s="912"/>
      <c r="F71" s="913"/>
      <c r="G71" s="900"/>
      <c r="H71" s="917">
        <v>1</v>
      </c>
      <c r="I71" s="913">
        <v>0.55000000000000004</v>
      </c>
      <c r="J71" s="901">
        <v>10</v>
      </c>
      <c r="K71" s="916">
        <v>0.46</v>
      </c>
      <c r="L71" s="917">
        <v>2</v>
      </c>
      <c r="M71" s="917">
        <v>18</v>
      </c>
      <c r="N71" s="918">
        <v>6</v>
      </c>
      <c r="O71" s="917" t="s">
        <v>8864</v>
      </c>
      <c r="P71" s="919" t="s">
        <v>8984</v>
      </c>
      <c r="Q71" s="920">
        <f t="shared" si="3"/>
        <v>1</v>
      </c>
      <c r="R71" s="956">
        <f t="shared" si="3"/>
        <v>0.55000000000000004</v>
      </c>
      <c r="S71" s="920">
        <f t="shared" si="4"/>
        <v>1</v>
      </c>
      <c r="T71" s="956">
        <f t="shared" si="5"/>
        <v>0.55000000000000004</v>
      </c>
      <c r="U71" s="963">
        <v>6</v>
      </c>
      <c r="V71" s="910">
        <v>10</v>
      </c>
      <c r="W71" s="910">
        <v>4</v>
      </c>
      <c r="X71" s="961">
        <v>1.6666666666666667</v>
      </c>
      <c r="Y71" s="959">
        <v>4</v>
      </c>
    </row>
    <row r="72" spans="1:25" ht="14.45" customHeight="1" x14ac:dyDescent="0.2">
      <c r="A72" s="923" t="s">
        <v>8985</v>
      </c>
      <c r="B72" s="896">
        <v>1</v>
      </c>
      <c r="C72" s="897">
        <v>2.48</v>
      </c>
      <c r="D72" s="898">
        <v>12</v>
      </c>
      <c r="E72" s="907"/>
      <c r="F72" s="887"/>
      <c r="G72" s="888"/>
      <c r="H72" s="893"/>
      <c r="I72" s="887"/>
      <c r="J72" s="888"/>
      <c r="K72" s="892">
        <v>2.48</v>
      </c>
      <c r="L72" s="893">
        <v>6</v>
      </c>
      <c r="M72" s="893">
        <v>57</v>
      </c>
      <c r="N72" s="894">
        <v>19</v>
      </c>
      <c r="O72" s="893" t="s">
        <v>8864</v>
      </c>
      <c r="P72" s="908" t="s">
        <v>8986</v>
      </c>
      <c r="Q72" s="895">
        <f t="shared" si="3"/>
        <v>-1</v>
      </c>
      <c r="R72" s="955">
        <f t="shared" si="3"/>
        <v>-2.48</v>
      </c>
      <c r="S72" s="895">
        <f t="shared" si="4"/>
        <v>0</v>
      </c>
      <c r="T72" s="955">
        <f t="shared" si="5"/>
        <v>0</v>
      </c>
      <c r="U72" s="962" t="s">
        <v>329</v>
      </c>
      <c r="V72" s="904" t="s">
        <v>329</v>
      </c>
      <c r="W72" s="904" t="s">
        <v>329</v>
      </c>
      <c r="X72" s="960" t="s">
        <v>329</v>
      </c>
      <c r="Y72" s="958"/>
    </row>
    <row r="73" spans="1:25" ht="14.45" customHeight="1" x14ac:dyDescent="0.2">
      <c r="A73" s="923" t="s">
        <v>8987</v>
      </c>
      <c r="B73" s="896">
        <v>10</v>
      </c>
      <c r="C73" s="897">
        <v>4.59</v>
      </c>
      <c r="D73" s="898">
        <v>3.6</v>
      </c>
      <c r="E73" s="907">
        <v>7</v>
      </c>
      <c r="F73" s="887">
        <v>3.14</v>
      </c>
      <c r="G73" s="888">
        <v>2.9</v>
      </c>
      <c r="H73" s="893">
        <v>7</v>
      </c>
      <c r="I73" s="887">
        <v>3.14</v>
      </c>
      <c r="J73" s="888">
        <v>2.9</v>
      </c>
      <c r="K73" s="892">
        <v>0.45</v>
      </c>
      <c r="L73" s="893">
        <v>1</v>
      </c>
      <c r="M73" s="893">
        <v>12</v>
      </c>
      <c r="N73" s="894">
        <v>4</v>
      </c>
      <c r="O73" s="893" t="s">
        <v>8864</v>
      </c>
      <c r="P73" s="908" t="s">
        <v>8988</v>
      </c>
      <c r="Q73" s="895">
        <f t="shared" si="3"/>
        <v>-3</v>
      </c>
      <c r="R73" s="955">
        <f t="shared" si="3"/>
        <v>-1.4499999999999997</v>
      </c>
      <c r="S73" s="895">
        <f t="shared" si="4"/>
        <v>0</v>
      </c>
      <c r="T73" s="955">
        <f t="shared" si="5"/>
        <v>0</v>
      </c>
      <c r="U73" s="962">
        <v>28</v>
      </c>
      <c r="V73" s="904">
        <v>20.3</v>
      </c>
      <c r="W73" s="904">
        <v>-7.6999999999999993</v>
      </c>
      <c r="X73" s="960">
        <v>0.72499999999999998</v>
      </c>
      <c r="Y73" s="958">
        <v>1</v>
      </c>
    </row>
    <row r="74" spans="1:25" ht="14.45" customHeight="1" x14ac:dyDescent="0.2">
      <c r="A74" s="923" t="s">
        <v>8989</v>
      </c>
      <c r="B74" s="904"/>
      <c r="C74" s="905"/>
      <c r="D74" s="906"/>
      <c r="E74" s="907"/>
      <c r="F74" s="887"/>
      <c r="G74" s="888"/>
      <c r="H74" s="889">
        <v>1</v>
      </c>
      <c r="I74" s="890">
        <v>0.54</v>
      </c>
      <c r="J74" s="891">
        <v>10</v>
      </c>
      <c r="K74" s="892">
        <v>0.54</v>
      </c>
      <c r="L74" s="893">
        <v>3</v>
      </c>
      <c r="M74" s="893">
        <v>27</v>
      </c>
      <c r="N74" s="894">
        <v>9</v>
      </c>
      <c r="O74" s="893" t="s">
        <v>8864</v>
      </c>
      <c r="P74" s="908" t="s">
        <v>8990</v>
      </c>
      <c r="Q74" s="895">
        <f t="shared" si="3"/>
        <v>1</v>
      </c>
      <c r="R74" s="955">
        <f t="shared" si="3"/>
        <v>0.54</v>
      </c>
      <c r="S74" s="895">
        <f t="shared" si="4"/>
        <v>1</v>
      </c>
      <c r="T74" s="955">
        <f t="shared" si="5"/>
        <v>0.54</v>
      </c>
      <c r="U74" s="962">
        <v>9</v>
      </c>
      <c r="V74" s="904">
        <v>10</v>
      </c>
      <c r="W74" s="904">
        <v>1</v>
      </c>
      <c r="X74" s="960">
        <v>1.1111111111111112</v>
      </c>
      <c r="Y74" s="958">
        <v>1</v>
      </c>
    </row>
    <row r="75" spans="1:25" ht="14.45" customHeight="1" x14ac:dyDescent="0.2">
      <c r="A75" s="923" t="s">
        <v>8991</v>
      </c>
      <c r="B75" s="904">
        <v>1</v>
      </c>
      <c r="C75" s="905">
        <v>0.49</v>
      </c>
      <c r="D75" s="906">
        <v>8</v>
      </c>
      <c r="E75" s="907">
        <v>1</v>
      </c>
      <c r="F75" s="887">
        <v>0.54</v>
      </c>
      <c r="G75" s="888">
        <v>22</v>
      </c>
      <c r="H75" s="889"/>
      <c r="I75" s="890"/>
      <c r="J75" s="899"/>
      <c r="K75" s="892">
        <v>0.49</v>
      </c>
      <c r="L75" s="893">
        <v>2</v>
      </c>
      <c r="M75" s="893">
        <v>21</v>
      </c>
      <c r="N75" s="894">
        <v>7</v>
      </c>
      <c r="O75" s="893" t="s">
        <v>8864</v>
      </c>
      <c r="P75" s="908" t="s">
        <v>8992</v>
      </c>
      <c r="Q75" s="895">
        <f t="shared" si="3"/>
        <v>-1</v>
      </c>
      <c r="R75" s="955">
        <f t="shared" si="3"/>
        <v>-0.49</v>
      </c>
      <c r="S75" s="895">
        <f t="shared" si="4"/>
        <v>-1</v>
      </c>
      <c r="T75" s="955">
        <f t="shared" si="5"/>
        <v>-0.54</v>
      </c>
      <c r="U75" s="962" t="s">
        <v>329</v>
      </c>
      <c r="V75" s="904" t="s">
        <v>329</v>
      </c>
      <c r="W75" s="904" t="s">
        <v>329</v>
      </c>
      <c r="X75" s="960" t="s">
        <v>329</v>
      </c>
      <c r="Y75" s="958"/>
    </row>
    <row r="76" spans="1:25" ht="14.45" customHeight="1" x14ac:dyDescent="0.2">
      <c r="A76" s="924" t="s">
        <v>8993</v>
      </c>
      <c r="B76" s="910"/>
      <c r="C76" s="911"/>
      <c r="D76" s="909"/>
      <c r="E76" s="912"/>
      <c r="F76" s="913"/>
      <c r="G76" s="900"/>
      <c r="H76" s="914">
        <v>1</v>
      </c>
      <c r="I76" s="915">
        <v>0.97</v>
      </c>
      <c r="J76" s="902">
        <v>10</v>
      </c>
      <c r="K76" s="916">
        <v>0.97</v>
      </c>
      <c r="L76" s="917">
        <v>4</v>
      </c>
      <c r="M76" s="917">
        <v>36</v>
      </c>
      <c r="N76" s="918">
        <v>12</v>
      </c>
      <c r="O76" s="917" t="s">
        <v>8864</v>
      </c>
      <c r="P76" s="919" t="s">
        <v>8994</v>
      </c>
      <c r="Q76" s="920">
        <f t="shared" si="3"/>
        <v>1</v>
      </c>
      <c r="R76" s="956">
        <f t="shared" si="3"/>
        <v>0.97</v>
      </c>
      <c r="S76" s="920">
        <f t="shared" si="4"/>
        <v>1</v>
      </c>
      <c r="T76" s="956">
        <f t="shared" si="5"/>
        <v>0.97</v>
      </c>
      <c r="U76" s="963">
        <v>12</v>
      </c>
      <c r="V76" s="910">
        <v>10</v>
      </c>
      <c r="W76" s="910">
        <v>-2</v>
      </c>
      <c r="X76" s="961">
        <v>0.83333333333333337</v>
      </c>
      <c r="Y76" s="959"/>
    </row>
    <row r="77" spans="1:25" ht="14.45" customHeight="1" x14ac:dyDescent="0.2">
      <c r="A77" s="923" t="s">
        <v>8995</v>
      </c>
      <c r="B77" s="904"/>
      <c r="C77" s="905"/>
      <c r="D77" s="906"/>
      <c r="E77" s="907"/>
      <c r="F77" s="887"/>
      <c r="G77" s="888"/>
      <c r="H77" s="889">
        <v>1</v>
      </c>
      <c r="I77" s="890">
        <v>0.25</v>
      </c>
      <c r="J77" s="899">
        <v>1</v>
      </c>
      <c r="K77" s="892">
        <v>0.25</v>
      </c>
      <c r="L77" s="893">
        <v>1</v>
      </c>
      <c r="M77" s="893">
        <v>9</v>
      </c>
      <c r="N77" s="894">
        <v>3</v>
      </c>
      <c r="O77" s="893" t="s">
        <v>8864</v>
      </c>
      <c r="P77" s="908" t="s">
        <v>8996</v>
      </c>
      <c r="Q77" s="895">
        <f t="shared" si="3"/>
        <v>1</v>
      </c>
      <c r="R77" s="955">
        <f t="shared" si="3"/>
        <v>0.25</v>
      </c>
      <c r="S77" s="895">
        <f t="shared" si="4"/>
        <v>1</v>
      </c>
      <c r="T77" s="955">
        <f t="shared" si="5"/>
        <v>0.25</v>
      </c>
      <c r="U77" s="962">
        <v>3</v>
      </c>
      <c r="V77" s="904">
        <v>1</v>
      </c>
      <c r="W77" s="904">
        <v>-2</v>
      </c>
      <c r="X77" s="960">
        <v>0.33333333333333331</v>
      </c>
      <c r="Y77" s="958"/>
    </row>
    <row r="78" spans="1:25" ht="14.45" customHeight="1" x14ac:dyDescent="0.2">
      <c r="A78" s="923" t="s">
        <v>8997</v>
      </c>
      <c r="B78" s="896">
        <v>2</v>
      </c>
      <c r="C78" s="897">
        <v>0.69</v>
      </c>
      <c r="D78" s="898">
        <v>2.5</v>
      </c>
      <c r="E78" s="907"/>
      <c r="F78" s="887"/>
      <c r="G78" s="888"/>
      <c r="H78" s="893"/>
      <c r="I78" s="887"/>
      <c r="J78" s="888"/>
      <c r="K78" s="892">
        <v>0.34</v>
      </c>
      <c r="L78" s="893">
        <v>2</v>
      </c>
      <c r="M78" s="893">
        <v>15</v>
      </c>
      <c r="N78" s="894">
        <v>5</v>
      </c>
      <c r="O78" s="893" t="s">
        <v>8864</v>
      </c>
      <c r="P78" s="908" t="s">
        <v>8998</v>
      </c>
      <c r="Q78" s="895">
        <f t="shared" si="3"/>
        <v>-2</v>
      </c>
      <c r="R78" s="955">
        <f t="shared" si="3"/>
        <v>-0.69</v>
      </c>
      <c r="S78" s="895">
        <f t="shared" si="4"/>
        <v>0</v>
      </c>
      <c r="T78" s="955">
        <f t="shared" si="5"/>
        <v>0</v>
      </c>
      <c r="U78" s="962" t="s">
        <v>329</v>
      </c>
      <c r="V78" s="904" t="s">
        <v>329</v>
      </c>
      <c r="W78" s="904" t="s">
        <v>329</v>
      </c>
      <c r="X78" s="960" t="s">
        <v>329</v>
      </c>
      <c r="Y78" s="958"/>
    </row>
    <row r="79" spans="1:25" ht="14.45" customHeight="1" x14ac:dyDescent="0.2">
      <c r="A79" s="923" t="s">
        <v>8999</v>
      </c>
      <c r="B79" s="904"/>
      <c r="C79" s="905"/>
      <c r="D79" s="906"/>
      <c r="E79" s="907"/>
      <c r="F79" s="887"/>
      <c r="G79" s="888"/>
      <c r="H79" s="889">
        <v>2</v>
      </c>
      <c r="I79" s="890">
        <v>1.71</v>
      </c>
      <c r="J79" s="891">
        <v>17.5</v>
      </c>
      <c r="K79" s="892">
        <v>0.77</v>
      </c>
      <c r="L79" s="893">
        <v>3</v>
      </c>
      <c r="M79" s="893">
        <v>30</v>
      </c>
      <c r="N79" s="894">
        <v>10</v>
      </c>
      <c r="O79" s="893" t="s">
        <v>8864</v>
      </c>
      <c r="P79" s="908" t="s">
        <v>9000</v>
      </c>
      <c r="Q79" s="895">
        <f t="shared" si="3"/>
        <v>2</v>
      </c>
      <c r="R79" s="955">
        <f t="shared" si="3"/>
        <v>1.71</v>
      </c>
      <c r="S79" s="895">
        <f t="shared" si="4"/>
        <v>2</v>
      </c>
      <c r="T79" s="955">
        <f t="shared" si="5"/>
        <v>1.71</v>
      </c>
      <c r="U79" s="962">
        <v>20</v>
      </c>
      <c r="V79" s="904">
        <v>35</v>
      </c>
      <c r="W79" s="904">
        <v>15</v>
      </c>
      <c r="X79" s="960">
        <v>1.75</v>
      </c>
      <c r="Y79" s="958">
        <v>16</v>
      </c>
    </row>
    <row r="80" spans="1:25" ht="14.45" customHeight="1" x14ac:dyDescent="0.2">
      <c r="A80" s="923" t="s">
        <v>9001</v>
      </c>
      <c r="B80" s="904">
        <v>2</v>
      </c>
      <c r="C80" s="905">
        <v>2.2000000000000002</v>
      </c>
      <c r="D80" s="906">
        <v>11</v>
      </c>
      <c r="E80" s="889">
        <v>2</v>
      </c>
      <c r="F80" s="890">
        <v>1.42</v>
      </c>
      <c r="G80" s="899">
        <v>2.5</v>
      </c>
      <c r="H80" s="893"/>
      <c r="I80" s="887"/>
      <c r="J80" s="888"/>
      <c r="K80" s="892">
        <v>0.71</v>
      </c>
      <c r="L80" s="893">
        <v>1</v>
      </c>
      <c r="M80" s="893">
        <v>12</v>
      </c>
      <c r="N80" s="894">
        <v>4</v>
      </c>
      <c r="O80" s="893" t="s">
        <v>8864</v>
      </c>
      <c r="P80" s="908" t="s">
        <v>9002</v>
      </c>
      <c r="Q80" s="895">
        <f t="shared" si="3"/>
        <v>-2</v>
      </c>
      <c r="R80" s="955">
        <f t="shared" si="3"/>
        <v>-2.2000000000000002</v>
      </c>
      <c r="S80" s="895">
        <f t="shared" si="4"/>
        <v>-2</v>
      </c>
      <c r="T80" s="955">
        <f t="shared" si="5"/>
        <v>-1.42</v>
      </c>
      <c r="U80" s="962" t="s">
        <v>329</v>
      </c>
      <c r="V80" s="904" t="s">
        <v>329</v>
      </c>
      <c r="W80" s="904" t="s">
        <v>329</v>
      </c>
      <c r="X80" s="960" t="s">
        <v>329</v>
      </c>
      <c r="Y80" s="958"/>
    </row>
    <row r="81" spans="1:25" ht="14.45" customHeight="1" x14ac:dyDescent="0.2">
      <c r="A81" s="923" t="s">
        <v>9003</v>
      </c>
      <c r="B81" s="904"/>
      <c r="C81" s="905"/>
      <c r="D81" s="906"/>
      <c r="E81" s="889">
        <v>1</v>
      </c>
      <c r="F81" s="890">
        <v>1.2</v>
      </c>
      <c r="G81" s="899">
        <v>21</v>
      </c>
      <c r="H81" s="893"/>
      <c r="I81" s="887"/>
      <c r="J81" s="888"/>
      <c r="K81" s="892">
        <v>0.32</v>
      </c>
      <c r="L81" s="893">
        <v>1</v>
      </c>
      <c r="M81" s="893">
        <v>9</v>
      </c>
      <c r="N81" s="894">
        <v>3</v>
      </c>
      <c r="O81" s="893" t="s">
        <v>8864</v>
      </c>
      <c r="P81" s="908" t="s">
        <v>9004</v>
      </c>
      <c r="Q81" s="895">
        <f t="shared" si="3"/>
        <v>0</v>
      </c>
      <c r="R81" s="955">
        <f t="shared" si="3"/>
        <v>0</v>
      </c>
      <c r="S81" s="895">
        <f t="shared" si="4"/>
        <v>-1</v>
      </c>
      <c r="T81" s="955">
        <f t="shared" si="5"/>
        <v>-1.2</v>
      </c>
      <c r="U81" s="962" t="s">
        <v>329</v>
      </c>
      <c r="V81" s="904" t="s">
        <v>329</v>
      </c>
      <c r="W81" s="904" t="s">
        <v>329</v>
      </c>
      <c r="X81" s="960" t="s">
        <v>329</v>
      </c>
      <c r="Y81" s="958"/>
    </row>
    <row r="82" spans="1:25" ht="14.45" customHeight="1" x14ac:dyDescent="0.2">
      <c r="A82" s="923" t="s">
        <v>9005</v>
      </c>
      <c r="B82" s="904"/>
      <c r="C82" s="905"/>
      <c r="D82" s="906"/>
      <c r="E82" s="907"/>
      <c r="F82" s="887"/>
      <c r="G82" s="888"/>
      <c r="H82" s="889">
        <v>1</v>
      </c>
      <c r="I82" s="890">
        <v>22</v>
      </c>
      <c r="J82" s="891">
        <v>139</v>
      </c>
      <c r="K82" s="892">
        <v>3.04</v>
      </c>
      <c r="L82" s="893">
        <v>4</v>
      </c>
      <c r="M82" s="893">
        <v>36</v>
      </c>
      <c r="N82" s="894">
        <v>12</v>
      </c>
      <c r="O82" s="893" t="s">
        <v>8864</v>
      </c>
      <c r="P82" s="908" t="s">
        <v>9006</v>
      </c>
      <c r="Q82" s="895">
        <f t="shared" si="3"/>
        <v>1</v>
      </c>
      <c r="R82" s="955">
        <f t="shared" si="3"/>
        <v>22</v>
      </c>
      <c r="S82" s="895">
        <f t="shared" si="4"/>
        <v>1</v>
      </c>
      <c r="T82" s="955">
        <f t="shared" si="5"/>
        <v>22</v>
      </c>
      <c r="U82" s="962">
        <v>12</v>
      </c>
      <c r="V82" s="904">
        <v>139</v>
      </c>
      <c r="W82" s="904">
        <v>127</v>
      </c>
      <c r="X82" s="960">
        <v>11.583333333333334</v>
      </c>
      <c r="Y82" s="958">
        <v>127</v>
      </c>
    </row>
    <row r="83" spans="1:25" ht="14.45" customHeight="1" x14ac:dyDescent="0.2">
      <c r="A83" s="923" t="s">
        <v>9007</v>
      </c>
      <c r="B83" s="896">
        <v>13</v>
      </c>
      <c r="C83" s="897">
        <v>14.1</v>
      </c>
      <c r="D83" s="898">
        <v>6.2</v>
      </c>
      <c r="E83" s="907">
        <v>7</v>
      </c>
      <c r="F83" s="887">
        <v>7.22</v>
      </c>
      <c r="G83" s="888">
        <v>6.6</v>
      </c>
      <c r="H83" s="893">
        <v>6</v>
      </c>
      <c r="I83" s="887">
        <v>6.19</v>
      </c>
      <c r="J83" s="888">
        <v>5</v>
      </c>
      <c r="K83" s="892">
        <v>1.03</v>
      </c>
      <c r="L83" s="893">
        <v>2</v>
      </c>
      <c r="M83" s="893">
        <v>18</v>
      </c>
      <c r="N83" s="894">
        <v>6</v>
      </c>
      <c r="O83" s="893" t="s">
        <v>8864</v>
      </c>
      <c r="P83" s="908" t="s">
        <v>9008</v>
      </c>
      <c r="Q83" s="895">
        <f t="shared" si="3"/>
        <v>-7</v>
      </c>
      <c r="R83" s="955">
        <f t="shared" si="3"/>
        <v>-7.9099999999999993</v>
      </c>
      <c r="S83" s="895">
        <f t="shared" si="4"/>
        <v>-1</v>
      </c>
      <c r="T83" s="955">
        <f t="shared" si="5"/>
        <v>-1.0299999999999994</v>
      </c>
      <c r="U83" s="962">
        <v>36</v>
      </c>
      <c r="V83" s="904">
        <v>30</v>
      </c>
      <c r="W83" s="904">
        <v>-6</v>
      </c>
      <c r="X83" s="960">
        <v>0.83333333333333337</v>
      </c>
      <c r="Y83" s="958">
        <v>4</v>
      </c>
    </row>
    <row r="84" spans="1:25" ht="14.45" customHeight="1" x14ac:dyDescent="0.2">
      <c r="A84" s="924" t="s">
        <v>9009</v>
      </c>
      <c r="B84" s="921"/>
      <c r="C84" s="922"/>
      <c r="D84" s="903"/>
      <c r="E84" s="912">
        <v>1</v>
      </c>
      <c r="F84" s="913">
        <v>1.73</v>
      </c>
      <c r="G84" s="900">
        <v>11</v>
      </c>
      <c r="H84" s="917"/>
      <c r="I84" s="913"/>
      <c r="J84" s="900"/>
      <c r="K84" s="916">
        <v>1.73</v>
      </c>
      <c r="L84" s="917">
        <v>3</v>
      </c>
      <c r="M84" s="917">
        <v>30</v>
      </c>
      <c r="N84" s="918">
        <v>10</v>
      </c>
      <c r="O84" s="917" t="s">
        <v>8864</v>
      </c>
      <c r="P84" s="919" t="s">
        <v>9008</v>
      </c>
      <c r="Q84" s="920">
        <f t="shared" si="3"/>
        <v>0</v>
      </c>
      <c r="R84" s="956">
        <f t="shared" si="3"/>
        <v>0</v>
      </c>
      <c r="S84" s="920">
        <f t="shared" si="4"/>
        <v>-1</v>
      </c>
      <c r="T84" s="956">
        <f t="shared" si="5"/>
        <v>-1.73</v>
      </c>
      <c r="U84" s="963" t="s">
        <v>329</v>
      </c>
      <c r="V84" s="910" t="s">
        <v>329</v>
      </c>
      <c r="W84" s="910" t="s">
        <v>329</v>
      </c>
      <c r="X84" s="961" t="s">
        <v>329</v>
      </c>
      <c r="Y84" s="959"/>
    </row>
    <row r="85" spans="1:25" ht="14.45" customHeight="1" x14ac:dyDescent="0.2">
      <c r="A85" s="923" t="s">
        <v>9010</v>
      </c>
      <c r="B85" s="904">
        <v>1</v>
      </c>
      <c r="C85" s="905">
        <v>0.54</v>
      </c>
      <c r="D85" s="906">
        <v>2</v>
      </c>
      <c r="E85" s="889">
        <v>1</v>
      </c>
      <c r="F85" s="890">
        <v>0.54</v>
      </c>
      <c r="G85" s="899">
        <v>3</v>
      </c>
      <c r="H85" s="893"/>
      <c r="I85" s="887"/>
      <c r="J85" s="888"/>
      <c r="K85" s="892">
        <v>0.54</v>
      </c>
      <c r="L85" s="893">
        <v>2</v>
      </c>
      <c r="M85" s="893">
        <v>15</v>
      </c>
      <c r="N85" s="894">
        <v>5</v>
      </c>
      <c r="O85" s="893" t="s">
        <v>8864</v>
      </c>
      <c r="P85" s="908" t="s">
        <v>9011</v>
      </c>
      <c r="Q85" s="895">
        <f t="shared" si="3"/>
        <v>-1</v>
      </c>
      <c r="R85" s="955">
        <f t="shared" si="3"/>
        <v>-0.54</v>
      </c>
      <c r="S85" s="895">
        <f t="shared" si="4"/>
        <v>-1</v>
      </c>
      <c r="T85" s="955">
        <f t="shared" si="5"/>
        <v>-0.54</v>
      </c>
      <c r="U85" s="962" t="s">
        <v>329</v>
      </c>
      <c r="V85" s="904" t="s">
        <v>329</v>
      </c>
      <c r="W85" s="904" t="s">
        <v>329</v>
      </c>
      <c r="X85" s="960" t="s">
        <v>329</v>
      </c>
      <c r="Y85" s="958"/>
    </row>
    <row r="86" spans="1:25" ht="14.45" customHeight="1" x14ac:dyDescent="0.2">
      <c r="A86" s="923" t="s">
        <v>9012</v>
      </c>
      <c r="B86" s="904"/>
      <c r="C86" s="905"/>
      <c r="D86" s="906"/>
      <c r="E86" s="889">
        <v>2</v>
      </c>
      <c r="F86" s="890">
        <v>3.96</v>
      </c>
      <c r="G86" s="899">
        <v>26</v>
      </c>
      <c r="H86" s="893">
        <v>1</v>
      </c>
      <c r="I86" s="887">
        <v>1.43</v>
      </c>
      <c r="J86" s="891">
        <v>16</v>
      </c>
      <c r="K86" s="892">
        <v>1.43</v>
      </c>
      <c r="L86" s="893">
        <v>4</v>
      </c>
      <c r="M86" s="893">
        <v>36</v>
      </c>
      <c r="N86" s="894">
        <v>12</v>
      </c>
      <c r="O86" s="893" t="s">
        <v>8864</v>
      </c>
      <c r="P86" s="908" t="s">
        <v>9013</v>
      </c>
      <c r="Q86" s="895">
        <f t="shared" si="3"/>
        <v>1</v>
      </c>
      <c r="R86" s="955">
        <f t="shared" si="3"/>
        <v>1.43</v>
      </c>
      <c r="S86" s="895">
        <f t="shared" si="4"/>
        <v>-1</v>
      </c>
      <c r="T86" s="955">
        <f t="shared" si="5"/>
        <v>-2.5300000000000002</v>
      </c>
      <c r="U86" s="962">
        <v>12</v>
      </c>
      <c r="V86" s="904">
        <v>16</v>
      </c>
      <c r="W86" s="904">
        <v>4</v>
      </c>
      <c r="X86" s="960">
        <v>1.3333333333333333</v>
      </c>
      <c r="Y86" s="958">
        <v>4</v>
      </c>
    </row>
    <row r="87" spans="1:25" ht="14.45" customHeight="1" x14ac:dyDescent="0.2">
      <c r="A87" s="924" t="s">
        <v>9014</v>
      </c>
      <c r="B87" s="910"/>
      <c r="C87" s="911"/>
      <c r="D87" s="909"/>
      <c r="E87" s="914">
        <v>1</v>
      </c>
      <c r="F87" s="915">
        <v>3.72</v>
      </c>
      <c r="G87" s="902">
        <v>30</v>
      </c>
      <c r="H87" s="917"/>
      <c r="I87" s="913"/>
      <c r="J87" s="900"/>
      <c r="K87" s="916">
        <v>3.72</v>
      </c>
      <c r="L87" s="917">
        <v>8</v>
      </c>
      <c r="M87" s="917">
        <v>69</v>
      </c>
      <c r="N87" s="918">
        <v>23</v>
      </c>
      <c r="O87" s="917" t="s">
        <v>8864</v>
      </c>
      <c r="P87" s="919" t="s">
        <v>9015</v>
      </c>
      <c r="Q87" s="920">
        <f t="shared" si="3"/>
        <v>0</v>
      </c>
      <c r="R87" s="956">
        <f t="shared" si="3"/>
        <v>0</v>
      </c>
      <c r="S87" s="920">
        <f t="shared" si="4"/>
        <v>-1</v>
      </c>
      <c r="T87" s="956">
        <f t="shared" si="5"/>
        <v>-3.72</v>
      </c>
      <c r="U87" s="963" t="s">
        <v>329</v>
      </c>
      <c r="V87" s="910" t="s">
        <v>329</v>
      </c>
      <c r="W87" s="910" t="s">
        <v>329</v>
      </c>
      <c r="X87" s="961" t="s">
        <v>329</v>
      </c>
      <c r="Y87" s="959"/>
    </row>
    <row r="88" spans="1:25" ht="14.45" customHeight="1" x14ac:dyDescent="0.2">
      <c r="A88" s="923" t="s">
        <v>9016</v>
      </c>
      <c r="B88" s="904">
        <v>2</v>
      </c>
      <c r="C88" s="905">
        <v>1.08</v>
      </c>
      <c r="D88" s="906">
        <v>7.5</v>
      </c>
      <c r="E88" s="889">
        <v>1</v>
      </c>
      <c r="F88" s="890">
        <v>0.54</v>
      </c>
      <c r="G88" s="899">
        <v>14</v>
      </c>
      <c r="H88" s="893"/>
      <c r="I88" s="887"/>
      <c r="J88" s="888"/>
      <c r="K88" s="892">
        <v>0.54</v>
      </c>
      <c r="L88" s="893">
        <v>2</v>
      </c>
      <c r="M88" s="893">
        <v>21</v>
      </c>
      <c r="N88" s="894">
        <v>7</v>
      </c>
      <c r="O88" s="893" t="s">
        <v>8864</v>
      </c>
      <c r="P88" s="908" t="s">
        <v>9017</v>
      </c>
      <c r="Q88" s="895">
        <f t="shared" si="3"/>
        <v>-2</v>
      </c>
      <c r="R88" s="955">
        <f t="shared" si="3"/>
        <v>-1.08</v>
      </c>
      <c r="S88" s="895">
        <f t="shared" si="4"/>
        <v>-1</v>
      </c>
      <c r="T88" s="955">
        <f t="shared" si="5"/>
        <v>-0.54</v>
      </c>
      <c r="U88" s="962" t="s">
        <v>329</v>
      </c>
      <c r="V88" s="904" t="s">
        <v>329</v>
      </c>
      <c r="W88" s="904" t="s">
        <v>329</v>
      </c>
      <c r="X88" s="960" t="s">
        <v>329</v>
      </c>
      <c r="Y88" s="958"/>
    </row>
    <row r="89" spans="1:25" ht="14.45" customHeight="1" x14ac:dyDescent="0.2">
      <c r="A89" s="924" t="s">
        <v>9018</v>
      </c>
      <c r="B89" s="910"/>
      <c r="C89" s="911"/>
      <c r="D89" s="909"/>
      <c r="E89" s="914">
        <v>1</v>
      </c>
      <c r="F89" s="915">
        <v>0.82</v>
      </c>
      <c r="G89" s="902">
        <v>8</v>
      </c>
      <c r="H89" s="917">
        <v>1</v>
      </c>
      <c r="I89" s="913">
        <v>0.82</v>
      </c>
      <c r="J89" s="901">
        <v>14</v>
      </c>
      <c r="K89" s="916">
        <v>0.82</v>
      </c>
      <c r="L89" s="917">
        <v>3</v>
      </c>
      <c r="M89" s="917">
        <v>30</v>
      </c>
      <c r="N89" s="918">
        <v>10</v>
      </c>
      <c r="O89" s="917" t="s">
        <v>8864</v>
      </c>
      <c r="P89" s="919" t="s">
        <v>9019</v>
      </c>
      <c r="Q89" s="920">
        <f t="shared" si="3"/>
        <v>1</v>
      </c>
      <c r="R89" s="956">
        <f t="shared" si="3"/>
        <v>0.82</v>
      </c>
      <c r="S89" s="920">
        <f t="shared" si="4"/>
        <v>0</v>
      </c>
      <c r="T89" s="956">
        <f t="shared" si="5"/>
        <v>0</v>
      </c>
      <c r="U89" s="963">
        <v>10</v>
      </c>
      <c r="V89" s="910">
        <v>14</v>
      </c>
      <c r="W89" s="910">
        <v>4</v>
      </c>
      <c r="X89" s="961">
        <v>1.4</v>
      </c>
      <c r="Y89" s="959">
        <v>4</v>
      </c>
    </row>
    <row r="90" spans="1:25" ht="14.45" customHeight="1" x14ac:dyDescent="0.2">
      <c r="A90" s="923" t="s">
        <v>9020</v>
      </c>
      <c r="B90" s="896">
        <v>1</v>
      </c>
      <c r="C90" s="897">
        <v>2.56</v>
      </c>
      <c r="D90" s="898">
        <v>37</v>
      </c>
      <c r="E90" s="907"/>
      <c r="F90" s="887"/>
      <c r="G90" s="888"/>
      <c r="H90" s="893"/>
      <c r="I90" s="887"/>
      <c r="J90" s="888"/>
      <c r="K90" s="892">
        <v>1.6</v>
      </c>
      <c r="L90" s="893">
        <v>4</v>
      </c>
      <c r="M90" s="893">
        <v>39</v>
      </c>
      <c r="N90" s="894">
        <v>13</v>
      </c>
      <c r="O90" s="893" t="s">
        <v>8864</v>
      </c>
      <c r="P90" s="908" t="s">
        <v>9021</v>
      </c>
      <c r="Q90" s="895">
        <f t="shared" si="3"/>
        <v>-1</v>
      </c>
      <c r="R90" s="955">
        <f t="shared" si="3"/>
        <v>-2.56</v>
      </c>
      <c r="S90" s="895">
        <f t="shared" si="4"/>
        <v>0</v>
      </c>
      <c r="T90" s="955">
        <f t="shared" si="5"/>
        <v>0</v>
      </c>
      <c r="U90" s="962" t="s">
        <v>329</v>
      </c>
      <c r="V90" s="904" t="s">
        <v>329</v>
      </c>
      <c r="W90" s="904" t="s">
        <v>329</v>
      </c>
      <c r="X90" s="960" t="s">
        <v>329</v>
      </c>
      <c r="Y90" s="958"/>
    </row>
    <row r="91" spans="1:25" ht="14.45" customHeight="1" x14ac:dyDescent="0.2">
      <c r="A91" s="923" t="s">
        <v>9022</v>
      </c>
      <c r="B91" s="904"/>
      <c r="C91" s="905"/>
      <c r="D91" s="906"/>
      <c r="E91" s="907">
        <v>1</v>
      </c>
      <c r="F91" s="887">
        <v>1.28</v>
      </c>
      <c r="G91" s="888">
        <v>13</v>
      </c>
      <c r="H91" s="889">
        <v>3</v>
      </c>
      <c r="I91" s="890">
        <v>3.44</v>
      </c>
      <c r="J91" s="899">
        <v>8</v>
      </c>
      <c r="K91" s="892">
        <v>1.28</v>
      </c>
      <c r="L91" s="893">
        <v>3</v>
      </c>
      <c r="M91" s="893">
        <v>24</v>
      </c>
      <c r="N91" s="894">
        <v>8</v>
      </c>
      <c r="O91" s="893" t="s">
        <v>8864</v>
      </c>
      <c r="P91" s="908" t="s">
        <v>9023</v>
      </c>
      <c r="Q91" s="895">
        <f t="shared" si="3"/>
        <v>3</v>
      </c>
      <c r="R91" s="955">
        <f t="shared" si="3"/>
        <v>3.44</v>
      </c>
      <c r="S91" s="895">
        <f t="shared" si="4"/>
        <v>2</v>
      </c>
      <c r="T91" s="955">
        <f t="shared" si="5"/>
        <v>2.16</v>
      </c>
      <c r="U91" s="962">
        <v>24</v>
      </c>
      <c r="V91" s="904">
        <v>24</v>
      </c>
      <c r="W91" s="904">
        <v>0</v>
      </c>
      <c r="X91" s="960">
        <v>1</v>
      </c>
      <c r="Y91" s="958">
        <v>7</v>
      </c>
    </row>
    <row r="92" spans="1:25" ht="14.45" customHeight="1" x14ac:dyDescent="0.2">
      <c r="A92" s="924" t="s">
        <v>9024</v>
      </c>
      <c r="B92" s="910">
        <v>1</v>
      </c>
      <c r="C92" s="911">
        <v>8.6999999999999993</v>
      </c>
      <c r="D92" s="909">
        <v>74</v>
      </c>
      <c r="E92" s="912"/>
      <c r="F92" s="913"/>
      <c r="G92" s="900"/>
      <c r="H92" s="914"/>
      <c r="I92" s="915"/>
      <c r="J92" s="902"/>
      <c r="K92" s="916">
        <v>2.36</v>
      </c>
      <c r="L92" s="917">
        <v>4</v>
      </c>
      <c r="M92" s="917">
        <v>39</v>
      </c>
      <c r="N92" s="918">
        <v>13</v>
      </c>
      <c r="O92" s="917" t="s">
        <v>8864</v>
      </c>
      <c r="P92" s="919" t="s">
        <v>9025</v>
      </c>
      <c r="Q92" s="920">
        <f t="shared" si="3"/>
        <v>-1</v>
      </c>
      <c r="R92" s="956">
        <f t="shared" si="3"/>
        <v>-8.6999999999999993</v>
      </c>
      <c r="S92" s="920">
        <f t="shared" si="4"/>
        <v>0</v>
      </c>
      <c r="T92" s="956">
        <f t="shared" si="5"/>
        <v>0</v>
      </c>
      <c r="U92" s="963" t="s">
        <v>329</v>
      </c>
      <c r="V92" s="910" t="s">
        <v>329</v>
      </c>
      <c r="W92" s="910" t="s">
        <v>329</v>
      </c>
      <c r="X92" s="961" t="s">
        <v>329</v>
      </c>
      <c r="Y92" s="959"/>
    </row>
    <row r="93" spans="1:25" ht="14.45" customHeight="1" x14ac:dyDescent="0.2">
      <c r="A93" s="923" t="s">
        <v>9026</v>
      </c>
      <c r="B93" s="904">
        <v>2</v>
      </c>
      <c r="C93" s="905">
        <v>2.41</v>
      </c>
      <c r="D93" s="906">
        <v>25</v>
      </c>
      <c r="E93" s="907">
        <v>1</v>
      </c>
      <c r="F93" s="887">
        <v>0.39</v>
      </c>
      <c r="G93" s="888">
        <v>12</v>
      </c>
      <c r="H93" s="889">
        <v>2</v>
      </c>
      <c r="I93" s="890">
        <v>1.57</v>
      </c>
      <c r="J93" s="891">
        <v>18.5</v>
      </c>
      <c r="K93" s="892">
        <v>0.39</v>
      </c>
      <c r="L93" s="893">
        <v>2</v>
      </c>
      <c r="M93" s="893">
        <v>15</v>
      </c>
      <c r="N93" s="894">
        <v>5</v>
      </c>
      <c r="O93" s="893" t="s">
        <v>8864</v>
      </c>
      <c r="P93" s="908" t="s">
        <v>9027</v>
      </c>
      <c r="Q93" s="895">
        <f t="shared" si="3"/>
        <v>0</v>
      </c>
      <c r="R93" s="955">
        <f t="shared" si="3"/>
        <v>-0.84000000000000008</v>
      </c>
      <c r="S93" s="895">
        <f t="shared" si="4"/>
        <v>1</v>
      </c>
      <c r="T93" s="955">
        <f t="shared" si="5"/>
        <v>1.1800000000000002</v>
      </c>
      <c r="U93" s="962">
        <v>10</v>
      </c>
      <c r="V93" s="904">
        <v>37</v>
      </c>
      <c r="W93" s="904">
        <v>27</v>
      </c>
      <c r="X93" s="960">
        <v>3.7</v>
      </c>
      <c r="Y93" s="958">
        <v>27</v>
      </c>
    </row>
    <row r="94" spans="1:25" ht="14.45" customHeight="1" x14ac:dyDescent="0.2">
      <c r="A94" s="923" t="s">
        <v>9028</v>
      </c>
      <c r="B94" s="904"/>
      <c r="C94" s="905"/>
      <c r="D94" s="906"/>
      <c r="E94" s="907"/>
      <c r="F94" s="887"/>
      <c r="G94" s="888"/>
      <c r="H94" s="889">
        <v>1</v>
      </c>
      <c r="I94" s="890">
        <v>1.08</v>
      </c>
      <c r="J94" s="899">
        <v>4</v>
      </c>
      <c r="K94" s="892">
        <v>0.64</v>
      </c>
      <c r="L94" s="893">
        <v>1</v>
      </c>
      <c r="M94" s="893">
        <v>12</v>
      </c>
      <c r="N94" s="894">
        <v>4</v>
      </c>
      <c r="O94" s="893" t="s">
        <v>8864</v>
      </c>
      <c r="P94" s="908" t="s">
        <v>9029</v>
      </c>
      <c r="Q94" s="895">
        <f t="shared" si="3"/>
        <v>1</v>
      </c>
      <c r="R94" s="955">
        <f t="shared" si="3"/>
        <v>1.08</v>
      </c>
      <c r="S94" s="895">
        <f t="shared" si="4"/>
        <v>1</v>
      </c>
      <c r="T94" s="955">
        <f t="shared" si="5"/>
        <v>1.08</v>
      </c>
      <c r="U94" s="962">
        <v>4</v>
      </c>
      <c r="V94" s="904">
        <v>4</v>
      </c>
      <c r="W94" s="904">
        <v>0</v>
      </c>
      <c r="X94" s="960">
        <v>1</v>
      </c>
      <c r="Y94" s="958"/>
    </row>
    <row r="95" spans="1:25" ht="14.45" customHeight="1" x14ac:dyDescent="0.2">
      <c r="A95" s="924" t="s">
        <v>9030</v>
      </c>
      <c r="B95" s="910"/>
      <c r="C95" s="911"/>
      <c r="D95" s="909"/>
      <c r="E95" s="912"/>
      <c r="F95" s="913"/>
      <c r="G95" s="900"/>
      <c r="H95" s="914">
        <v>1</v>
      </c>
      <c r="I95" s="915">
        <v>5.93</v>
      </c>
      <c r="J95" s="901">
        <v>37</v>
      </c>
      <c r="K95" s="916">
        <v>0.88</v>
      </c>
      <c r="L95" s="917">
        <v>2</v>
      </c>
      <c r="M95" s="917">
        <v>18</v>
      </c>
      <c r="N95" s="918">
        <v>6</v>
      </c>
      <c r="O95" s="917" t="s">
        <v>8864</v>
      </c>
      <c r="P95" s="919" t="s">
        <v>9029</v>
      </c>
      <c r="Q95" s="920">
        <f t="shared" si="3"/>
        <v>1</v>
      </c>
      <c r="R95" s="956">
        <f t="shared" si="3"/>
        <v>5.93</v>
      </c>
      <c r="S95" s="920">
        <f t="shared" si="4"/>
        <v>1</v>
      </c>
      <c r="T95" s="956">
        <f t="shared" si="5"/>
        <v>5.93</v>
      </c>
      <c r="U95" s="963">
        <v>6</v>
      </c>
      <c r="V95" s="910">
        <v>37</v>
      </c>
      <c r="W95" s="910">
        <v>31</v>
      </c>
      <c r="X95" s="961">
        <v>6.166666666666667</v>
      </c>
      <c r="Y95" s="959">
        <v>31</v>
      </c>
    </row>
    <row r="96" spans="1:25" ht="14.45" customHeight="1" x14ac:dyDescent="0.2">
      <c r="A96" s="923" t="s">
        <v>9031</v>
      </c>
      <c r="B96" s="904">
        <v>6</v>
      </c>
      <c r="C96" s="905">
        <v>6.02</v>
      </c>
      <c r="D96" s="906">
        <v>3.5</v>
      </c>
      <c r="E96" s="889">
        <v>11</v>
      </c>
      <c r="F96" s="890">
        <v>11.03</v>
      </c>
      <c r="G96" s="899">
        <v>4.7</v>
      </c>
      <c r="H96" s="893">
        <v>3</v>
      </c>
      <c r="I96" s="887">
        <v>3.01</v>
      </c>
      <c r="J96" s="888">
        <v>4.7</v>
      </c>
      <c r="K96" s="892">
        <v>1</v>
      </c>
      <c r="L96" s="893">
        <v>2</v>
      </c>
      <c r="M96" s="893">
        <v>18</v>
      </c>
      <c r="N96" s="894">
        <v>6</v>
      </c>
      <c r="O96" s="893" t="s">
        <v>8864</v>
      </c>
      <c r="P96" s="908" t="s">
        <v>9032</v>
      </c>
      <c r="Q96" s="895">
        <f t="shared" si="3"/>
        <v>-3</v>
      </c>
      <c r="R96" s="955">
        <f t="shared" si="3"/>
        <v>-3.01</v>
      </c>
      <c r="S96" s="895">
        <f t="shared" si="4"/>
        <v>-8</v>
      </c>
      <c r="T96" s="955">
        <f t="shared" si="5"/>
        <v>-8.02</v>
      </c>
      <c r="U96" s="962">
        <v>18</v>
      </c>
      <c r="V96" s="904">
        <v>14.100000000000001</v>
      </c>
      <c r="W96" s="904">
        <v>-3.8999999999999986</v>
      </c>
      <c r="X96" s="960">
        <v>0.78333333333333344</v>
      </c>
      <c r="Y96" s="958"/>
    </row>
    <row r="97" spans="1:25" ht="14.45" customHeight="1" x14ac:dyDescent="0.2">
      <c r="A97" s="924" t="s">
        <v>9033</v>
      </c>
      <c r="B97" s="910"/>
      <c r="C97" s="911"/>
      <c r="D97" s="909"/>
      <c r="E97" s="914">
        <v>2</v>
      </c>
      <c r="F97" s="915">
        <v>4.0199999999999996</v>
      </c>
      <c r="G97" s="902">
        <v>5</v>
      </c>
      <c r="H97" s="917"/>
      <c r="I97" s="913"/>
      <c r="J97" s="900"/>
      <c r="K97" s="916">
        <v>2.2599999999999998</v>
      </c>
      <c r="L97" s="917">
        <v>4</v>
      </c>
      <c r="M97" s="917">
        <v>39</v>
      </c>
      <c r="N97" s="918">
        <v>13</v>
      </c>
      <c r="O97" s="917" t="s">
        <v>8864</v>
      </c>
      <c r="P97" s="919" t="s">
        <v>9034</v>
      </c>
      <c r="Q97" s="920">
        <f t="shared" si="3"/>
        <v>0</v>
      </c>
      <c r="R97" s="956">
        <f t="shared" si="3"/>
        <v>0</v>
      </c>
      <c r="S97" s="920">
        <f t="shared" si="4"/>
        <v>-2</v>
      </c>
      <c r="T97" s="956">
        <f t="shared" si="5"/>
        <v>-4.0199999999999996</v>
      </c>
      <c r="U97" s="963" t="s">
        <v>329</v>
      </c>
      <c r="V97" s="910" t="s">
        <v>329</v>
      </c>
      <c r="W97" s="910" t="s">
        <v>329</v>
      </c>
      <c r="X97" s="961" t="s">
        <v>329</v>
      </c>
      <c r="Y97" s="959"/>
    </row>
    <row r="98" spans="1:25" ht="14.45" customHeight="1" x14ac:dyDescent="0.2">
      <c r="A98" s="924" t="s">
        <v>9035</v>
      </c>
      <c r="B98" s="910"/>
      <c r="C98" s="911"/>
      <c r="D98" s="909"/>
      <c r="E98" s="914"/>
      <c r="F98" s="915"/>
      <c r="G98" s="902"/>
      <c r="H98" s="917">
        <v>1</v>
      </c>
      <c r="I98" s="913">
        <v>4.42</v>
      </c>
      <c r="J98" s="900">
        <v>11</v>
      </c>
      <c r="K98" s="916">
        <v>4.42</v>
      </c>
      <c r="L98" s="917">
        <v>6</v>
      </c>
      <c r="M98" s="917">
        <v>57</v>
      </c>
      <c r="N98" s="918">
        <v>19</v>
      </c>
      <c r="O98" s="917" t="s">
        <v>8864</v>
      </c>
      <c r="P98" s="919" t="s">
        <v>9036</v>
      </c>
      <c r="Q98" s="920">
        <f t="shared" si="3"/>
        <v>1</v>
      </c>
      <c r="R98" s="956">
        <f t="shared" si="3"/>
        <v>4.42</v>
      </c>
      <c r="S98" s="920">
        <f t="shared" si="4"/>
        <v>1</v>
      </c>
      <c r="T98" s="956">
        <f t="shared" si="5"/>
        <v>4.42</v>
      </c>
      <c r="U98" s="963">
        <v>19</v>
      </c>
      <c r="V98" s="910">
        <v>11</v>
      </c>
      <c r="W98" s="910">
        <v>-8</v>
      </c>
      <c r="X98" s="961">
        <v>0.57894736842105265</v>
      </c>
      <c r="Y98" s="959"/>
    </row>
    <row r="99" spans="1:25" ht="14.45" customHeight="1" x14ac:dyDescent="0.2">
      <c r="A99" s="923" t="s">
        <v>9037</v>
      </c>
      <c r="B99" s="904">
        <v>7</v>
      </c>
      <c r="C99" s="905">
        <v>5.24</v>
      </c>
      <c r="D99" s="906">
        <v>3.6</v>
      </c>
      <c r="E99" s="907">
        <v>7</v>
      </c>
      <c r="F99" s="887">
        <v>4.88</v>
      </c>
      <c r="G99" s="888">
        <v>3.6</v>
      </c>
      <c r="H99" s="889">
        <v>7</v>
      </c>
      <c r="I99" s="890">
        <v>5.17</v>
      </c>
      <c r="J99" s="899">
        <v>4</v>
      </c>
      <c r="K99" s="892">
        <v>0.68</v>
      </c>
      <c r="L99" s="893">
        <v>2</v>
      </c>
      <c r="M99" s="893">
        <v>15</v>
      </c>
      <c r="N99" s="894">
        <v>5</v>
      </c>
      <c r="O99" s="893" t="s">
        <v>8864</v>
      </c>
      <c r="P99" s="908" t="s">
        <v>9038</v>
      </c>
      <c r="Q99" s="895">
        <f t="shared" si="3"/>
        <v>0</v>
      </c>
      <c r="R99" s="955">
        <f t="shared" si="3"/>
        <v>-7.0000000000000284E-2</v>
      </c>
      <c r="S99" s="895">
        <f t="shared" si="4"/>
        <v>0</v>
      </c>
      <c r="T99" s="955">
        <f t="shared" si="5"/>
        <v>0.29000000000000004</v>
      </c>
      <c r="U99" s="962">
        <v>35</v>
      </c>
      <c r="V99" s="904">
        <v>28</v>
      </c>
      <c r="W99" s="904">
        <v>-7</v>
      </c>
      <c r="X99" s="960">
        <v>0.8</v>
      </c>
      <c r="Y99" s="958">
        <v>5</v>
      </c>
    </row>
    <row r="100" spans="1:25" ht="14.45" customHeight="1" thickBot="1" x14ac:dyDescent="0.25">
      <c r="A100" s="940" t="s">
        <v>9039</v>
      </c>
      <c r="B100" s="941"/>
      <c r="C100" s="942"/>
      <c r="D100" s="943"/>
      <c r="E100" s="944">
        <v>1</v>
      </c>
      <c r="F100" s="945">
        <v>0.52</v>
      </c>
      <c r="G100" s="946">
        <v>28</v>
      </c>
      <c r="H100" s="947"/>
      <c r="I100" s="948"/>
      <c r="J100" s="949"/>
      <c r="K100" s="950">
        <v>0.11</v>
      </c>
      <c r="L100" s="947">
        <v>2</v>
      </c>
      <c r="M100" s="947">
        <v>15</v>
      </c>
      <c r="N100" s="951">
        <v>5</v>
      </c>
      <c r="O100" s="947" t="s">
        <v>8864</v>
      </c>
      <c r="P100" s="952" t="s">
        <v>9040</v>
      </c>
      <c r="Q100" s="953">
        <f t="shared" si="3"/>
        <v>0</v>
      </c>
      <c r="R100" s="957">
        <f t="shared" si="3"/>
        <v>0</v>
      </c>
      <c r="S100" s="953">
        <f t="shared" si="4"/>
        <v>-1</v>
      </c>
      <c r="T100" s="957">
        <f t="shared" si="5"/>
        <v>-0.52</v>
      </c>
      <c r="U100" s="967" t="s">
        <v>329</v>
      </c>
      <c r="V100" s="941" t="s">
        <v>329</v>
      </c>
      <c r="W100" s="941" t="s">
        <v>329</v>
      </c>
      <c r="X100" s="968" t="s">
        <v>329</v>
      </c>
      <c r="Y100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01:Q1048576">
    <cfRule type="cellIs" dxfId="14" priority="11" stopIfTrue="1" operator="lessThan">
      <formula>0</formula>
    </cfRule>
  </conditionalFormatting>
  <conditionalFormatting sqref="W101:W1048576">
    <cfRule type="cellIs" dxfId="13" priority="10" stopIfTrue="1" operator="greaterThan">
      <formula>0</formula>
    </cfRule>
  </conditionalFormatting>
  <conditionalFormatting sqref="X101:X1048576">
    <cfRule type="cellIs" dxfId="12" priority="9" stopIfTrue="1" operator="greaterThan">
      <formula>1</formula>
    </cfRule>
  </conditionalFormatting>
  <conditionalFormatting sqref="X101:X1048576">
    <cfRule type="cellIs" dxfId="11" priority="6" stopIfTrue="1" operator="greaterThan">
      <formula>1</formula>
    </cfRule>
  </conditionalFormatting>
  <conditionalFormatting sqref="W101:W1048576">
    <cfRule type="cellIs" dxfId="10" priority="7" stopIfTrue="1" operator="greaterThan">
      <formula>0</formula>
    </cfRule>
  </conditionalFormatting>
  <conditionalFormatting sqref="Q10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00">
    <cfRule type="cellIs" dxfId="7" priority="4" stopIfTrue="1" operator="lessThan">
      <formula>0</formula>
    </cfRule>
  </conditionalFormatting>
  <conditionalFormatting sqref="X5:X100">
    <cfRule type="cellIs" dxfId="6" priority="2" stopIfTrue="1" operator="greaterThan">
      <formula>1</formula>
    </cfRule>
  </conditionalFormatting>
  <conditionalFormatting sqref="W5:W100">
    <cfRule type="cellIs" dxfId="5" priority="3" stopIfTrue="1" operator="greaterThan">
      <formula>0</formula>
    </cfRule>
  </conditionalFormatting>
  <conditionalFormatting sqref="S5:S100">
    <cfRule type="cellIs" dxfId="4" priority="1" stopIfTrue="1" operator="lessThan">
      <formula>0</formula>
    </cfRule>
  </conditionalFormatting>
  <hyperlinks>
    <hyperlink ref="A2" location="Obsah!A1" display="Zpět na Obsah  KL 01  1.-4.měsíc" xr:uid="{0DF4C36F-6A65-4C16-8F08-A7A6B5BF0C0B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3576.4092300000011</v>
      </c>
      <c r="C5" s="33">
        <v>3586.4212599999992</v>
      </c>
      <c r="D5" s="12"/>
      <c r="E5" s="226">
        <v>3247.58817</v>
      </c>
      <c r="F5" s="32">
        <v>0</v>
      </c>
      <c r="G5" s="225">
        <f>E5-F5</f>
        <v>3247.58817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49646.093760000163</v>
      </c>
      <c r="C6" s="35">
        <v>47170.031849999985</v>
      </c>
      <c r="D6" s="12"/>
      <c r="E6" s="227">
        <v>36508.908619999995</v>
      </c>
      <c r="F6" s="34">
        <v>0</v>
      </c>
      <c r="G6" s="228">
        <f>E6-F6</f>
        <v>36508.908619999995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75441.722210000007</v>
      </c>
      <c r="C7" s="35">
        <v>82490.281160000013</v>
      </c>
      <c r="D7" s="12"/>
      <c r="E7" s="227">
        <v>95789.98954000001</v>
      </c>
      <c r="F7" s="34">
        <v>0</v>
      </c>
      <c r="G7" s="228">
        <f>E7-F7</f>
        <v>95789.98954000001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21982.560349999971</v>
      </c>
      <c r="C8" s="37">
        <v>24087.860109999965</v>
      </c>
      <c r="D8" s="12"/>
      <c r="E8" s="229">
        <v>26189.204260000006</v>
      </c>
      <c r="F8" s="36">
        <v>0</v>
      </c>
      <c r="G8" s="230">
        <f>E8-F8</f>
        <v>26189.204260000006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150646.78555000015</v>
      </c>
      <c r="C9" s="39">
        <v>157334.59437999997</v>
      </c>
      <c r="D9" s="12"/>
      <c r="E9" s="3">
        <v>161735.69059000001</v>
      </c>
      <c r="F9" s="38">
        <v>0</v>
      </c>
      <c r="G9" s="38">
        <f>E9-F9</f>
        <v>161735.69059000001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9129.50569</v>
      </c>
      <c r="C11" s="33">
        <f>IF(ISERROR(VLOOKUP("Celkem:",'ZV Vykáz.-A'!A:H,5,0)),0,VLOOKUP("Celkem:",'ZV Vykáz.-A'!A:H,5,0)/1000)</f>
        <v>9267.1272500000014</v>
      </c>
      <c r="D11" s="12"/>
      <c r="E11" s="226">
        <f>IF(ISERROR(VLOOKUP("Celkem:",'ZV Vykáz.-A'!A:H,8,0)),0,VLOOKUP("Celkem:",'ZV Vykáz.-A'!A:H,8,0)/1000)</f>
        <v>7756.6610999999957</v>
      </c>
      <c r="F11" s="32">
        <f>C11</f>
        <v>9267.1272500000014</v>
      </c>
      <c r="G11" s="225">
        <f>E11-F11</f>
        <v>-1510.4661500000057</v>
      </c>
      <c r="H11" s="231">
        <f>IF(F11&lt;0.00000001,"",E11/F11)</f>
        <v>0.83700815697766473</v>
      </c>
      <c r="I11" s="225">
        <f>E11-B11</f>
        <v>-1372.8445900000042</v>
      </c>
      <c r="J11" s="231">
        <f>IF(B11&lt;0.00000001,"",E11/B11)</f>
        <v>0.84962552884941522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126096.45000000001</v>
      </c>
      <c r="C12" s="37">
        <f>IF(ISERROR(VLOOKUP("Celkem",CaseMix!A:D,3,0)),0,VLOOKUP("Celkem",CaseMix!A:D,3,0)*30)</f>
        <v>127826.34000000003</v>
      </c>
      <c r="D12" s="12"/>
      <c r="E12" s="229">
        <f>IF(ISERROR(VLOOKUP("Celkem",CaseMix!A:D,4,0)),0,VLOOKUP("Celkem",CaseMix!A:D,4,0)*30)</f>
        <v>92903.340000000011</v>
      </c>
      <c r="F12" s="36">
        <f>C12</f>
        <v>127826.34000000003</v>
      </c>
      <c r="G12" s="230">
        <f>E12-F12</f>
        <v>-34923.000000000015</v>
      </c>
      <c r="H12" s="233">
        <f>IF(F12&lt;0.00000001,"",E12/F12)</f>
        <v>0.7267933979804162</v>
      </c>
      <c r="I12" s="230">
        <f>E12-B12</f>
        <v>-33193.11</v>
      </c>
      <c r="J12" s="233">
        <f>IF(B12&lt;0.00000001,"",E12/B12)</f>
        <v>0.7367641198463557</v>
      </c>
    </row>
    <row r="13" spans="1:10" ht="14.45" customHeight="1" thickBot="1" x14ac:dyDescent="0.25">
      <c r="A13" s="4" t="s">
        <v>100</v>
      </c>
      <c r="B13" s="9">
        <f>SUM(B11:B12)</f>
        <v>135225.95569</v>
      </c>
      <c r="C13" s="41">
        <f>SUM(C11:C12)</f>
        <v>137093.46725000002</v>
      </c>
      <c r="D13" s="12"/>
      <c r="E13" s="9">
        <f>SUM(E11:E12)</f>
        <v>100660.00110000001</v>
      </c>
      <c r="F13" s="40">
        <f>SUM(F11:F12)</f>
        <v>137093.46725000002</v>
      </c>
      <c r="G13" s="40">
        <f>E13-F13</f>
        <v>-36433.466150000007</v>
      </c>
      <c r="H13" s="235">
        <f>IF(F13&lt;0.00000001,"",E13/F13)</f>
        <v>0.73424360123913923</v>
      </c>
      <c r="I13" s="40">
        <f>SUM(I11:I12)</f>
        <v>-34565.954590000008</v>
      </c>
      <c r="J13" s="235">
        <f>IF(B13&lt;0.00000001,"",E13/B13)</f>
        <v>0.7443837285998478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0.89763585194533124</v>
      </c>
      <c r="C15" s="43">
        <f>IF(C9=0,"",C13/C9)</f>
        <v>0.8713497993892374</v>
      </c>
      <c r="D15" s="12"/>
      <c r="E15" s="10">
        <f>IF(E9=0,"",E13/E9)</f>
        <v>0.62237345840488056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2D7C106D-45DD-49BC-AB9A-763A4A82F2E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5020218</v>
      </c>
      <c r="C3" s="344">
        <f t="shared" ref="C3:L3" si="0">SUBTOTAL(9,C6:C1048576)</f>
        <v>9.1882838556661159</v>
      </c>
      <c r="D3" s="344">
        <f t="shared" si="0"/>
        <v>4646438</v>
      </c>
      <c r="E3" s="344">
        <f t="shared" si="0"/>
        <v>10</v>
      </c>
      <c r="F3" s="344">
        <f t="shared" si="0"/>
        <v>4772012</v>
      </c>
      <c r="G3" s="347">
        <f>IF(D3&lt;&gt;0,F3/D3,"")</f>
        <v>1.0270258636831051</v>
      </c>
      <c r="H3" s="343">
        <f t="shared" si="0"/>
        <v>224438.81</v>
      </c>
      <c r="I3" s="344">
        <f t="shared" si="0"/>
        <v>8.7092740097123649</v>
      </c>
      <c r="J3" s="344">
        <f t="shared" si="0"/>
        <v>195247.65000000002</v>
      </c>
      <c r="K3" s="344">
        <f t="shared" si="0"/>
        <v>2</v>
      </c>
      <c r="L3" s="344">
        <f t="shared" si="0"/>
        <v>36304.120000000003</v>
      </c>
      <c r="M3" s="345">
        <f>IF(J3&lt;&gt;0,L3/J3,"")</f>
        <v>0.18593883204228065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2299</v>
      </c>
      <c r="B6" s="863"/>
      <c r="C6" s="807"/>
      <c r="D6" s="863">
        <v>615</v>
      </c>
      <c r="E6" s="807">
        <v>1</v>
      </c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7419</v>
      </c>
      <c r="B7" s="865"/>
      <c r="C7" s="822"/>
      <c r="D7" s="865">
        <v>4758</v>
      </c>
      <c r="E7" s="822">
        <v>1</v>
      </c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9042</v>
      </c>
      <c r="B8" s="865">
        <v>157240</v>
      </c>
      <c r="C8" s="822">
        <v>0.84849204336353379</v>
      </c>
      <c r="D8" s="865">
        <v>185317</v>
      </c>
      <c r="E8" s="822">
        <v>1</v>
      </c>
      <c r="F8" s="865">
        <v>43267</v>
      </c>
      <c r="G8" s="827">
        <v>0.23347561205933617</v>
      </c>
      <c r="H8" s="865">
        <v>143650.41999999998</v>
      </c>
      <c r="I8" s="822">
        <v>0.77622072983663781</v>
      </c>
      <c r="J8" s="865">
        <v>185063.88000000003</v>
      </c>
      <c r="K8" s="822">
        <v>1</v>
      </c>
      <c r="L8" s="865">
        <v>27584.660000000003</v>
      </c>
      <c r="M8" s="828">
        <v>0.14905480204997323</v>
      </c>
    </row>
    <row r="9" spans="1:13" ht="14.45" customHeight="1" x14ac:dyDescent="0.2">
      <c r="A9" s="836" t="s">
        <v>7428</v>
      </c>
      <c r="B9" s="865">
        <v>482528</v>
      </c>
      <c r="C9" s="822">
        <v>2.770569929146427</v>
      </c>
      <c r="D9" s="865">
        <v>174162</v>
      </c>
      <c r="E9" s="822">
        <v>1</v>
      </c>
      <c r="F9" s="865">
        <v>157912</v>
      </c>
      <c r="G9" s="827">
        <v>0.90669606458354868</v>
      </c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9043</v>
      </c>
      <c r="B10" s="865">
        <v>508011</v>
      </c>
      <c r="C10" s="822">
        <v>1.034295940679933</v>
      </c>
      <c r="D10" s="865">
        <v>491166</v>
      </c>
      <c r="E10" s="822">
        <v>1</v>
      </c>
      <c r="F10" s="865">
        <v>654086</v>
      </c>
      <c r="G10" s="827">
        <v>1.3317004841540334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9044</v>
      </c>
      <c r="B11" s="865">
        <v>1022198</v>
      </c>
      <c r="C11" s="822">
        <v>0.99692203863251128</v>
      </c>
      <c r="D11" s="865">
        <v>1025354</v>
      </c>
      <c r="E11" s="822">
        <v>1</v>
      </c>
      <c r="F11" s="865">
        <v>903644</v>
      </c>
      <c r="G11" s="827">
        <v>0.88129953167393893</v>
      </c>
      <c r="H11" s="865">
        <v>80788.390000000029</v>
      </c>
      <c r="I11" s="822">
        <v>7.9330532798757263</v>
      </c>
      <c r="J11" s="865">
        <v>10183.77</v>
      </c>
      <c r="K11" s="822">
        <v>1</v>
      </c>
      <c r="L11" s="865">
        <v>8719.4600000000009</v>
      </c>
      <c r="M11" s="828">
        <v>0.85621140304621968</v>
      </c>
    </row>
    <row r="12" spans="1:13" ht="14.45" customHeight="1" x14ac:dyDescent="0.2">
      <c r="A12" s="836" t="s">
        <v>9045</v>
      </c>
      <c r="B12" s="865">
        <v>1110086</v>
      </c>
      <c r="C12" s="822">
        <v>1.0289940647400322</v>
      </c>
      <c r="D12" s="865">
        <v>1078807</v>
      </c>
      <c r="E12" s="822">
        <v>1</v>
      </c>
      <c r="F12" s="865">
        <v>934798</v>
      </c>
      <c r="G12" s="827">
        <v>0.86651087729315812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9046</v>
      </c>
      <c r="B13" s="865">
        <v>792938</v>
      </c>
      <c r="C13" s="822">
        <v>1.4465052218725771</v>
      </c>
      <c r="D13" s="865">
        <v>548175</v>
      </c>
      <c r="E13" s="822">
        <v>1</v>
      </c>
      <c r="F13" s="865">
        <v>562474</v>
      </c>
      <c r="G13" s="827">
        <v>1.02608473571396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9047</v>
      </c>
      <c r="B14" s="865">
        <v>853735</v>
      </c>
      <c r="C14" s="822">
        <v>0.8809983757355111</v>
      </c>
      <c r="D14" s="865">
        <v>969054</v>
      </c>
      <c r="E14" s="822">
        <v>1</v>
      </c>
      <c r="F14" s="865">
        <v>1395670</v>
      </c>
      <c r="G14" s="827">
        <v>1.4402396564071764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9048</v>
      </c>
      <c r="B15" s="865">
        <v>30680</v>
      </c>
      <c r="C15" s="822">
        <v>0.1815062414955925</v>
      </c>
      <c r="D15" s="865">
        <v>169030</v>
      </c>
      <c r="E15" s="822">
        <v>1</v>
      </c>
      <c r="F15" s="865">
        <v>75003</v>
      </c>
      <c r="G15" s="827">
        <v>0.44372596580488671</v>
      </c>
      <c r="H15" s="865"/>
      <c r="I15" s="822"/>
      <c r="J15" s="865"/>
      <c r="K15" s="822"/>
      <c r="L15" s="865"/>
      <c r="M15" s="828"/>
    </row>
    <row r="16" spans="1:13" ht="14.45" customHeight="1" thickBot="1" x14ac:dyDescent="0.25">
      <c r="A16" s="869" t="s">
        <v>9049</v>
      </c>
      <c r="B16" s="867">
        <v>62802</v>
      </c>
      <c r="C16" s="814"/>
      <c r="D16" s="867"/>
      <c r="E16" s="814"/>
      <c r="F16" s="867">
        <v>45158</v>
      </c>
      <c r="G16" s="819"/>
      <c r="H16" s="867"/>
      <c r="I16" s="814"/>
      <c r="J16" s="867"/>
      <c r="K16" s="814"/>
      <c r="L16" s="867"/>
      <c r="M16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5FAEC4B-6B16-403B-B2BC-4862EF4E2B91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35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9692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33033.11</v>
      </c>
      <c r="G3" s="211">
        <f t="shared" si="0"/>
        <v>5244656.8099999996</v>
      </c>
      <c r="H3" s="212"/>
      <c r="I3" s="212"/>
      <c r="J3" s="207">
        <f t="shared" si="0"/>
        <v>32947.39</v>
      </c>
      <c r="K3" s="211">
        <f t="shared" si="0"/>
        <v>4841685.6500000004</v>
      </c>
      <c r="L3" s="212"/>
      <c r="M3" s="212"/>
      <c r="N3" s="207">
        <f t="shared" si="0"/>
        <v>24708.15</v>
      </c>
      <c r="O3" s="211">
        <f t="shared" si="0"/>
        <v>4808316.12</v>
      </c>
      <c r="P3" s="177">
        <f>IF(K3=0,"",O3/K3)</f>
        <v>0.99310786936363782</v>
      </c>
      <c r="Q3" s="209">
        <f>IF(N3=0,"",O3/N3)</f>
        <v>194.60445723374676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614</v>
      </c>
      <c r="B6" s="807" t="s">
        <v>7229</v>
      </c>
      <c r="C6" s="807" t="s">
        <v>7235</v>
      </c>
      <c r="D6" s="807" t="s">
        <v>8544</v>
      </c>
      <c r="E6" s="807" t="s">
        <v>8545</v>
      </c>
      <c r="F6" s="225"/>
      <c r="G6" s="225"/>
      <c r="H6" s="225"/>
      <c r="I6" s="225"/>
      <c r="J6" s="225">
        <v>1</v>
      </c>
      <c r="K6" s="225">
        <v>354</v>
      </c>
      <c r="L6" s="225">
        <v>1</v>
      </c>
      <c r="M6" s="225">
        <v>354</v>
      </c>
      <c r="N6" s="225"/>
      <c r="O6" s="225"/>
      <c r="P6" s="812"/>
      <c r="Q6" s="830"/>
    </row>
    <row r="7" spans="1:17" ht="14.45" customHeight="1" x14ac:dyDescent="0.2">
      <c r="A7" s="821" t="s">
        <v>614</v>
      </c>
      <c r="B7" s="822" t="s">
        <v>7229</v>
      </c>
      <c r="C7" s="822" t="s">
        <v>7235</v>
      </c>
      <c r="D7" s="822" t="s">
        <v>8596</v>
      </c>
      <c r="E7" s="822" t="s">
        <v>8597</v>
      </c>
      <c r="F7" s="831"/>
      <c r="G7" s="831"/>
      <c r="H7" s="831"/>
      <c r="I7" s="831"/>
      <c r="J7" s="831">
        <v>1</v>
      </c>
      <c r="K7" s="831">
        <v>261</v>
      </c>
      <c r="L7" s="831">
        <v>1</v>
      </c>
      <c r="M7" s="831">
        <v>261</v>
      </c>
      <c r="N7" s="831"/>
      <c r="O7" s="831"/>
      <c r="P7" s="827"/>
      <c r="Q7" s="832"/>
    </row>
    <row r="8" spans="1:17" ht="14.45" customHeight="1" x14ac:dyDescent="0.2">
      <c r="A8" s="821" t="s">
        <v>8850</v>
      </c>
      <c r="B8" s="822" t="s">
        <v>9050</v>
      </c>
      <c r="C8" s="822" t="s">
        <v>7235</v>
      </c>
      <c r="D8" s="822" t="s">
        <v>9051</v>
      </c>
      <c r="E8" s="822" t="s">
        <v>9052</v>
      </c>
      <c r="F8" s="831"/>
      <c r="G8" s="831"/>
      <c r="H8" s="831"/>
      <c r="I8" s="831"/>
      <c r="J8" s="831">
        <v>2</v>
      </c>
      <c r="K8" s="831">
        <v>278</v>
      </c>
      <c r="L8" s="831">
        <v>1</v>
      </c>
      <c r="M8" s="831">
        <v>139</v>
      </c>
      <c r="N8" s="831"/>
      <c r="O8" s="831"/>
      <c r="P8" s="827"/>
      <c r="Q8" s="832"/>
    </row>
    <row r="9" spans="1:17" ht="14.45" customHeight="1" x14ac:dyDescent="0.2">
      <c r="A9" s="821" t="s">
        <v>8850</v>
      </c>
      <c r="B9" s="822" t="s">
        <v>9050</v>
      </c>
      <c r="C9" s="822" t="s">
        <v>7235</v>
      </c>
      <c r="D9" s="822" t="s">
        <v>9053</v>
      </c>
      <c r="E9" s="822" t="s">
        <v>9054</v>
      </c>
      <c r="F9" s="831"/>
      <c r="G9" s="831"/>
      <c r="H9" s="831"/>
      <c r="I9" s="831"/>
      <c r="J9" s="831">
        <v>2</v>
      </c>
      <c r="K9" s="831">
        <v>1426</v>
      </c>
      <c r="L9" s="831">
        <v>1</v>
      </c>
      <c r="M9" s="831">
        <v>713</v>
      </c>
      <c r="N9" s="831"/>
      <c r="O9" s="831"/>
      <c r="P9" s="827"/>
      <c r="Q9" s="832"/>
    </row>
    <row r="10" spans="1:17" ht="14.45" customHeight="1" x14ac:dyDescent="0.2">
      <c r="A10" s="821" t="s">
        <v>8850</v>
      </c>
      <c r="B10" s="822" t="s">
        <v>9050</v>
      </c>
      <c r="C10" s="822" t="s">
        <v>7235</v>
      </c>
      <c r="D10" s="822" t="s">
        <v>9055</v>
      </c>
      <c r="E10" s="822" t="s">
        <v>9056</v>
      </c>
      <c r="F10" s="831"/>
      <c r="G10" s="831"/>
      <c r="H10" s="831"/>
      <c r="I10" s="831"/>
      <c r="J10" s="831">
        <v>4</v>
      </c>
      <c r="K10" s="831">
        <v>2000</v>
      </c>
      <c r="L10" s="831">
        <v>1</v>
      </c>
      <c r="M10" s="831">
        <v>500</v>
      </c>
      <c r="N10" s="831"/>
      <c r="O10" s="831"/>
      <c r="P10" s="827"/>
      <c r="Q10" s="832"/>
    </row>
    <row r="11" spans="1:17" ht="14.45" customHeight="1" x14ac:dyDescent="0.2">
      <c r="A11" s="821" t="s">
        <v>8850</v>
      </c>
      <c r="B11" s="822" t="s">
        <v>9050</v>
      </c>
      <c r="C11" s="822" t="s">
        <v>7235</v>
      </c>
      <c r="D11" s="822" t="s">
        <v>9057</v>
      </c>
      <c r="E11" s="822" t="s">
        <v>9058</v>
      </c>
      <c r="F11" s="831"/>
      <c r="G11" s="831"/>
      <c r="H11" s="831"/>
      <c r="I11" s="831"/>
      <c r="J11" s="831">
        <v>8</v>
      </c>
      <c r="K11" s="831">
        <v>696</v>
      </c>
      <c r="L11" s="831">
        <v>1</v>
      </c>
      <c r="M11" s="831">
        <v>87</v>
      </c>
      <c r="N11" s="831"/>
      <c r="O11" s="831"/>
      <c r="P11" s="827"/>
      <c r="Q11" s="832"/>
    </row>
    <row r="12" spans="1:17" ht="14.45" customHeight="1" x14ac:dyDescent="0.2">
      <c r="A12" s="821" t="s">
        <v>8850</v>
      </c>
      <c r="B12" s="822" t="s">
        <v>9050</v>
      </c>
      <c r="C12" s="822" t="s">
        <v>7235</v>
      </c>
      <c r="D12" s="822" t="s">
        <v>9059</v>
      </c>
      <c r="E12" s="822" t="s">
        <v>9060</v>
      </c>
      <c r="F12" s="831"/>
      <c r="G12" s="831"/>
      <c r="H12" s="831"/>
      <c r="I12" s="831"/>
      <c r="J12" s="831">
        <v>1</v>
      </c>
      <c r="K12" s="831">
        <v>180</v>
      </c>
      <c r="L12" s="831">
        <v>1</v>
      </c>
      <c r="M12" s="831">
        <v>180</v>
      </c>
      <c r="N12" s="831"/>
      <c r="O12" s="831"/>
      <c r="P12" s="827"/>
      <c r="Q12" s="832"/>
    </row>
    <row r="13" spans="1:17" ht="14.45" customHeight="1" x14ac:dyDescent="0.2">
      <c r="A13" s="821" t="s">
        <v>8850</v>
      </c>
      <c r="B13" s="822" t="s">
        <v>9050</v>
      </c>
      <c r="C13" s="822" t="s">
        <v>7235</v>
      </c>
      <c r="D13" s="822" t="s">
        <v>9061</v>
      </c>
      <c r="E13" s="822" t="s">
        <v>9062</v>
      </c>
      <c r="F13" s="831"/>
      <c r="G13" s="831"/>
      <c r="H13" s="831"/>
      <c r="I13" s="831"/>
      <c r="J13" s="831">
        <v>1</v>
      </c>
      <c r="K13" s="831">
        <v>178</v>
      </c>
      <c r="L13" s="831">
        <v>1</v>
      </c>
      <c r="M13" s="831">
        <v>178</v>
      </c>
      <c r="N13" s="831"/>
      <c r="O13" s="831"/>
      <c r="P13" s="827"/>
      <c r="Q13" s="832"/>
    </row>
    <row r="14" spans="1:17" ht="14.45" customHeight="1" x14ac:dyDescent="0.2">
      <c r="A14" s="821" t="s">
        <v>9063</v>
      </c>
      <c r="B14" s="822" t="s">
        <v>9064</v>
      </c>
      <c r="C14" s="822" t="s">
        <v>7230</v>
      </c>
      <c r="D14" s="822" t="s">
        <v>9065</v>
      </c>
      <c r="E14" s="822" t="s">
        <v>9066</v>
      </c>
      <c r="F14" s="831">
        <v>3.1</v>
      </c>
      <c r="G14" s="831">
        <v>3079.2799999999997</v>
      </c>
      <c r="H14" s="831"/>
      <c r="I14" s="831">
        <v>993.316129032258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9063</v>
      </c>
      <c r="B15" s="822" t="s">
        <v>9064</v>
      </c>
      <c r="C15" s="822" t="s">
        <v>7230</v>
      </c>
      <c r="D15" s="822" t="s">
        <v>9067</v>
      </c>
      <c r="E15" s="822" t="s">
        <v>9066</v>
      </c>
      <c r="F15" s="831"/>
      <c r="G15" s="831"/>
      <c r="H15" s="831"/>
      <c r="I15" s="831"/>
      <c r="J15" s="831">
        <v>2.1</v>
      </c>
      <c r="K15" s="831">
        <v>1376.59</v>
      </c>
      <c r="L15" s="831">
        <v>1</v>
      </c>
      <c r="M15" s="831">
        <v>655.51904761904757</v>
      </c>
      <c r="N15" s="831"/>
      <c r="O15" s="831"/>
      <c r="P15" s="827"/>
      <c r="Q15" s="832"/>
    </row>
    <row r="16" spans="1:17" ht="14.45" customHeight="1" x14ac:dyDescent="0.2">
      <c r="A16" s="821" t="s">
        <v>9063</v>
      </c>
      <c r="B16" s="822" t="s">
        <v>9064</v>
      </c>
      <c r="C16" s="822" t="s">
        <v>7551</v>
      </c>
      <c r="D16" s="822" t="s">
        <v>9068</v>
      </c>
      <c r="E16" s="822" t="s">
        <v>9069</v>
      </c>
      <c r="F16" s="831">
        <v>1630</v>
      </c>
      <c r="G16" s="831">
        <v>11719.7</v>
      </c>
      <c r="H16" s="831">
        <v>12.697399783315277</v>
      </c>
      <c r="I16" s="831">
        <v>7.19</v>
      </c>
      <c r="J16" s="831">
        <v>130</v>
      </c>
      <c r="K16" s="831">
        <v>923</v>
      </c>
      <c r="L16" s="831">
        <v>1</v>
      </c>
      <c r="M16" s="831">
        <v>7.1</v>
      </c>
      <c r="N16" s="831">
        <v>445</v>
      </c>
      <c r="O16" s="831">
        <v>3181.75</v>
      </c>
      <c r="P16" s="827">
        <v>3.4471830985915495</v>
      </c>
      <c r="Q16" s="832">
        <v>7.15</v>
      </c>
    </row>
    <row r="17" spans="1:17" ht="14.45" customHeight="1" x14ac:dyDescent="0.2">
      <c r="A17" s="821" t="s">
        <v>9063</v>
      </c>
      <c r="B17" s="822" t="s">
        <v>9064</v>
      </c>
      <c r="C17" s="822" t="s">
        <v>7551</v>
      </c>
      <c r="D17" s="822" t="s">
        <v>9070</v>
      </c>
      <c r="E17" s="822" t="s">
        <v>9071</v>
      </c>
      <c r="F17" s="831"/>
      <c r="G17" s="831"/>
      <c r="H17" s="831"/>
      <c r="I17" s="831"/>
      <c r="J17" s="831">
        <v>280</v>
      </c>
      <c r="K17" s="831">
        <v>1503.6</v>
      </c>
      <c r="L17" s="831">
        <v>1</v>
      </c>
      <c r="M17" s="831">
        <v>5.37</v>
      </c>
      <c r="N17" s="831"/>
      <c r="O17" s="831"/>
      <c r="P17" s="827"/>
      <c r="Q17" s="832"/>
    </row>
    <row r="18" spans="1:17" ht="14.45" customHeight="1" x14ac:dyDescent="0.2">
      <c r="A18" s="821" t="s">
        <v>9063</v>
      </c>
      <c r="B18" s="822" t="s">
        <v>9064</v>
      </c>
      <c r="C18" s="822" t="s">
        <v>7551</v>
      </c>
      <c r="D18" s="822" t="s">
        <v>9072</v>
      </c>
      <c r="E18" s="822" t="s">
        <v>9073</v>
      </c>
      <c r="F18" s="831">
        <v>2245</v>
      </c>
      <c r="G18" s="831">
        <v>45012.25</v>
      </c>
      <c r="H18" s="831">
        <v>0.43813235101592279</v>
      </c>
      <c r="I18" s="831">
        <v>20.05</v>
      </c>
      <c r="J18" s="831">
        <v>5088</v>
      </c>
      <c r="K18" s="831">
        <v>102736.65</v>
      </c>
      <c r="L18" s="831">
        <v>1</v>
      </c>
      <c r="M18" s="831">
        <v>20.191951650943395</v>
      </c>
      <c r="N18" s="831">
        <v>490</v>
      </c>
      <c r="O18" s="831">
        <v>9829.4</v>
      </c>
      <c r="P18" s="827">
        <v>9.5675691196861104E-2</v>
      </c>
      <c r="Q18" s="832">
        <v>20.059999999999999</v>
      </c>
    </row>
    <row r="19" spans="1:17" ht="14.45" customHeight="1" x14ac:dyDescent="0.2">
      <c r="A19" s="821" t="s">
        <v>9063</v>
      </c>
      <c r="B19" s="822" t="s">
        <v>9064</v>
      </c>
      <c r="C19" s="822" t="s">
        <v>7551</v>
      </c>
      <c r="D19" s="822" t="s">
        <v>9074</v>
      </c>
      <c r="E19" s="822" t="s">
        <v>9075</v>
      </c>
      <c r="F19" s="831">
        <v>4</v>
      </c>
      <c r="G19" s="831">
        <v>7901.4600000000009</v>
      </c>
      <c r="H19" s="831"/>
      <c r="I19" s="831">
        <v>1975.3650000000002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9063</v>
      </c>
      <c r="B20" s="822" t="s">
        <v>9064</v>
      </c>
      <c r="C20" s="822" t="s">
        <v>7551</v>
      </c>
      <c r="D20" s="822" t="s">
        <v>9076</v>
      </c>
      <c r="E20" s="822" t="s">
        <v>9077</v>
      </c>
      <c r="F20" s="831">
        <v>1526</v>
      </c>
      <c r="G20" s="831">
        <v>5722.5</v>
      </c>
      <c r="H20" s="831"/>
      <c r="I20" s="831">
        <v>3.75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9063</v>
      </c>
      <c r="B21" s="822" t="s">
        <v>9064</v>
      </c>
      <c r="C21" s="822" t="s">
        <v>7551</v>
      </c>
      <c r="D21" s="822" t="s">
        <v>9078</v>
      </c>
      <c r="E21" s="822" t="s">
        <v>9079</v>
      </c>
      <c r="F21" s="831">
        <v>2062</v>
      </c>
      <c r="G21" s="831">
        <v>70215.23000000001</v>
      </c>
      <c r="H21" s="831">
        <v>0.89418769080144145</v>
      </c>
      <c r="I21" s="831">
        <v>34.052002909796322</v>
      </c>
      <c r="J21" s="831">
        <v>2310</v>
      </c>
      <c r="K21" s="831">
        <v>78524.039999999994</v>
      </c>
      <c r="L21" s="831">
        <v>1</v>
      </c>
      <c r="M21" s="831">
        <v>33.99309090909091</v>
      </c>
      <c r="N21" s="831">
        <v>427</v>
      </c>
      <c r="O21" s="831">
        <v>14573.510000000002</v>
      </c>
      <c r="P21" s="827">
        <v>0.18559297254700602</v>
      </c>
      <c r="Q21" s="832">
        <v>34.130000000000003</v>
      </c>
    </row>
    <row r="22" spans="1:17" ht="14.45" customHeight="1" x14ac:dyDescent="0.2">
      <c r="A22" s="821" t="s">
        <v>9063</v>
      </c>
      <c r="B22" s="822" t="s">
        <v>9064</v>
      </c>
      <c r="C22" s="822" t="s">
        <v>7235</v>
      </c>
      <c r="D22" s="822" t="s">
        <v>9080</v>
      </c>
      <c r="E22" s="822" t="s">
        <v>9081</v>
      </c>
      <c r="F22" s="831"/>
      <c r="G22" s="831"/>
      <c r="H22" s="831"/>
      <c r="I22" s="831"/>
      <c r="J22" s="831">
        <v>1</v>
      </c>
      <c r="K22" s="831">
        <v>179</v>
      </c>
      <c r="L22" s="831">
        <v>1</v>
      </c>
      <c r="M22" s="831">
        <v>179</v>
      </c>
      <c r="N22" s="831"/>
      <c r="O22" s="831"/>
      <c r="P22" s="827"/>
      <c r="Q22" s="832"/>
    </row>
    <row r="23" spans="1:17" ht="14.45" customHeight="1" x14ac:dyDescent="0.2">
      <c r="A23" s="821" t="s">
        <v>9063</v>
      </c>
      <c r="B23" s="822" t="s">
        <v>9064</v>
      </c>
      <c r="C23" s="822" t="s">
        <v>7235</v>
      </c>
      <c r="D23" s="822" t="s">
        <v>9082</v>
      </c>
      <c r="E23" s="822" t="s">
        <v>9083</v>
      </c>
      <c r="F23" s="831">
        <v>1</v>
      </c>
      <c r="G23" s="831">
        <v>1214</v>
      </c>
      <c r="H23" s="831"/>
      <c r="I23" s="831">
        <v>1214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9063</v>
      </c>
      <c r="B24" s="822" t="s">
        <v>9064</v>
      </c>
      <c r="C24" s="822" t="s">
        <v>7235</v>
      </c>
      <c r="D24" s="822" t="s">
        <v>9084</v>
      </c>
      <c r="E24" s="822" t="s">
        <v>9085</v>
      </c>
      <c r="F24" s="831">
        <v>4</v>
      </c>
      <c r="G24" s="831">
        <v>2728</v>
      </c>
      <c r="H24" s="831"/>
      <c r="I24" s="831">
        <v>682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9063</v>
      </c>
      <c r="B25" s="822" t="s">
        <v>9064</v>
      </c>
      <c r="C25" s="822" t="s">
        <v>7235</v>
      </c>
      <c r="D25" s="822" t="s">
        <v>9086</v>
      </c>
      <c r="E25" s="822" t="s">
        <v>9087</v>
      </c>
      <c r="F25" s="831">
        <v>17</v>
      </c>
      <c r="G25" s="831">
        <v>31042</v>
      </c>
      <c r="H25" s="831">
        <v>0.84767886400873838</v>
      </c>
      <c r="I25" s="831">
        <v>1826</v>
      </c>
      <c r="J25" s="831">
        <v>20</v>
      </c>
      <c r="K25" s="831">
        <v>36620</v>
      </c>
      <c r="L25" s="831">
        <v>1</v>
      </c>
      <c r="M25" s="831">
        <v>1831</v>
      </c>
      <c r="N25" s="831">
        <v>5</v>
      </c>
      <c r="O25" s="831">
        <v>9175</v>
      </c>
      <c r="P25" s="827">
        <v>0.25054614964500271</v>
      </c>
      <c r="Q25" s="832">
        <v>1835</v>
      </c>
    </row>
    <row r="26" spans="1:17" ht="14.45" customHeight="1" x14ac:dyDescent="0.2">
      <c r="A26" s="821" t="s">
        <v>9063</v>
      </c>
      <c r="B26" s="822" t="s">
        <v>9064</v>
      </c>
      <c r="C26" s="822" t="s">
        <v>7235</v>
      </c>
      <c r="D26" s="822" t="s">
        <v>9088</v>
      </c>
      <c r="E26" s="822" t="s">
        <v>9089</v>
      </c>
      <c r="F26" s="831">
        <v>4</v>
      </c>
      <c r="G26" s="831">
        <v>1720</v>
      </c>
      <c r="H26" s="831">
        <v>0.39907192575406031</v>
      </c>
      <c r="I26" s="831">
        <v>430</v>
      </c>
      <c r="J26" s="831">
        <v>10</v>
      </c>
      <c r="K26" s="831">
        <v>4310</v>
      </c>
      <c r="L26" s="831">
        <v>1</v>
      </c>
      <c r="M26" s="831">
        <v>431</v>
      </c>
      <c r="N26" s="831">
        <v>1</v>
      </c>
      <c r="O26" s="831">
        <v>433</v>
      </c>
      <c r="P26" s="827">
        <v>0.10046403712296983</v>
      </c>
      <c r="Q26" s="832">
        <v>433</v>
      </c>
    </row>
    <row r="27" spans="1:17" ht="14.45" customHeight="1" x14ac:dyDescent="0.2">
      <c r="A27" s="821" t="s">
        <v>9063</v>
      </c>
      <c r="B27" s="822" t="s">
        <v>9064</v>
      </c>
      <c r="C27" s="822" t="s">
        <v>7235</v>
      </c>
      <c r="D27" s="822" t="s">
        <v>9090</v>
      </c>
      <c r="E27" s="822" t="s">
        <v>9091</v>
      </c>
      <c r="F27" s="831">
        <v>7</v>
      </c>
      <c r="G27" s="831">
        <v>101560</v>
      </c>
      <c r="H27" s="831">
        <v>0.87461246985876684</v>
      </c>
      <c r="I27" s="831">
        <v>14508.571428571429</v>
      </c>
      <c r="J27" s="831">
        <v>8</v>
      </c>
      <c r="K27" s="831">
        <v>116120</v>
      </c>
      <c r="L27" s="831">
        <v>1</v>
      </c>
      <c r="M27" s="831">
        <v>14515</v>
      </c>
      <c r="N27" s="831">
        <v>2</v>
      </c>
      <c r="O27" s="831">
        <v>29042</v>
      </c>
      <c r="P27" s="827">
        <v>0.25010334137099555</v>
      </c>
      <c r="Q27" s="832">
        <v>14521</v>
      </c>
    </row>
    <row r="28" spans="1:17" ht="14.45" customHeight="1" x14ac:dyDescent="0.2">
      <c r="A28" s="821" t="s">
        <v>9063</v>
      </c>
      <c r="B28" s="822" t="s">
        <v>9064</v>
      </c>
      <c r="C28" s="822" t="s">
        <v>7235</v>
      </c>
      <c r="D28" s="822" t="s">
        <v>9092</v>
      </c>
      <c r="E28" s="822" t="s">
        <v>9093</v>
      </c>
      <c r="F28" s="831">
        <v>2</v>
      </c>
      <c r="G28" s="831">
        <v>2686</v>
      </c>
      <c r="H28" s="831"/>
      <c r="I28" s="831">
        <v>1343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9063</v>
      </c>
      <c r="B29" s="822" t="s">
        <v>9064</v>
      </c>
      <c r="C29" s="822" t="s">
        <v>7235</v>
      </c>
      <c r="D29" s="822" t="s">
        <v>9094</v>
      </c>
      <c r="E29" s="822" t="s">
        <v>9095</v>
      </c>
      <c r="F29" s="831">
        <v>8</v>
      </c>
      <c r="G29" s="831">
        <v>4082</v>
      </c>
      <c r="H29" s="831">
        <v>7.97265625</v>
      </c>
      <c r="I29" s="831">
        <v>510.25</v>
      </c>
      <c r="J29" s="831">
        <v>1</v>
      </c>
      <c r="K29" s="831">
        <v>512</v>
      </c>
      <c r="L29" s="831">
        <v>1</v>
      </c>
      <c r="M29" s="831">
        <v>512</v>
      </c>
      <c r="N29" s="831">
        <v>3</v>
      </c>
      <c r="O29" s="831">
        <v>1542</v>
      </c>
      <c r="P29" s="827">
        <v>3.01171875</v>
      </c>
      <c r="Q29" s="832">
        <v>514</v>
      </c>
    </row>
    <row r="30" spans="1:17" ht="14.45" customHeight="1" x14ac:dyDescent="0.2">
      <c r="A30" s="821" t="s">
        <v>9063</v>
      </c>
      <c r="B30" s="822" t="s">
        <v>9064</v>
      </c>
      <c r="C30" s="822" t="s">
        <v>7235</v>
      </c>
      <c r="D30" s="822" t="s">
        <v>9096</v>
      </c>
      <c r="E30" s="822" t="s">
        <v>9097</v>
      </c>
      <c r="F30" s="831">
        <v>4</v>
      </c>
      <c r="G30" s="831">
        <v>9332</v>
      </c>
      <c r="H30" s="831">
        <v>0.44273650251447005</v>
      </c>
      <c r="I30" s="831">
        <v>2333</v>
      </c>
      <c r="J30" s="831">
        <v>9</v>
      </c>
      <c r="K30" s="831">
        <v>21078</v>
      </c>
      <c r="L30" s="831">
        <v>1</v>
      </c>
      <c r="M30" s="831">
        <v>2342</v>
      </c>
      <c r="N30" s="831">
        <v>1</v>
      </c>
      <c r="O30" s="831">
        <v>2351</v>
      </c>
      <c r="P30" s="827">
        <v>0.11153809659360471</v>
      </c>
      <c r="Q30" s="832">
        <v>2351</v>
      </c>
    </row>
    <row r="31" spans="1:17" ht="14.45" customHeight="1" x14ac:dyDescent="0.2">
      <c r="A31" s="821" t="s">
        <v>9063</v>
      </c>
      <c r="B31" s="822" t="s">
        <v>9064</v>
      </c>
      <c r="C31" s="822" t="s">
        <v>7235</v>
      </c>
      <c r="D31" s="822" t="s">
        <v>9098</v>
      </c>
      <c r="E31" s="822" t="s">
        <v>9099</v>
      </c>
      <c r="F31" s="831">
        <v>4</v>
      </c>
      <c r="G31" s="831">
        <v>2876</v>
      </c>
      <c r="H31" s="831">
        <v>0.44259772237611572</v>
      </c>
      <c r="I31" s="831">
        <v>719</v>
      </c>
      <c r="J31" s="831">
        <v>9</v>
      </c>
      <c r="K31" s="831">
        <v>6498</v>
      </c>
      <c r="L31" s="831">
        <v>1</v>
      </c>
      <c r="M31" s="831">
        <v>722</v>
      </c>
      <c r="N31" s="831">
        <v>1</v>
      </c>
      <c r="O31" s="831">
        <v>724</v>
      </c>
      <c r="P31" s="827">
        <v>0.11141889812249924</v>
      </c>
      <c r="Q31" s="832">
        <v>724</v>
      </c>
    </row>
    <row r="32" spans="1:17" ht="14.45" customHeight="1" x14ac:dyDescent="0.2">
      <c r="A32" s="821" t="s">
        <v>8859</v>
      </c>
      <c r="B32" s="822" t="s">
        <v>9100</v>
      </c>
      <c r="C32" s="822" t="s">
        <v>7235</v>
      </c>
      <c r="D32" s="822" t="s">
        <v>9101</v>
      </c>
      <c r="E32" s="822" t="s">
        <v>9102</v>
      </c>
      <c r="F32" s="831">
        <v>6</v>
      </c>
      <c r="G32" s="831">
        <v>76776</v>
      </c>
      <c r="H32" s="831"/>
      <c r="I32" s="831">
        <v>12796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8859</v>
      </c>
      <c r="B33" s="822" t="s">
        <v>9100</v>
      </c>
      <c r="C33" s="822" t="s">
        <v>7235</v>
      </c>
      <c r="D33" s="822" t="s">
        <v>9103</v>
      </c>
      <c r="E33" s="822" t="s">
        <v>9104</v>
      </c>
      <c r="F33" s="831">
        <v>2</v>
      </c>
      <c r="G33" s="831">
        <v>20934</v>
      </c>
      <c r="H33" s="831">
        <v>0.39874285714285712</v>
      </c>
      <c r="I33" s="831">
        <v>10467</v>
      </c>
      <c r="J33" s="831">
        <v>5</v>
      </c>
      <c r="K33" s="831">
        <v>52500</v>
      </c>
      <c r="L33" s="831">
        <v>1</v>
      </c>
      <c r="M33" s="831">
        <v>10500</v>
      </c>
      <c r="N33" s="831"/>
      <c r="O33" s="831"/>
      <c r="P33" s="827"/>
      <c r="Q33" s="832"/>
    </row>
    <row r="34" spans="1:17" ht="14.45" customHeight="1" x14ac:dyDescent="0.2">
      <c r="A34" s="821" t="s">
        <v>8859</v>
      </c>
      <c r="B34" s="822" t="s">
        <v>9100</v>
      </c>
      <c r="C34" s="822" t="s">
        <v>7235</v>
      </c>
      <c r="D34" s="822" t="s">
        <v>9105</v>
      </c>
      <c r="E34" s="822" t="s">
        <v>9106</v>
      </c>
      <c r="F34" s="831">
        <v>1</v>
      </c>
      <c r="G34" s="831">
        <v>11396</v>
      </c>
      <c r="H34" s="831">
        <v>0.99372166027206144</v>
      </c>
      <c r="I34" s="831">
        <v>11396</v>
      </c>
      <c r="J34" s="831">
        <v>1</v>
      </c>
      <c r="K34" s="831">
        <v>11468</v>
      </c>
      <c r="L34" s="831">
        <v>1</v>
      </c>
      <c r="M34" s="831">
        <v>11468</v>
      </c>
      <c r="N34" s="831"/>
      <c r="O34" s="831"/>
      <c r="P34" s="827"/>
      <c r="Q34" s="832"/>
    </row>
    <row r="35" spans="1:17" ht="14.45" customHeight="1" x14ac:dyDescent="0.2">
      <c r="A35" s="821" t="s">
        <v>8859</v>
      </c>
      <c r="B35" s="822" t="s">
        <v>9100</v>
      </c>
      <c r="C35" s="822" t="s">
        <v>7235</v>
      </c>
      <c r="D35" s="822" t="s">
        <v>9107</v>
      </c>
      <c r="E35" s="822" t="s">
        <v>9108</v>
      </c>
      <c r="F35" s="831">
        <v>2</v>
      </c>
      <c r="G35" s="831">
        <v>2214</v>
      </c>
      <c r="H35" s="831">
        <v>0.99729729729729732</v>
      </c>
      <c r="I35" s="831">
        <v>1107</v>
      </c>
      <c r="J35" s="831">
        <v>2</v>
      </c>
      <c r="K35" s="831">
        <v>2220</v>
      </c>
      <c r="L35" s="831">
        <v>1</v>
      </c>
      <c r="M35" s="831">
        <v>1110</v>
      </c>
      <c r="N35" s="831"/>
      <c r="O35" s="831"/>
      <c r="P35" s="827"/>
      <c r="Q35" s="832"/>
    </row>
    <row r="36" spans="1:17" ht="14.45" customHeight="1" x14ac:dyDescent="0.2">
      <c r="A36" s="821" t="s">
        <v>8859</v>
      </c>
      <c r="B36" s="822" t="s">
        <v>9109</v>
      </c>
      <c r="C36" s="822" t="s">
        <v>7235</v>
      </c>
      <c r="D36" s="822" t="s">
        <v>9110</v>
      </c>
      <c r="E36" s="822" t="s">
        <v>9111</v>
      </c>
      <c r="F36" s="831">
        <v>1</v>
      </c>
      <c r="G36" s="831">
        <v>222</v>
      </c>
      <c r="H36" s="831"/>
      <c r="I36" s="831">
        <v>222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8859</v>
      </c>
      <c r="B37" s="822" t="s">
        <v>9109</v>
      </c>
      <c r="C37" s="822" t="s">
        <v>7235</v>
      </c>
      <c r="D37" s="822" t="s">
        <v>9112</v>
      </c>
      <c r="E37" s="822" t="s">
        <v>9113</v>
      </c>
      <c r="F37" s="831">
        <v>1</v>
      </c>
      <c r="G37" s="831">
        <v>509</v>
      </c>
      <c r="H37" s="831"/>
      <c r="I37" s="831">
        <v>509</v>
      </c>
      <c r="J37" s="831"/>
      <c r="K37" s="831"/>
      <c r="L37" s="831"/>
      <c r="M37" s="831"/>
      <c r="N37" s="831"/>
      <c r="O37" s="831"/>
      <c r="P37" s="827"/>
      <c r="Q37" s="832"/>
    </row>
    <row r="38" spans="1:17" ht="14.45" customHeight="1" x14ac:dyDescent="0.2">
      <c r="A38" s="821" t="s">
        <v>8859</v>
      </c>
      <c r="B38" s="822" t="s">
        <v>9109</v>
      </c>
      <c r="C38" s="822" t="s">
        <v>7235</v>
      </c>
      <c r="D38" s="822" t="s">
        <v>9114</v>
      </c>
      <c r="E38" s="822" t="s">
        <v>9115</v>
      </c>
      <c r="F38" s="831">
        <v>19</v>
      </c>
      <c r="G38" s="831">
        <v>6726</v>
      </c>
      <c r="H38" s="831">
        <v>0.44061578774975435</v>
      </c>
      <c r="I38" s="831">
        <v>354</v>
      </c>
      <c r="J38" s="831">
        <v>43</v>
      </c>
      <c r="K38" s="831">
        <v>15265</v>
      </c>
      <c r="L38" s="831">
        <v>1</v>
      </c>
      <c r="M38" s="831">
        <v>355</v>
      </c>
      <c r="N38" s="831">
        <v>75</v>
      </c>
      <c r="O38" s="831">
        <v>26625</v>
      </c>
      <c r="P38" s="827">
        <v>1.7441860465116279</v>
      </c>
      <c r="Q38" s="832">
        <v>355</v>
      </c>
    </row>
    <row r="39" spans="1:17" ht="14.45" customHeight="1" x14ac:dyDescent="0.2">
      <c r="A39" s="821" t="s">
        <v>8859</v>
      </c>
      <c r="B39" s="822" t="s">
        <v>9109</v>
      </c>
      <c r="C39" s="822" t="s">
        <v>7235</v>
      </c>
      <c r="D39" s="822" t="s">
        <v>9116</v>
      </c>
      <c r="E39" s="822" t="s">
        <v>9117</v>
      </c>
      <c r="F39" s="831">
        <v>185</v>
      </c>
      <c r="G39" s="831">
        <v>12025</v>
      </c>
      <c r="H39" s="831">
        <v>1.1419753086419753</v>
      </c>
      <c r="I39" s="831">
        <v>65</v>
      </c>
      <c r="J39" s="831">
        <v>162</v>
      </c>
      <c r="K39" s="831">
        <v>10530</v>
      </c>
      <c r="L39" s="831">
        <v>1</v>
      </c>
      <c r="M39" s="831">
        <v>65</v>
      </c>
      <c r="N39" s="831">
        <v>373</v>
      </c>
      <c r="O39" s="831">
        <v>24618</v>
      </c>
      <c r="P39" s="827">
        <v>2.3378917378917379</v>
      </c>
      <c r="Q39" s="832">
        <v>66</v>
      </c>
    </row>
    <row r="40" spans="1:17" ht="14.45" customHeight="1" x14ac:dyDescent="0.2">
      <c r="A40" s="821" t="s">
        <v>8859</v>
      </c>
      <c r="B40" s="822" t="s">
        <v>9109</v>
      </c>
      <c r="C40" s="822" t="s">
        <v>7235</v>
      </c>
      <c r="D40" s="822" t="s">
        <v>9118</v>
      </c>
      <c r="E40" s="822" t="s">
        <v>9119</v>
      </c>
      <c r="F40" s="831"/>
      <c r="G40" s="831"/>
      <c r="H40" s="831"/>
      <c r="I40" s="831"/>
      <c r="J40" s="831">
        <v>1</v>
      </c>
      <c r="K40" s="831">
        <v>546</v>
      </c>
      <c r="L40" s="831">
        <v>1</v>
      </c>
      <c r="M40" s="831">
        <v>546</v>
      </c>
      <c r="N40" s="831"/>
      <c r="O40" s="831"/>
      <c r="P40" s="827"/>
      <c r="Q40" s="832"/>
    </row>
    <row r="41" spans="1:17" ht="14.45" customHeight="1" x14ac:dyDescent="0.2">
      <c r="A41" s="821" t="s">
        <v>8859</v>
      </c>
      <c r="B41" s="822" t="s">
        <v>9109</v>
      </c>
      <c r="C41" s="822" t="s">
        <v>7235</v>
      </c>
      <c r="D41" s="822" t="s">
        <v>9120</v>
      </c>
      <c r="E41" s="822" t="s">
        <v>9121</v>
      </c>
      <c r="F41" s="831">
        <v>1</v>
      </c>
      <c r="G41" s="831">
        <v>592</v>
      </c>
      <c r="H41" s="831">
        <v>0.99663299663299665</v>
      </c>
      <c r="I41" s="831">
        <v>592</v>
      </c>
      <c r="J41" s="831">
        <v>1</v>
      </c>
      <c r="K41" s="831">
        <v>594</v>
      </c>
      <c r="L41" s="831">
        <v>1</v>
      </c>
      <c r="M41" s="831">
        <v>594</v>
      </c>
      <c r="N41" s="831">
        <v>3</v>
      </c>
      <c r="O41" s="831">
        <v>1785</v>
      </c>
      <c r="P41" s="827">
        <v>3.0050505050505052</v>
      </c>
      <c r="Q41" s="832">
        <v>595</v>
      </c>
    </row>
    <row r="42" spans="1:17" ht="14.45" customHeight="1" x14ac:dyDescent="0.2">
      <c r="A42" s="821" t="s">
        <v>8859</v>
      </c>
      <c r="B42" s="822" t="s">
        <v>9109</v>
      </c>
      <c r="C42" s="822" t="s">
        <v>7235</v>
      </c>
      <c r="D42" s="822" t="s">
        <v>9122</v>
      </c>
      <c r="E42" s="822" t="s">
        <v>9123</v>
      </c>
      <c r="F42" s="831">
        <v>1</v>
      </c>
      <c r="G42" s="831">
        <v>617</v>
      </c>
      <c r="H42" s="831">
        <v>0.49919093851132684</v>
      </c>
      <c r="I42" s="831">
        <v>617</v>
      </c>
      <c r="J42" s="831">
        <v>2</v>
      </c>
      <c r="K42" s="831">
        <v>1236</v>
      </c>
      <c r="L42" s="831">
        <v>1</v>
      </c>
      <c r="M42" s="831">
        <v>618</v>
      </c>
      <c r="N42" s="831"/>
      <c r="O42" s="831"/>
      <c r="P42" s="827"/>
      <c r="Q42" s="832"/>
    </row>
    <row r="43" spans="1:17" ht="14.45" customHeight="1" x14ac:dyDescent="0.2">
      <c r="A43" s="821" t="s">
        <v>8859</v>
      </c>
      <c r="B43" s="822" t="s">
        <v>9109</v>
      </c>
      <c r="C43" s="822" t="s">
        <v>7235</v>
      </c>
      <c r="D43" s="822" t="s">
        <v>9124</v>
      </c>
      <c r="E43" s="822" t="s">
        <v>9125</v>
      </c>
      <c r="F43" s="831"/>
      <c r="G43" s="831"/>
      <c r="H43" s="831"/>
      <c r="I43" s="831"/>
      <c r="J43" s="831">
        <v>5</v>
      </c>
      <c r="K43" s="831">
        <v>770</v>
      </c>
      <c r="L43" s="831">
        <v>1</v>
      </c>
      <c r="M43" s="831">
        <v>154</v>
      </c>
      <c r="N43" s="831"/>
      <c r="O43" s="831"/>
      <c r="P43" s="827"/>
      <c r="Q43" s="832"/>
    </row>
    <row r="44" spans="1:17" ht="14.45" customHeight="1" x14ac:dyDescent="0.2">
      <c r="A44" s="821" t="s">
        <v>8859</v>
      </c>
      <c r="B44" s="822" t="s">
        <v>9109</v>
      </c>
      <c r="C44" s="822" t="s">
        <v>7235</v>
      </c>
      <c r="D44" s="822" t="s">
        <v>9126</v>
      </c>
      <c r="E44" s="822" t="s">
        <v>9127</v>
      </c>
      <c r="F44" s="831">
        <v>10</v>
      </c>
      <c r="G44" s="831">
        <v>240</v>
      </c>
      <c r="H44" s="831">
        <v>0.92307692307692313</v>
      </c>
      <c r="I44" s="831">
        <v>24</v>
      </c>
      <c r="J44" s="831">
        <v>10</v>
      </c>
      <c r="K44" s="831">
        <v>260</v>
      </c>
      <c r="L44" s="831">
        <v>1</v>
      </c>
      <c r="M44" s="831">
        <v>26</v>
      </c>
      <c r="N44" s="831">
        <v>7</v>
      </c>
      <c r="O44" s="831">
        <v>182</v>
      </c>
      <c r="P44" s="827">
        <v>0.7</v>
      </c>
      <c r="Q44" s="832">
        <v>26</v>
      </c>
    </row>
    <row r="45" spans="1:17" ht="14.45" customHeight="1" x14ac:dyDescent="0.2">
      <c r="A45" s="821" t="s">
        <v>8859</v>
      </c>
      <c r="B45" s="822" t="s">
        <v>9109</v>
      </c>
      <c r="C45" s="822" t="s">
        <v>7235</v>
      </c>
      <c r="D45" s="822" t="s">
        <v>9128</v>
      </c>
      <c r="E45" s="822" t="s">
        <v>9129</v>
      </c>
      <c r="F45" s="831">
        <v>18</v>
      </c>
      <c r="G45" s="831">
        <v>990</v>
      </c>
      <c r="H45" s="831">
        <v>1</v>
      </c>
      <c r="I45" s="831">
        <v>55</v>
      </c>
      <c r="J45" s="831">
        <v>18</v>
      </c>
      <c r="K45" s="831">
        <v>990</v>
      </c>
      <c r="L45" s="831">
        <v>1</v>
      </c>
      <c r="M45" s="831">
        <v>55</v>
      </c>
      <c r="N45" s="831">
        <v>25</v>
      </c>
      <c r="O45" s="831">
        <v>1375</v>
      </c>
      <c r="P45" s="827">
        <v>1.3888888888888888</v>
      </c>
      <c r="Q45" s="832">
        <v>55</v>
      </c>
    </row>
    <row r="46" spans="1:17" ht="14.45" customHeight="1" x14ac:dyDescent="0.2">
      <c r="A46" s="821" t="s">
        <v>8859</v>
      </c>
      <c r="B46" s="822" t="s">
        <v>9109</v>
      </c>
      <c r="C46" s="822" t="s">
        <v>7235</v>
      </c>
      <c r="D46" s="822" t="s">
        <v>9130</v>
      </c>
      <c r="E46" s="822" t="s">
        <v>9131</v>
      </c>
      <c r="F46" s="831">
        <v>639</v>
      </c>
      <c r="G46" s="831">
        <v>49399</v>
      </c>
      <c r="H46" s="831">
        <v>1.0133128205128206</v>
      </c>
      <c r="I46" s="831">
        <v>77.306729264475749</v>
      </c>
      <c r="J46" s="831">
        <v>625</v>
      </c>
      <c r="K46" s="831">
        <v>48750</v>
      </c>
      <c r="L46" s="831">
        <v>1</v>
      </c>
      <c r="M46" s="831">
        <v>78</v>
      </c>
      <c r="N46" s="831">
        <v>628</v>
      </c>
      <c r="O46" s="831">
        <v>48984</v>
      </c>
      <c r="P46" s="827">
        <v>1.0047999999999999</v>
      </c>
      <c r="Q46" s="832">
        <v>78</v>
      </c>
    </row>
    <row r="47" spans="1:17" ht="14.45" customHeight="1" x14ac:dyDescent="0.2">
      <c r="A47" s="821" t="s">
        <v>8859</v>
      </c>
      <c r="B47" s="822" t="s">
        <v>9109</v>
      </c>
      <c r="C47" s="822" t="s">
        <v>7235</v>
      </c>
      <c r="D47" s="822" t="s">
        <v>9132</v>
      </c>
      <c r="E47" s="822" t="s">
        <v>9133</v>
      </c>
      <c r="F47" s="831">
        <v>24</v>
      </c>
      <c r="G47" s="831">
        <v>576</v>
      </c>
      <c r="H47" s="831">
        <v>1.0434782608695652</v>
      </c>
      <c r="I47" s="831">
        <v>24</v>
      </c>
      <c r="J47" s="831">
        <v>23</v>
      </c>
      <c r="K47" s="831">
        <v>552</v>
      </c>
      <c r="L47" s="831">
        <v>1</v>
      </c>
      <c r="M47" s="831">
        <v>24</v>
      </c>
      <c r="N47" s="831">
        <v>30</v>
      </c>
      <c r="O47" s="831">
        <v>750</v>
      </c>
      <c r="P47" s="827">
        <v>1.3586956521739131</v>
      </c>
      <c r="Q47" s="832">
        <v>25</v>
      </c>
    </row>
    <row r="48" spans="1:17" ht="14.45" customHeight="1" x14ac:dyDescent="0.2">
      <c r="A48" s="821" t="s">
        <v>8859</v>
      </c>
      <c r="B48" s="822" t="s">
        <v>9109</v>
      </c>
      <c r="C48" s="822" t="s">
        <v>7235</v>
      </c>
      <c r="D48" s="822" t="s">
        <v>9134</v>
      </c>
      <c r="E48" s="822" t="s">
        <v>9135</v>
      </c>
      <c r="F48" s="831">
        <v>1</v>
      </c>
      <c r="G48" s="831">
        <v>210</v>
      </c>
      <c r="H48" s="831"/>
      <c r="I48" s="831">
        <v>210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8859</v>
      </c>
      <c r="B49" s="822" t="s">
        <v>9109</v>
      </c>
      <c r="C49" s="822" t="s">
        <v>7235</v>
      </c>
      <c r="D49" s="822" t="s">
        <v>9136</v>
      </c>
      <c r="E49" s="822" t="s">
        <v>9137</v>
      </c>
      <c r="F49" s="831">
        <v>4</v>
      </c>
      <c r="G49" s="831">
        <v>264</v>
      </c>
      <c r="H49" s="831">
        <v>0.26666666666666666</v>
      </c>
      <c r="I49" s="831">
        <v>66</v>
      </c>
      <c r="J49" s="831">
        <v>15</v>
      </c>
      <c r="K49" s="831">
        <v>990</v>
      </c>
      <c r="L49" s="831">
        <v>1</v>
      </c>
      <c r="M49" s="831">
        <v>66</v>
      </c>
      <c r="N49" s="831">
        <v>20</v>
      </c>
      <c r="O49" s="831">
        <v>1320</v>
      </c>
      <c r="P49" s="827">
        <v>1.3333333333333333</v>
      </c>
      <c r="Q49" s="832">
        <v>66</v>
      </c>
    </row>
    <row r="50" spans="1:17" ht="14.45" customHeight="1" x14ac:dyDescent="0.2">
      <c r="A50" s="821" t="s">
        <v>8859</v>
      </c>
      <c r="B50" s="822" t="s">
        <v>9109</v>
      </c>
      <c r="C50" s="822" t="s">
        <v>7235</v>
      </c>
      <c r="D50" s="822" t="s">
        <v>9138</v>
      </c>
      <c r="E50" s="822" t="s">
        <v>9139</v>
      </c>
      <c r="F50" s="831"/>
      <c r="G50" s="831"/>
      <c r="H50" s="831"/>
      <c r="I50" s="831"/>
      <c r="J50" s="831">
        <v>1</v>
      </c>
      <c r="K50" s="831">
        <v>103</v>
      </c>
      <c r="L50" s="831">
        <v>1</v>
      </c>
      <c r="M50" s="831">
        <v>103</v>
      </c>
      <c r="N50" s="831"/>
      <c r="O50" s="831"/>
      <c r="P50" s="827"/>
      <c r="Q50" s="832"/>
    </row>
    <row r="51" spans="1:17" ht="14.45" customHeight="1" x14ac:dyDescent="0.2">
      <c r="A51" s="821" t="s">
        <v>8859</v>
      </c>
      <c r="B51" s="822" t="s">
        <v>9109</v>
      </c>
      <c r="C51" s="822" t="s">
        <v>7235</v>
      </c>
      <c r="D51" s="822" t="s">
        <v>9140</v>
      </c>
      <c r="E51" s="822" t="s">
        <v>9141</v>
      </c>
      <c r="F51" s="831">
        <v>23</v>
      </c>
      <c r="G51" s="831">
        <v>8050</v>
      </c>
      <c r="H51" s="831">
        <v>22.934472934472936</v>
      </c>
      <c r="I51" s="831">
        <v>350</v>
      </c>
      <c r="J51" s="831">
        <v>1</v>
      </c>
      <c r="K51" s="831">
        <v>351</v>
      </c>
      <c r="L51" s="831">
        <v>1</v>
      </c>
      <c r="M51" s="831">
        <v>351</v>
      </c>
      <c r="N51" s="831">
        <v>3</v>
      </c>
      <c r="O51" s="831">
        <v>1056</v>
      </c>
      <c r="P51" s="827">
        <v>3.0085470085470085</v>
      </c>
      <c r="Q51" s="832">
        <v>352</v>
      </c>
    </row>
    <row r="52" spans="1:17" ht="14.45" customHeight="1" x14ac:dyDescent="0.2">
      <c r="A52" s="821" t="s">
        <v>8859</v>
      </c>
      <c r="B52" s="822" t="s">
        <v>9109</v>
      </c>
      <c r="C52" s="822" t="s">
        <v>7235</v>
      </c>
      <c r="D52" s="822" t="s">
        <v>9142</v>
      </c>
      <c r="E52" s="822" t="s">
        <v>9143</v>
      </c>
      <c r="F52" s="831">
        <v>14</v>
      </c>
      <c r="G52" s="831">
        <v>350</v>
      </c>
      <c r="H52" s="831">
        <v>1.0769230769230769</v>
      </c>
      <c r="I52" s="831">
        <v>25</v>
      </c>
      <c r="J52" s="831">
        <v>13</v>
      </c>
      <c r="K52" s="831">
        <v>325</v>
      </c>
      <c r="L52" s="831">
        <v>1</v>
      </c>
      <c r="M52" s="831">
        <v>25</v>
      </c>
      <c r="N52" s="831">
        <v>22</v>
      </c>
      <c r="O52" s="831">
        <v>572</v>
      </c>
      <c r="P52" s="827">
        <v>1.76</v>
      </c>
      <c r="Q52" s="832">
        <v>26</v>
      </c>
    </row>
    <row r="53" spans="1:17" ht="14.45" customHeight="1" x14ac:dyDescent="0.2">
      <c r="A53" s="821" t="s">
        <v>8859</v>
      </c>
      <c r="B53" s="822" t="s">
        <v>9109</v>
      </c>
      <c r="C53" s="822" t="s">
        <v>7235</v>
      </c>
      <c r="D53" s="822" t="s">
        <v>9144</v>
      </c>
      <c r="E53" s="822" t="s">
        <v>9145</v>
      </c>
      <c r="F53" s="831">
        <v>1</v>
      </c>
      <c r="G53" s="831">
        <v>742</v>
      </c>
      <c r="H53" s="831"/>
      <c r="I53" s="831">
        <v>742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8859</v>
      </c>
      <c r="B54" s="822" t="s">
        <v>9109</v>
      </c>
      <c r="C54" s="822" t="s">
        <v>7235</v>
      </c>
      <c r="D54" s="822" t="s">
        <v>9146</v>
      </c>
      <c r="E54" s="822" t="s">
        <v>9147</v>
      </c>
      <c r="F54" s="831">
        <v>13</v>
      </c>
      <c r="G54" s="831">
        <v>2353</v>
      </c>
      <c r="H54" s="831">
        <v>0.56521739130434778</v>
      </c>
      <c r="I54" s="831">
        <v>181</v>
      </c>
      <c r="J54" s="831">
        <v>23</v>
      </c>
      <c r="K54" s="831">
        <v>4163</v>
      </c>
      <c r="L54" s="831">
        <v>1</v>
      </c>
      <c r="M54" s="831">
        <v>181</v>
      </c>
      <c r="N54" s="831">
        <v>26</v>
      </c>
      <c r="O54" s="831">
        <v>4706</v>
      </c>
      <c r="P54" s="827">
        <v>1.1304347826086956</v>
      </c>
      <c r="Q54" s="832">
        <v>181</v>
      </c>
    </row>
    <row r="55" spans="1:17" ht="14.45" customHeight="1" x14ac:dyDescent="0.2">
      <c r="A55" s="821" t="s">
        <v>8859</v>
      </c>
      <c r="B55" s="822" t="s">
        <v>9109</v>
      </c>
      <c r="C55" s="822" t="s">
        <v>7235</v>
      </c>
      <c r="D55" s="822" t="s">
        <v>9148</v>
      </c>
      <c r="E55" s="822" t="s">
        <v>9149</v>
      </c>
      <c r="F55" s="831">
        <v>570</v>
      </c>
      <c r="G55" s="831">
        <v>144780</v>
      </c>
      <c r="H55" s="831">
        <v>13.255813953488373</v>
      </c>
      <c r="I55" s="831">
        <v>254</v>
      </c>
      <c r="J55" s="831">
        <v>43</v>
      </c>
      <c r="K55" s="831">
        <v>10922</v>
      </c>
      <c r="L55" s="831">
        <v>1</v>
      </c>
      <c r="M55" s="831">
        <v>254</v>
      </c>
      <c r="N55" s="831">
        <v>101</v>
      </c>
      <c r="O55" s="831">
        <v>25654</v>
      </c>
      <c r="P55" s="827">
        <v>2.3488372093023258</v>
      </c>
      <c r="Q55" s="832">
        <v>254</v>
      </c>
    </row>
    <row r="56" spans="1:17" ht="14.45" customHeight="1" x14ac:dyDescent="0.2">
      <c r="A56" s="821" t="s">
        <v>8859</v>
      </c>
      <c r="B56" s="822" t="s">
        <v>9109</v>
      </c>
      <c r="C56" s="822" t="s">
        <v>7235</v>
      </c>
      <c r="D56" s="822" t="s">
        <v>9150</v>
      </c>
      <c r="E56" s="822" t="s">
        <v>9151</v>
      </c>
      <c r="F56" s="831">
        <v>463</v>
      </c>
      <c r="G56" s="831">
        <v>124084</v>
      </c>
      <c r="H56" s="831"/>
      <c r="I56" s="831">
        <v>268</v>
      </c>
      <c r="J56" s="831"/>
      <c r="K56" s="831"/>
      <c r="L56" s="831"/>
      <c r="M56" s="831"/>
      <c r="N56" s="831"/>
      <c r="O56" s="831"/>
      <c r="P56" s="827"/>
      <c r="Q56" s="832"/>
    </row>
    <row r="57" spans="1:17" ht="14.45" customHeight="1" x14ac:dyDescent="0.2">
      <c r="A57" s="821" t="s">
        <v>8859</v>
      </c>
      <c r="B57" s="822" t="s">
        <v>9109</v>
      </c>
      <c r="C57" s="822" t="s">
        <v>7235</v>
      </c>
      <c r="D57" s="822" t="s">
        <v>9152</v>
      </c>
      <c r="E57" s="822" t="s">
        <v>9153</v>
      </c>
      <c r="F57" s="831">
        <v>52</v>
      </c>
      <c r="G57" s="831">
        <v>11284</v>
      </c>
      <c r="H57" s="831">
        <v>2.1666666666666665</v>
      </c>
      <c r="I57" s="831">
        <v>217</v>
      </c>
      <c r="J57" s="831">
        <v>24</v>
      </c>
      <c r="K57" s="831">
        <v>5208</v>
      </c>
      <c r="L57" s="831">
        <v>1</v>
      </c>
      <c r="M57" s="831">
        <v>217</v>
      </c>
      <c r="N57" s="831">
        <v>27</v>
      </c>
      <c r="O57" s="831">
        <v>5859</v>
      </c>
      <c r="P57" s="827">
        <v>1.125</v>
      </c>
      <c r="Q57" s="832">
        <v>217</v>
      </c>
    </row>
    <row r="58" spans="1:17" ht="14.45" customHeight="1" x14ac:dyDescent="0.2">
      <c r="A58" s="821" t="s">
        <v>8859</v>
      </c>
      <c r="B58" s="822" t="s">
        <v>9109</v>
      </c>
      <c r="C58" s="822" t="s">
        <v>7235</v>
      </c>
      <c r="D58" s="822" t="s">
        <v>9154</v>
      </c>
      <c r="E58" s="822" t="s">
        <v>9155</v>
      </c>
      <c r="F58" s="831">
        <v>1</v>
      </c>
      <c r="G58" s="831">
        <v>592</v>
      </c>
      <c r="H58" s="831">
        <v>0.49831649831649832</v>
      </c>
      <c r="I58" s="831">
        <v>592</v>
      </c>
      <c r="J58" s="831">
        <v>2</v>
      </c>
      <c r="K58" s="831">
        <v>1188</v>
      </c>
      <c r="L58" s="831">
        <v>1</v>
      </c>
      <c r="M58" s="831">
        <v>594</v>
      </c>
      <c r="N58" s="831"/>
      <c r="O58" s="831"/>
      <c r="P58" s="827"/>
      <c r="Q58" s="832"/>
    </row>
    <row r="59" spans="1:17" ht="14.45" customHeight="1" x14ac:dyDescent="0.2">
      <c r="A59" s="821" t="s">
        <v>8859</v>
      </c>
      <c r="B59" s="822" t="s">
        <v>9109</v>
      </c>
      <c r="C59" s="822" t="s">
        <v>7235</v>
      </c>
      <c r="D59" s="822" t="s">
        <v>9156</v>
      </c>
      <c r="E59" s="822" t="s">
        <v>9157</v>
      </c>
      <c r="F59" s="831"/>
      <c r="G59" s="831"/>
      <c r="H59" s="831"/>
      <c r="I59" s="831"/>
      <c r="J59" s="831">
        <v>1</v>
      </c>
      <c r="K59" s="831">
        <v>50</v>
      </c>
      <c r="L59" s="831">
        <v>1</v>
      </c>
      <c r="M59" s="831">
        <v>50</v>
      </c>
      <c r="N59" s="831">
        <v>4</v>
      </c>
      <c r="O59" s="831">
        <v>200</v>
      </c>
      <c r="P59" s="827">
        <v>4</v>
      </c>
      <c r="Q59" s="832">
        <v>50</v>
      </c>
    </row>
    <row r="60" spans="1:17" ht="14.45" customHeight="1" x14ac:dyDescent="0.2">
      <c r="A60" s="821" t="s">
        <v>8859</v>
      </c>
      <c r="B60" s="822" t="s">
        <v>9109</v>
      </c>
      <c r="C60" s="822" t="s">
        <v>7235</v>
      </c>
      <c r="D60" s="822" t="s">
        <v>9158</v>
      </c>
      <c r="E60" s="822" t="s">
        <v>9159</v>
      </c>
      <c r="F60" s="831">
        <v>1</v>
      </c>
      <c r="G60" s="831">
        <v>547</v>
      </c>
      <c r="H60" s="831">
        <v>0.99817518248175185</v>
      </c>
      <c r="I60" s="831">
        <v>547</v>
      </c>
      <c r="J60" s="831">
        <v>1</v>
      </c>
      <c r="K60" s="831">
        <v>548</v>
      </c>
      <c r="L60" s="831">
        <v>1</v>
      </c>
      <c r="M60" s="831">
        <v>548</v>
      </c>
      <c r="N60" s="831"/>
      <c r="O60" s="831"/>
      <c r="P60" s="827"/>
      <c r="Q60" s="832"/>
    </row>
    <row r="61" spans="1:17" ht="14.45" customHeight="1" x14ac:dyDescent="0.2">
      <c r="A61" s="821" t="s">
        <v>8859</v>
      </c>
      <c r="B61" s="822" t="s">
        <v>9109</v>
      </c>
      <c r="C61" s="822" t="s">
        <v>7235</v>
      </c>
      <c r="D61" s="822" t="s">
        <v>9160</v>
      </c>
      <c r="E61" s="822" t="s">
        <v>9161</v>
      </c>
      <c r="F61" s="831">
        <v>1</v>
      </c>
      <c r="G61" s="831">
        <v>518</v>
      </c>
      <c r="H61" s="831"/>
      <c r="I61" s="831">
        <v>518</v>
      </c>
      <c r="J61" s="831"/>
      <c r="K61" s="831"/>
      <c r="L61" s="831"/>
      <c r="M61" s="831"/>
      <c r="N61" s="831"/>
      <c r="O61" s="831"/>
      <c r="P61" s="827"/>
      <c r="Q61" s="832"/>
    </row>
    <row r="62" spans="1:17" ht="14.45" customHeight="1" x14ac:dyDescent="0.2">
      <c r="A62" s="821" t="s">
        <v>8859</v>
      </c>
      <c r="B62" s="822" t="s">
        <v>9109</v>
      </c>
      <c r="C62" s="822" t="s">
        <v>7235</v>
      </c>
      <c r="D62" s="822" t="s">
        <v>9162</v>
      </c>
      <c r="E62" s="822" t="s">
        <v>9163</v>
      </c>
      <c r="F62" s="831">
        <v>1</v>
      </c>
      <c r="G62" s="831">
        <v>736</v>
      </c>
      <c r="H62" s="831"/>
      <c r="I62" s="831">
        <v>736</v>
      </c>
      <c r="J62" s="831"/>
      <c r="K62" s="831"/>
      <c r="L62" s="831"/>
      <c r="M62" s="831"/>
      <c r="N62" s="831"/>
      <c r="O62" s="831"/>
      <c r="P62" s="827"/>
      <c r="Q62" s="832"/>
    </row>
    <row r="63" spans="1:17" ht="14.45" customHeight="1" x14ac:dyDescent="0.2">
      <c r="A63" s="821" t="s">
        <v>8859</v>
      </c>
      <c r="B63" s="822" t="s">
        <v>9109</v>
      </c>
      <c r="C63" s="822" t="s">
        <v>7235</v>
      </c>
      <c r="D63" s="822" t="s">
        <v>9164</v>
      </c>
      <c r="E63" s="822" t="s">
        <v>9165</v>
      </c>
      <c r="F63" s="831">
        <v>1</v>
      </c>
      <c r="G63" s="831">
        <v>329</v>
      </c>
      <c r="H63" s="831"/>
      <c r="I63" s="831">
        <v>329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8859</v>
      </c>
      <c r="B64" s="822" t="s">
        <v>9109</v>
      </c>
      <c r="C64" s="822" t="s">
        <v>7235</v>
      </c>
      <c r="D64" s="822" t="s">
        <v>9166</v>
      </c>
      <c r="E64" s="822" t="s">
        <v>9167</v>
      </c>
      <c r="F64" s="831">
        <v>1</v>
      </c>
      <c r="G64" s="831">
        <v>346</v>
      </c>
      <c r="H64" s="831"/>
      <c r="I64" s="831">
        <v>346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8859</v>
      </c>
      <c r="B65" s="822" t="s">
        <v>9109</v>
      </c>
      <c r="C65" s="822" t="s">
        <v>7235</v>
      </c>
      <c r="D65" s="822" t="s">
        <v>9168</v>
      </c>
      <c r="E65" s="822" t="s">
        <v>9169</v>
      </c>
      <c r="F65" s="831"/>
      <c r="G65" s="831"/>
      <c r="H65" s="831"/>
      <c r="I65" s="831"/>
      <c r="J65" s="831">
        <v>2</v>
      </c>
      <c r="K65" s="831">
        <v>1508</v>
      </c>
      <c r="L65" s="831">
        <v>1</v>
      </c>
      <c r="M65" s="831">
        <v>754</v>
      </c>
      <c r="N65" s="831"/>
      <c r="O65" s="831"/>
      <c r="P65" s="827"/>
      <c r="Q65" s="832"/>
    </row>
    <row r="66" spans="1:17" ht="14.45" customHeight="1" x14ac:dyDescent="0.2">
      <c r="A66" s="821" t="s">
        <v>8859</v>
      </c>
      <c r="B66" s="822" t="s">
        <v>9109</v>
      </c>
      <c r="C66" s="822" t="s">
        <v>7235</v>
      </c>
      <c r="D66" s="822" t="s">
        <v>9170</v>
      </c>
      <c r="E66" s="822" t="s">
        <v>9171</v>
      </c>
      <c r="F66" s="831">
        <v>1</v>
      </c>
      <c r="G66" s="831">
        <v>232</v>
      </c>
      <c r="H66" s="831">
        <v>1</v>
      </c>
      <c r="I66" s="831">
        <v>232</v>
      </c>
      <c r="J66" s="831">
        <v>1</v>
      </c>
      <c r="K66" s="831">
        <v>232</v>
      </c>
      <c r="L66" s="831">
        <v>1</v>
      </c>
      <c r="M66" s="831">
        <v>232</v>
      </c>
      <c r="N66" s="831"/>
      <c r="O66" s="831"/>
      <c r="P66" s="827"/>
      <c r="Q66" s="832"/>
    </row>
    <row r="67" spans="1:17" ht="14.45" customHeight="1" x14ac:dyDescent="0.2">
      <c r="A67" s="821" t="s">
        <v>8859</v>
      </c>
      <c r="B67" s="822" t="s">
        <v>9109</v>
      </c>
      <c r="C67" s="822" t="s">
        <v>7235</v>
      </c>
      <c r="D67" s="822" t="s">
        <v>9172</v>
      </c>
      <c r="E67" s="822" t="s">
        <v>9173</v>
      </c>
      <c r="F67" s="831"/>
      <c r="G67" s="831"/>
      <c r="H67" s="831"/>
      <c r="I67" s="831"/>
      <c r="J67" s="831">
        <v>2</v>
      </c>
      <c r="K67" s="831">
        <v>468</v>
      </c>
      <c r="L67" s="831">
        <v>1</v>
      </c>
      <c r="M67" s="831">
        <v>234</v>
      </c>
      <c r="N67" s="831"/>
      <c r="O67" s="831"/>
      <c r="P67" s="827"/>
      <c r="Q67" s="832"/>
    </row>
    <row r="68" spans="1:17" ht="14.45" customHeight="1" x14ac:dyDescent="0.2">
      <c r="A68" s="821" t="s">
        <v>8859</v>
      </c>
      <c r="B68" s="822" t="s">
        <v>9109</v>
      </c>
      <c r="C68" s="822" t="s">
        <v>7235</v>
      </c>
      <c r="D68" s="822" t="s">
        <v>9174</v>
      </c>
      <c r="E68" s="822" t="s">
        <v>9175</v>
      </c>
      <c r="F68" s="831"/>
      <c r="G68" s="831"/>
      <c r="H68" s="831"/>
      <c r="I68" s="831"/>
      <c r="J68" s="831">
        <v>1</v>
      </c>
      <c r="K68" s="831">
        <v>411</v>
      </c>
      <c r="L68" s="831">
        <v>1</v>
      </c>
      <c r="M68" s="831">
        <v>411</v>
      </c>
      <c r="N68" s="831">
        <v>3</v>
      </c>
      <c r="O68" s="831">
        <v>1233</v>
      </c>
      <c r="P68" s="827">
        <v>3</v>
      </c>
      <c r="Q68" s="832">
        <v>411</v>
      </c>
    </row>
    <row r="69" spans="1:17" ht="14.45" customHeight="1" x14ac:dyDescent="0.2">
      <c r="A69" s="821" t="s">
        <v>8859</v>
      </c>
      <c r="B69" s="822" t="s">
        <v>9109</v>
      </c>
      <c r="C69" s="822" t="s">
        <v>7235</v>
      </c>
      <c r="D69" s="822" t="s">
        <v>9176</v>
      </c>
      <c r="E69" s="822" t="s">
        <v>9177</v>
      </c>
      <c r="F69" s="831">
        <v>2</v>
      </c>
      <c r="G69" s="831">
        <v>1304</v>
      </c>
      <c r="H69" s="831">
        <v>1.996937212863706</v>
      </c>
      <c r="I69" s="831">
        <v>652</v>
      </c>
      <c r="J69" s="831">
        <v>1</v>
      </c>
      <c r="K69" s="831">
        <v>653</v>
      </c>
      <c r="L69" s="831">
        <v>1</v>
      </c>
      <c r="M69" s="831">
        <v>653</v>
      </c>
      <c r="N69" s="831"/>
      <c r="O69" s="831"/>
      <c r="P69" s="827"/>
      <c r="Q69" s="832"/>
    </row>
    <row r="70" spans="1:17" ht="14.45" customHeight="1" x14ac:dyDescent="0.2">
      <c r="A70" s="821" t="s">
        <v>8859</v>
      </c>
      <c r="B70" s="822" t="s">
        <v>9109</v>
      </c>
      <c r="C70" s="822" t="s">
        <v>7235</v>
      </c>
      <c r="D70" s="822" t="s">
        <v>9178</v>
      </c>
      <c r="E70" s="822" t="s">
        <v>9179</v>
      </c>
      <c r="F70" s="831"/>
      <c r="G70" s="831"/>
      <c r="H70" s="831"/>
      <c r="I70" s="831"/>
      <c r="J70" s="831">
        <v>1</v>
      </c>
      <c r="K70" s="831">
        <v>591</v>
      </c>
      <c r="L70" s="831">
        <v>1</v>
      </c>
      <c r="M70" s="831">
        <v>591</v>
      </c>
      <c r="N70" s="831">
        <v>3</v>
      </c>
      <c r="O70" s="831">
        <v>1776</v>
      </c>
      <c r="P70" s="827">
        <v>3.0050761421319798</v>
      </c>
      <c r="Q70" s="832">
        <v>592</v>
      </c>
    </row>
    <row r="71" spans="1:17" ht="14.45" customHeight="1" x14ac:dyDescent="0.2">
      <c r="A71" s="821" t="s">
        <v>8859</v>
      </c>
      <c r="B71" s="822" t="s">
        <v>9109</v>
      </c>
      <c r="C71" s="822" t="s">
        <v>7235</v>
      </c>
      <c r="D71" s="822" t="s">
        <v>9180</v>
      </c>
      <c r="E71" s="822" t="s">
        <v>9181</v>
      </c>
      <c r="F71" s="831">
        <v>3</v>
      </c>
      <c r="G71" s="831">
        <v>2367</v>
      </c>
      <c r="H71" s="831"/>
      <c r="I71" s="831">
        <v>789</v>
      </c>
      <c r="J71" s="831"/>
      <c r="K71" s="831"/>
      <c r="L71" s="831"/>
      <c r="M71" s="831"/>
      <c r="N71" s="831"/>
      <c r="O71" s="831"/>
      <c r="P71" s="827"/>
      <c r="Q71" s="832"/>
    </row>
    <row r="72" spans="1:17" ht="14.45" customHeight="1" x14ac:dyDescent="0.2">
      <c r="A72" s="821" t="s">
        <v>8859</v>
      </c>
      <c r="B72" s="822" t="s">
        <v>9109</v>
      </c>
      <c r="C72" s="822" t="s">
        <v>7235</v>
      </c>
      <c r="D72" s="822" t="s">
        <v>9182</v>
      </c>
      <c r="E72" s="822" t="s">
        <v>9183</v>
      </c>
      <c r="F72" s="831">
        <v>1</v>
      </c>
      <c r="G72" s="831">
        <v>224</v>
      </c>
      <c r="H72" s="831"/>
      <c r="I72" s="831">
        <v>224</v>
      </c>
      <c r="J72" s="831"/>
      <c r="K72" s="831"/>
      <c r="L72" s="831"/>
      <c r="M72" s="831"/>
      <c r="N72" s="831"/>
      <c r="O72" s="831"/>
      <c r="P72" s="827"/>
      <c r="Q72" s="832"/>
    </row>
    <row r="73" spans="1:17" ht="14.45" customHeight="1" x14ac:dyDescent="0.2">
      <c r="A73" s="821" t="s">
        <v>8859</v>
      </c>
      <c r="B73" s="822" t="s">
        <v>9109</v>
      </c>
      <c r="C73" s="822" t="s">
        <v>7235</v>
      </c>
      <c r="D73" s="822" t="s">
        <v>9184</v>
      </c>
      <c r="E73" s="822" t="s">
        <v>9185</v>
      </c>
      <c r="F73" s="831"/>
      <c r="G73" s="831"/>
      <c r="H73" s="831"/>
      <c r="I73" s="831"/>
      <c r="J73" s="831">
        <v>1</v>
      </c>
      <c r="K73" s="831">
        <v>567</v>
      </c>
      <c r="L73" s="831">
        <v>1</v>
      </c>
      <c r="M73" s="831">
        <v>567</v>
      </c>
      <c r="N73" s="831">
        <v>1</v>
      </c>
      <c r="O73" s="831">
        <v>568</v>
      </c>
      <c r="P73" s="827">
        <v>1.001763668430335</v>
      </c>
      <c r="Q73" s="832">
        <v>568</v>
      </c>
    </row>
    <row r="74" spans="1:17" ht="14.45" customHeight="1" x14ac:dyDescent="0.2">
      <c r="A74" s="821" t="s">
        <v>8859</v>
      </c>
      <c r="B74" s="822" t="s">
        <v>9109</v>
      </c>
      <c r="C74" s="822" t="s">
        <v>7235</v>
      </c>
      <c r="D74" s="822" t="s">
        <v>9186</v>
      </c>
      <c r="E74" s="822" t="s">
        <v>9187</v>
      </c>
      <c r="F74" s="831"/>
      <c r="G74" s="831"/>
      <c r="H74" s="831"/>
      <c r="I74" s="831"/>
      <c r="J74" s="831">
        <v>1</v>
      </c>
      <c r="K74" s="831">
        <v>203</v>
      </c>
      <c r="L74" s="831">
        <v>1</v>
      </c>
      <c r="M74" s="831">
        <v>203</v>
      </c>
      <c r="N74" s="831"/>
      <c r="O74" s="831"/>
      <c r="P74" s="827"/>
      <c r="Q74" s="832"/>
    </row>
    <row r="75" spans="1:17" ht="14.45" customHeight="1" x14ac:dyDescent="0.2">
      <c r="A75" s="821" t="s">
        <v>8859</v>
      </c>
      <c r="B75" s="822" t="s">
        <v>9109</v>
      </c>
      <c r="C75" s="822" t="s">
        <v>7235</v>
      </c>
      <c r="D75" s="822" t="s">
        <v>9188</v>
      </c>
      <c r="E75" s="822" t="s">
        <v>9189</v>
      </c>
      <c r="F75" s="831"/>
      <c r="G75" s="831"/>
      <c r="H75" s="831"/>
      <c r="I75" s="831"/>
      <c r="J75" s="831"/>
      <c r="K75" s="831"/>
      <c r="L75" s="831"/>
      <c r="M75" s="831"/>
      <c r="N75" s="831">
        <v>2</v>
      </c>
      <c r="O75" s="831">
        <v>938</v>
      </c>
      <c r="P75" s="827"/>
      <c r="Q75" s="832">
        <v>469</v>
      </c>
    </row>
    <row r="76" spans="1:17" ht="14.45" customHeight="1" x14ac:dyDescent="0.2">
      <c r="A76" s="821" t="s">
        <v>8859</v>
      </c>
      <c r="B76" s="822" t="s">
        <v>9109</v>
      </c>
      <c r="C76" s="822" t="s">
        <v>7235</v>
      </c>
      <c r="D76" s="822" t="s">
        <v>9190</v>
      </c>
      <c r="E76" s="822" t="s">
        <v>9191</v>
      </c>
      <c r="F76" s="831"/>
      <c r="G76" s="831"/>
      <c r="H76" s="831"/>
      <c r="I76" s="831"/>
      <c r="J76" s="831"/>
      <c r="K76" s="831"/>
      <c r="L76" s="831"/>
      <c r="M76" s="831"/>
      <c r="N76" s="831">
        <v>3</v>
      </c>
      <c r="O76" s="831">
        <v>9711</v>
      </c>
      <c r="P76" s="827"/>
      <c r="Q76" s="832">
        <v>3237</v>
      </c>
    </row>
    <row r="77" spans="1:17" ht="14.45" customHeight="1" x14ac:dyDescent="0.2">
      <c r="A77" s="821" t="s">
        <v>9192</v>
      </c>
      <c r="B77" s="822" t="s">
        <v>9193</v>
      </c>
      <c r="C77" s="822" t="s">
        <v>7235</v>
      </c>
      <c r="D77" s="822" t="s">
        <v>9194</v>
      </c>
      <c r="E77" s="822" t="s">
        <v>9195</v>
      </c>
      <c r="F77" s="831">
        <v>167</v>
      </c>
      <c r="G77" s="831">
        <v>4560</v>
      </c>
      <c r="H77" s="831">
        <v>1.0714285714285714</v>
      </c>
      <c r="I77" s="831">
        <v>27.305389221556887</v>
      </c>
      <c r="J77" s="831">
        <v>152</v>
      </c>
      <c r="K77" s="831">
        <v>4256</v>
      </c>
      <c r="L77" s="831">
        <v>1</v>
      </c>
      <c r="M77" s="831">
        <v>28</v>
      </c>
      <c r="N77" s="831">
        <v>215</v>
      </c>
      <c r="O77" s="831">
        <v>6020</v>
      </c>
      <c r="P77" s="827">
        <v>1.4144736842105263</v>
      </c>
      <c r="Q77" s="832">
        <v>28</v>
      </c>
    </row>
    <row r="78" spans="1:17" ht="14.45" customHeight="1" x14ac:dyDescent="0.2">
      <c r="A78" s="821" t="s">
        <v>9192</v>
      </c>
      <c r="B78" s="822" t="s">
        <v>9193</v>
      </c>
      <c r="C78" s="822" t="s">
        <v>7235</v>
      </c>
      <c r="D78" s="822" t="s">
        <v>9196</v>
      </c>
      <c r="E78" s="822" t="s">
        <v>9197</v>
      </c>
      <c r="F78" s="831">
        <v>56</v>
      </c>
      <c r="G78" s="831">
        <v>3024</v>
      </c>
      <c r="H78" s="831">
        <v>1.2173913043478262</v>
      </c>
      <c r="I78" s="831">
        <v>54</v>
      </c>
      <c r="J78" s="831">
        <v>46</v>
      </c>
      <c r="K78" s="831">
        <v>2484</v>
      </c>
      <c r="L78" s="831">
        <v>1</v>
      </c>
      <c r="M78" s="831">
        <v>54</v>
      </c>
      <c r="N78" s="831">
        <v>93</v>
      </c>
      <c r="O78" s="831">
        <v>5022</v>
      </c>
      <c r="P78" s="827">
        <v>2.0217391304347827</v>
      </c>
      <c r="Q78" s="832">
        <v>54</v>
      </c>
    </row>
    <row r="79" spans="1:17" ht="14.45" customHeight="1" x14ac:dyDescent="0.2">
      <c r="A79" s="821" t="s">
        <v>9192</v>
      </c>
      <c r="B79" s="822" t="s">
        <v>9193</v>
      </c>
      <c r="C79" s="822" t="s">
        <v>7235</v>
      </c>
      <c r="D79" s="822" t="s">
        <v>9198</v>
      </c>
      <c r="E79" s="822" t="s">
        <v>9199</v>
      </c>
      <c r="F79" s="831">
        <v>135</v>
      </c>
      <c r="G79" s="831">
        <v>3240</v>
      </c>
      <c r="H79" s="831">
        <v>1.0384615384615385</v>
      </c>
      <c r="I79" s="831">
        <v>24</v>
      </c>
      <c r="J79" s="831">
        <v>130</v>
      </c>
      <c r="K79" s="831">
        <v>3120</v>
      </c>
      <c r="L79" s="831">
        <v>1</v>
      </c>
      <c r="M79" s="831">
        <v>24</v>
      </c>
      <c r="N79" s="831">
        <v>177</v>
      </c>
      <c r="O79" s="831">
        <v>4248</v>
      </c>
      <c r="P79" s="827">
        <v>1.3615384615384616</v>
      </c>
      <c r="Q79" s="832">
        <v>24</v>
      </c>
    </row>
    <row r="80" spans="1:17" ht="14.45" customHeight="1" x14ac:dyDescent="0.2">
      <c r="A80" s="821" t="s">
        <v>9192</v>
      </c>
      <c r="B80" s="822" t="s">
        <v>9193</v>
      </c>
      <c r="C80" s="822" t="s">
        <v>7235</v>
      </c>
      <c r="D80" s="822" t="s">
        <v>9200</v>
      </c>
      <c r="E80" s="822" t="s">
        <v>9201</v>
      </c>
      <c r="F80" s="831">
        <v>230</v>
      </c>
      <c r="G80" s="831">
        <v>6210</v>
      </c>
      <c r="H80" s="831">
        <v>1.1734693877551021</v>
      </c>
      <c r="I80" s="831">
        <v>27</v>
      </c>
      <c r="J80" s="831">
        <v>196</v>
      </c>
      <c r="K80" s="831">
        <v>5292</v>
      </c>
      <c r="L80" s="831">
        <v>1</v>
      </c>
      <c r="M80" s="831">
        <v>27</v>
      </c>
      <c r="N80" s="831">
        <v>273</v>
      </c>
      <c r="O80" s="831">
        <v>7371</v>
      </c>
      <c r="P80" s="827">
        <v>1.3928571428571428</v>
      </c>
      <c r="Q80" s="832">
        <v>27</v>
      </c>
    </row>
    <row r="81" spans="1:17" ht="14.45" customHeight="1" x14ac:dyDescent="0.2">
      <c r="A81" s="821" t="s">
        <v>9192</v>
      </c>
      <c r="B81" s="822" t="s">
        <v>9193</v>
      </c>
      <c r="C81" s="822" t="s">
        <v>7235</v>
      </c>
      <c r="D81" s="822" t="s">
        <v>9202</v>
      </c>
      <c r="E81" s="822" t="s">
        <v>9203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58</v>
      </c>
      <c r="P81" s="827"/>
      <c r="Q81" s="832">
        <v>58</v>
      </c>
    </row>
    <row r="82" spans="1:17" ht="14.45" customHeight="1" x14ac:dyDescent="0.2">
      <c r="A82" s="821" t="s">
        <v>9192</v>
      </c>
      <c r="B82" s="822" t="s">
        <v>9193</v>
      </c>
      <c r="C82" s="822" t="s">
        <v>7235</v>
      </c>
      <c r="D82" s="822" t="s">
        <v>9204</v>
      </c>
      <c r="E82" s="822" t="s">
        <v>9205</v>
      </c>
      <c r="F82" s="831">
        <v>78</v>
      </c>
      <c r="G82" s="831">
        <v>2106</v>
      </c>
      <c r="H82" s="831">
        <v>0.98734177215189878</v>
      </c>
      <c r="I82" s="831">
        <v>27</v>
      </c>
      <c r="J82" s="831">
        <v>79</v>
      </c>
      <c r="K82" s="831">
        <v>2133</v>
      </c>
      <c r="L82" s="831">
        <v>1</v>
      </c>
      <c r="M82" s="831">
        <v>27</v>
      </c>
      <c r="N82" s="831">
        <v>132</v>
      </c>
      <c r="O82" s="831">
        <v>3564</v>
      </c>
      <c r="P82" s="827">
        <v>1.6708860759493671</v>
      </c>
      <c r="Q82" s="832">
        <v>27</v>
      </c>
    </row>
    <row r="83" spans="1:17" ht="14.45" customHeight="1" x14ac:dyDescent="0.2">
      <c r="A83" s="821" t="s">
        <v>9192</v>
      </c>
      <c r="B83" s="822" t="s">
        <v>9193</v>
      </c>
      <c r="C83" s="822" t="s">
        <v>7235</v>
      </c>
      <c r="D83" s="822" t="s">
        <v>9206</v>
      </c>
      <c r="E83" s="822" t="s">
        <v>9207</v>
      </c>
      <c r="F83" s="831">
        <v>291</v>
      </c>
      <c r="G83" s="831">
        <v>6493</v>
      </c>
      <c r="H83" s="831">
        <v>1.1475786496995404</v>
      </c>
      <c r="I83" s="831">
        <v>22.312714776632301</v>
      </c>
      <c r="J83" s="831">
        <v>246</v>
      </c>
      <c r="K83" s="831">
        <v>5658</v>
      </c>
      <c r="L83" s="831">
        <v>1</v>
      </c>
      <c r="M83" s="831">
        <v>23</v>
      </c>
      <c r="N83" s="831">
        <v>342</v>
      </c>
      <c r="O83" s="831">
        <v>7866</v>
      </c>
      <c r="P83" s="827">
        <v>1.3902439024390243</v>
      </c>
      <c r="Q83" s="832">
        <v>23</v>
      </c>
    </row>
    <row r="84" spans="1:17" ht="14.45" customHeight="1" x14ac:dyDescent="0.2">
      <c r="A84" s="821" t="s">
        <v>9192</v>
      </c>
      <c r="B84" s="822" t="s">
        <v>9193</v>
      </c>
      <c r="C84" s="822" t="s">
        <v>7235</v>
      </c>
      <c r="D84" s="822" t="s">
        <v>9208</v>
      </c>
      <c r="E84" s="822" t="s">
        <v>9209</v>
      </c>
      <c r="F84" s="831">
        <v>1</v>
      </c>
      <c r="G84" s="831">
        <v>69</v>
      </c>
      <c r="H84" s="831">
        <v>0.5</v>
      </c>
      <c r="I84" s="831">
        <v>69</v>
      </c>
      <c r="J84" s="831">
        <v>2</v>
      </c>
      <c r="K84" s="831">
        <v>138</v>
      </c>
      <c r="L84" s="831">
        <v>1</v>
      </c>
      <c r="M84" s="831">
        <v>69</v>
      </c>
      <c r="N84" s="831">
        <v>7</v>
      </c>
      <c r="O84" s="831">
        <v>483</v>
      </c>
      <c r="P84" s="827">
        <v>3.5</v>
      </c>
      <c r="Q84" s="832">
        <v>69</v>
      </c>
    </row>
    <row r="85" spans="1:17" ht="14.45" customHeight="1" x14ac:dyDescent="0.2">
      <c r="A85" s="821" t="s">
        <v>9192</v>
      </c>
      <c r="B85" s="822" t="s">
        <v>9193</v>
      </c>
      <c r="C85" s="822" t="s">
        <v>7235</v>
      </c>
      <c r="D85" s="822" t="s">
        <v>9210</v>
      </c>
      <c r="E85" s="822" t="s">
        <v>9211</v>
      </c>
      <c r="F85" s="831">
        <v>80</v>
      </c>
      <c r="G85" s="831">
        <v>4960</v>
      </c>
      <c r="H85" s="831">
        <v>1.0810810810810811</v>
      </c>
      <c r="I85" s="831">
        <v>62</v>
      </c>
      <c r="J85" s="831">
        <v>74</v>
      </c>
      <c r="K85" s="831">
        <v>4588</v>
      </c>
      <c r="L85" s="831">
        <v>1</v>
      </c>
      <c r="M85" s="831">
        <v>62</v>
      </c>
      <c r="N85" s="831">
        <v>83</v>
      </c>
      <c r="O85" s="831">
        <v>5229</v>
      </c>
      <c r="P85" s="827">
        <v>1.1397122929380994</v>
      </c>
      <c r="Q85" s="832">
        <v>63</v>
      </c>
    </row>
    <row r="86" spans="1:17" ht="14.45" customHeight="1" x14ac:dyDescent="0.2">
      <c r="A86" s="821" t="s">
        <v>9192</v>
      </c>
      <c r="B86" s="822" t="s">
        <v>9193</v>
      </c>
      <c r="C86" s="822" t="s">
        <v>7235</v>
      </c>
      <c r="D86" s="822" t="s">
        <v>9212</v>
      </c>
      <c r="E86" s="822" t="s">
        <v>9213</v>
      </c>
      <c r="F86" s="831">
        <v>1</v>
      </c>
      <c r="G86" s="831">
        <v>394</v>
      </c>
      <c r="H86" s="831"/>
      <c r="I86" s="831">
        <v>394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9192</v>
      </c>
      <c r="B87" s="822" t="s">
        <v>9193</v>
      </c>
      <c r="C87" s="822" t="s">
        <v>7235</v>
      </c>
      <c r="D87" s="822" t="s">
        <v>9214</v>
      </c>
      <c r="E87" s="822" t="s">
        <v>9215</v>
      </c>
      <c r="F87" s="831">
        <v>1</v>
      </c>
      <c r="G87" s="831">
        <v>82</v>
      </c>
      <c r="H87" s="831"/>
      <c r="I87" s="831">
        <v>82</v>
      </c>
      <c r="J87" s="831"/>
      <c r="K87" s="831"/>
      <c r="L87" s="831"/>
      <c r="M87" s="831"/>
      <c r="N87" s="831">
        <v>1</v>
      </c>
      <c r="O87" s="831">
        <v>85</v>
      </c>
      <c r="P87" s="827"/>
      <c r="Q87" s="832">
        <v>85</v>
      </c>
    </row>
    <row r="88" spans="1:17" ht="14.45" customHeight="1" x14ac:dyDescent="0.2">
      <c r="A88" s="821" t="s">
        <v>9192</v>
      </c>
      <c r="B88" s="822" t="s">
        <v>9193</v>
      </c>
      <c r="C88" s="822" t="s">
        <v>7235</v>
      </c>
      <c r="D88" s="822" t="s">
        <v>9216</v>
      </c>
      <c r="E88" s="822" t="s">
        <v>9217</v>
      </c>
      <c r="F88" s="831">
        <v>60</v>
      </c>
      <c r="G88" s="831">
        <v>59280</v>
      </c>
      <c r="H88" s="831">
        <v>0.95238095238095233</v>
      </c>
      <c r="I88" s="831">
        <v>988</v>
      </c>
      <c r="J88" s="831">
        <v>63</v>
      </c>
      <c r="K88" s="831">
        <v>62244</v>
      </c>
      <c r="L88" s="831">
        <v>1</v>
      </c>
      <c r="M88" s="831">
        <v>988</v>
      </c>
      <c r="N88" s="831">
        <v>122</v>
      </c>
      <c r="O88" s="831">
        <v>120536</v>
      </c>
      <c r="P88" s="827">
        <v>1.9365079365079365</v>
      </c>
      <c r="Q88" s="832">
        <v>988</v>
      </c>
    </row>
    <row r="89" spans="1:17" ht="14.45" customHeight="1" x14ac:dyDescent="0.2">
      <c r="A89" s="821" t="s">
        <v>9192</v>
      </c>
      <c r="B89" s="822" t="s">
        <v>9193</v>
      </c>
      <c r="C89" s="822" t="s">
        <v>7235</v>
      </c>
      <c r="D89" s="822" t="s">
        <v>9218</v>
      </c>
      <c r="E89" s="822" t="s">
        <v>9219</v>
      </c>
      <c r="F89" s="831"/>
      <c r="G89" s="831"/>
      <c r="H89" s="831"/>
      <c r="I89" s="831"/>
      <c r="J89" s="831">
        <v>2</v>
      </c>
      <c r="K89" s="831">
        <v>128</v>
      </c>
      <c r="L89" s="831">
        <v>1</v>
      </c>
      <c r="M89" s="831">
        <v>64</v>
      </c>
      <c r="N89" s="831">
        <v>2</v>
      </c>
      <c r="O89" s="831">
        <v>128</v>
      </c>
      <c r="P89" s="827">
        <v>1</v>
      </c>
      <c r="Q89" s="832">
        <v>64</v>
      </c>
    </row>
    <row r="90" spans="1:17" ht="14.45" customHeight="1" x14ac:dyDescent="0.2">
      <c r="A90" s="821" t="s">
        <v>9192</v>
      </c>
      <c r="B90" s="822" t="s">
        <v>9193</v>
      </c>
      <c r="C90" s="822" t="s">
        <v>7235</v>
      </c>
      <c r="D90" s="822" t="s">
        <v>9220</v>
      </c>
      <c r="E90" s="822" t="s">
        <v>9221</v>
      </c>
      <c r="F90" s="831">
        <v>17</v>
      </c>
      <c r="G90" s="831">
        <v>289</v>
      </c>
      <c r="H90" s="831">
        <v>0.80952380952380953</v>
      </c>
      <c r="I90" s="831">
        <v>17</v>
      </c>
      <c r="J90" s="831">
        <v>21</v>
      </c>
      <c r="K90" s="831">
        <v>357</v>
      </c>
      <c r="L90" s="831">
        <v>1</v>
      </c>
      <c r="M90" s="831">
        <v>17</v>
      </c>
      <c r="N90" s="831">
        <v>18</v>
      </c>
      <c r="O90" s="831">
        <v>306</v>
      </c>
      <c r="P90" s="827">
        <v>0.8571428571428571</v>
      </c>
      <c r="Q90" s="832">
        <v>17</v>
      </c>
    </row>
    <row r="91" spans="1:17" ht="14.45" customHeight="1" x14ac:dyDescent="0.2">
      <c r="A91" s="821" t="s">
        <v>9192</v>
      </c>
      <c r="B91" s="822" t="s">
        <v>9193</v>
      </c>
      <c r="C91" s="822" t="s">
        <v>7235</v>
      </c>
      <c r="D91" s="822" t="s">
        <v>9222</v>
      </c>
      <c r="E91" s="822" t="s">
        <v>9223</v>
      </c>
      <c r="F91" s="831"/>
      <c r="G91" s="831"/>
      <c r="H91" s="831"/>
      <c r="I91" s="831"/>
      <c r="J91" s="831">
        <v>5</v>
      </c>
      <c r="K91" s="831">
        <v>325</v>
      </c>
      <c r="L91" s="831">
        <v>1</v>
      </c>
      <c r="M91" s="831">
        <v>65</v>
      </c>
      <c r="N91" s="831"/>
      <c r="O91" s="831"/>
      <c r="P91" s="827"/>
      <c r="Q91" s="832"/>
    </row>
    <row r="92" spans="1:17" ht="14.45" customHeight="1" x14ac:dyDescent="0.2">
      <c r="A92" s="821" t="s">
        <v>9192</v>
      </c>
      <c r="B92" s="822" t="s">
        <v>9193</v>
      </c>
      <c r="C92" s="822" t="s">
        <v>7235</v>
      </c>
      <c r="D92" s="822" t="s">
        <v>9224</v>
      </c>
      <c r="E92" s="822" t="s">
        <v>9225</v>
      </c>
      <c r="F92" s="831">
        <v>2</v>
      </c>
      <c r="G92" s="831">
        <v>94</v>
      </c>
      <c r="H92" s="831">
        <v>0.18181818181818182</v>
      </c>
      <c r="I92" s="831">
        <v>47</v>
      </c>
      <c r="J92" s="831">
        <v>11</v>
      </c>
      <c r="K92" s="831">
        <v>517</v>
      </c>
      <c r="L92" s="831">
        <v>1</v>
      </c>
      <c r="M92" s="831">
        <v>47</v>
      </c>
      <c r="N92" s="831">
        <v>11</v>
      </c>
      <c r="O92" s="831">
        <v>517</v>
      </c>
      <c r="P92" s="827">
        <v>1</v>
      </c>
      <c r="Q92" s="832">
        <v>47</v>
      </c>
    </row>
    <row r="93" spans="1:17" ht="14.45" customHeight="1" x14ac:dyDescent="0.2">
      <c r="A93" s="821" t="s">
        <v>9192</v>
      </c>
      <c r="B93" s="822" t="s">
        <v>9193</v>
      </c>
      <c r="C93" s="822" t="s">
        <v>7235</v>
      </c>
      <c r="D93" s="822" t="s">
        <v>9226</v>
      </c>
      <c r="E93" s="822" t="s">
        <v>9227</v>
      </c>
      <c r="F93" s="831">
        <v>1</v>
      </c>
      <c r="G93" s="831">
        <v>61</v>
      </c>
      <c r="H93" s="831">
        <v>1</v>
      </c>
      <c r="I93" s="831">
        <v>61</v>
      </c>
      <c r="J93" s="831">
        <v>1</v>
      </c>
      <c r="K93" s="831">
        <v>61</v>
      </c>
      <c r="L93" s="831">
        <v>1</v>
      </c>
      <c r="M93" s="831">
        <v>61</v>
      </c>
      <c r="N93" s="831">
        <v>3</v>
      </c>
      <c r="O93" s="831">
        <v>183</v>
      </c>
      <c r="P93" s="827">
        <v>3</v>
      </c>
      <c r="Q93" s="832">
        <v>61</v>
      </c>
    </row>
    <row r="94" spans="1:17" ht="14.45" customHeight="1" x14ac:dyDescent="0.2">
      <c r="A94" s="821" t="s">
        <v>9192</v>
      </c>
      <c r="B94" s="822" t="s">
        <v>9193</v>
      </c>
      <c r="C94" s="822" t="s">
        <v>7235</v>
      </c>
      <c r="D94" s="822" t="s">
        <v>9228</v>
      </c>
      <c r="E94" s="822" t="s">
        <v>9229</v>
      </c>
      <c r="F94" s="831">
        <v>2</v>
      </c>
      <c r="G94" s="831">
        <v>38</v>
      </c>
      <c r="H94" s="831">
        <v>1</v>
      </c>
      <c r="I94" s="831">
        <v>19</v>
      </c>
      <c r="J94" s="831">
        <v>2</v>
      </c>
      <c r="K94" s="831">
        <v>38</v>
      </c>
      <c r="L94" s="831">
        <v>1</v>
      </c>
      <c r="M94" s="831">
        <v>19</v>
      </c>
      <c r="N94" s="831">
        <v>5</v>
      </c>
      <c r="O94" s="831">
        <v>95</v>
      </c>
      <c r="P94" s="827">
        <v>2.5</v>
      </c>
      <c r="Q94" s="832">
        <v>19</v>
      </c>
    </row>
    <row r="95" spans="1:17" ht="14.45" customHeight="1" x14ac:dyDescent="0.2">
      <c r="A95" s="821" t="s">
        <v>9192</v>
      </c>
      <c r="B95" s="822" t="s">
        <v>9193</v>
      </c>
      <c r="C95" s="822" t="s">
        <v>7235</v>
      </c>
      <c r="D95" s="822" t="s">
        <v>9230</v>
      </c>
      <c r="E95" s="822" t="s">
        <v>9231</v>
      </c>
      <c r="F95" s="831">
        <v>1</v>
      </c>
      <c r="G95" s="831">
        <v>1465</v>
      </c>
      <c r="H95" s="831"/>
      <c r="I95" s="831">
        <v>1465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9192</v>
      </c>
      <c r="B96" s="822" t="s">
        <v>9193</v>
      </c>
      <c r="C96" s="822" t="s">
        <v>7235</v>
      </c>
      <c r="D96" s="822" t="s">
        <v>9232</v>
      </c>
      <c r="E96" s="822" t="s">
        <v>9233</v>
      </c>
      <c r="F96" s="831">
        <v>1</v>
      </c>
      <c r="G96" s="831">
        <v>392</v>
      </c>
      <c r="H96" s="831"/>
      <c r="I96" s="831">
        <v>392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9192</v>
      </c>
      <c r="B97" s="822" t="s">
        <v>9193</v>
      </c>
      <c r="C97" s="822" t="s">
        <v>7235</v>
      </c>
      <c r="D97" s="822" t="s">
        <v>9234</v>
      </c>
      <c r="E97" s="822" t="s">
        <v>9235</v>
      </c>
      <c r="F97" s="831"/>
      <c r="G97" s="831"/>
      <c r="H97" s="831"/>
      <c r="I97" s="831"/>
      <c r="J97" s="831"/>
      <c r="K97" s="831"/>
      <c r="L97" s="831"/>
      <c r="M97" s="831"/>
      <c r="N97" s="831">
        <v>2</v>
      </c>
      <c r="O97" s="831">
        <v>626</v>
      </c>
      <c r="P97" s="827"/>
      <c r="Q97" s="832">
        <v>313</v>
      </c>
    </row>
    <row r="98" spans="1:17" ht="14.45" customHeight="1" x14ac:dyDescent="0.2">
      <c r="A98" s="821" t="s">
        <v>9192</v>
      </c>
      <c r="B98" s="822" t="s">
        <v>9193</v>
      </c>
      <c r="C98" s="822" t="s">
        <v>7235</v>
      </c>
      <c r="D98" s="822" t="s">
        <v>9236</v>
      </c>
      <c r="E98" s="822" t="s">
        <v>9237</v>
      </c>
      <c r="F98" s="831">
        <v>47</v>
      </c>
      <c r="G98" s="831">
        <v>40091</v>
      </c>
      <c r="H98" s="831">
        <v>1.2037170479793431</v>
      </c>
      <c r="I98" s="831">
        <v>853</v>
      </c>
      <c r="J98" s="831">
        <v>39</v>
      </c>
      <c r="K98" s="831">
        <v>33306</v>
      </c>
      <c r="L98" s="831">
        <v>1</v>
      </c>
      <c r="M98" s="831">
        <v>854</v>
      </c>
      <c r="N98" s="831">
        <v>117</v>
      </c>
      <c r="O98" s="831">
        <v>100035</v>
      </c>
      <c r="P98" s="827">
        <v>3.0035128805620608</v>
      </c>
      <c r="Q98" s="832">
        <v>855</v>
      </c>
    </row>
    <row r="99" spans="1:17" ht="14.45" customHeight="1" x14ac:dyDescent="0.2">
      <c r="A99" s="821" t="s">
        <v>9192</v>
      </c>
      <c r="B99" s="822" t="s">
        <v>9193</v>
      </c>
      <c r="C99" s="822" t="s">
        <v>7235</v>
      </c>
      <c r="D99" s="822" t="s">
        <v>9238</v>
      </c>
      <c r="E99" s="822" t="s">
        <v>9239</v>
      </c>
      <c r="F99" s="831">
        <v>8</v>
      </c>
      <c r="G99" s="831">
        <v>1496</v>
      </c>
      <c r="H99" s="831">
        <v>0.46808510638297873</v>
      </c>
      <c r="I99" s="831">
        <v>187</v>
      </c>
      <c r="J99" s="831">
        <v>17</v>
      </c>
      <c r="K99" s="831">
        <v>3196</v>
      </c>
      <c r="L99" s="831">
        <v>1</v>
      </c>
      <c r="M99" s="831">
        <v>188</v>
      </c>
      <c r="N99" s="831">
        <v>22</v>
      </c>
      <c r="O99" s="831">
        <v>4136</v>
      </c>
      <c r="P99" s="827">
        <v>1.2941176470588236</v>
      </c>
      <c r="Q99" s="832">
        <v>188</v>
      </c>
    </row>
    <row r="100" spans="1:17" ht="14.45" customHeight="1" x14ac:dyDescent="0.2">
      <c r="A100" s="821" t="s">
        <v>9192</v>
      </c>
      <c r="B100" s="822" t="s">
        <v>9193</v>
      </c>
      <c r="C100" s="822" t="s">
        <v>7235</v>
      </c>
      <c r="D100" s="822" t="s">
        <v>9240</v>
      </c>
      <c r="E100" s="822" t="s">
        <v>9241</v>
      </c>
      <c r="F100" s="831"/>
      <c r="G100" s="831"/>
      <c r="H100" s="831"/>
      <c r="I100" s="831"/>
      <c r="J100" s="831">
        <v>1</v>
      </c>
      <c r="K100" s="831">
        <v>168</v>
      </c>
      <c r="L100" s="831">
        <v>1</v>
      </c>
      <c r="M100" s="831">
        <v>168</v>
      </c>
      <c r="N100" s="831"/>
      <c r="O100" s="831"/>
      <c r="P100" s="827"/>
      <c r="Q100" s="832"/>
    </row>
    <row r="101" spans="1:17" ht="14.45" customHeight="1" x14ac:dyDescent="0.2">
      <c r="A101" s="821" t="s">
        <v>9192</v>
      </c>
      <c r="B101" s="822" t="s">
        <v>9193</v>
      </c>
      <c r="C101" s="822" t="s">
        <v>7235</v>
      </c>
      <c r="D101" s="822" t="s">
        <v>9242</v>
      </c>
      <c r="E101" s="822" t="s">
        <v>9243</v>
      </c>
      <c r="F101" s="831"/>
      <c r="G101" s="831"/>
      <c r="H101" s="831"/>
      <c r="I101" s="831"/>
      <c r="J101" s="831"/>
      <c r="K101" s="831"/>
      <c r="L101" s="831"/>
      <c r="M101" s="831"/>
      <c r="N101" s="831">
        <v>3</v>
      </c>
      <c r="O101" s="831">
        <v>501</v>
      </c>
      <c r="P101" s="827"/>
      <c r="Q101" s="832">
        <v>167</v>
      </c>
    </row>
    <row r="102" spans="1:17" ht="14.45" customHeight="1" x14ac:dyDescent="0.2">
      <c r="A102" s="821" t="s">
        <v>9192</v>
      </c>
      <c r="B102" s="822" t="s">
        <v>9193</v>
      </c>
      <c r="C102" s="822" t="s">
        <v>7235</v>
      </c>
      <c r="D102" s="822" t="s">
        <v>9244</v>
      </c>
      <c r="E102" s="822" t="s">
        <v>9245</v>
      </c>
      <c r="F102" s="831"/>
      <c r="G102" s="831"/>
      <c r="H102" s="831"/>
      <c r="I102" s="831"/>
      <c r="J102" s="831">
        <v>1</v>
      </c>
      <c r="K102" s="831">
        <v>310</v>
      </c>
      <c r="L102" s="831">
        <v>1</v>
      </c>
      <c r="M102" s="831">
        <v>310</v>
      </c>
      <c r="N102" s="831"/>
      <c r="O102" s="831"/>
      <c r="P102" s="827"/>
      <c r="Q102" s="832"/>
    </row>
    <row r="103" spans="1:17" ht="14.45" customHeight="1" x14ac:dyDescent="0.2">
      <c r="A103" s="821" t="s">
        <v>9192</v>
      </c>
      <c r="B103" s="822" t="s">
        <v>9193</v>
      </c>
      <c r="C103" s="822" t="s">
        <v>7235</v>
      </c>
      <c r="D103" s="822" t="s">
        <v>9246</v>
      </c>
      <c r="E103" s="822" t="s">
        <v>9247</v>
      </c>
      <c r="F103" s="831"/>
      <c r="G103" s="831"/>
      <c r="H103" s="831"/>
      <c r="I103" s="831"/>
      <c r="J103" s="831">
        <v>2</v>
      </c>
      <c r="K103" s="831">
        <v>2454</v>
      </c>
      <c r="L103" s="831">
        <v>1</v>
      </c>
      <c r="M103" s="831">
        <v>1227</v>
      </c>
      <c r="N103" s="831">
        <v>1</v>
      </c>
      <c r="O103" s="831">
        <v>1230</v>
      </c>
      <c r="P103" s="827">
        <v>0.5012224938875306</v>
      </c>
      <c r="Q103" s="832">
        <v>1230</v>
      </c>
    </row>
    <row r="104" spans="1:17" ht="14.45" customHeight="1" x14ac:dyDescent="0.2">
      <c r="A104" s="821" t="s">
        <v>9192</v>
      </c>
      <c r="B104" s="822" t="s">
        <v>9193</v>
      </c>
      <c r="C104" s="822" t="s">
        <v>7235</v>
      </c>
      <c r="D104" s="822" t="s">
        <v>9248</v>
      </c>
      <c r="E104" s="822" t="s">
        <v>9249</v>
      </c>
      <c r="F104" s="831">
        <v>22</v>
      </c>
      <c r="G104" s="831">
        <v>17326</v>
      </c>
      <c r="H104" s="831">
        <v>1.2917319018862299</v>
      </c>
      <c r="I104" s="831">
        <v>787.5454545454545</v>
      </c>
      <c r="J104" s="831">
        <v>17</v>
      </c>
      <c r="K104" s="831">
        <v>13413</v>
      </c>
      <c r="L104" s="831">
        <v>1</v>
      </c>
      <c r="M104" s="831">
        <v>789</v>
      </c>
      <c r="N104" s="831">
        <v>28</v>
      </c>
      <c r="O104" s="831">
        <v>22148</v>
      </c>
      <c r="P104" s="827">
        <v>1.6512338775814508</v>
      </c>
      <c r="Q104" s="832">
        <v>791</v>
      </c>
    </row>
    <row r="105" spans="1:17" ht="14.45" customHeight="1" x14ac:dyDescent="0.2">
      <c r="A105" s="821" t="s">
        <v>9192</v>
      </c>
      <c r="B105" s="822" t="s">
        <v>9193</v>
      </c>
      <c r="C105" s="822" t="s">
        <v>7235</v>
      </c>
      <c r="D105" s="822" t="s">
        <v>9250</v>
      </c>
      <c r="E105" s="822" t="s">
        <v>9251</v>
      </c>
      <c r="F105" s="831">
        <v>1</v>
      </c>
      <c r="G105" s="831">
        <v>189</v>
      </c>
      <c r="H105" s="831">
        <v>0.99473684210526314</v>
      </c>
      <c r="I105" s="831">
        <v>189</v>
      </c>
      <c r="J105" s="831">
        <v>1</v>
      </c>
      <c r="K105" s="831">
        <v>190</v>
      </c>
      <c r="L105" s="831">
        <v>1</v>
      </c>
      <c r="M105" s="831">
        <v>190</v>
      </c>
      <c r="N105" s="831"/>
      <c r="O105" s="831"/>
      <c r="P105" s="827"/>
      <c r="Q105" s="832"/>
    </row>
    <row r="106" spans="1:17" ht="14.45" customHeight="1" x14ac:dyDescent="0.2">
      <c r="A106" s="821" t="s">
        <v>9192</v>
      </c>
      <c r="B106" s="822" t="s">
        <v>9193</v>
      </c>
      <c r="C106" s="822" t="s">
        <v>7235</v>
      </c>
      <c r="D106" s="822" t="s">
        <v>9252</v>
      </c>
      <c r="E106" s="822" t="s">
        <v>9253</v>
      </c>
      <c r="F106" s="831">
        <v>1</v>
      </c>
      <c r="G106" s="831">
        <v>364</v>
      </c>
      <c r="H106" s="831"/>
      <c r="I106" s="831">
        <v>364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9192</v>
      </c>
      <c r="B107" s="822" t="s">
        <v>9193</v>
      </c>
      <c r="C107" s="822" t="s">
        <v>7235</v>
      </c>
      <c r="D107" s="822" t="s">
        <v>9254</v>
      </c>
      <c r="E107" s="822" t="s">
        <v>9255</v>
      </c>
      <c r="F107" s="831">
        <v>1</v>
      </c>
      <c r="G107" s="831">
        <v>229</v>
      </c>
      <c r="H107" s="831">
        <v>0.5</v>
      </c>
      <c r="I107" s="831">
        <v>229</v>
      </c>
      <c r="J107" s="831">
        <v>2</v>
      </c>
      <c r="K107" s="831">
        <v>458</v>
      </c>
      <c r="L107" s="831">
        <v>1</v>
      </c>
      <c r="M107" s="831">
        <v>229</v>
      </c>
      <c r="N107" s="831">
        <v>6</v>
      </c>
      <c r="O107" s="831">
        <v>1380</v>
      </c>
      <c r="P107" s="827">
        <v>3.0131004366812228</v>
      </c>
      <c r="Q107" s="832">
        <v>230</v>
      </c>
    </row>
    <row r="108" spans="1:17" ht="14.45" customHeight="1" x14ac:dyDescent="0.2">
      <c r="A108" s="821" t="s">
        <v>9192</v>
      </c>
      <c r="B108" s="822" t="s">
        <v>9193</v>
      </c>
      <c r="C108" s="822" t="s">
        <v>7235</v>
      </c>
      <c r="D108" s="822" t="s">
        <v>9256</v>
      </c>
      <c r="E108" s="822" t="s">
        <v>9257</v>
      </c>
      <c r="F108" s="831"/>
      <c r="G108" s="831"/>
      <c r="H108" s="831"/>
      <c r="I108" s="831"/>
      <c r="J108" s="831"/>
      <c r="K108" s="831"/>
      <c r="L108" s="831"/>
      <c r="M108" s="831"/>
      <c r="N108" s="831">
        <v>3</v>
      </c>
      <c r="O108" s="831">
        <v>1392</v>
      </c>
      <c r="P108" s="827"/>
      <c r="Q108" s="832">
        <v>464</v>
      </c>
    </row>
    <row r="109" spans="1:17" ht="14.45" customHeight="1" x14ac:dyDescent="0.2">
      <c r="A109" s="821" t="s">
        <v>9192</v>
      </c>
      <c r="B109" s="822" t="s">
        <v>9193</v>
      </c>
      <c r="C109" s="822" t="s">
        <v>7235</v>
      </c>
      <c r="D109" s="822" t="s">
        <v>9258</v>
      </c>
      <c r="E109" s="822" t="s">
        <v>9259</v>
      </c>
      <c r="F109" s="831">
        <v>1</v>
      </c>
      <c r="G109" s="831">
        <v>562</v>
      </c>
      <c r="H109" s="831">
        <v>0.4991119005328597</v>
      </c>
      <c r="I109" s="831">
        <v>562</v>
      </c>
      <c r="J109" s="831">
        <v>2</v>
      </c>
      <c r="K109" s="831">
        <v>1126</v>
      </c>
      <c r="L109" s="831">
        <v>1</v>
      </c>
      <c r="M109" s="831">
        <v>563</v>
      </c>
      <c r="N109" s="831">
        <v>1</v>
      </c>
      <c r="O109" s="831">
        <v>564</v>
      </c>
      <c r="P109" s="827">
        <v>0.5008880994671403</v>
      </c>
      <c r="Q109" s="832">
        <v>564</v>
      </c>
    </row>
    <row r="110" spans="1:17" ht="14.45" customHeight="1" x14ac:dyDescent="0.2">
      <c r="A110" s="821" t="s">
        <v>9192</v>
      </c>
      <c r="B110" s="822" t="s">
        <v>9193</v>
      </c>
      <c r="C110" s="822" t="s">
        <v>7235</v>
      </c>
      <c r="D110" s="822" t="s">
        <v>9260</v>
      </c>
      <c r="E110" s="822" t="s">
        <v>9261</v>
      </c>
      <c r="F110" s="831">
        <v>1</v>
      </c>
      <c r="G110" s="831">
        <v>414</v>
      </c>
      <c r="H110" s="831"/>
      <c r="I110" s="831">
        <v>414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9192</v>
      </c>
      <c r="B111" s="822" t="s">
        <v>9193</v>
      </c>
      <c r="C111" s="822" t="s">
        <v>7235</v>
      </c>
      <c r="D111" s="822" t="s">
        <v>9262</v>
      </c>
      <c r="E111" s="822" t="s">
        <v>9263</v>
      </c>
      <c r="F111" s="831"/>
      <c r="G111" s="831"/>
      <c r="H111" s="831"/>
      <c r="I111" s="831"/>
      <c r="J111" s="831"/>
      <c r="K111" s="831"/>
      <c r="L111" s="831"/>
      <c r="M111" s="831"/>
      <c r="N111" s="831">
        <v>1</v>
      </c>
      <c r="O111" s="831">
        <v>943</v>
      </c>
      <c r="P111" s="827"/>
      <c r="Q111" s="832">
        <v>943</v>
      </c>
    </row>
    <row r="112" spans="1:17" ht="14.45" customHeight="1" x14ac:dyDescent="0.2">
      <c r="A112" s="821" t="s">
        <v>9192</v>
      </c>
      <c r="B112" s="822" t="s">
        <v>9193</v>
      </c>
      <c r="C112" s="822" t="s">
        <v>7235</v>
      </c>
      <c r="D112" s="822" t="s">
        <v>9264</v>
      </c>
      <c r="E112" s="822" t="s">
        <v>9265</v>
      </c>
      <c r="F112" s="831">
        <v>1</v>
      </c>
      <c r="G112" s="831">
        <v>396</v>
      </c>
      <c r="H112" s="831">
        <v>0.9974811083123426</v>
      </c>
      <c r="I112" s="831">
        <v>396</v>
      </c>
      <c r="J112" s="831">
        <v>1</v>
      </c>
      <c r="K112" s="831">
        <v>397</v>
      </c>
      <c r="L112" s="831">
        <v>1</v>
      </c>
      <c r="M112" s="831">
        <v>397</v>
      </c>
      <c r="N112" s="831"/>
      <c r="O112" s="831"/>
      <c r="P112" s="827"/>
      <c r="Q112" s="832"/>
    </row>
    <row r="113" spans="1:17" ht="14.45" customHeight="1" x14ac:dyDescent="0.2">
      <c r="A113" s="821" t="s">
        <v>9192</v>
      </c>
      <c r="B113" s="822" t="s">
        <v>9193</v>
      </c>
      <c r="C113" s="822" t="s">
        <v>7235</v>
      </c>
      <c r="D113" s="822" t="s">
        <v>9266</v>
      </c>
      <c r="E113" s="822" t="s">
        <v>9267</v>
      </c>
      <c r="F113" s="831">
        <v>308</v>
      </c>
      <c r="G113" s="831">
        <v>9240</v>
      </c>
      <c r="H113" s="831">
        <v>1.2173913043478262</v>
      </c>
      <c r="I113" s="831">
        <v>30</v>
      </c>
      <c r="J113" s="831">
        <v>253</v>
      </c>
      <c r="K113" s="831">
        <v>7590</v>
      </c>
      <c r="L113" s="831">
        <v>1</v>
      </c>
      <c r="M113" s="831">
        <v>30</v>
      </c>
      <c r="N113" s="831">
        <v>346</v>
      </c>
      <c r="O113" s="831">
        <v>10726</v>
      </c>
      <c r="P113" s="827">
        <v>1.4131752305665348</v>
      </c>
      <c r="Q113" s="832">
        <v>31</v>
      </c>
    </row>
    <row r="114" spans="1:17" ht="14.45" customHeight="1" x14ac:dyDescent="0.2">
      <c r="A114" s="821" t="s">
        <v>9192</v>
      </c>
      <c r="B114" s="822" t="s">
        <v>9193</v>
      </c>
      <c r="C114" s="822" t="s">
        <v>7235</v>
      </c>
      <c r="D114" s="822" t="s">
        <v>9268</v>
      </c>
      <c r="E114" s="822" t="s">
        <v>9269</v>
      </c>
      <c r="F114" s="831">
        <v>1</v>
      </c>
      <c r="G114" s="831">
        <v>50</v>
      </c>
      <c r="H114" s="831">
        <v>0.5</v>
      </c>
      <c r="I114" s="831">
        <v>50</v>
      </c>
      <c r="J114" s="831">
        <v>2</v>
      </c>
      <c r="K114" s="831">
        <v>100</v>
      </c>
      <c r="L114" s="831">
        <v>1</v>
      </c>
      <c r="M114" s="831">
        <v>50</v>
      </c>
      <c r="N114" s="831">
        <v>5</v>
      </c>
      <c r="O114" s="831">
        <v>250</v>
      </c>
      <c r="P114" s="827">
        <v>2.5</v>
      </c>
      <c r="Q114" s="832">
        <v>50</v>
      </c>
    </row>
    <row r="115" spans="1:17" ht="14.45" customHeight="1" x14ac:dyDescent="0.2">
      <c r="A115" s="821" t="s">
        <v>9192</v>
      </c>
      <c r="B115" s="822" t="s">
        <v>9193</v>
      </c>
      <c r="C115" s="822" t="s">
        <v>7235</v>
      </c>
      <c r="D115" s="822" t="s">
        <v>9270</v>
      </c>
      <c r="E115" s="822" t="s">
        <v>9271</v>
      </c>
      <c r="F115" s="831">
        <v>30</v>
      </c>
      <c r="G115" s="831">
        <v>370</v>
      </c>
      <c r="H115" s="831">
        <v>0.83710407239819007</v>
      </c>
      <c r="I115" s="831">
        <v>12.333333333333334</v>
      </c>
      <c r="J115" s="831">
        <v>34</v>
      </c>
      <c r="K115" s="831">
        <v>442</v>
      </c>
      <c r="L115" s="831">
        <v>1</v>
      </c>
      <c r="M115" s="831">
        <v>13</v>
      </c>
      <c r="N115" s="831">
        <v>71</v>
      </c>
      <c r="O115" s="831">
        <v>923</v>
      </c>
      <c r="P115" s="827">
        <v>2.0882352941176472</v>
      </c>
      <c r="Q115" s="832">
        <v>13</v>
      </c>
    </row>
    <row r="116" spans="1:17" ht="14.45" customHeight="1" x14ac:dyDescent="0.2">
      <c r="A116" s="821" t="s">
        <v>9192</v>
      </c>
      <c r="B116" s="822" t="s">
        <v>9193</v>
      </c>
      <c r="C116" s="822" t="s">
        <v>7235</v>
      </c>
      <c r="D116" s="822" t="s">
        <v>9272</v>
      </c>
      <c r="E116" s="822" t="s">
        <v>9273</v>
      </c>
      <c r="F116" s="831">
        <v>4</v>
      </c>
      <c r="G116" s="831">
        <v>732</v>
      </c>
      <c r="H116" s="831">
        <v>0.49728260869565216</v>
      </c>
      <c r="I116" s="831">
        <v>183</v>
      </c>
      <c r="J116" s="831">
        <v>8</v>
      </c>
      <c r="K116" s="831">
        <v>1472</v>
      </c>
      <c r="L116" s="831">
        <v>1</v>
      </c>
      <c r="M116" s="831">
        <v>184</v>
      </c>
      <c r="N116" s="831">
        <v>6</v>
      </c>
      <c r="O116" s="831">
        <v>1110</v>
      </c>
      <c r="P116" s="827">
        <v>0.75407608695652173</v>
      </c>
      <c r="Q116" s="832">
        <v>185</v>
      </c>
    </row>
    <row r="117" spans="1:17" ht="14.45" customHeight="1" x14ac:dyDescent="0.2">
      <c r="A117" s="821" t="s">
        <v>9192</v>
      </c>
      <c r="B117" s="822" t="s">
        <v>9193</v>
      </c>
      <c r="C117" s="822" t="s">
        <v>7235</v>
      </c>
      <c r="D117" s="822" t="s">
        <v>9274</v>
      </c>
      <c r="E117" s="822" t="s">
        <v>9275</v>
      </c>
      <c r="F117" s="831">
        <v>6</v>
      </c>
      <c r="G117" s="831">
        <v>438</v>
      </c>
      <c r="H117" s="831">
        <v>0.8571428571428571</v>
      </c>
      <c r="I117" s="831">
        <v>73</v>
      </c>
      <c r="J117" s="831">
        <v>7</v>
      </c>
      <c r="K117" s="831">
        <v>511</v>
      </c>
      <c r="L117" s="831">
        <v>1</v>
      </c>
      <c r="M117" s="831">
        <v>73</v>
      </c>
      <c r="N117" s="831">
        <v>18</v>
      </c>
      <c r="O117" s="831">
        <v>1332</v>
      </c>
      <c r="P117" s="827">
        <v>2.6066536203522506</v>
      </c>
      <c r="Q117" s="832">
        <v>74</v>
      </c>
    </row>
    <row r="118" spans="1:17" ht="14.45" customHeight="1" x14ac:dyDescent="0.2">
      <c r="A118" s="821" t="s">
        <v>9192</v>
      </c>
      <c r="B118" s="822" t="s">
        <v>9193</v>
      </c>
      <c r="C118" s="822" t="s">
        <v>7235</v>
      </c>
      <c r="D118" s="822" t="s">
        <v>9276</v>
      </c>
      <c r="E118" s="822" t="s">
        <v>9277</v>
      </c>
      <c r="F118" s="831">
        <v>2</v>
      </c>
      <c r="G118" s="831">
        <v>368</v>
      </c>
      <c r="H118" s="831">
        <v>1.9891891891891893</v>
      </c>
      <c r="I118" s="831">
        <v>184</v>
      </c>
      <c r="J118" s="831">
        <v>1</v>
      </c>
      <c r="K118" s="831">
        <v>185</v>
      </c>
      <c r="L118" s="831">
        <v>1</v>
      </c>
      <c r="M118" s="831">
        <v>185</v>
      </c>
      <c r="N118" s="831">
        <v>5</v>
      </c>
      <c r="O118" s="831">
        <v>930</v>
      </c>
      <c r="P118" s="827">
        <v>5.0270270270270272</v>
      </c>
      <c r="Q118" s="832">
        <v>186</v>
      </c>
    </row>
    <row r="119" spans="1:17" ht="14.45" customHeight="1" x14ac:dyDescent="0.2">
      <c r="A119" s="821" t="s">
        <v>9192</v>
      </c>
      <c r="B119" s="822" t="s">
        <v>9193</v>
      </c>
      <c r="C119" s="822" t="s">
        <v>7235</v>
      </c>
      <c r="D119" s="822" t="s">
        <v>9278</v>
      </c>
      <c r="E119" s="822" t="s">
        <v>9279</v>
      </c>
      <c r="F119" s="831">
        <v>1034</v>
      </c>
      <c r="G119" s="831">
        <v>154066</v>
      </c>
      <c r="H119" s="831">
        <v>0.90097076023391809</v>
      </c>
      <c r="I119" s="831">
        <v>149</v>
      </c>
      <c r="J119" s="831">
        <v>1140</v>
      </c>
      <c r="K119" s="831">
        <v>171000</v>
      </c>
      <c r="L119" s="831">
        <v>1</v>
      </c>
      <c r="M119" s="831">
        <v>150</v>
      </c>
      <c r="N119" s="831">
        <v>1177</v>
      </c>
      <c r="O119" s="831">
        <v>176550</v>
      </c>
      <c r="P119" s="827">
        <v>1.0324561403508772</v>
      </c>
      <c r="Q119" s="832">
        <v>150</v>
      </c>
    </row>
    <row r="120" spans="1:17" ht="14.45" customHeight="1" x14ac:dyDescent="0.2">
      <c r="A120" s="821" t="s">
        <v>9192</v>
      </c>
      <c r="B120" s="822" t="s">
        <v>9193</v>
      </c>
      <c r="C120" s="822" t="s">
        <v>7235</v>
      </c>
      <c r="D120" s="822" t="s">
        <v>9280</v>
      </c>
      <c r="E120" s="822" t="s">
        <v>9281</v>
      </c>
      <c r="F120" s="831">
        <v>1270</v>
      </c>
      <c r="G120" s="831">
        <v>38100</v>
      </c>
      <c r="H120" s="831">
        <v>1.0681244743481917</v>
      </c>
      <c r="I120" s="831">
        <v>30</v>
      </c>
      <c r="J120" s="831">
        <v>1189</v>
      </c>
      <c r="K120" s="831">
        <v>35670</v>
      </c>
      <c r="L120" s="831">
        <v>1</v>
      </c>
      <c r="M120" s="831">
        <v>30</v>
      </c>
      <c r="N120" s="831">
        <v>991</v>
      </c>
      <c r="O120" s="831">
        <v>30721</v>
      </c>
      <c r="P120" s="827">
        <v>0.8612559573871601</v>
      </c>
      <c r="Q120" s="832">
        <v>31</v>
      </c>
    </row>
    <row r="121" spans="1:17" ht="14.45" customHeight="1" x14ac:dyDescent="0.2">
      <c r="A121" s="821" t="s">
        <v>9192</v>
      </c>
      <c r="B121" s="822" t="s">
        <v>9193</v>
      </c>
      <c r="C121" s="822" t="s">
        <v>7235</v>
      </c>
      <c r="D121" s="822" t="s">
        <v>9282</v>
      </c>
      <c r="E121" s="822" t="s">
        <v>9283</v>
      </c>
      <c r="F121" s="831">
        <v>120</v>
      </c>
      <c r="G121" s="831">
        <v>3720</v>
      </c>
      <c r="H121" s="831">
        <v>1.0084033613445378</v>
      </c>
      <c r="I121" s="831">
        <v>31</v>
      </c>
      <c r="J121" s="831">
        <v>119</v>
      </c>
      <c r="K121" s="831">
        <v>3689</v>
      </c>
      <c r="L121" s="831">
        <v>1</v>
      </c>
      <c r="M121" s="831">
        <v>31</v>
      </c>
      <c r="N121" s="831">
        <v>182</v>
      </c>
      <c r="O121" s="831">
        <v>5642</v>
      </c>
      <c r="P121" s="827">
        <v>1.5294117647058822</v>
      </c>
      <c r="Q121" s="832">
        <v>31</v>
      </c>
    </row>
    <row r="122" spans="1:17" ht="14.45" customHeight="1" x14ac:dyDescent="0.2">
      <c r="A122" s="821" t="s">
        <v>9192</v>
      </c>
      <c r="B122" s="822" t="s">
        <v>9193</v>
      </c>
      <c r="C122" s="822" t="s">
        <v>7235</v>
      </c>
      <c r="D122" s="822" t="s">
        <v>9284</v>
      </c>
      <c r="E122" s="822" t="s">
        <v>9285</v>
      </c>
      <c r="F122" s="831">
        <v>169</v>
      </c>
      <c r="G122" s="831">
        <v>4615</v>
      </c>
      <c r="H122" s="831">
        <v>1.0633640552995391</v>
      </c>
      <c r="I122" s="831">
        <v>27.307692307692307</v>
      </c>
      <c r="J122" s="831">
        <v>155</v>
      </c>
      <c r="K122" s="831">
        <v>4340</v>
      </c>
      <c r="L122" s="831">
        <v>1</v>
      </c>
      <c r="M122" s="831">
        <v>28</v>
      </c>
      <c r="N122" s="831">
        <v>219</v>
      </c>
      <c r="O122" s="831">
        <v>6132</v>
      </c>
      <c r="P122" s="827">
        <v>1.4129032258064516</v>
      </c>
      <c r="Q122" s="832">
        <v>28</v>
      </c>
    </row>
    <row r="123" spans="1:17" ht="14.45" customHeight="1" x14ac:dyDescent="0.2">
      <c r="A123" s="821" t="s">
        <v>9192</v>
      </c>
      <c r="B123" s="822" t="s">
        <v>9193</v>
      </c>
      <c r="C123" s="822" t="s">
        <v>7235</v>
      </c>
      <c r="D123" s="822" t="s">
        <v>9286</v>
      </c>
      <c r="E123" s="822" t="s">
        <v>9287</v>
      </c>
      <c r="F123" s="831">
        <v>3</v>
      </c>
      <c r="G123" s="831">
        <v>768</v>
      </c>
      <c r="H123" s="831"/>
      <c r="I123" s="831">
        <v>256</v>
      </c>
      <c r="J123" s="831"/>
      <c r="K123" s="831"/>
      <c r="L123" s="831"/>
      <c r="M123" s="831"/>
      <c r="N123" s="831">
        <v>2</v>
      </c>
      <c r="O123" s="831">
        <v>516</v>
      </c>
      <c r="P123" s="827"/>
      <c r="Q123" s="832">
        <v>258</v>
      </c>
    </row>
    <row r="124" spans="1:17" ht="14.45" customHeight="1" x14ac:dyDescent="0.2">
      <c r="A124" s="821" t="s">
        <v>9192</v>
      </c>
      <c r="B124" s="822" t="s">
        <v>9193</v>
      </c>
      <c r="C124" s="822" t="s">
        <v>7235</v>
      </c>
      <c r="D124" s="822" t="s">
        <v>9288</v>
      </c>
      <c r="E124" s="822" t="s">
        <v>9289</v>
      </c>
      <c r="F124" s="831">
        <v>3</v>
      </c>
      <c r="G124" s="831">
        <v>66</v>
      </c>
      <c r="H124" s="831">
        <v>0.71739130434782605</v>
      </c>
      <c r="I124" s="831">
        <v>22</v>
      </c>
      <c r="J124" s="831">
        <v>4</v>
      </c>
      <c r="K124" s="831">
        <v>92</v>
      </c>
      <c r="L124" s="831">
        <v>1</v>
      </c>
      <c r="M124" s="831">
        <v>23</v>
      </c>
      <c r="N124" s="831">
        <v>11</v>
      </c>
      <c r="O124" s="831">
        <v>253</v>
      </c>
      <c r="P124" s="827">
        <v>2.75</v>
      </c>
      <c r="Q124" s="832">
        <v>23</v>
      </c>
    </row>
    <row r="125" spans="1:17" ht="14.45" customHeight="1" x14ac:dyDescent="0.2">
      <c r="A125" s="821" t="s">
        <v>9192</v>
      </c>
      <c r="B125" s="822" t="s">
        <v>9193</v>
      </c>
      <c r="C125" s="822" t="s">
        <v>7235</v>
      </c>
      <c r="D125" s="822" t="s">
        <v>9290</v>
      </c>
      <c r="E125" s="822" t="s">
        <v>9291</v>
      </c>
      <c r="F125" s="831">
        <v>228</v>
      </c>
      <c r="G125" s="831">
        <v>5769</v>
      </c>
      <c r="H125" s="831">
        <v>1.1263178445919562</v>
      </c>
      <c r="I125" s="831">
        <v>25.30263157894737</v>
      </c>
      <c r="J125" s="831">
        <v>197</v>
      </c>
      <c r="K125" s="831">
        <v>5122</v>
      </c>
      <c r="L125" s="831">
        <v>1</v>
      </c>
      <c r="M125" s="831">
        <v>26</v>
      </c>
      <c r="N125" s="831">
        <v>270</v>
      </c>
      <c r="O125" s="831">
        <v>7020</v>
      </c>
      <c r="P125" s="827">
        <v>1.3705583756345177</v>
      </c>
      <c r="Q125" s="832">
        <v>26</v>
      </c>
    </row>
    <row r="126" spans="1:17" ht="14.45" customHeight="1" x14ac:dyDescent="0.2">
      <c r="A126" s="821" t="s">
        <v>9192</v>
      </c>
      <c r="B126" s="822" t="s">
        <v>9193</v>
      </c>
      <c r="C126" s="822" t="s">
        <v>7235</v>
      </c>
      <c r="D126" s="822" t="s">
        <v>9292</v>
      </c>
      <c r="E126" s="822" t="s">
        <v>9293</v>
      </c>
      <c r="F126" s="831">
        <v>6</v>
      </c>
      <c r="G126" s="831">
        <v>198</v>
      </c>
      <c r="H126" s="831">
        <v>1.5</v>
      </c>
      <c r="I126" s="831">
        <v>33</v>
      </c>
      <c r="J126" s="831">
        <v>4</v>
      </c>
      <c r="K126" s="831">
        <v>132</v>
      </c>
      <c r="L126" s="831">
        <v>1</v>
      </c>
      <c r="M126" s="831">
        <v>33</v>
      </c>
      <c r="N126" s="831">
        <v>20</v>
      </c>
      <c r="O126" s="831">
        <v>660</v>
      </c>
      <c r="P126" s="827">
        <v>5</v>
      </c>
      <c r="Q126" s="832">
        <v>33</v>
      </c>
    </row>
    <row r="127" spans="1:17" ht="14.45" customHeight="1" x14ac:dyDescent="0.2">
      <c r="A127" s="821" t="s">
        <v>9192</v>
      </c>
      <c r="B127" s="822" t="s">
        <v>9193</v>
      </c>
      <c r="C127" s="822" t="s">
        <v>7235</v>
      </c>
      <c r="D127" s="822" t="s">
        <v>9294</v>
      </c>
      <c r="E127" s="822" t="s">
        <v>9295</v>
      </c>
      <c r="F127" s="831">
        <v>7</v>
      </c>
      <c r="G127" s="831">
        <v>210</v>
      </c>
      <c r="H127" s="831">
        <v>7</v>
      </c>
      <c r="I127" s="831">
        <v>30</v>
      </c>
      <c r="J127" s="831">
        <v>1</v>
      </c>
      <c r="K127" s="831">
        <v>30</v>
      </c>
      <c r="L127" s="831">
        <v>1</v>
      </c>
      <c r="M127" s="831">
        <v>30</v>
      </c>
      <c r="N127" s="831"/>
      <c r="O127" s="831"/>
      <c r="P127" s="827"/>
      <c r="Q127" s="832"/>
    </row>
    <row r="128" spans="1:17" ht="14.45" customHeight="1" x14ac:dyDescent="0.2">
      <c r="A128" s="821" t="s">
        <v>9192</v>
      </c>
      <c r="B128" s="822" t="s">
        <v>9193</v>
      </c>
      <c r="C128" s="822" t="s">
        <v>7235</v>
      </c>
      <c r="D128" s="822" t="s">
        <v>9296</v>
      </c>
      <c r="E128" s="822" t="s">
        <v>9297</v>
      </c>
      <c r="F128" s="831"/>
      <c r="G128" s="831"/>
      <c r="H128" s="831"/>
      <c r="I128" s="831"/>
      <c r="J128" s="831">
        <v>1</v>
      </c>
      <c r="K128" s="831">
        <v>204</v>
      </c>
      <c r="L128" s="831">
        <v>1</v>
      </c>
      <c r="M128" s="831">
        <v>204</v>
      </c>
      <c r="N128" s="831">
        <v>3</v>
      </c>
      <c r="O128" s="831">
        <v>612</v>
      </c>
      <c r="P128" s="827">
        <v>3</v>
      </c>
      <c r="Q128" s="832">
        <v>204</v>
      </c>
    </row>
    <row r="129" spans="1:17" ht="14.45" customHeight="1" x14ac:dyDescent="0.2">
      <c r="A129" s="821" t="s">
        <v>9192</v>
      </c>
      <c r="B129" s="822" t="s">
        <v>9193</v>
      </c>
      <c r="C129" s="822" t="s">
        <v>7235</v>
      </c>
      <c r="D129" s="822" t="s">
        <v>9298</v>
      </c>
      <c r="E129" s="822" t="s">
        <v>9299</v>
      </c>
      <c r="F129" s="831">
        <v>9</v>
      </c>
      <c r="G129" s="831">
        <v>234</v>
      </c>
      <c r="H129" s="831">
        <v>1.8</v>
      </c>
      <c r="I129" s="831">
        <v>26</v>
      </c>
      <c r="J129" s="831">
        <v>5</v>
      </c>
      <c r="K129" s="831">
        <v>130</v>
      </c>
      <c r="L129" s="831">
        <v>1</v>
      </c>
      <c r="M129" s="831">
        <v>26</v>
      </c>
      <c r="N129" s="831">
        <v>8</v>
      </c>
      <c r="O129" s="831">
        <v>208</v>
      </c>
      <c r="P129" s="827">
        <v>1.6</v>
      </c>
      <c r="Q129" s="832">
        <v>26</v>
      </c>
    </row>
    <row r="130" spans="1:17" ht="14.45" customHeight="1" x14ac:dyDescent="0.2">
      <c r="A130" s="821" t="s">
        <v>9192</v>
      </c>
      <c r="B130" s="822" t="s">
        <v>9193</v>
      </c>
      <c r="C130" s="822" t="s">
        <v>7235</v>
      </c>
      <c r="D130" s="822" t="s">
        <v>9300</v>
      </c>
      <c r="E130" s="822" t="s">
        <v>9301</v>
      </c>
      <c r="F130" s="831">
        <v>20</v>
      </c>
      <c r="G130" s="831">
        <v>1680</v>
      </c>
      <c r="H130" s="831">
        <v>1.4285714285714286</v>
      </c>
      <c r="I130" s="831">
        <v>84</v>
      </c>
      <c r="J130" s="831">
        <v>14</v>
      </c>
      <c r="K130" s="831">
        <v>1176</v>
      </c>
      <c r="L130" s="831">
        <v>1</v>
      </c>
      <c r="M130" s="831">
        <v>84</v>
      </c>
      <c r="N130" s="831">
        <v>47</v>
      </c>
      <c r="O130" s="831">
        <v>3948</v>
      </c>
      <c r="P130" s="827">
        <v>3.3571428571428572</v>
      </c>
      <c r="Q130" s="832">
        <v>84</v>
      </c>
    </row>
    <row r="131" spans="1:17" ht="14.45" customHeight="1" x14ac:dyDescent="0.2">
      <c r="A131" s="821" t="s">
        <v>9192</v>
      </c>
      <c r="B131" s="822" t="s">
        <v>9193</v>
      </c>
      <c r="C131" s="822" t="s">
        <v>7235</v>
      </c>
      <c r="D131" s="822" t="s">
        <v>9302</v>
      </c>
      <c r="E131" s="822" t="s">
        <v>9303</v>
      </c>
      <c r="F131" s="831">
        <v>7</v>
      </c>
      <c r="G131" s="831">
        <v>1232</v>
      </c>
      <c r="H131" s="831">
        <v>0.58003766478342744</v>
      </c>
      <c r="I131" s="831">
        <v>176</v>
      </c>
      <c r="J131" s="831">
        <v>12</v>
      </c>
      <c r="K131" s="831">
        <v>2124</v>
      </c>
      <c r="L131" s="831">
        <v>1</v>
      </c>
      <c r="M131" s="831">
        <v>177</v>
      </c>
      <c r="N131" s="831">
        <v>8</v>
      </c>
      <c r="O131" s="831">
        <v>1424</v>
      </c>
      <c r="P131" s="827">
        <v>0.6704331450094162</v>
      </c>
      <c r="Q131" s="832">
        <v>178</v>
      </c>
    </row>
    <row r="132" spans="1:17" ht="14.45" customHeight="1" x14ac:dyDescent="0.2">
      <c r="A132" s="821" t="s">
        <v>9192</v>
      </c>
      <c r="B132" s="822" t="s">
        <v>9193</v>
      </c>
      <c r="C132" s="822" t="s">
        <v>7235</v>
      </c>
      <c r="D132" s="822" t="s">
        <v>9304</v>
      </c>
      <c r="E132" s="822" t="s">
        <v>9305</v>
      </c>
      <c r="F132" s="831">
        <v>3</v>
      </c>
      <c r="G132" s="831">
        <v>759</v>
      </c>
      <c r="H132" s="831"/>
      <c r="I132" s="831">
        <v>253</v>
      </c>
      <c r="J132" s="831"/>
      <c r="K132" s="831"/>
      <c r="L132" s="831"/>
      <c r="M132" s="831"/>
      <c r="N132" s="831">
        <v>4</v>
      </c>
      <c r="O132" s="831">
        <v>1020</v>
      </c>
      <c r="P132" s="827"/>
      <c r="Q132" s="832">
        <v>255</v>
      </c>
    </row>
    <row r="133" spans="1:17" ht="14.45" customHeight="1" x14ac:dyDescent="0.2">
      <c r="A133" s="821" t="s">
        <v>9192</v>
      </c>
      <c r="B133" s="822" t="s">
        <v>9193</v>
      </c>
      <c r="C133" s="822" t="s">
        <v>7235</v>
      </c>
      <c r="D133" s="822" t="s">
        <v>9306</v>
      </c>
      <c r="E133" s="822" t="s">
        <v>9307</v>
      </c>
      <c r="F133" s="831">
        <v>124</v>
      </c>
      <c r="G133" s="831">
        <v>1916</v>
      </c>
      <c r="H133" s="831">
        <v>0.98966942148760328</v>
      </c>
      <c r="I133" s="831">
        <v>15.451612903225806</v>
      </c>
      <c r="J133" s="831">
        <v>121</v>
      </c>
      <c r="K133" s="831">
        <v>1936</v>
      </c>
      <c r="L133" s="831">
        <v>1</v>
      </c>
      <c r="M133" s="831">
        <v>16</v>
      </c>
      <c r="N133" s="831">
        <v>134</v>
      </c>
      <c r="O133" s="831">
        <v>2144</v>
      </c>
      <c r="P133" s="827">
        <v>1.1074380165289257</v>
      </c>
      <c r="Q133" s="832">
        <v>16</v>
      </c>
    </row>
    <row r="134" spans="1:17" ht="14.45" customHeight="1" x14ac:dyDescent="0.2">
      <c r="A134" s="821" t="s">
        <v>9192</v>
      </c>
      <c r="B134" s="822" t="s">
        <v>9193</v>
      </c>
      <c r="C134" s="822" t="s">
        <v>7235</v>
      </c>
      <c r="D134" s="822" t="s">
        <v>9308</v>
      </c>
      <c r="E134" s="822" t="s">
        <v>9309</v>
      </c>
      <c r="F134" s="831">
        <v>60</v>
      </c>
      <c r="G134" s="831">
        <v>1380</v>
      </c>
      <c r="H134" s="831">
        <v>0.90909090909090906</v>
      </c>
      <c r="I134" s="831">
        <v>23</v>
      </c>
      <c r="J134" s="831">
        <v>66</v>
      </c>
      <c r="K134" s="831">
        <v>1518</v>
      </c>
      <c r="L134" s="831">
        <v>1</v>
      </c>
      <c r="M134" s="831">
        <v>23</v>
      </c>
      <c r="N134" s="831">
        <v>89</v>
      </c>
      <c r="O134" s="831">
        <v>2047</v>
      </c>
      <c r="P134" s="827">
        <v>1.3484848484848484</v>
      </c>
      <c r="Q134" s="832">
        <v>23</v>
      </c>
    </row>
    <row r="135" spans="1:17" ht="14.45" customHeight="1" x14ac:dyDescent="0.2">
      <c r="A135" s="821" t="s">
        <v>9192</v>
      </c>
      <c r="B135" s="822" t="s">
        <v>9193</v>
      </c>
      <c r="C135" s="822" t="s">
        <v>7235</v>
      </c>
      <c r="D135" s="822" t="s">
        <v>9310</v>
      </c>
      <c r="E135" s="822" t="s">
        <v>9311</v>
      </c>
      <c r="F135" s="831">
        <v>2</v>
      </c>
      <c r="G135" s="831">
        <v>504</v>
      </c>
      <c r="H135" s="831"/>
      <c r="I135" s="831">
        <v>252</v>
      </c>
      <c r="J135" s="831"/>
      <c r="K135" s="831"/>
      <c r="L135" s="831"/>
      <c r="M135" s="831"/>
      <c r="N135" s="831">
        <v>3</v>
      </c>
      <c r="O135" s="831">
        <v>762</v>
      </c>
      <c r="P135" s="827"/>
      <c r="Q135" s="832">
        <v>254</v>
      </c>
    </row>
    <row r="136" spans="1:17" ht="14.45" customHeight="1" x14ac:dyDescent="0.2">
      <c r="A136" s="821" t="s">
        <v>9192</v>
      </c>
      <c r="B136" s="822" t="s">
        <v>9193</v>
      </c>
      <c r="C136" s="822" t="s">
        <v>7235</v>
      </c>
      <c r="D136" s="822" t="s">
        <v>9312</v>
      </c>
      <c r="E136" s="822" t="s">
        <v>9313</v>
      </c>
      <c r="F136" s="831">
        <v>11</v>
      </c>
      <c r="G136" s="831">
        <v>407</v>
      </c>
      <c r="H136" s="831">
        <v>0.6875</v>
      </c>
      <c r="I136" s="831">
        <v>37</v>
      </c>
      <c r="J136" s="831">
        <v>16</v>
      </c>
      <c r="K136" s="831">
        <v>592</v>
      </c>
      <c r="L136" s="831">
        <v>1</v>
      </c>
      <c r="M136" s="831">
        <v>37</v>
      </c>
      <c r="N136" s="831">
        <v>29</v>
      </c>
      <c r="O136" s="831">
        <v>1073</v>
      </c>
      <c r="P136" s="827">
        <v>1.8125</v>
      </c>
      <c r="Q136" s="832">
        <v>37</v>
      </c>
    </row>
    <row r="137" spans="1:17" ht="14.45" customHeight="1" x14ac:dyDescent="0.2">
      <c r="A137" s="821" t="s">
        <v>9192</v>
      </c>
      <c r="B137" s="822" t="s">
        <v>9193</v>
      </c>
      <c r="C137" s="822" t="s">
        <v>7235</v>
      </c>
      <c r="D137" s="822" t="s">
        <v>9314</v>
      </c>
      <c r="E137" s="822" t="s">
        <v>9315</v>
      </c>
      <c r="F137" s="831">
        <v>222</v>
      </c>
      <c r="G137" s="831">
        <v>5106</v>
      </c>
      <c r="H137" s="831">
        <v>1.150259067357513</v>
      </c>
      <c r="I137" s="831">
        <v>23</v>
      </c>
      <c r="J137" s="831">
        <v>193</v>
      </c>
      <c r="K137" s="831">
        <v>4439</v>
      </c>
      <c r="L137" s="831">
        <v>1</v>
      </c>
      <c r="M137" s="831">
        <v>23</v>
      </c>
      <c r="N137" s="831">
        <v>237</v>
      </c>
      <c r="O137" s="831">
        <v>5451</v>
      </c>
      <c r="P137" s="827">
        <v>1.2279792746113989</v>
      </c>
      <c r="Q137" s="832">
        <v>23</v>
      </c>
    </row>
    <row r="138" spans="1:17" ht="14.45" customHeight="1" x14ac:dyDescent="0.2">
      <c r="A138" s="821" t="s">
        <v>9192</v>
      </c>
      <c r="B138" s="822" t="s">
        <v>9193</v>
      </c>
      <c r="C138" s="822" t="s">
        <v>7235</v>
      </c>
      <c r="D138" s="822" t="s">
        <v>9316</v>
      </c>
      <c r="E138" s="822" t="s">
        <v>9317</v>
      </c>
      <c r="F138" s="831">
        <v>1</v>
      </c>
      <c r="G138" s="831">
        <v>401</v>
      </c>
      <c r="H138" s="831"/>
      <c r="I138" s="831">
        <v>401</v>
      </c>
      <c r="J138" s="831"/>
      <c r="K138" s="831"/>
      <c r="L138" s="831"/>
      <c r="M138" s="831"/>
      <c r="N138" s="831"/>
      <c r="O138" s="831"/>
      <c r="P138" s="827"/>
      <c r="Q138" s="832"/>
    </row>
    <row r="139" spans="1:17" ht="14.45" customHeight="1" x14ac:dyDescent="0.2">
      <c r="A139" s="821" t="s">
        <v>9192</v>
      </c>
      <c r="B139" s="822" t="s">
        <v>9193</v>
      </c>
      <c r="C139" s="822" t="s">
        <v>7235</v>
      </c>
      <c r="D139" s="822" t="s">
        <v>9318</v>
      </c>
      <c r="E139" s="822" t="s">
        <v>9319</v>
      </c>
      <c r="F139" s="831"/>
      <c r="G139" s="831"/>
      <c r="H139" s="831"/>
      <c r="I139" s="831"/>
      <c r="J139" s="831"/>
      <c r="K139" s="831"/>
      <c r="L139" s="831"/>
      <c r="M139" s="831"/>
      <c r="N139" s="831">
        <v>1</v>
      </c>
      <c r="O139" s="831">
        <v>216</v>
      </c>
      <c r="P139" s="827"/>
      <c r="Q139" s="832">
        <v>216</v>
      </c>
    </row>
    <row r="140" spans="1:17" ht="14.45" customHeight="1" x14ac:dyDescent="0.2">
      <c r="A140" s="821" t="s">
        <v>9192</v>
      </c>
      <c r="B140" s="822" t="s">
        <v>9193</v>
      </c>
      <c r="C140" s="822" t="s">
        <v>7235</v>
      </c>
      <c r="D140" s="822" t="s">
        <v>9320</v>
      </c>
      <c r="E140" s="822" t="s">
        <v>9321</v>
      </c>
      <c r="F140" s="831"/>
      <c r="G140" s="831"/>
      <c r="H140" s="831"/>
      <c r="I140" s="831"/>
      <c r="J140" s="831">
        <v>1</v>
      </c>
      <c r="K140" s="831">
        <v>171</v>
      </c>
      <c r="L140" s="831">
        <v>1</v>
      </c>
      <c r="M140" s="831">
        <v>171</v>
      </c>
      <c r="N140" s="831"/>
      <c r="O140" s="831"/>
      <c r="P140" s="827"/>
      <c r="Q140" s="832"/>
    </row>
    <row r="141" spans="1:17" ht="14.45" customHeight="1" x14ac:dyDescent="0.2">
      <c r="A141" s="821" t="s">
        <v>9192</v>
      </c>
      <c r="B141" s="822" t="s">
        <v>9193</v>
      </c>
      <c r="C141" s="822" t="s">
        <v>7235</v>
      </c>
      <c r="D141" s="822" t="s">
        <v>9322</v>
      </c>
      <c r="E141" s="822" t="s">
        <v>9323</v>
      </c>
      <c r="F141" s="831"/>
      <c r="G141" s="831"/>
      <c r="H141" s="831"/>
      <c r="I141" s="831"/>
      <c r="J141" s="831">
        <v>1</v>
      </c>
      <c r="K141" s="831">
        <v>331</v>
      </c>
      <c r="L141" s="831">
        <v>1</v>
      </c>
      <c r="M141" s="831">
        <v>331</v>
      </c>
      <c r="N141" s="831">
        <v>1</v>
      </c>
      <c r="O141" s="831">
        <v>331</v>
      </c>
      <c r="P141" s="827">
        <v>1</v>
      </c>
      <c r="Q141" s="832">
        <v>331</v>
      </c>
    </row>
    <row r="142" spans="1:17" ht="14.45" customHeight="1" x14ac:dyDescent="0.2">
      <c r="A142" s="821" t="s">
        <v>9192</v>
      </c>
      <c r="B142" s="822" t="s">
        <v>9193</v>
      </c>
      <c r="C142" s="822" t="s">
        <v>7235</v>
      </c>
      <c r="D142" s="822" t="s">
        <v>9324</v>
      </c>
      <c r="E142" s="822" t="s">
        <v>9325</v>
      </c>
      <c r="F142" s="831">
        <v>1</v>
      </c>
      <c r="G142" s="831">
        <v>277</v>
      </c>
      <c r="H142" s="831"/>
      <c r="I142" s="831">
        <v>277</v>
      </c>
      <c r="J142" s="831"/>
      <c r="K142" s="831"/>
      <c r="L142" s="831"/>
      <c r="M142" s="831"/>
      <c r="N142" s="831">
        <v>1</v>
      </c>
      <c r="O142" s="831">
        <v>277</v>
      </c>
      <c r="P142" s="827"/>
      <c r="Q142" s="832">
        <v>277</v>
      </c>
    </row>
    <row r="143" spans="1:17" ht="14.45" customHeight="1" x14ac:dyDescent="0.2">
      <c r="A143" s="821" t="s">
        <v>9192</v>
      </c>
      <c r="B143" s="822" t="s">
        <v>9193</v>
      </c>
      <c r="C143" s="822" t="s">
        <v>7235</v>
      </c>
      <c r="D143" s="822" t="s">
        <v>9326</v>
      </c>
      <c r="E143" s="822" t="s">
        <v>9327</v>
      </c>
      <c r="F143" s="831">
        <v>17</v>
      </c>
      <c r="G143" s="831">
        <v>493</v>
      </c>
      <c r="H143" s="831">
        <v>1</v>
      </c>
      <c r="I143" s="831">
        <v>29</v>
      </c>
      <c r="J143" s="831">
        <v>17</v>
      </c>
      <c r="K143" s="831">
        <v>493</v>
      </c>
      <c r="L143" s="831">
        <v>1</v>
      </c>
      <c r="M143" s="831">
        <v>29</v>
      </c>
      <c r="N143" s="831">
        <v>33</v>
      </c>
      <c r="O143" s="831">
        <v>957</v>
      </c>
      <c r="P143" s="827">
        <v>1.9411764705882353</v>
      </c>
      <c r="Q143" s="832">
        <v>29</v>
      </c>
    </row>
    <row r="144" spans="1:17" ht="14.45" customHeight="1" x14ac:dyDescent="0.2">
      <c r="A144" s="821" t="s">
        <v>9192</v>
      </c>
      <c r="B144" s="822" t="s">
        <v>9193</v>
      </c>
      <c r="C144" s="822" t="s">
        <v>7235</v>
      </c>
      <c r="D144" s="822" t="s">
        <v>9328</v>
      </c>
      <c r="E144" s="822" t="s">
        <v>9329</v>
      </c>
      <c r="F144" s="831">
        <v>4</v>
      </c>
      <c r="G144" s="831">
        <v>712</v>
      </c>
      <c r="H144" s="831">
        <v>0.66294227188081933</v>
      </c>
      <c r="I144" s="831">
        <v>178</v>
      </c>
      <c r="J144" s="831">
        <v>6</v>
      </c>
      <c r="K144" s="831">
        <v>1074</v>
      </c>
      <c r="L144" s="831">
        <v>1</v>
      </c>
      <c r="M144" s="831">
        <v>179</v>
      </c>
      <c r="N144" s="831">
        <v>4</v>
      </c>
      <c r="O144" s="831">
        <v>716</v>
      </c>
      <c r="P144" s="827">
        <v>0.66666666666666663</v>
      </c>
      <c r="Q144" s="832">
        <v>179</v>
      </c>
    </row>
    <row r="145" spans="1:17" ht="14.45" customHeight="1" x14ac:dyDescent="0.2">
      <c r="A145" s="821" t="s">
        <v>9192</v>
      </c>
      <c r="B145" s="822" t="s">
        <v>9193</v>
      </c>
      <c r="C145" s="822" t="s">
        <v>7235</v>
      </c>
      <c r="D145" s="822" t="s">
        <v>9330</v>
      </c>
      <c r="E145" s="822" t="s">
        <v>9331</v>
      </c>
      <c r="F145" s="831">
        <v>4</v>
      </c>
      <c r="G145" s="831">
        <v>61</v>
      </c>
      <c r="H145" s="831">
        <v>0.4765625</v>
      </c>
      <c r="I145" s="831">
        <v>15.25</v>
      </c>
      <c r="J145" s="831">
        <v>8</v>
      </c>
      <c r="K145" s="831">
        <v>128</v>
      </c>
      <c r="L145" s="831">
        <v>1</v>
      </c>
      <c r="M145" s="831">
        <v>16</v>
      </c>
      <c r="N145" s="831">
        <v>5</v>
      </c>
      <c r="O145" s="831">
        <v>80</v>
      </c>
      <c r="P145" s="827">
        <v>0.625</v>
      </c>
      <c r="Q145" s="832">
        <v>16</v>
      </c>
    </row>
    <row r="146" spans="1:17" ht="14.45" customHeight="1" x14ac:dyDescent="0.2">
      <c r="A146" s="821" t="s">
        <v>9192</v>
      </c>
      <c r="B146" s="822" t="s">
        <v>9193</v>
      </c>
      <c r="C146" s="822" t="s">
        <v>7235</v>
      </c>
      <c r="D146" s="822" t="s">
        <v>9332</v>
      </c>
      <c r="E146" s="822" t="s">
        <v>9333</v>
      </c>
      <c r="F146" s="831">
        <v>16</v>
      </c>
      <c r="G146" s="831">
        <v>309</v>
      </c>
      <c r="H146" s="831">
        <v>0.96562499999999996</v>
      </c>
      <c r="I146" s="831">
        <v>19.3125</v>
      </c>
      <c r="J146" s="831">
        <v>16</v>
      </c>
      <c r="K146" s="831">
        <v>320</v>
      </c>
      <c r="L146" s="831">
        <v>1</v>
      </c>
      <c r="M146" s="831">
        <v>20</v>
      </c>
      <c r="N146" s="831">
        <v>56</v>
      </c>
      <c r="O146" s="831">
        <v>1120</v>
      </c>
      <c r="P146" s="827">
        <v>3.5</v>
      </c>
      <c r="Q146" s="832">
        <v>20</v>
      </c>
    </row>
    <row r="147" spans="1:17" ht="14.45" customHeight="1" x14ac:dyDescent="0.2">
      <c r="A147" s="821" t="s">
        <v>9192</v>
      </c>
      <c r="B147" s="822" t="s">
        <v>9193</v>
      </c>
      <c r="C147" s="822" t="s">
        <v>7235</v>
      </c>
      <c r="D147" s="822" t="s">
        <v>9334</v>
      </c>
      <c r="E147" s="822" t="s">
        <v>3947</v>
      </c>
      <c r="F147" s="831">
        <v>40</v>
      </c>
      <c r="G147" s="831">
        <v>800</v>
      </c>
      <c r="H147" s="831">
        <v>0.90909090909090906</v>
      </c>
      <c r="I147" s="831">
        <v>20</v>
      </c>
      <c r="J147" s="831">
        <v>44</v>
      </c>
      <c r="K147" s="831">
        <v>880</v>
      </c>
      <c r="L147" s="831">
        <v>1</v>
      </c>
      <c r="M147" s="831">
        <v>20</v>
      </c>
      <c r="N147" s="831">
        <v>82</v>
      </c>
      <c r="O147" s="831">
        <v>1640</v>
      </c>
      <c r="P147" s="827">
        <v>1.8636363636363635</v>
      </c>
      <c r="Q147" s="832">
        <v>20</v>
      </c>
    </row>
    <row r="148" spans="1:17" ht="14.45" customHeight="1" x14ac:dyDescent="0.2">
      <c r="A148" s="821" t="s">
        <v>9192</v>
      </c>
      <c r="B148" s="822" t="s">
        <v>9193</v>
      </c>
      <c r="C148" s="822" t="s">
        <v>7235</v>
      </c>
      <c r="D148" s="822" t="s">
        <v>9335</v>
      </c>
      <c r="E148" s="822" t="s">
        <v>9336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188</v>
      </c>
      <c r="P148" s="827"/>
      <c r="Q148" s="832">
        <v>188</v>
      </c>
    </row>
    <row r="149" spans="1:17" ht="14.45" customHeight="1" x14ac:dyDescent="0.2">
      <c r="A149" s="821" t="s">
        <v>9192</v>
      </c>
      <c r="B149" s="822" t="s">
        <v>9193</v>
      </c>
      <c r="C149" s="822" t="s">
        <v>7235</v>
      </c>
      <c r="D149" s="822" t="s">
        <v>9337</v>
      </c>
      <c r="E149" s="822" t="s">
        <v>9338</v>
      </c>
      <c r="F149" s="831">
        <v>1</v>
      </c>
      <c r="G149" s="831">
        <v>189</v>
      </c>
      <c r="H149" s="831"/>
      <c r="I149" s="831">
        <v>189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9192</v>
      </c>
      <c r="B150" s="822" t="s">
        <v>9193</v>
      </c>
      <c r="C150" s="822" t="s">
        <v>7235</v>
      </c>
      <c r="D150" s="822" t="s">
        <v>9339</v>
      </c>
      <c r="E150" s="822" t="s">
        <v>9340</v>
      </c>
      <c r="F150" s="831"/>
      <c r="G150" s="831"/>
      <c r="H150" s="831"/>
      <c r="I150" s="831"/>
      <c r="J150" s="831"/>
      <c r="K150" s="831"/>
      <c r="L150" s="831"/>
      <c r="M150" s="831"/>
      <c r="N150" s="831">
        <v>1</v>
      </c>
      <c r="O150" s="831">
        <v>269</v>
      </c>
      <c r="P150" s="827"/>
      <c r="Q150" s="832">
        <v>269</v>
      </c>
    </row>
    <row r="151" spans="1:17" ht="14.45" customHeight="1" x14ac:dyDescent="0.2">
      <c r="A151" s="821" t="s">
        <v>9192</v>
      </c>
      <c r="B151" s="822" t="s">
        <v>9193</v>
      </c>
      <c r="C151" s="822" t="s">
        <v>7235</v>
      </c>
      <c r="D151" s="822" t="s">
        <v>9341</v>
      </c>
      <c r="E151" s="822" t="s">
        <v>9342</v>
      </c>
      <c r="F151" s="831"/>
      <c r="G151" s="831"/>
      <c r="H151" s="831"/>
      <c r="I151" s="831"/>
      <c r="J151" s="831">
        <v>1</v>
      </c>
      <c r="K151" s="831">
        <v>174</v>
      </c>
      <c r="L151" s="831">
        <v>1</v>
      </c>
      <c r="M151" s="831">
        <v>174</v>
      </c>
      <c r="N151" s="831"/>
      <c r="O151" s="831"/>
      <c r="P151" s="827"/>
      <c r="Q151" s="832"/>
    </row>
    <row r="152" spans="1:17" ht="14.45" customHeight="1" x14ac:dyDescent="0.2">
      <c r="A152" s="821" t="s">
        <v>9192</v>
      </c>
      <c r="B152" s="822" t="s">
        <v>9193</v>
      </c>
      <c r="C152" s="822" t="s">
        <v>7235</v>
      </c>
      <c r="D152" s="822" t="s">
        <v>9343</v>
      </c>
      <c r="E152" s="822" t="s">
        <v>9344</v>
      </c>
      <c r="F152" s="831">
        <v>9</v>
      </c>
      <c r="G152" s="831">
        <v>756</v>
      </c>
      <c r="H152" s="831">
        <v>0.5625</v>
      </c>
      <c r="I152" s="831">
        <v>84</v>
      </c>
      <c r="J152" s="831">
        <v>16</v>
      </c>
      <c r="K152" s="831">
        <v>1344</v>
      </c>
      <c r="L152" s="831">
        <v>1</v>
      </c>
      <c r="M152" s="831">
        <v>84</v>
      </c>
      <c r="N152" s="831">
        <v>22</v>
      </c>
      <c r="O152" s="831">
        <v>1848</v>
      </c>
      <c r="P152" s="827">
        <v>1.375</v>
      </c>
      <c r="Q152" s="832">
        <v>84</v>
      </c>
    </row>
    <row r="153" spans="1:17" ht="14.45" customHeight="1" x14ac:dyDescent="0.2">
      <c r="A153" s="821" t="s">
        <v>9192</v>
      </c>
      <c r="B153" s="822" t="s">
        <v>9193</v>
      </c>
      <c r="C153" s="822" t="s">
        <v>7235</v>
      </c>
      <c r="D153" s="822" t="s">
        <v>9345</v>
      </c>
      <c r="E153" s="822" t="s">
        <v>9346</v>
      </c>
      <c r="F153" s="831"/>
      <c r="G153" s="831"/>
      <c r="H153" s="831"/>
      <c r="I153" s="831"/>
      <c r="J153" s="831">
        <v>1</v>
      </c>
      <c r="K153" s="831">
        <v>266</v>
      </c>
      <c r="L153" s="831">
        <v>1</v>
      </c>
      <c r="M153" s="831">
        <v>266</v>
      </c>
      <c r="N153" s="831"/>
      <c r="O153" s="831"/>
      <c r="P153" s="827"/>
      <c r="Q153" s="832"/>
    </row>
    <row r="154" spans="1:17" ht="14.45" customHeight="1" x14ac:dyDescent="0.2">
      <c r="A154" s="821" t="s">
        <v>9192</v>
      </c>
      <c r="B154" s="822" t="s">
        <v>9193</v>
      </c>
      <c r="C154" s="822" t="s">
        <v>7235</v>
      </c>
      <c r="D154" s="822" t="s">
        <v>9347</v>
      </c>
      <c r="E154" s="822" t="s">
        <v>9348</v>
      </c>
      <c r="F154" s="831">
        <v>1</v>
      </c>
      <c r="G154" s="831">
        <v>78</v>
      </c>
      <c r="H154" s="831">
        <v>0.98734177215189878</v>
      </c>
      <c r="I154" s="831">
        <v>78</v>
      </c>
      <c r="J154" s="831">
        <v>1</v>
      </c>
      <c r="K154" s="831">
        <v>79</v>
      </c>
      <c r="L154" s="831">
        <v>1</v>
      </c>
      <c r="M154" s="831">
        <v>79</v>
      </c>
      <c r="N154" s="831">
        <v>4</v>
      </c>
      <c r="O154" s="831">
        <v>316</v>
      </c>
      <c r="P154" s="827">
        <v>4</v>
      </c>
      <c r="Q154" s="832">
        <v>79</v>
      </c>
    </row>
    <row r="155" spans="1:17" ht="14.45" customHeight="1" x14ac:dyDescent="0.2">
      <c r="A155" s="821" t="s">
        <v>9192</v>
      </c>
      <c r="B155" s="822" t="s">
        <v>9193</v>
      </c>
      <c r="C155" s="822" t="s">
        <v>7235</v>
      </c>
      <c r="D155" s="822" t="s">
        <v>9349</v>
      </c>
      <c r="E155" s="822" t="s">
        <v>9350</v>
      </c>
      <c r="F155" s="831"/>
      <c r="G155" s="831"/>
      <c r="H155" s="831"/>
      <c r="I155" s="831"/>
      <c r="J155" s="831"/>
      <c r="K155" s="831"/>
      <c r="L155" s="831"/>
      <c r="M155" s="831"/>
      <c r="N155" s="831">
        <v>1</v>
      </c>
      <c r="O155" s="831">
        <v>303</v>
      </c>
      <c r="P155" s="827"/>
      <c r="Q155" s="832">
        <v>303</v>
      </c>
    </row>
    <row r="156" spans="1:17" ht="14.45" customHeight="1" x14ac:dyDescent="0.2">
      <c r="A156" s="821" t="s">
        <v>9192</v>
      </c>
      <c r="B156" s="822" t="s">
        <v>9193</v>
      </c>
      <c r="C156" s="822" t="s">
        <v>7235</v>
      </c>
      <c r="D156" s="822" t="s">
        <v>9351</v>
      </c>
      <c r="E156" s="822" t="s">
        <v>9352</v>
      </c>
      <c r="F156" s="831"/>
      <c r="G156" s="831"/>
      <c r="H156" s="831"/>
      <c r="I156" s="831"/>
      <c r="J156" s="831">
        <v>1</v>
      </c>
      <c r="K156" s="831">
        <v>22</v>
      </c>
      <c r="L156" s="831">
        <v>1</v>
      </c>
      <c r="M156" s="831">
        <v>22</v>
      </c>
      <c r="N156" s="831">
        <v>1</v>
      </c>
      <c r="O156" s="831">
        <v>22</v>
      </c>
      <c r="P156" s="827">
        <v>1</v>
      </c>
      <c r="Q156" s="832">
        <v>22</v>
      </c>
    </row>
    <row r="157" spans="1:17" ht="14.45" customHeight="1" x14ac:dyDescent="0.2">
      <c r="A157" s="821" t="s">
        <v>9192</v>
      </c>
      <c r="B157" s="822" t="s">
        <v>9193</v>
      </c>
      <c r="C157" s="822" t="s">
        <v>7235</v>
      </c>
      <c r="D157" s="822" t="s">
        <v>9353</v>
      </c>
      <c r="E157" s="822" t="s">
        <v>9354</v>
      </c>
      <c r="F157" s="831">
        <v>50</v>
      </c>
      <c r="G157" s="831">
        <v>1100</v>
      </c>
      <c r="H157" s="831">
        <v>1.0638297872340425</v>
      </c>
      <c r="I157" s="831">
        <v>22</v>
      </c>
      <c r="J157" s="831">
        <v>47</v>
      </c>
      <c r="K157" s="831">
        <v>1034</v>
      </c>
      <c r="L157" s="831">
        <v>1</v>
      </c>
      <c r="M157" s="831">
        <v>22</v>
      </c>
      <c r="N157" s="831">
        <v>61</v>
      </c>
      <c r="O157" s="831">
        <v>1342</v>
      </c>
      <c r="P157" s="827">
        <v>1.2978723404255319</v>
      </c>
      <c r="Q157" s="832">
        <v>22</v>
      </c>
    </row>
    <row r="158" spans="1:17" ht="14.45" customHeight="1" x14ac:dyDescent="0.2">
      <c r="A158" s="821" t="s">
        <v>9192</v>
      </c>
      <c r="B158" s="822" t="s">
        <v>9193</v>
      </c>
      <c r="C158" s="822" t="s">
        <v>7235</v>
      </c>
      <c r="D158" s="822" t="s">
        <v>9355</v>
      </c>
      <c r="E158" s="822" t="s">
        <v>9356</v>
      </c>
      <c r="F158" s="831"/>
      <c r="G158" s="831"/>
      <c r="H158" s="831"/>
      <c r="I158" s="831"/>
      <c r="J158" s="831">
        <v>1</v>
      </c>
      <c r="K158" s="831">
        <v>495</v>
      </c>
      <c r="L158" s="831">
        <v>1</v>
      </c>
      <c r="M158" s="831">
        <v>495</v>
      </c>
      <c r="N158" s="831">
        <v>4</v>
      </c>
      <c r="O158" s="831">
        <v>1980</v>
      </c>
      <c r="P158" s="827">
        <v>4</v>
      </c>
      <c r="Q158" s="832">
        <v>495</v>
      </c>
    </row>
    <row r="159" spans="1:17" ht="14.45" customHeight="1" x14ac:dyDescent="0.2">
      <c r="A159" s="821" t="s">
        <v>9192</v>
      </c>
      <c r="B159" s="822" t="s">
        <v>9193</v>
      </c>
      <c r="C159" s="822" t="s">
        <v>7235</v>
      </c>
      <c r="D159" s="822" t="s">
        <v>9357</v>
      </c>
      <c r="E159" s="822" t="s">
        <v>9358</v>
      </c>
      <c r="F159" s="831"/>
      <c r="G159" s="831"/>
      <c r="H159" s="831"/>
      <c r="I159" s="831"/>
      <c r="J159" s="831"/>
      <c r="K159" s="831"/>
      <c r="L159" s="831"/>
      <c r="M159" s="831"/>
      <c r="N159" s="831">
        <v>2</v>
      </c>
      <c r="O159" s="831">
        <v>410</v>
      </c>
      <c r="P159" s="827"/>
      <c r="Q159" s="832">
        <v>205</v>
      </c>
    </row>
    <row r="160" spans="1:17" ht="14.45" customHeight="1" x14ac:dyDescent="0.2">
      <c r="A160" s="821" t="s">
        <v>9192</v>
      </c>
      <c r="B160" s="822" t="s">
        <v>9193</v>
      </c>
      <c r="C160" s="822" t="s">
        <v>7235</v>
      </c>
      <c r="D160" s="822" t="s">
        <v>9359</v>
      </c>
      <c r="E160" s="822" t="s">
        <v>9360</v>
      </c>
      <c r="F160" s="831"/>
      <c r="G160" s="831"/>
      <c r="H160" s="831"/>
      <c r="I160" s="831"/>
      <c r="J160" s="831">
        <v>6</v>
      </c>
      <c r="K160" s="831">
        <v>1008</v>
      </c>
      <c r="L160" s="831">
        <v>1</v>
      </c>
      <c r="M160" s="831">
        <v>168</v>
      </c>
      <c r="N160" s="831"/>
      <c r="O160" s="831"/>
      <c r="P160" s="827"/>
      <c r="Q160" s="832"/>
    </row>
    <row r="161" spans="1:17" ht="14.45" customHeight="1" x14ac:dyDescent="0.2">
      <c r="A161" s="821" t="s">
        <v>9192</v>
      </c>
      <c r="B161" s="822" t="s">
        <v>9193</v>
      </c>
      <c r="C161" s="822" t="s">
        <v>7235</v>
      </c>
      <c r="D161" s="822" t="s">
        <v>9361</v>
      </c>
      <c r="E161" s="822" t="s">
        <v>9362</v>
      </c>
      <c r="F161" s="831"/>
      <c r="G161" s="831"/>
      <c r="H161" s="831"/>
      <c r="I161" s="831"/>
      <c r="J161" s="831">
        <v>1</v>
      </c>
      <c r="K161" s="831">
        <v>1698</v>
      </c>
      <c r="L161" s="831">
        <v>1</v>
      </c>
      <c r="M161" s="831">
        <v>1698</v>
      </c>
      <c r="N161" s="831"/>
      <c r="O161" s="831"/>
      <c r="P161" s="827"/>
      <c r="Q161" s="832"/>
    </row>
    <row r="162" spans="1:17" ht="14.45" customHeight="1" x14ac:dyDescent="0.2">
      <c r="A162" s="821" t="s">
        <v>9192</v>
      </c>
      <c r="B162" s="822" t="s">
        <v>9193</v>
      </c>
      <c r="C162" s="822" t="s">
        <v>7235</v>
      </c>
      <c r="D162" s="822" t="s">
        <v>9363</v>
      </c>
      <c r="E162" s="822" t="s">
        <v>9364</v>
      </c>
      <c r="F162" s="831">
        <v>5</v>
      </c>
      <c r="G162" s="831">
        <v>115</v>
      </c>
      <c r="H162" s="831">
        <v>0.83333333333333337</v>
      </c>
      <c r="I162" s="831">
        <v>23</v>
      </c>
      <c r="J162" s="831">
        <v>6</v>
      </c>
      <c r="K162" s="831">
        <v>138</v>
      </c>
      <c r="L162" s="831">
        <v>1</v>
      </c>
      <c r="M162" s="831">
        <v>23</v>
      </c>
      <c r="N162" s="831">
        <v>7</v>
      </c>
      <c r="O162" s="831">
        <v>161</v>
      </c>
      <c r="P162" s="827">
        <v>1.1666666666666667</v>
      </c>
      <c r="Q162" s="832">
        <v>23</v>
      </c>
    </row>
    <row r="163" spans="1:17" ht="14.45" customHeight="1" x14ac:dyDescent="0.2">
      <c r="A163" s="821" t="s">
        <v>9192</v>
      </c>
      <c r="B163" s="822" t="s">
        <v>9193</v>
      </c>
      <c r="C163" s="822" t="s">
        <v>7235</v>
      </c>
      <c r="D163" s="822" t="s">
        <v>9365</v>
      </c>
      <c r="E163" s="822" t="s">
        <v>9366</v>
      </c>
      <c r="F163" s="831"/>
      <c r="G163" s="831"/>
      <c r="H163" s="831"/>
      <c r="I163" s="831"/>
      <c r="J163" s="831"/>
      <c r="K163" s="831"/>
      <c r="L163" s="831"/>
      <c r="M163" s="831"/>
      <c r="N163" s="831">
        <v>1</v>
      </c>
      <c r="O163" s="831">
        <v>652</v>
      </c>
      <c r="P163" s="827"/>
      <c r="Q163" s="832">
        <v>652</v>
      </c>
    </row>
    <row r="164" spans="1:17" ht="14.45" customHeight="1" x14ac:dyDescent="0.2">
      <c r="A164" s="821" t="s">
        <v>9192</v>
      </c>
      <c r="B164" s="822" t="s">
        <v>9193</v>
      </c>
      <c r="C164" s="822" t="s">
        <v>7235</v>
      </c>
      <c r="D164" s="822" t="s">
        <v>9367</v>
      </c>
      <c r="E164" s="822" t="s">
        <v>9368</v>
      </c>
      <c r="F164" s="831">
        <v>9</v>
      </c>
      <c r="G164" s="831">
        <v>2655</v>
      </c>
      <c r="H164" s="831">
        <v>1.1211993243243243</v>
      </c>
      <c r="I164" s="831">
        <v>295</v>
      </c>
      <c r="J164" s="831">
        <v>8</v>
      </c>
      <c r="K164" s="831">
        <v>2368</v>
      </c>
      <c r="L164" s="831">
        <v>1</v>
      </c>
      <c r="M164" s="831">
        <v>296</v>
      </c>
      <c r="N164" s="831">
        <v>9</v>
      </c>
      <c r="O164" s="831">
        <v>2664</v>
      </c>
      <c r="P164" s="827">
        <v>1.125</v>
      </c>
      <c r="Q164" s="832">
        <v>296</v>
      </c>
    </row>
    <row r="165" spans="1:17" ht="14.45" customHeight="1" x14ac:dyDescent="0.2">
      <c r="A165" s="821" t="s">
        <v>9192</v>
      </c>
      <c r="B165" s="822" t="s">
        <v>9193</v>
      </c>
      <c r="C165" s="822" t="s">
        <v>7235</v>
      </c>
      <c r="D165" s="822" t="s">
        <v>9369</v>
      </c>
      <c r="E165" s="822" t="s">
        <v>9370</v>
      </c>
      <c r="F165" s="831">
        <v>7</v>
      </c>
      <c r="G165" s="831">
        <v>315</v>
      </c>
      <c r="H165" s="831">
        <v>7</v>
      </c>
      <c r="I165" s="831">
        <v>45</v>
      </c>
      <c r="J165" s="831">
        <v>1</v>
      </c>
      <c r="K165" s="831">
        <v>45</v>
      </c>
      <c r="L165" s="831">
        <v>1</v>
      </c>
      <c r="M165" s="831">
        <v>45</v>
      </c>
      <c r="N165" s="831">
        <v>1</v>
      </c>
      <c r="O165" s="831">
        <v>45</v>
      </c>
      <c r="P165" s="827">
        <v>1</v>
      </c>
      <c r="Q165" s="832">
        <v>45</v>
      </c>
    </row>
    <row r="166" spans="1:17" ht="14.45" customHeight="1" x14ac:dyDescent="0.2">
      <c r="A166" s="821" t="s">
        <v>9192</v>
      </c>
      <c r="B166" s="822" t="s">
        <v>9193</v>
      </c>
      <c r="C166" s="822" t="s">
        <v>7235</v>
      </c>
      <c r="D166" s="822" t="s">
        <v>9371</v>
      </c>
      <c r="E166" s="822" t="s">
        <v>9372</v>
      </c>
      <c r="F166" s="831">
        <v>1</v>
      </c>
      <c r="G166" s="831">
        <v>25</v>
      </c>
      <c r="H166" s="831"/>
      <c r="I166" s="831">
        <v>25</v>
      </c>
      <c r="J166" s="831"/>
      <c r="K166" s="831"/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9192</v>
      </c>
      <c r="B167" s="822" t="s">
        <v>9193</v>
      </c>
      <c r="C167" s="822" t="s">
        <v>7235</v>
      </c>
      <c r="D167" s="822" t="s">
        <v>9373</v>
      </c>
      <c r="E167" s="822" t="s">
        <v>9374</v>
      </c>
      <c r="F167" s="831">
        <v>1</v>
      </c>
      <c r="G167" s="831">
        <v>46</v>
      </c>
      <c r="H167" s="831"/>
      <c r="I167" s="831">
        <v>46</v>
      </c>
      <c r="J167" s="831"/>
      <c r="K167" s="831"/>
      <c r="L167" s="831"/>
      <c r="M167" s="831"/>
      <c r="N167" s="831">
        <v>1</v>
      </c>
      <c r="O167" s="831">
        <v>46</v>
      </c>
      <c r="P167" s="827"/>
      <c r="Q167" s="832">
        <v>46</v>
      </c>
    </row>
    <row r="168" spans="1:17" ht="14.45" customHeight="1" x14ac:dyDescent="0.2">
      <c r="A168" s="821" t="s">
        <v>9192</v>
      </c>
      <c r="B168" s="822" t="s">
        <v>9193</v>
      </c>
      <c r="C168" s="822" t="s">
        <v>7235</v>
      </c>
      <c r="D168" s="822" t="s">
        <v>9375</v>
      </c>
      <c r="E168" s="822" t="s">
        <v>9376</v>
      </c>
      <c r="F168" s="831"/>
      <c r="G168" s="831"/>
      <c r="H168" s="831"/>
      <c r="I168" s="831"/>
      <c r="J168" s="831">
        <v>1</v>
      </c>
      <c r="K168" s="831">
        <v>310</v>
      </c>
      <c r="L168" s="831">
        <v>1</v>
      </c>
      <c r="M168" s="831">
        <v>310</v>
      </c>
      <c r="N168" s="831"/>
      <c r="O168" s="831"/>
      <c r="P168" s="827"/>
      <c r="Q168" s="832"/>
    </row>
    <row r="169" spans="1:17" ht="14.45" customHeight="1" x14ac:dyDescent="0.2">
      <c r="A169" s="821" t="s">
        <v>9192</v>
      </c>
      <c r="B169" s="822" t="s">
        <v>9193</v>
      </c>
      <c r="C169" s="822" t="s">
        <v>7235</v>
      </c>
      <c r="D169" s="822" t="s">
        <v>9377</v>
      </c>
      <c r="E169" s="822" t="s">
        <v>9378</v>
      </c>
      <c r="F169" s="831"/>
      <c r="G169" s="831"/>
      <c r="H169" s="831"/>
      <c r="I169" s="831"/>
      <c r="J169" s="831">
        <v>1</v>
      </c>
      <c r="K169" s="831">
        <v>356</v>
      </c>
      <c r="L169" s="831">
        <v>1</v>
      </c>
      <c r="M169" s="831">
        <v>356</v>
      </c>
      <c r="N169" s="831"/>
      <c r="O169" s="831"/>
      <c r="P169" s="827"/>
      <c r="Q169" s="832"/>
    </row>
    <row r="170" spans="1:17" ht="14.45" customHeight="1" x14ac:dyDescent="0.2">
      <c r="A170" s="821" t="s">
        <v>9192</v>
      </c>
      <c r="B170" s="822" t="s">
        <v>9193</v>
      </c>
      <c r="C170" s="822" t="s">
        <v>7235</v>
      </c>
      <c r="D170" s="822" t="s">
        <v>9379</v>
      </c>
      <c r="E170" s="822" t="s">
        <v>9380</v>
      </c>
      <c r="F170" s="831"/>
      <c r="G170" s="831"/>
      <c r="H170" s="831"/>
      <c r="I170" s="831"/>
      <c r="J170" s="831"/>
      <c r="K170" s="831"/>
      <c r="L170" s="831"/>
      <c r="M170" s="831"/>
      <c r="N170" s="831">
        <v>1</v>
      </c>
      <c r="O170" s="831">
        <v>136</v>
      </c>
      <c r="P170" s="827"/>
      <c r="Q170" s="832">
        <v>136</v>
      </c>
    </row>
    <row r="171" spans="1:17" ht="14.45" customHeight="1" x14ac:dyDescent="0.2">
      <c r="A171" s="821" t="s">
        <v>9192</v>
      </c>
      <c r="B171" s="822" t="s">
        <v>9193</v>
      </c>
      <c r="C171" s="822" t="s">
        <v>7235</v>
      </c>
      <c r="D171" s="822" t="s">
        <v>9381</v>
      </c>
      <c r="E171" s="822" t="s">
        <v>9382</v>
      </c>
      <c r="F171" s="831">
        <v>1</v>
      </c>
      <c r="G171" s="831">
        <v>189</v>
      </c>
      <c r="H171" s="831">
        <v>0.33157894736842103</v>
      </c>
      <c r="I171" s="831">
        <v>189</v>
      </c>
      <c r="J171" s="831">
        <v>3</v>
      </c>
      <c r="K171" s="831">
        <v>570</v>
      </c>
      <c r="L171" s="831">
        <v>1</v>
      </c>
      <c r="M171" s="831">
        <v>190</v>
      </c>
      <c r="N171" s="831">
        <v>3</v>
      </c>
      <c r="O171" s="831">
        <v>570</v>
      </c>
      <c r="P171" s="827">
        <v>1</v>
      </c>
      <c r="Q171" s="832">
        <v>190</v>
      </c>
    </row>
    <row r="172" spans="1:17" ht="14.45" customHeight="1" x14ac:dyDescent="0.2">
      <c r="A172" s="821" t="s">
        <v>9192</v>
      </c>
      <c r="B172" s="822" t="s">
        <v>9193</v>
      </c>
      <c r="C172" s="822" t="s">
        <v>7235</v>
      </c>
      <c r="D172" s="822" t="s">
        <v>9383</v>
      </c>
      <c r="E172" s="822" t="s">
        <v>9384</v>
      </c>
      <c r="F172" s="831">
        <v>16</v>
      </c>
      <c r="G172" s="831">
        <v>4375</v>
      </c>
      <c r="H172" s="831">
        <v>0.88706407137064069</v>
      </c>
      <c r="I172" s="831">
        <v>273.4375</v>
      </c>
      <c r="J172" s="831">
        <v>18</v>
      </c>
      <c r="K172" s="831">
        <v>4932</v>
      </c>
      <c r="L172" s="831">
        <v>1</v>
      </c>
      <c r="M172" s="831">
        <v>274</v>
      </c>
      <c r="N172" s="831">
        <v>9</v>
      </c>
      <c r="O172" s="831">
        <v>2475</v>
      </c>
      <c r="P172" s="827">
        <v>0.50182481751824815</v>
      </c>
      <c r="Q172" s="832">
        <v>275</v>
      </c>
    </row>
    <row r="173" spans="1:17" ht="14.45" customHeight="1" x14ac:dyDescent="0.2">
      <c r="A173" s="821" t="s">
        <v>9192</v>
      </c>
      <c r="B173" s="822" t="s">
        <v>9193</v>
      </c>
      <c r="C173" s="822" t="s">
        <v>7235</v>
      </c>
      <c r="D173" s="822" t="s">
        <v>9385</v>
      </c>
      <c r="E173" s="822" t="s">
        <v>9386</v>
      </c>
      <c r="F173" s="831">
        <v>24</v>
      </c>
      <c r="G173" s="831">
        <v>3192</v>
      </c>
      <c r="H173" s="831">
        <v>2.4</v>
      </c>
      <c r="I173" s="831">
        <v>133</v>
      </c>
      <c r="J173" s="831">
        <v>10</v>
      </c>
      <c r="K173" s="831">
        <v>1330</v>
      </c>
      <c r="L173" s="831">
        <v>1</v>
      </c>
      <c r="M173" s="831">
        <v>133</v>
      </c>
      <c r="N173" s="831">
        <v>19</v>
      </c>
      <c r="O173" s="831">
        <v>2527</v>
      </c>
      <c r="P173" s="827">
        <v>1.9</v>
      </c>
      <c r="Q173" s="832">
        <v>133</v>
      </c>
    </row>
    <row r="174" spans="1:17" ht="14.45" customHeight="1" x14ac:dyDescent="0.2">
      <c r="A174" s="821" t="s">
        <v>9192</v>
      </c>
      <c r="B174" s="822" t="s">
        <v>9193</v>
      </c>
      <c r="C174" s="822" t="s">
        <v>7235</v>
      </c>
      <c r="D174" s="822" t="s">
        <v>9387</v>
      </c>
      <c r="E174" s="822" t="s">
        <v>9388</v>
      </c>
      <c r="F174" s="831">
        <v>391</v>
      </c>
      <c r="G174" s="831">
        <v>14467</v>
      </c>
      <c r="H174" s="831">
        <v>0.93764988009592332</v>
      </c>
      <c r="I174" s="831">
        <v>37</v>
      </c>
      <c r="J174" s="831">
        <v>417</v>
      </c>
      <c r="K174" s="831">
        <v>15429</v>
      </c>
      <c r="L174" s="831">
        <v>1</v>
      </c>
      <c r="M174" s="831">
        <v>37</v>
      </c>
      <c r="N174" s="831">
        <v>361</v>
      </c>
      <c r="O174" s="831">
        <v>13357</v>
      </c>
      <c r="P174" s="827">
        <v>0.86570743405275774</v>
      </c>
      <c r="Q174" s="832">
        <v>37</v>
      </c>
    </row>
    <row r="175" spans="1:17" ht="14.45" customHeight="1" x14ac:dyDescent="0.2">
      <c r="A175" s="821" t="s">
        <v>9192</v>
      </c>
      <c r="B175" s="822" t="s">
        <v>9193</v>
      </c>
      <c r="C175" s="822" t="s">
        <v>7235</v>
      </c>
      <c r="D175" s="822" t="s">
        <v>9389</v>
      </c>
      <c r="E175" s="822" t="s">
        <v>9390</v>
      </c>
      <c r="F175" s="831">
        <v>8</v>
      </c>
      <c r="G175" s="831">
        <v>744</v>
      </c>
      <c r="H175" s="831">
        <v>0.49468085106382981</v>
      </c>
      <c r="I175" s="831">
        <v>93</v>
      </c>
      <c r="J175" s="831">
        <v>16</v>
      </c>
      <c r="K175" s="831">
        <v>1504</v>
      </c>
      <c r="L175" s="831">
        <v>1</v>
      </c>
      <c r="M175" s="831">
        <v>94</v>
      </c>
      <c r="N175" s="831">
        <v>21</v>
      </c>
      <c r="O175" s="831">
        <v>1974</v>
      </c>
      <c r="P175" s="827">
        <v>1.3125</v>
      </c>
      <c r="Q175" s="832">
        <v>94</v>
      </c>
    </row>
    <row r="176" spans="1:17" ht="14.45" customHeight="1" x14ac:dyDescent="0.2">
      <c r="A176" s="821" t="s">
        <v>9192</v>
      </c>
      <c r="B176" s="822" t="s">
        <v>9193</v>
      </c>
      <c r="C176" s="822" t="s">
        <v>7235</v>
      </c>
      <c r="D176" s="822" t="s">
        <v>9391</v>
      </c>
      <c r="E176" s="822" t="s">
        <v>9392</v>
      </c>
      <c r="F176" s="831">
        <v>4</v>
      </c>
      <c r="G176" s="831">
        <v>3768</v>
      </c>
      <c r="H176" s="831">
        <v>0.8</v>
      </c>
      <c r="I176" s="831">
        <v>942</v>
      </c>
      <c r="J176" s="831">
        <v>5</v>
      </c>
      <c r="K176" s="831">
        <v>4710</v>
      </c>
      <c r="L176" s="831">
        <v>1</v>
      </c>
      <c r="M176" s="831">
        <v>942</v>
      </c>
      <c r="N176" s="831">
        <v>2</v>
      </c>
      <c r="O176" s="831">
        <v>1884</v>
      </c>
      <c r="P176" s="827">
        <v>0.4</v>
      </c>
      <c r="Q176" s="832">
        <v>942</v>
      </c>
    </row>
    <row r="177" spans="1:17" ht="14.45" customHeight="1" x14ac:dyDescent="0.2">
      <c r="A177" s="821" t="s">
        <v>9192</v>
      </c>
      <c r="B177" s="822" t="s">
        <v>9193</v>
      </c>
      <c r="C177" s="822" t="s">
        <v>7235</v>
      </c>
      <c r="D177" s="822" t="s">
        <v>9393</v>
      </c>
      <c r="E177" s="822" t="s">
        <v>9394</v>
      </c>
      <c r="F177" s="831"/>
      <c r="G177" s="831"/>
      <c r="H177" s="831"/>
      <c r="I177" s="831"/>
      <c r="J177" s="831">
        <v>1</v>
      </c>
      <c r="K177" s="831">
        <v>103</v>
      </c>
      <c r="L177" s="831">
        <v>1</v>
      </c>
      <c r="M177" s="831">
        <v>103</v>
      </c>
      <c r="N177" s="831">
        <v>1</v>
      </c>
      <c r="O177" s="831">
        <v>103</v>
      </c>
      <c r="P177" s="827">
        <v>1</v>
      </c>
      <c r="Q177" s="832">
        <v>103</v>
      </c>
    </row>
    <row r="178" spans="1:17" ht="14.45" customHeight="1" x14ac:dyDescent="0.2">
      <c r="A178" s="821" t="s">
        <v>9192</v>
      </c>
      <c r="B178" s="822" t="s">
        <v>9193</v>
      </c>
      <c r="C178" s="822" t="s">
        <v>7235</v>
      </c>
      <c r="D178" s="822" t="s">
        <v>9395</v>
      </c>
      <c r="E178" s="822" t="s">
        <v>9396</v>
      </c>
      <c r="F178" s="831"/>
      <c r="G178" s="831"/>
      <c r="H178" s="831"/>
      <c r="I178" s="831"/>
      <c r="J178" s="831"/>
      <c r="K178" s="831"/>
      <c r="L178" s="831"/>
      <c r="M178" s="831"/>
      <c r="N178" s="831">
        <v>2</v>
      </c>
      <c r="O178" s="831">
        <v>1068</v>
      </c>
      <c r="P178" s="827"/>
      <c r="Q178" s="832">
        <v>534</v>
      </c>
    </row>
    <row r="179" spans="1:17" ht="14.45" customHeight="1" x14ac:dyDescent="0.2">
      <c r="A179" s="821" t="s">
        <v>9192</v>
      </c>
      <c r="B179" s="822" t="s">
        <v>9193</v>
      </c>
      <c r="C179" s="822" t="s">
        <v>7235</v>
      </c>
      <c r="D179" s="822" t="s">
        <v>9397</v>
      </c>
      <c r="E179" s="822" t="s">
        <v>9398</v>
      </c>
      <c r="F179" s="831"/>
      <c r="G179" s="831"/>
      <c r="H179" s="831"/>
      <c r="I179" s="831"/>
      <c r="J179" s="831"/>
      <c r="K179" s="831"/>
      <c r="L179" s="831"/>
      <c r="M179" s="831"/>
      <c r="N179" s="831">
        <v>1</v>
      </c>
      <c r="O179" s="831">
        <v>53</v>
      </c>
      <c r="P179" s="827"/>
      <c r="Q179" s="832">
        <v>53</v>
      </c>
    </row>
    <row r="180" spans="1:17" ht="14.45" customHeight="1" x14ac:dyDescent="0.2">
      <c r="A180" s="821" t="s">
        <v>9192</v>
      </c>
      <c r="B180" s="822" t="s">
        <v>9193</v>
      </c>
      <c r="C180" s="822" t="s">
        <v>7235</v>
      </c>
      <c r="D180" s="822" t="s">
        <v>9399</v>
      </c>
      <c r="E180" s="822" t="s">
        <v>9400</v>
      </c>
      <c r="F180" s="831"/>
      <c r="G180" s="831"/>
      <c r="H180" s="831"/>
      <c r="I180" s="831"/>
      <c r="J180" s="831"/>
      <c r="K180" s="831"/>
      <c r="L180" s="831"/>
      <c r="M180" s="831"/>
      <c r="N180" s="831">
        <v>36</v>
      </c>
      <c r="O180" s="831">
        <v>27828</v>
      </c>
      <c r="P180" s="827"/>
      <c r="Q180" s="832">
        <v>773</v>
      </c>
    </row>
    <row r="181" spans="1:17" ht="14.45" customHeight="1" x14ac:dyDescent="0.2">
      <c r="A181" s="821" t="s">
        <v>9192</v>
      </c>
      <c r="B181" s="822" t="s">
        <v>9193</v>
      </c>
      <c r="C181" s="822" t="s">
        <v>7235</v>
      </c>
      <c r="D181" s="822" t="s">
        <v>9401</v>
      </c>
      <c r="E181" s="822" t="s">
        <v>9402</v>
      </c>
      <c r="F181" s="831"/>
      <c r="G181" s="831"/>
      <c r="H181" s="831"/>
      <c r="I181" s="831"/>
      <c r="J181" s="831"/>
      <c r="K181" s="831"/>
      <c r="L181" s="831"/>
      <c r="M181" s="831"/>
      <c r="N181" s="831">
        <v>3</v>
      </c>
      <c r="O181" s="831">
        <v>1176</v>
      </c>
      <c r="P181" s="827"/>
      <c r="Q181" s="832">
        <v>392</v>
      </c>
    </row>
    <row r="182" spans="1:17" ht="14.45" customHeight="1" x14ac:dyDescent="0.2">
      <c r="A182" s="821" t="s">
        <v>9192</v>
      </c>
      <c r="B182" s="822" t="s">
        <v>9193</v>
      </c>
      <c r="C182" s="822" t="s">
        <v>7235</v>
      </c>
      <c r="D182" s="822" t="s">
        <v>9403</v>
      </c>
      <c r="E182" s="822" t="s">
        <v>9404</v>
      </c>
      <c r="F182" s="831"/>
      <c r="G182" s="831"/>
      <c r="H182" s="831"/>
      <c r="I182" s="831"/>
      <c r="J182" s="831"/>
      <c r="K182" s="831"/>
      <c r="L182" s="831"/>
      <c r="M182" s="831"/>
      <c r="N182" s="831">
        <v>1</v>
      </c>
      <c r="O182" s="831">
        <v>112</v>
      </c>
      <c r="P182" s="827"/>
      <c r="Q182" s="832">
        <v>112</v>
      </c>
    </row>
    <row r="183" spans="1:17" ht="14.45" customHeight="1" x14ac:dyDescent="0.2">
      <c r="A183" s="821" t="s">
        <v>9192</v>
      </c>
      <c r="B183" s="822" t="s">
        <v>9405</v>
      </c>
      <c r="C183" s="822" t="s">
        <v>7235</v>
      </c>
      <c r="D183" s="822" t="s">
        <v>9406</v>
      </c>
      <c r="E183" s="822" t="s">
        <v>9407</v>
      </c>
      <c r="F183" s="831">
        <v>84</v>
      </c>
      <c r="G183" s="831">
        <v>87192</v>
      </c>
      <c r="H183" s="831">
        <v>1.4468819488234708</v>
      </c>
      <c r="I183" s="831">
        <v>1038</v>
      </c>
      <c r="J183" s="831">
        <v>58</v>
      </c>
      <c r="K183" s="831">
        <v>60262</v>
      </c>
      <c r="L183" s="831">
        <v>1</v>
      </c>
      <c r="M183" s="831">
        <v>1039</v>
      </c>
      <c r="N183" s="831">
        <v>28</v>
      </c>
      <c r="O183" s="831">
        <v>29120</v>
      </c>
      <c r="P183" s="827">
        <v>0.48322325843815339</v>
      </c>
      <c r="Q183" s="832">
        <v>1040</v>
      </c>
    </row>
    <row r="184" spans="1:17" ht="14.45" customHeight="1" x14ac:dyDescent="0.2">
      <c r="A184" s="821" t="s">
        <v>9192</v>
      </c>
      <c r="B184" s="822" t="s">
        <v>9405</v>
      </c>
      <c r="C184" s="822" t="s">
        <v>7235</v>
      </c>
      <c r="D184" s="822" t="s">
        <v>9408</v>
      </c>
      <c r="E184" s="822" t="s">
        <v>9409</v>
      </c>
      <c r="F184" s="831"/>
      <c r="G184" s="831"/>
      <c r="H184" s="831"/>
      <c r="I184" s="831"/>
      <c r="J184" s="831">
        <v>1</v>
      </c>
      <c r="K184" s="831">
        <v>741</v>
      </c>
      <c r="L184" s="831">
        <v>1</v>
      </c>
      <c r="M184" s="831">
        <v>741</v>
      </c>
      <c r="N184" s="831"/>
      <c r="O184" s="831"/>
      <c r="P184" s="827"/>
      <c r="Q184" s="832"/>
    </row>
    <row r="185" spans="1:17" ht="14.45" customHeight="1" x14ac:dyDescent="0.2">
      <c r="A185" s="821" t="s">
        <v>9410</v>
      </c>
      <c r="B185" s="822" t="s">
        <v>9411</v>
      </c>
      <c r="C185" s="822" t="s">
        <v>7230</v>
      </c>
      <c r="D185" s="822" t="s">
        <v>9412</v>
      </c>
      <c r="E185" s="822" t="s">
        <v>9413</v>
      </c>
      <c r="F185" s="831">
        <v>2.83</v>
      </c>
      <c r="G185" s="831">
        <v>7331.1900000000005</v>
      </c>
      <c r="H185" s="831"/>
      <c r="I185" s="831">
        <v>2590.5265017667843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9410</v>
      </c>
      <c r="B186" s="822" t="s">
        <v>9411</v>
      </c>
      <c r="C186" s="822" t="s">
        <v>7230</v>
      </c>
      <c r="D186" s="822" t="s">
        <v>9414</v>
      </c>
      <c r="E186" s="822" t="s">
        <v>9413</v>
      </c>
      <c r="F186" s="831">
        <v>0.8</v>
      </c>
      <c r="G186" s="831">
        <v>5181.04</v>
      </c>
      <c r="H186" s="831"/>
      <c r="I186" s="831">
        <v>6476.2999999999993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9410</v>
      </c>
      <c r="B187" s="822" t="s">
        <v>9411</v>
      </c>
      <c r="C187" s="822" t="s">
        <v>7230</v>
      </c>
      <c r="D187" s="822" t="s">
        <v>9415</v>
      </c>
      <c r="E187" s="822" t="s">
        <v>9416</v>
      </c>
      <c r="F187" s="831">
        <v>0.05</v>
      </c>
      <c r="G187" s="831">
        <v>247.19</v>
      </c>
      <c r="H187" s="831"/>
      <c r="I187" s="831">
        <v>4943.7999999999993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9410</v>
      </c>
      <c r="B188" s="822" t="s">
        <v>9411</v>
      </c>
      <c r="C188" s="822" t="s">
        <v>7230</v>
      </c>
      <c r="D188" s="822" t="s">
        <v>9417</v>
      </c>
      <c r="E188" s="822" t="s">
        <v>9416</v>
      </c>
      <c r="F188" s="831">
        <v>0.21000000000000002</v>
      </c>
      <c r="G188" s="831">
        <v>1951.1999999999998</v>
      </c>
      <c r="H188" s="831">
        <v>1.1150797506043442</v>
      </c>
      <c r="I188" s="831">
        <v>9291.4285714285688</v>
      </c>
      <c r="J188" s="831">
        <v>0.2</v>
      </c>
      <c r="K188" s="831">
        <v>1749.8300000000002</v>
      </c>
      <c r="L188" s="831">
        <v>1</v>
      </c>
      <c r="M188" s="831">
        <v>8749.15</v>
      </c>
      <c r="N188" s="831"/>
      <c r="O188" s="831"/>
      <c r="P188" s="827"/>
      <c r="Q188" s="832"/>
    </row>
    <row r="189" spans="1:17" ht="14.45" customHeight="1" x14ac:dyDescent="0.2">
      <c r="A189" s="821" t="s">
        <v>9410</v>
      </c>
      <c r="B189" s="822" t="s">
        <v>9411</v>
      </c>
      <c r="C189" s="822" t="s">
        <v>7230</v>
      </c>
      <c r="D189" s="822" t="s">
        <v>9418</v>
      </c>
      <c r="E189" s="822" t="s">
        <v>9419</v>
      </c>
      <c r="F189" s="831">
        <v>6</v>
      </c>
      <c r="G189" s="831">
        <v>4382.29</v>
      </c>
      <c r="H189" s="831">
        <v>1.2109118541033435</v>
      </c>
      <c r="I189" s="831">
        <v>730.38166666666666</v>
      </c>
      <c r="J189" s="831">
        <v>7</v>
      </c>
      <c r="K189" s="831">
        <v>3619</v>
      </c>
      <c r="L189" s="831">
        <v>1</v>
      </c>
      <c r="M189" s="831">
        <v>517</v>
      </c>
      <c r="N189" s="831"/>
      <c r="O189" s="831"/>
      <c r="P189" s="827"/>
      <c r="Q189" s="832"/>
    </row>
    <row r="190" spans="1:17" ht="14.45" customHeight="1" x14ac:dyDescent="0.2">
      <c r="A190" s="821" t="s">
        <v>9410</v>
      </c>
      <c r="B190" s="822" t="s">
        <v>9411</v>
      </c>
      <c r="C190" s="822" t="s">
        <v>7230</v>
      </c>
      <c r="D190" s="822" t="s">
        <v>9065</v>
      </c>
      <c r="E190" s="822" t="s">
        <v>9066</v>
      </c>
      <c r="F190" s="831">
        <v>2.6999999999999997</v>
      </c>
      <c r="G190" s="831">
        <v>3806.0599999999995</v>
      </c>
      <c r="H190" s="831"/>
      <c r="I190" s="831">
        <v>1409.6518518518519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9410</v>
      </c>
      <c r="B191" s="822" t="s">
        <v>9411</v>
      </c>
      <c r="C191" s="822" t="s">
        <v>7230</v>
      </c>
      <c r="D191" s="822" t="s">
        <v>9420</v>
      </c>
      <c r="E191" s="822" t="s">
        <v>9421</v>
      </c>
      <c r="F191" s="831">
        <v>0.05</v>
      </c>
      <c r="G191" s="831">
        <v>35.94</v>
      </c>
      <c r="H191" s="831"/>
      <c r="I191" s="831">
        <v>718.8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9410</v>
      </c>
      <c r="B192" s="822" t="s">
        <v>9411</v>
      </c>
      <c r="C192" s="822" t="s">
        <v>7230</v>
      </c>
      <c r="D192" s="822" t="s">
        <v>9422</v>
      </c>
      <c r="E192" s="822" t="s">
        <v>9066</v>
      </c>
      <c r="F192" s="831">
        <v>9.0000000000000011E-2</v>
      </c>
      <c r="G192" s="831">
        <v>2874.0699999999997</v>
      </c>
      <c r="H192" s="831"/>
      <c r="I192" s="831">
        <v>31934.111111111106</v>
      </c>
      <c r="J192" s="831"/>
      <c r="K192" s="831"/>
      <c r="L192" s="831"/>
      <c r="M192" s="831"/>
      <c r="N192" s="831"/>
      <c r="O192" s="831"/>
      <c r="P192" s="827"/>
      <c r="Q192" s="832"/>
    </row>
    <row r="193" spans="1:17" ht="14.45" customHeight="1" x14ac:dyDescent="0.2">
      <c r="A193" s="821" t="s">
        <v>9410</v>
      </c>
      <c r="B193" s="822" t="s">
        <v>9411</v>
      </c>
      <c r="C193" s="822" t="s">
        <v>7230</v>
      </c>
      <c r="D193" s="822" t="s">
        <v>9067</v>
      </c>
      <c r="E193" s="822" t="s">
        <v>9066</v>
      </c>
      <c r="F193" s="831"/>
      <c r="G193" s="831"/>
      <c r="H193" s="831"/>
      <c r="I193" s="831"/>
      <c r="J193" s="831">
        <v>0.95</v>
      </c>
      <c r="K193" s="831">
        <v>622.74</v>
      </c>
      <c r="L193" s="831">
        <v>1</v>
      </c>
      <c r="M193" s="831">
        <v>655.51578947368421</v>
      </c>
      <c r="N193" s="831">
        <v>0.5</v>
      </c>
      <c r="O193" s="831">
        <v>327.76</v>
      </c>
      <c r="P193" s="827">
        <v>0.52631917011915086</v>
      </c>
      <c r="Q193" s="832">
        <v>655.52</v>
      </c>
    </row>
    <row r="194" spans="1:17" ht="14.45" customHeight="1" x14ac:dyDescent="0.2">
      <c r="A194" s="821" t="s">
        <v>9410</v>
      </c>
      <c r="B194" s="822" t="s">
        <v>9411</v>
      </c>
      <c r="C194" s="822" t="s">
        <v>7230</v>
      </c>
      <c r="D194" s="822" t="s">
        <v>9067</v>
      </c>
      <c r="E194" s="822" t="s">
        <v>9423</v>
      </c>
      <c r="F194" s="831">
        <v>0.25</v>
      </c>
      <c r="G194" s="831">
        <v>163.88</v>
      </c>
      <c r="H194" s="831">
        <v>0.1923090463170494</v>
      </c>
      <c r="I194" s="831">
        <v>655.52</v>
      </c>
      <c r="J194" s="831">
        <v>1.2999999999999998</v>
      </c>
      <c r="K194" s="831">
        <v>852.17000000000007</v>
      </c>
      <c r="L194" s="831">
        <v>1</v>
      </c>
      <c r="M194" s="831">
        <v>655.51538461538473</v>
      </c>
      <c r="N194" s="831"/>
      <c r="O194" s="831"/>
      <c r="P194" s="827"/>
      <c r="Q194" s="832"/>
    </row>
    <row r="195" spans="1:17" ht="14.45" customHeight="1" x14ac:dyDescent="0.2">
      <c r="A195" s="821" t="s">
        <v>9410</v>
      </c>
      <c r="B195" s="822" t="s">
        <v>9411</v>
      </c>
      <c r="C195" s="822" t="s">
        <v>7230</v>
      </c>
      <c r="D195" s="822" t="s">
        <v>9424</v>
      </c>
      <c r="E195" s="822" t="s">
        <v>9066</v>
      </c>
      <c r="F195" s="831"/>
      <c r="G195" s="831"/>
      <c r="H195" s="831"/>
      <c r="I195" s="831"/>
      <c r="J195" s="831">
        <v>0.02</v>
      </c>
      <c r="K195" s="831">
        <v>196.67</v>
      </c>
      <c r="L195" s="831">
        <v>1</v>
      </c>
      <c r="M195" s="831">
        <v>9833.5</v>
      </c>
      <c r="N195" s="831">
        <v>0.1</v>
      </c>
      <c r="O195" s="831">
        <v>1140.71</v>
      </c>
      <c r="P195" s="827">
        <v>5.8001220318299698</v>
      </c>
      <c r="Q195" s="832">
        <v>11407.1</v>
      </c>
    </row>
    <row r="196" spans="1:17" ht="14.45" customHeight="1" x14ac:dyDescent="0.2">
      <c r="A196" s="821" t="s">
        <v>9410</v>
      </c>
      <c r="B196" s="822" t="s">
        <v>9411</v>
      </c>
      <c r="C196" s="822" t="s">
        <v>7230</v>
      </c>
      <c r="D196" s="822" t="s">
        <v>9424</v>
      </c>
      <c r="E196" s="822" t="s">
        <v>9423</v>
      </c>
      <c r="F196" s="831">
        <v>0.03</v>
      </c>
      <c r="G196" s="831">
        <v>406.46</v>
      </c>
      <c r="H196" s="831">
        <v>0.33695607119467447</v>
      </c>
      <c r="I196" s="831">
        <v>13548.666666666666</v>
      </c>
      <c r="J196" s="831">
        <v>0.09</v>
      </c>
      <c r="K196" s="831">
        <v>1206.27</v>
      </c>
      <c r="L196" s="831">
        <v>1</v>
      </c>
      <c r="M196" s="831">
        <v>13403</v>
      </c>
      <c r="N196" s="831">
        <v>0.35</v>
      </c>
      <c r="O196" s="831">
        <v>6733.13</v>
      </c>
      <c r="P196" s="827">
        <v>5.5817768824558351</v>
      </c>
      <c r="Q196" s="832">
        <v>19237.514285714286</v>
      </c>
    </row>
    <row r="197" spans="1:17" ht="14.45" customHeight="1" x14ac:dyDescent="0.2">
      <c r="A197" s="821" t="s">
        <v>9410</v>
      </c>
      <c r="B197" s="822" t="s">
        <v>9411</v>
      </c>
      <c r="C197" s="822" t="s">
        <v>7230</v>
      </c>
      <c r="D197" s="822" t="s">
        <v>9425</v>
      </c>
      <c r="E197" s="822" t="s">
        <v>9413</v>
      </c>
      <c r="F197" s="831"/>
      <c r="G197" s="831"/>
      <c r="H197" s="831"/>
      <c r="I197" s="831"/>
      <c r="J197" s="831">
        <v>0.33</v>
      </c>
      <c r="K197" s="831">
        <v>480.67</v>
      </c>
      <c r="L197" s="831">
        <v>1</v>
      </c>
      <c r="M197" s="831">
        <v>1456.5757575757575</v>
      </c>
      <c r="N197" s="831"/>
      <c r="O197" s="831"/>
      <c r="P197" s="827"/>
      <c r="Q197" s="832"/>
    </row>
    <row r="198" spans="1:17" ht="14.45" customHeight="1" x14ac:dyDescent="0.2">
      <c r="A198" s="821" t="s">
        <v>9410</v>
      </c>
      <c r="B198" s="822" t="s">
        <v>9411</v>
      </c>
      <c r="C198" s="822" t="s">
        <v>7230</v>
      </c>
      <c r="D198" s="822" t="s">
        <v>9426</v>
      </c>
      <c r="E198" s="822" t="s">
        <v>9413</v>
      </c>
      <c r="F198" s="831"/>
      <c r="G198" s="831"/>
      <c r="H198" s="831"/>
      <c r="I198" s="831"/>
      <c r="J198" s="831">
        <v>0.4</v>
      </c>
      <c r="K198" s="831">
        <v>1456.42</v>
      </c>
      <c r="L198" s="831">
        <v>1</v>
      </c>
      <c r="M198" s="831">
        <v>3641.05</v>
      </c>
      <c r="N198" s="831"/>
      <c r="O198" s="831"/>
      <c r="P198" s="827"/>
      <c r="Q198" s="832"/>
    </row>
    <row r="199" spans="1:17" ht="14.45" customHeight="1" x14ac:dyDescent="0.2">
      <c r="A199" s="821" t="s">
        <v>9410</v>
      </c>
      <c r="B199" s="822" t="s">
        <v>9411</v>
      </c>
      <c r="C199" s="822" t="s">
        <v>7230</v>
      </c>
      <c r="D199" s="822" t="s">
        <v>9427</v>
      </c>
      <c r="E199" s="822" t="s">
        <v>9428</v>
      </c>
      <c r="F199" s="831"/>
      <c r="G199" s="831"/>
      <c r="H199" s="831"/>
      <c r="I199" s="831"/>
      <c r="J199" s="831"/>
      <c r="K199" s="831"/>
      <c r="L199" s="831"/>
      <c r="M199" s="831"/>
      <c r="N199" s="831">
        <v>0.1</v>
      </c>
      <c r="O199" s="831">
        <v>53.23</v>
      </c>
      <c r="P199" s="827"/>
      <c r="Q199" s="832">
        <v>532.29999999999995</v>
      </c>
    </row>
    <row r="200" spans="1:17" ht="14.45" customHeight="1" x14ac:dyDescent="0.2">
      <c r="A200" s="821" t="s">
        <v>9410</v>
      </c>
      <c r="B200" s="822" t="s">
        <v>9411</v>
      </c>
      <c r="C200" s="822" t="s">
        <v>7230</v>
      </c>
      <c r="D200" s="822" t="s">
        <v>9427</v>
      </c>
      <c r="E200" s="822" t="s">
        <v>9423</v>
      </c>
      <c r="F200" s="831"/>
      <c r="G200" s="831"/>
      <c r="H200" s="831"/>
      <c r="I200" s="831"/>
      <c r="J200" s="831"/>
      <c r="K200" s="831"/>
      <c r="L200" s="831"/>
      <c r="M200" s="831"/>
      <c r="N200" s="831">
        <v>0.1</v>
      </c>
      <c r="O200" s="831">
        <v>53.23</v>
      </c>
      <c r="P200" s="827"/>
      <c r="Q200" s="832">
        <v>532.29999999999995</v>
      </c>
    </row>
    <row r="201" spans="1:17" ht="14.45" customHeight="1" x14ac:dyDescent="0.2">
      <c r="A201" s="821" t="s">
        <v>9410</v>
      </c>
      <c r="B201" s="822" t="s">
        <v>9411</v>
      </c>
      <c r="C201" s="822" t="s">
        <v>7233</v>
      </c>
      <c r="D201" s="822" t="s">
        <v>9429</v>
      </c>
      <c r="E201" s="822" t="s">
        <v>9430</v>
      </c>
      <c r="F201" s="831">
        <v>1</v>
      </c>
      <c r="G201" s="831">
        <v>972.32</v>
      </c>
      <c r="H201" s="831"/>
      <c r="I201" s="831">
        <v>972.32</v>
      </c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9410</v>
      </c>
      <c r="B202" s="822" t="s">
        <v>9411</v>
      </c>
      <c r="C202" s="822" t="s">
        <v>7233</v>
      </c>
      <c r="D202" s="822" t="s">
        <v>9431</v>
      </c>
      <c r="E202" s="822" t="s">
        <v>9432</v>
      </c>
      <c r="F202" s="831">
        <v>2</v>
      </c>
      <c r="G202" s="831">
        <v>1886.5</v>
      </c>
      <c r="H202" s="831"/>
      <c r="I202" s="831">
        <v>943.25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9410</v>
      </c>
      <c r="B203" s="822" t="s">
        <v>9411</v>
      </c>
      <c r="C203" s="822" t="s">
        <v>7233</v>
      </c>
      <c r="D203" s="822" t="s">
        <v>9433</v>
      </c>
      <c r="E203" s="822" t="s">
        <v>9434</v>
      </c>
      <c r="F203" s="831">
        <v>1</v>
      </c>
      <c r="G203" s="831">
        <v>4967.8900000000003</v>
      </c>
      <c r="H203" s="831"/>
      <c r="I203" s="831">
        <v>4967.8900000000003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9410</v>
      </c>
      <c r="B204" s="822" t="s">
        <v>9411</v>
      </c>
      <c r="C204" s="822" t="s">
        <v>7233</v>
      </c>
      <c r="D204" s="822" t="s">
        <v>9435</v>
      </c>
      <c r="E204" s="822" t="s">
        <v>9436</v>
      </c>
      <c r="F204" s="831">
        <v>6</v>
      </c>
      <c r="G204" s="831">
        <v>21867.48</v>
      </c>
      <c r="H204" s="831"/>
      <c r="I204" s="831">
        <v>3644.58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9410</v>
      </c>
      <c r="B205" s="822" t="s">
        <v>9411</v>
      </c>
      <c r="C205" s="822" t="s">
        <v>7233</v>
      </c>
      <c r="D205" s="822" t="s">
        <v>9437</v>
      </c>
      <c r="E205" s="822" t="s">
        <v>9438</v>
      </c>
      <c r="F205" s="831">
        <v>2</v>
      </c>
      <c r="G205" s="831">
        <v>1787.8</v>
      </c>
      <c r="H205" s="831"/>
      <c r="I205" s="831">
        <v>893.9</v>
      </c>
      <c r="J205" s="831">
        <v>0</v>
      </c>
      <c r="K205" s="831">
        <v>0</v>
      </c>
      <c r="L205" s="831"/>
      <c r="M205" s="831"/>
      <c r="N205" s="831">
        <v>1</v>
      </c>
      <c r="O205" s="831">
        <v>411.4</v>
      </c>
      <c r="P205" s="827"/>
      <c r="Q205" s="832">
        <v>411.4</v>
      </c>
    </row>
    <row r="206" spans="1:17" ht="14.45" customHeight="1" x14ac:dyDescent="0.2">
      <c r="A206" s="821" t="s">
        <v>9410</v>
      </c>
      <c r="B206" s="822" t="s">
        <v>9411</v>
      </c>
      <c r="C206" s="822" t="s">
        <v>7233</v>
      </c>
      <c r="D206" s="822" t="s">
        <v>9439</v>
      </c>
      <c r="E206" s="822" t="s">
        <v>9440</v>
      </c>
      <c r="F206" s="831">
        <v>1</v>
      </c>
      <c r="G206" s="831">
        <v>16831.689999999999</v>
      </c>
      <c r="H206" s="831"/>
      <c r="I206" s="831">
        <v>16831.689999999999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9410</v>
      </c>
      <c r="B207" s="822" t="s">
        <v>9411</v>
      </c>
      <c r="C207" s="822" t="s">
        <v>7233</v>
      </c>
      <c r="D207" s="822" t="s">
        <v>9441</v>
      </c>
      <c r="E207" s="822" t="s">
        <v>9442</v>
      </c>
      <c r="F207" s="831">
        <v>1</v>
      </c>
      <c r="G207" s="831">
        <v>6095.39</v>
      </c>
      <c r="H207" s="831"/>
      <c r="I207" s="831">
        <v>6095.39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9410</v>
      </c>
      <c r="B208" s="822" t="s">
        <v>9411</v>
      </c>
      <c r="C208" s="822" t="s">
        <v>7235</v>
      </c>
      <c r="D208" s="822" t="s">
        <v>9443</v>
      </c>
      <c r="E208" s="822" t="s">
        <v>9444</v>
      </c>
      <c r="F208" s="831">
        <v>4</v>
      </c>
      <c r="G208" s="831">
        <v>856</v>
      </c>
      <c r="H208" s="831">
        <v>1.9906976744186047</v>
      </c>
      <c r="I208" s="831">
        <v>214</v>
      </c>
      <c r="J208" s="831">
        <v>2</v>
      </c>
      <c r="K208" s="831">
        <v>430</v>
      </c>
      <c r="L208" s="831">
        <v>1</v>
      </c>
      <c r="M208" s="831">
        <v>215</v>
      </c>
      <c r="N208" s="831">
        <v>1</v>
      </c>
      <c r="O208" s="831">
        <v>216</v>
      </c>
      <c r="P208" s="827">
        <v>0.50232558139534889</v>
      </c>
      <c r="Q208" s="832">
        <v>216</v>
      </c>
    </row>
    <row r="209" spans="1:17" ht="14.45" customHeight="1" x14ac:dyDescent="0.2">
      <c r="A209" s="821" t="s">
        <v>9410</v>
      </c>
      <c r="B209" s="822" t="s">
        <v>9411</v>
      </c>
      <c r="C209" s="822" t="s">
        <v>7235</v>
      </c>
      <c r="D209" s="822" t="s">
        <v>9445</v>
      </c>
      <c r="E209" s="822" t="s">
        <v>9446</v>
      </c>
      <c r="F209" s="831"/>
      <c r="G209" s="831"/>
      <c r="H209" s="831"/>
      <c r="I209" s="831"/>
      <c r="J209" s="831">
        <v>3</v>
      </c>
      <c r="K209" s="831">
        <v>468</v>
      </c>
      <c r="L209" s="831">
        <v>1</v>
      </c>
      <c r="M209" s="831">
        <v>156</v>
      </c>
      <c r="N209" s="831">
        <v>2</v>
      </c>
      <c r="O209" s="831">
        <v>314</v>
      </c>
      <c r="P209" s="827">
        <v>0.67094017094017089</v>
      </c>
      <c r="Q209" s="832">
        <v>157</v>
      </c>
    </row>
    <row r="210" spans="1:17" ht="14.45" customHeight="1" x14ac:dyDescent="0.2">
      <c r="A210" s="821" t="s">
        <v>9410</v>
      </c>
      <c r="B210" s="822" t="s">
        <v>9411</v>
      </c>
      <c r="C210" s="822" t="s">
        <v>7235</v>
      </c>
      <c r="D210" s="822" t="s">
        <v>9447</v>
      </c>
      <c r="E210" s="822" t="s">
        <v>9448</v>
      </c>
      <c r="F210" s="831">
        <v>10</v>
      </c>
      <c r="G210" s="831">
        <v>1870</v>
      </c>
      <c r="H210" s="831">
        <v>0.82890070921985815</v>
      </c>
      <c r="I210" s="831">
        <v>187</v>
      </c>
      <c r="J210" s="831">
        <v>12</v>
      </c>
      <c r="K210" s="831">
        <v>2256</v>
      </c>
      <c r="L210" s="831">
        <v>1</v>
      </c>
      <c r="M210" s="831">
        <v>188</v>
      </c>
      <c r="N210" s="831">
        <v>12</v>
      </c>
      <c r="O210" s="831">
        <v>2268</v>
      </c>
      <c r="P210" s="827">
        <v>1.0053191489361701</v>
      </c>
      <c r="Q210" s="832">
        <v>189</v>
      </c>
    </row>
    <row r="211" spans="1:17" ht="14.45" customHeight="1" x14ac:dyDescent="0.2">
      <c r="A211" s="821" t="s">
        <v>9410</v>
      </c>
      <c r="B211" s="822" t="s">
        <v>9411</v>
      </c>
      <c r="C211" s="822" t="s">
        <v>7235</v>
      </c>
      <c r="D211" s="822" t="s">
        <v>9449</v>
      </c>
      <c r="E211" s="822" t="s">
        <v>9450</v>
      </c>
      <c r="F211" s="831">
        <v>743</v>
      </c>
      <c r="G211" s="831">
        <v>95104</v>
      </c>
      <c r="H211" s="831">
        <v>0.98561538780417024</v>
      </c>
      <c r="I211" s="831">
        <v>128</v>
      </c>
      <c r="J211" s="831">
        <v>748</v>
      </c>
      <c r="K211" s="831">
        <v>96492</v>
      </c>
      <c r="L211" s="831">
        <v>1</v>
      </c>
      <c r="M211" s="831">
        <v>129</v>
      </c>
      <c r="N211" s="831">
        <v>607</v>
      </c>
      <c r="O211" s="831">
        <v>78910</v>
      </c>
      <c r="P211" s="827">
        <v>0.81778800315052025</v>
      </c>
      <c r="Q211" s="832">
        <v>130</v>
      </c>
    </row>
    <row r="212" spans="1:17" ht="14.45" customHeight="1" x14ac:dyDescent="0.2">
      <c r="A212" s="821" t="s">
        <v>9410</v>
      </c>
      <c r="B212" s="822" t="s">
        <v>9411</v>
      </c>
      <c r="C212" s="822" t="s">
        <v>7235</v>
      </c>
      <c r="D212" s="822" t="s">
        <v>9451</v>
      </c>
      <c r="E212" s="822" t="s">
        <v>9452</v>
      </c>
      <c r="F212" s="831">
        <v>1179</v>
      </c>
      <c r="G212" s="831">
        <v>264096</v>
      </c>
      <c r="H212" s="831">
        <v>1.0368904593639576</v>
      </c>
      <c r="I212" s="831">
        <v>224</v>
      </c>
      <c r="J212" s="831">
        <v>1132</v>
      </c>
      <c r="K212" s="831">
        <v>254700</v>
      </c>
      <c r="L212" s="831">
        <v>1</v>
      </c>
      <c r="M212" s="831">
        <v>225</v>
      </c>
      <c r="N212" s="831">
        <v>869</v>
      </c>
      <c r="O212" s="831">
        <v>196394</v>
      </c>
      <c r="P212" s="827">
        <v>0.77107970160973693</v>
      </c>
      <c r="Q212" s="832">
        <v>226</v>
      </c>
    </row>
    <row r="213" spans="1:17" ht="14.45" customHeight="1" x14ac:dyDescent="0.2">
      <c r="A213" s="821" t="s">
        <v>9410</v>
      </c>
      <c r="B213" s="822" t="s">
        <v>9411</v>
      </c>
      <c r="C213" s="822" t="s">
        <v>7235</v>
      </c>
      <c r="D213" s="822" t="s">
        <v>9453</v>
      </c>
      <c r="E213" s="822" t="s">
        <v>9454</v>
      </c>
      <c r="F213" s="831"/>
      <c r="G213" s="831"/>
      <c r="H213" s="831"/>
      <c r="I213" s="831"/>
      <c r="J213" s="831"/>
      <c r="K213" s="831"/>
      <c r="L213" s="831"/>
      <c r="M213" s="831"/>
      <c r="N213" s="831">
        <v>2</v>
      </c>
      <c r="O213" s="831">
        <v>452</v>
      </c>
      <c r="P213" s="827"/>
      <c r="Q213" s="832">
        <v>226</v>
      </c>
    </row>
    <row r="214" spans="1:17" ht="14.45" customHeight="1" x14ac:dyDescent="0.2">
      <c r="A214" s="821" t="s">
        <v>9410</v>
      </c>
      <c r="B214" s="822" t="s">
        <v>9411</v>
      </c>
      <c r="C214" s="822" t="s">
        <v>7235</v>
      </c>
      <c r="D214" s="822" t="s">
        <v>9455</v>
      </c>
      <c r="E214" s="822" t="s">
        <v>9456</v>
      </c>
      <c r="F214" s="831"/>
      <c r="G214" s="831"/>
      <c r="H214" s="831"/>
      <c r="I214" s="831"/>
      <c r="J214" s="831">
        <v>1</v>
      </c>
      <c r="K214" s="831">
        <v>355</v>
      </c>
      <c r="L214" s="831">
        <v>1</v>
      </c>
      <c r="M214" s="831">
        <v>355</v>
      </c>
      <c r="N214" s="831"/>
      <c r="O214" s="831"/>
      <c r="P214" s="827"/>
      <c r="Q214" s="832"/>
    </row>
    <row r="215" spans="1:17" ht="14.45" customHeight="1" x14ac:dyDescent="0.2">
      <c r="A215" s="821" t="s">
        <v>9410</v>
      </c>
      <c r="B215" s="822" t="s">
        <v>9411</v>
      </c>
      <c r="C215" s="822" t="s">
        <v>7235</v>
      </c>
      <c r="D215" s="822" t="s">
        <v>9457</v>
      </c>
      <c r="E215" s="822" t="s">
        <v>9458</v>
      </c>
      <c r="F215" s="831">
        <v>9</v>
      </c>
      <c r="G215" s="831">
        <v>2034</v>
      </c>
      <c r="H215" s="831">
        <v>0.59735682819383262</v>
      </c>
      <c r="I215" s="831">
        <v>226</v>
      </c>
      <c r="J215" s="831">
        <v>15</v>
      </c>
      <c r="K215" s="831">
        <v>3405</v>
      </c>
      <c r="L215" s="831">
        <v>1</v>
      </c>
      <c r="M215" s="831">
        <v>227</v>
      </c>
      <c r="N215" s="831">
        <v>18</v>
      </c>
      <c r="O215" s="831">
        <v>4104</v>
      </c>
      <c r="P215" s="827">
        <v>1.2052863436123349</v>
      </c>
      <c r="Q215" s="832">
        <v>228</v>
      </c>
    </row>
    <row r="216" spans="1:17" ht="14.45" customHeight="1" x14ac:dyDescent="0.2">
      <c r="A216" s="821" t="s">
        <v>9410</v>
      </c>
      <c r="B216" s="822" t="s">
        <v>9411</v>
      </c>
      <c r="C216" s="822" t="s">
        <v>7235</v>
      </c>
      <c r="D216" s="822" t="s">
        <v>8544</v>
      </c>
      <c r="E216" s="822" t="s">
        <v>8545</v>
      </c>
      <c r="F216" s="831">
        <v>2</v>
      </c>
      <c r="G216" s="831">
        <v>700</v>
      </c>
      <c r="H216" s="831">
        <v>0.3295668549905838</v>
      </c>
      <c r="I216" s="831">
        <v>350</v>
      </c>
      <c r="J216" s="831">
        <v>6</v>
      </c>
      <c r="K216" s="831">
        <v>2124</v>
      </c>
      <c r="L216" s="831">
        <v>1</v>
      </c>
      <c r="M216" s="831">
        <v>354</v>
      </c>
      <c r="N216" s="831">
        <v>2</v>
      </c>
      <c r="O216" s="831">
        <v>712</v>
      </c>
      <c r="P216" s="827">
        <v>0.3352165725047081</v>
      </c>
      <c r="Q216" s="832">
        <v>356</v>
      </c>
    </row>
    <row r="217" spans="1:17" ht="14.45" customHeight="1" x14ac:dyDescent="0.2">
      <c r="A217" s="821" t="s">
        <v>9410</v>
      </c>
      <c r="B217" s="822" t="s">
        <v>9411</v>
      </c>
      <c r="C217" s="822" t="s">
        <v>7235</v>
      </c>
      <c r="D217" s="822" t="s">
        <v>9459</v>
      </c>
      <c r="E217" s="822" t="s">
        <v>9460</v>
      </c>
      <c r="F217" s="831">
        <v>1</v>
      </c>
      <c r="G217" s="831">
        <v>4166</v>
      </c>
      <c r="H217" s="831"/>
      <c r="I217" s="831">
        <v>4166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9410</v>
      </c>
      <c r="B218" s="822" t="s">
        <v>9411</v>
      </c>
      <c r="C218" s="822" t="s">
        <v>7235</v>
      </c>
      <c r="D218" s="822" t="s">
        <v>9461</v>
      </c>
      <c r="E218" s="822" t="s">
        <v>9462</v>
      </c>
      <c r="F218" s="831">
        <v>3</v>
      </c>
      <c r="G218" s="831">
        <v>11586</v>
      </c>
      <c r="H218" s="831"/>
      <c r="I218" s="831">
        <v>3862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9410</v>
      </c>
      <c r="B219" s="822" t="s">
        <v>9411</v>
      </c>
      <c r="C219" s="822" t="s">
        <v>7235</v>
      </c>
      <c r="D219" s="822" t="s">
        <v>9463</v>
      </c>
      <c r="E219" s="822" t="s">
        <v>9464</v>
      </c>
      <c r="F219" s="831"/>
      <c r="G219" s="831"/>
      <c r="H219" s="831"/>
      <c r="I219" s="831"/>
      <c r="J219" s="831">
        <v>1</v>
      </c>
      <c r="K219" s="831">
        <v>5219</v>
      </c>
      <c r="L219" s="831">
        <v>1</v>
      </c>
      <c r="M219" s="831">
        <v>5219</v>
      </c>
      <c r="N219" s="831"/>
      <c r="O219" s="831"/>
      <c r="P219" s="827"/>
      <c r="Q219" s="832"/>
    </row>
    <row r="220" spans="1:17" ht="14.45" customHeight="1" x14ac:dyDescent="0.2">
      <c r="A220" s="821" t="s">
        <v>9410</v>
      </c>
      <c r="B220" s="822" t="s">
        <v>9411</v>
      </c>
      <c r="C220" s="822" t="s">
        <v>7235</v>
      </c>
      <c r="D220" s="822" t="s">
        <v>9465</v>
      </c>
      <c r="E220" s="822" t="s">
        <v>9466</v>
      </c>
      <c r="F220" s="831">
        <v>5</v>
      </c>
      <c r="G220" s="831">
        <v>6470</v>
      </c>
      <c r="H220" s="831">
        <v>2.4942174248265228</v>
      </c>
      <c r="I220" s="831">
        <v>1294</v>
      </c>
      <c r="J220" s="831">
        <v>2</v>
      </c>
      <c r="K220" s="831">
        <v>2594</v>
      </c>
      <c r="L220" s="831">
        <v>1</v>
      </c>
      <c r="M220" s="831">
        <v>1297</v>
      </c>
      <c r="N220" s="831">
        <v>2</v>
      </c>
      <c r="O220" s="831">
        <v>2598</v>
      </c>
      <c r="P220" s="827">
        <v>1.0015420200462606</v>
      </c>
      <c r="Q220" s="832">
        <v>1299</v>
      </c>
    </row>
    <row r="221" spans="1:17" ht="14.45" customHeight="1" x14ac:dyDescent="0.2">
      <c r="A221" s="821" t="s">
        <v>9410</v>
      </c>
      <c r="B221" s="822" t="s">
        <v>9411</v>
      </c>
      <c r="C221" s="822" t="s">
        <v>7235</v>
      </c>
      <c r="D221" s="822" t="s">
        <v>9467</v>
      </c>
      <c r="E221" s="822" t="s">
        <v>9468</v>
      </c>
      <c r="F221" s="831">
        <v>2</v>
      </c>
      <c r="G221" s="831">
        <v>2356</v>
      </c>
      <c r="H221" s="831">
        <v>1.9966101694915255</v>
      </c>
      <c r="I221" s="831">
        <v>1178</v>
      </c>
      <c r="J221" s="831">
        <v>1</v>
      </c>
      <c r="K221" s="831">
        <v>1180</v>
      </c>
      <c r="L221" s="831">
        <v>1</v>
      </c>
      <c r="M221" s="831">
        <v>1180</v>
      </c>
      <c r="N221" s="831">
        <v>2</v>
      </c>
      <c r="O221" s="831">
        <v>2364</v>
      </c>
      <c r="P221" s="827">
        <v>2.0033898305084747</v>
      </c>
      <c r="Q221" s="832">
        <v>1182</v>
      </c>
    </row>
    <row r="222" spans="1:17" ht="14.45" customHeight="1" x14ac:dyDescent="0.2">
      <c r="A222" s="821" t="s">
        <v>9410</v>
      </c>
      <c r="B222" s="822" t="s">
        <v>9411</v>
      </c>
      <c r="C222" s="822" t="s">
        <v>7235</v>
      </c>
      <c r="D222" s="822" t="s">
        <v>9469</v>
      </c>
      <c r="E222" s="822" t="s">
        <v>9470</v>
      </c>
      <c r="F222" s="831">
        <v>24</v>
      </c>
      <c r="G222" s="831">
        <v>123785</v>
      </c>
      <c r="H222" s="831">
        <v>1.7128604638290807</v>
      </c>
      <c r="I222" s="831">
        <v>5157.708333333333</v>
      </c>
      <c r="J222" s="831">
        <v>14</v>
      </c>
      <c r="K222" s="831">
        <v>72268</v>
      </c>
      <c r="L222" s="831">
        <v>1</v>
      </c>
      <c r="M222" s="831">
        <v>5162</v>
      </c>
      <c r="N222" s="831"/>
      <c r="O222" s="831"/>
      <c r="P222" s="827"/>
      <c r="Q222" s="832"/>
    </row>
    <row r="223" spans="1:17" ht="14.45" customHeight="1" x14ac:dyDescent="0.2">
      <c r="A223" s="821" t="s">
        <v>9410</v>
      </c>
      <c r="B223" s="822" t="s">
        <v>9411</v>
      </c>
      <c r="C223" s="822" t="s">
        <v>7235</v>
      </c>
      <c r="D223" s="822" t="s">
        <v>9471</v>
      </c>
      <c r="E223" s="822" t="s">
        <v>9472</v>
      </c>
      <c r="F223" s="831">
        <v>193</v>
      </c>
      <c r="G223" s="831">
        <v>34354</v>
      </c>
      <c r="H223" s="831">
        <v>0.93165916363833601</v>
      </c>
      <c r="I223" s="831">
        <v>178</v>
      </c>
      <c r="J223" s="831">
        <v>206</v>
      </c>
      <c r="K223" s="831">
        <v>36874</v>
      </c>
      <c r="L223" s="831">
        <v>1</v>
      </c>
      <c r="M223" s="831">
        <v>179</v>
      </c>
      <c r="N223" s="831">
        <v>279</v>
      </c>
      <c r="O223" s="831">
        <v>50220</v>
      </c>
      <c r="P223" s="827">
        <v>1.3619352389217334</v>
      </c>
      <c r="Q223" s="832">
        <v>180</v>
      </c>
    </row>
    <row r="224" spans="1:17" ht="14.45" customHeight="1" x14ac:dyDescent="0.2">
      <c r="A224" s="821" t="s">
        <v>9410</v>
      </c>
      <c r="B224" s="822" t="s">
        <v>9411</v>
      </c>
      <c r="C224" s="822" t="s">
        <v>7235</v>
      </c>
      <c r="D224" s="822" t="s">
        <v>9473</v>
      </c>
      <c r="E224" s="822" t="s">
        <v>9474</v>
      </c>
      <c r="F224" s="831">
        <v>24</v>
      </c>
      <c r="G224" s="831">
        <v>49200</v>
      </c>
      <c r="H224" s="831">
        <v>0.85589033470183007</v>
      </c>
      <c r="I224" s="831">
        <v>2050</v>
      </c>
      <c r="J224" s="831">
        <v>28</v>
      </c>
      <c r="K224" s="831">
        <v>57484</v>
      </c>
      <c r="L224" s="831">
        <v>1</v>
      </c>
      <c r="M224" s="831">
        <v>2053</v>
      </c>
      <c r="N224" s="831">
        <v>34</v>
      </c>
      <c r="O224" s="831">
        <v>69904</v>
      </c>
      <c r="P224" s="827">
        <v>1.2160601210771693</v>
      </c>
      <c r="Q224" s="832">
        <v>2056</v>
      </c>
    </row>
    <row r="225" spans="1:17" ht="14.45" customHeight="1" x14ac:dyDescent="0.2">
      <c r="A225" s="821" t="s">
        <v>9410</v>
      </c>
      <c r="B225" s="822" t="s">
        <v>9411</v>
      </c>
      <c r="C225" s="822" t="s">
        <v>7235</v>
      </c>
      <c r="D225" s="822" t="s">
        <v>9475</v>
      </c>
      <c r="E225" s="822" t="s">
        <v>9476</v>
      </c>
      <c r="F225" s="831">
        <v>15</v>
      </c>
      <c r="G225" s="831">
        <v>41055</v>
      </c>
      <c r="H225" s="831">
        <v>1.6648418491484185</v>
      </c>
      <c r="I225" s="831">
        <v>2737</v>
      </c>
      <c r="J225" s="831">
        <v>9</v>
      </c>
      <c r="K225" s="831">
        <v>24660</v>
      </c>
      <c r="L225" s="831">
        <v>1</v>
      </c>
      <c r="M225" s="831">
        <v>2740</v>
      </c>
      <c r="N225" s="831">
        <v>1</v>
      </c>
      <c r="O225" s="831">
        <v>2742</v>
      </c>
      <c r="P225" s="827">
        <v>0.11119221411192214</v>
      </c>
      <c r="Q225" s="832">
        <v>2742</v>
      </c>
    </row>
    <row r="226" spans="1:17" ht="14.45" customHeight="1" x14ac:dyDescent="0.2">
      <c r="A226" s="821" t="s">
        <v>9410</v>
      </c>
      <c r="B226" s="822" t="s">
        <v>9411</v>
      </c>
      <c r="C226" s="822" t="s">
        <v>7235</v>
      </c>
      <c r="D226" s="822" t="s">
        <v>9477</v>
      </c>
      <c r="E226" s="822" t="s">
        <v>9478</v>
      </c>
      <c r="F226" s="831"/>
      <c r="G226" s="831"/>
      <c r="H226" s="831"/>
      <c r="I226" s="831"/>
      <c r="J226" s="831">
        <v>3</v>
      </c>
      <c r="K226" s="831">
        <v>15822</v>
      </c>
      <c r="L226" s="831">
        <v>1</v>
      </c>
      <c r="M226" s="831">
        <v>5274</v>
      </c>
      <c r="N226" s="831">
        <v>4</v>
      </c>
      <c r="O226" s="831">
        <v>21112</v>
      </c>
      <c r="P226" s="827">
        <v>1.3343445834913412</v>
      </c>
      <c r="Q226" s="832">
        <v>5278</v>
      </c>
    </row>
    <row r="227" spans="1:17" ht="14.45" customHeight="1" x14ac:dyDescent="0.2">
      <c r="A227" s="821" t="s">
        <v>9410</v>
      </c>
      <c r="B227" s="822" t="s">
        <v>9411</v>
      </c>
      <c r="C227" s="822" t="s">
        <v>7235</v>
      </c>
      <c r="D227" s="822" t="s">
        <v>9479</v>
      </c>
      <c r="E227" s="822" t="s">
        <v>9480</v>
      </c>
      <c r="F227" s="831">
        <v>216</v>
      </c>
      <c r="G227" s="831">
        <v>33480</v>
      </c>
      <c r="H227" s="831">
        <v>1.1295546558704452</v>
      </c>
      <c r="I227" s="831">
        <v>155</v>
      </c>
      <c r="J227" s="831">
        <v>190</v>
      </c>
      <c r="K227" s="831">
        <v>29640</v>
      </c>
      <c r="L227" s="831">
        <v>1</v>
      </c>
      <c r="M227" s="831">
        <v>156</v>
      </c>
      <c r="N227" s="831">
        <v>163</v>
      </c>
      <c r="O227" s="831">
        <v>25591</v>
      </c>
      <c r="P227" s="827">
        <v>0.86339406207827263</v>
      </c>
      <c r="Q227" s="832">
        <v>157</v>
      </c>
    </row>
    <row r="228" spans="1:17" ht="14.45" customHeight="1" x14ac:dyDescent="0.2">
      <c r="A228" s="821" t="s">
        <v>9410</v>
      </c>
      <c r="B228" s="822" t="s">
        <v>9411</v>
      </c>
      <c r="C228" s="822" t="s">
        <v>7235</v>
      </c>
      <c r="D228" s="822" t="s">
        <v>9481</v>
      </c>
      <c r="E228" s="822" t="s">
        <v>9482</v>
      </c>
      <c r="F228" s="831">
        <v>334</v>
      </c>
      <c r="G228" s="831">
        <v>66800</v>
      </c>
      <c r="H228" s="831">
        <v>0.84780180729008026</v>
      </c>
      <c r="I228" s="831">
        <v>200</v>
      </c>
      <c r="J228" s="831">
        <v>392</v>
      </c>
      <c r="K228" s="831">
        <v>78792</v>
      </c>
      <c r="L228" s="831">
        <v>1</v>
      </c>
      <c r="M228" s="831">
        <v>201</v>
      </c>
      <c r="N228" s="831">
        <v>287</v>
      </c>
      <c r="O228" s="831">
        <v>57974</v>
      </c>
      <c r="P228" s="827">
        <v>0.73578535891968733</v>
      </c>
      <c r="Q228" s="832">
        <v>202</v>
      </c>
    </row>
    <row r="229" spans="1:17" ht="14.45" customHeight="1" x14ac:dyDescent="0.2">
      <c r="A229" s="821" t="s">
        <v>9410</v>
      </c>
      <c r="B229" s="822" t="s">
        <v>9411</v>
      </c>
      <c r="C229" s="822" t="s">
        <v>7235</v>
      </c>
      <c r="D229" s="822" t="s">
        <v>9483</v>
      </c>
      <c r="E229" s="822" t="s">
        <v>9484</v>
      </c>
      <c r="F229" s="831">
        <v>1074</v>
      </c>
      <c r="G229" s="831">
        <v>220519</v>
      </c>
      <c r="H229" s="831">
        <v>0.74811037833143357</v>
      </c>
      <c r="I229" s="831">
        <v>205.32495344506518</v>
      </c>
      <c r="J229" s="831">
        <v>1424</v>
      </c>
      <c r="K229" s="831">
        <v>294768</v>
      </c>
      <c r="L229" s="831">
        <v>1</v>
      </c>
      <c r="M229" s="831">
        <v>207</v>
      </c>
      <c r="N229" s="831">
        <v>1244</v>
      </c>
      <c r="O229" s="831">
        <v>258752</v>
      </c>
      <c r="P229" s="827">
        <v>0.87781577376105957</v>
      </c>
      <c r="Q229" s="832">
        <v>208</v>
      </c>
    </row>
    <row r="230" spans="1:17" ht="14.45" customHeight="1" x14ac:dyDescent="0.2">
      <c r="A230" s="821" t="s">
        <v>9410</v>
      </c>
      <c r="B230" s="822" t="s">
        <v>9411</v>
      </c>
      <c r="C230" s="822" t="s">
        <v>7235</v>
      </c>
      <c r="D230" s="822" t="s">
        <v>9485</v>
      </c>
      <c r="E230" s="822" t="s">
        <v>9486</v>
      </c>
      <c r="F230" s="831">
        <v>3</v>
      </c>
      <c r="G230" s="831">
        <v>489</v>
      </c>
      <c r="H230" s="831"/>
      <c r="I230" s="831">
        <v>163</v>
      </c>
      <c r="J230" s="831"/>
      <c r="K230" s="831"/>
      <c r="L230" s="831"/>
      <c r="M230" s="831"/>
      <c r="N230" s="831">
        <v>1</v>
      </c>
      <c r="O230" s="831">
        <v>165</v>
      </c>
      <c r="P230" s="827"/>
      <c r="Q230" s="832">
        <v>165</v>
      </c>
    </row>
    <row r="231" spans="1:17" ht="14.45" customHeight="1" x14ac:dyDescent="0.2">
      <c r="A231" s="821" t="s">
        <v>9410</v>
      </c>
      <c r="B231" s="822" t="s">
        <v>9411</v>
      </c>
      <c r="C231" s="822" t="s">
        <v>7235</v>
      </c>
      <c r="D231" s="822" t="s">
        <v>9487</v>
      </c>
      <c r="E231" s="822" t="s">
        <v>9488</v>
      </c>
      <c r="F231" s="831">
        <v>16</v>
      </c>
      <c r="G231" s="831">
        <v>34496</v>
      </c>
      <c r="H231" s="831">
        <v>0.93986867558510201</v>
      </c>
      <c r="I231" s="831">
        <v>2156</v>
      </c>
      <c r="J231" s="831">
        <v>17</v>
      </c>
      <c r="K231" s="831">
        <v>36703</v>
      </c>
      <c r="L231" s="831">
        <v>1</v>
      </c>
      <c r="M231" s="831">
        <v>2159</v>
      </c>
      <c r="N231" s="831">
        <v>57</v>
      </c>
      <c r="O231" s="831">
        <v>123234</v>
      </c>
      <c r="P231" s="827">
        <v>3.3576001961692503</v>
      </c>
      <c r="Q231" s="832">
        <v>2162</v>
      </c>
    </row>
    <row r="232" spans="1:17" ht="14.45" customHeight="1" x14ac:dyDescent="0.2">
      <c r="A232" s="821" t="s">
        <v>9410</v>
      </c>
      <c r="B232" s="822" t="s">
        <v>9411</v>
      </c>
      <c r="C232" s="822" t="s">
        <v>7235</v>
      </c>
      <c r="D232" s="822" t="s">
        <v>9489</v>
      </c>
      <c r="E232" s="822" t="s">
        <v>9462</v>
      </c>
      <c r="F232" s="831">
        <v>4</v>
      </c>
      <c r="G232" s="831">
        <v>7556</v>
      </c>
      <c r="H232" s="831"/>
      <c r="I232" s="831">
        <v>1889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9410</v>
      </c>
      <c r="B233" s="822" t="s">
        <v>9411</v>
      </c>
      <c r="C233" s="822" t="s">
        <v>7235</v>
      </c>
      <c r="D233" s="822" t="s">
        <v>9490</v>
      </c>
      <c r="E233" s="822" t="s">
        <v>9491</v>
      </c>
      <c r="F233" s="831">
        <v>2</v>
      </c>
      <c r="G233" s="831">
        <v>326</v>
      </c>
      <c r="H233" s="831"/>
      <c r="I233" s="831">
        <v>163</v>
      </c>
      <c r="J233" s="831"/>
      <c r="K233" s="831"/>
      <c r="L233" s="831"/>
      <c r="M233" s="831"/>
      <c r="N233" s="831">
        <v>1</v>
      </c>
      <c r="O233" s="831">
        <v>165</v>
      </c>
      <c r="P233" s="827"/>
      <c r="Q233" s="832">
        <v>165</v>
      </c>
    </row>
    <row r="234" spans="1:17" ht="14.45" customHeight="1" x14ac:dyDescent="0.2">
      <c r="A234" s="821" t="s">
        <v>9410</v>
      </c>
      <c r="B234" s="822" t="s">
        <v>9411</v>
      </c>
      <c r="C234" s="822" t="s">
        <v>7235</v>
      </c>
      <c r="D234" s="822" t="s">
        <v>9492</v>
      </c>
      <c r="E234" s="822" t="s">
        <v>9493</v>
      </c>
      <c r="F234" s="831">
        <v>2</v>
      </c>
      <c r="G234" s="831">
        <v>16924</v>
      </c>
      <c r="H234" s="831"/>
      <c r="I234" s="831">
        <v>8462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9410</v>
      </c>
      <c r="B235" s="822" t="s">
        <v>9411</v>
      </c>
      <c r="C235" s="822" t="s">
        <v>7235</v>
      </c>
      <c r="D235" s="822" t="s">
        <v>9494</v>
      </c>
      <c r="E235" s="822" t="s">
        <v>9495</v>
      </c>
      <c r="F235" s="831">
        <v>14</v>
      </c>
      <c r="G235" s="831">
        <v>3976</v>
      </c>
      <c r="H235" s="831">
        <v>0.43596491228070178</v>
      </c>
      <c r="I235" s="831">
        <v>284</v>
      </c>
      <c r="J235" s="831">
        <v>32</v>
      </c>
      <c r="K235" s="831">
        <v>9120</v>
      </c>
      <c r="L235" s="831">
        <v>1</v>
      </c>
      <c r="M235" s="831">
        <v>285</v>
      </c>
      <c r="N235" s="831">
        <v>19</v>
      </c>
      <c r="O235" s="831">
        <v>5453</v>
      </c>
      <c r="P235" s="827">
        <v>0.59791666666666665</v>
      </c>
      <c r="Q235" s="832">
        <v>287</v>
      </c>
    </row>
    <row r="236" spans="1:17" ht="14.45" customHeight="1" x14ac:dyDescent="0.2">
      <c r="A236" s="821" t="s">
        <v>9496</v>
      </c>
      <c r="B236" s="822" t="s">
        <v>9497</v>
      </c>
      <c r="C236" s="822" t="s">
        <v>7235</v>
      </c>
      <c r="D236" s="822" t="s">
        <v>9498</v>
      </c>
      <c r="E236" s="822" t="s">
        <v>9499</v>
      </c>
      <c r="F236" s="831">
        <v>262</v>
      </c>
      <c r="G236" s="831">
        <v>55544</v>
      </c>
      <c r="H236" s="831">
        <v>1.0266533584710362</v>
      </c>
      <c r="I236" s="831">
        <v>212</v>
      </c>
      <c r="J236" s="831">
        <v>254</v>
      </c>
      <c r="K236" s="831">
        <v>54102</v>
      </c>
      <c r="L236" s="831">
        <v>1</v>
      </c>
      <c r="M236" s="831">
        <v>213</v>
      </c>
      <c r="N236" s="831">
        <v>195</v>
      </c>
      <c r="O236" s="831">
        <v>41925</v>
      </c>
      <c r="P236" s="827">
        <v>0.77492514139957858</v>
      </c>
      <c r="Q236" s="832">
        <v>215</v>
      </c>
    </row>
    <row r="237" spans="1:17" ht="14.45" customHeight="1" x14ac:dyDescent="0.2">
      <c r="A237" s="821" t="s">
        <v>9496</v>
      </c>
      <c r="B237" s="822" t="s">
        <v>9497</v>
      </c>
      <c r="C237" s="822" t="s">
        <v>7235</v>
      </c>
      <c r="D237" s="822" t="s">
        <v>9500</v>
      </c>
      <c r="E237" s="822" t="s">
        <v>9499</v>
      </c>
      <c r="F237" s="831">
        <v>1</v>
      </c>
      <c r="G237" s="831">
        <v>87</v>
      </c>
      <c r="H237" s="831">
        <v>0.49431818181818182</v>
      </c>
      <c r="I237" s="831">
        <v>87</v>
      </c>
      <c r="J237" s="831">
        <v>2</v>
      </c>
      <c r="K237" s="831">
        <v>176</v>
      </c>
      <c r="L237" s="831">
        <v>1</v>
      </c>
      <c r="M237" s="831">
        <v>88</v>
      </c>
      <c r="N237" s="831">
        <v>6</v>
      </c>
      <c r="O237" s="831">
        <v>534</v>
      </c>
      <c r="P237" s="827">
        <v>3.0340909090909092</v>
      </c>
      <c r="Q237" s="832">
        <v>89</v>
      </c>
    </row>
    <row r="238" spans="1:17" ht="14.45" customHeight="1" x14ac:dyDescent="0.2">
      <c r="A238" s="821" t="s">
        <v>9496</v>
      </c>
      <c r="B238" s="822" t="s">
        <v>9497</v>
      </c>
      <c r="C238" s="822" t="s">
        <v>7235</v>
      </c>
      <c r="D238" s="822" t="s">
        <v>9501</v>
      </c>
      <c r="E238" s="822" t="s">
        <v>9502</v>
      </c>
      <c r="F238" s="831">
        <v>1277</v>
      </c>
      <c r="G238" s="831">
        <v>385654</v>
      </c>
      <c r="H238" s="831">
        <v>1.2297444237177342</v>
      </c>
      <c r="I238" s="831">
        <v>302</v>
      </c>
      <c r="J238" s="831">
        <v>1035</v>
      </c>
      <c r="K238" s="831">
        <v>313605</v>
      </c>
      <c r="L238" s="831">
        <v>1</v>
      </c>
      <c r="M238" s="831">
        <v>303</v>
      </c>
      <c r="N238" s="831">
        <v>1259</v>
      </c>
      <c r="O238" s="831">
        <v>383995</v>
      </c>
      <c r="P238" s="827">
        <v>1.22445432949092</v>
      </c>
      <c r="Q238" s="832">
        <v>305</v>
      </c>
    </row>
    <row r="239" spans="1:17" ht="14.45" customHeight="1" x14ac:dyDescent="0.2">
      <c r="A239" s="821" t="s">
        <v>9496</v>
      </c>
      <c r="B239" s="822" t="s">
        <v>9497</v>
      </c>
      <c r="C239" s="822" t="s">
        <v>7235</v>
      </c>
      <c r="D239" s="822" t="s">
        <v>9503</v>
      </c>
      <c r="E239" s="822" t="s">
        <v>9504</v>
      </c>
      <c r="F239" s="831">
        <v>6</v>
      </c>
      <c r="G239" s="831">
        <v>597</v>
      </c>
      <c r="H239" s="831">
        <v>0.4975</v>
      </c>
      <c r="I239" s="831">
        <v>99.5</v>
      </c>
      <c r="J239" s="831">
        <v>12</v>
      </c>
      <c r="K239" s="831">
        <v>1200</v>
      </c>
      <c r="L239" s="831">
        <v>1</v>
      </c>
      <c r="M239" s="831">
        <v>100</v>
      </c>
      <c r="N239" s="831">
        <v>12</v>
      </c>
      <c r="O239" s="831">
        <v>1212</v>
      </c>
      <c r="P239" s="827">
        <v>1.01</v>
      </c>
      <c r="Q239" s="832">
        <v>101</v>
      </c>
    </row>
    <row r="240" spans="1:17" ht="14.45" customHeight="1" x14ac:dyDescent="0.2">
      <c r="A240" s="821" t="s">
        <v>9496</v>
      </c>
      <c r="B240" s="822" t="s">
        <v>9497</v>
      </c>
      <c r="C240" s="822" t="s">
        <v>7235</v>
      </c>
      <c r="D240" s="822" t="s">
        <v>9505</v>
      </c>
      <c r="E240" s="822" t="s">
        <v>9506</v>
      </c>
      <c r="F240" s="831"/>
      <c r="G240" s="831"/>
      <c r="H240" s="831"/>
      <c r="I240" s="831"/>
      <c r="J240" s="831">
        <v>1</v>
      </c>
      <c r="K240" s="831">
        <v>235</v>
      </c>
      <c r="L240" s="831">
        <v>1</v>
      </c>
      <c r="M240" s="831">
        <v>235</v>
      </c>
      <c r="N240" s="831"/>
      <c r="O240" s="831"/>
      <c r="P240" s="827"/>
      <c r="Q240" s="832"/>
    </row>
    <row r="241" spans="1:17" ht="14.45" customHeight="1" x14ac:dyDescent="0.2">
      <c r="A241" s="821" t="s">
        <v>9496</v>
      </c>
      <c r="B241" s="822" t="s">
        <v>9497</v>
      </c>
      <c r="C241" s="822" t="s">
        <v>7235</v>
      </c>
      <c r="D241" s="822" t="s">
        <v>9507</v>
      </c>
      <c r="E241" s="822" t="s">
        <v>9508</v>
      </c>
      <c r="F241" s="831">
        <v>840</v>
      </c>
      <c r="G241" s="831">
        <v>115080</v>
      </c>
      <c r="H241" s="831">
        <v>0.95632229756681297</v>
      </c>
      <c r="I241" s="831">
        <v>137</v>
      </c>
      <c r="J241" s="831">
        <v>872</v>
      </c>
      <c r="K241" s="831">
        <v>120336</v>
      </c>
      <c r="L241" s="831">
        <v>1</v>
      </c>
      <c r="M241" s="831">
        <v>138</v>
      </c>
      <c r="N241" s="831">
        <v>602</v>
      </c>
      <c r="O241" s="831">
        <v>83678</v>
      </c>
      <c r="P241" s="827">
        <v>0.69536963169791255</v>
      </c>
      <c r="Q241" s="832">
        <v>139</v>
      </c>
    </row>
    <row r="242" spans="1:17" ht="14.45" customHeight="1" x14ac:dyDescent="0.2">
      <c r="A242" s="821" t="s">
        <v>9496</v>
      </c>
      <c r="B242" s="822" t="s">
        <v>9497</v>
      </c>
      <c r="C242" s="822" t="s">
        <v>7235</v>
      </c>
      <c r="D242" s="822" t="s">
        <v>9509</v>
      </c>
      <c r="E242" s="822" t="s">
        <v>9508</v>
      </c>
      <c r="F242" s="831">
        <v>1</v>
      </c>
      <c r="G242" s="831">
        <v>184</v>
      </c>
      <c r="H242" s="831">
        <v>0.33153153153153153</v>
      </c>
      <c r="I242" s="831">
        <v>184</v>
      </c>
      <c r="J242" s="831">
        <v>3</v>
      </c>
      <c r="K242" s="831">
        <v>555</v>
      </c>
      <c r="L242" s="831">
        <v>1</v>
      </c>
      <c r="M242" s="831">
        <v>185</v>
      </c>
      <c r="N242" s="831">
        <v>2</v>
      </c>
      <c r="O242" s="831">
        <v>374</v>
      </c>
      <c r="P242" s="827">
        <v>0.67387387387387387</v>
      </c>
      <c r="Q242" s="832">
        <v>187</v>
      </c>
    </row>
    <row r="243" spans="1:17" ht="14.45" customHeight="1" x14ac:dyDescent="0.2">
      <c r="A243" s="821" t="s">
        <v>9496</v>
      </c>
      <c r="B243" s="822" t="s">
        <v>9497</v>
      </c>
      <c r="C243" s="822" t="s">
        <v>7235</v>
      </c>
      <c r="D243" s="822" t="s">
        <v>9510</v>
      </c>
      <c r="E243" s="822" t="s">
        <v>9511</v>
      </c>
      <c r="F243" s="831">
        <v>3</v>
      </c>
      <c r="G243" s="831">
        <v>1920</v>
      </c>
      <c r="H243" s="831">
        <v>0.99224806201550386</v>
      </c>
      <c r="I243" s="831">
        <v>640</v>
      </c>
      <c r="J243" s="831">
        <v>3</v>
      </c>
      <c r="K243" s="831">
        <v>1935</v>
      </c>
      <c r="L243" s="831">
        <v>1</v>
      </c>
      <c r="M243" s="831">
        <v>645</v>
      </c>
      <c r="N243" s="831">
        <v>7</v>
      </c>
      <c r="O243" s="831">
        <v>4543</v>
      </c>
      <c r="P243" s="827">
        <v>2.3478036175710595</v>
      </c>
      <c r="Q243" s="832">
        <v>649</v>
      </c>
    </row>
    <row r="244" spans="1:17" ht="14.45" customHeight="1" x14ac:dyDescent="0.2">
      <c r="A244" s="821" t="s">
        <v>9496</v>
      </c>
      <c r="B244" s="822" t="s">
        <v>9497</v>
      </c>
      <c r="C244" s="822" t="s">
        <v>7235</v>
      </c>
      <c r="D244" s="822" t="s">
        <v>9512</v>
      </c>
      <c r="E244" s="822" t="s">
        <v>9513</v>
      </c>
      <c r="F244" s="831">
        <v>1</v>
      </c>
      <c r="G244" s="831">
        <v>609</v>
      </c>
      <c r="H244" s="831"/>
      <c r="I244" s="831">
        <v>609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9496</v>
      </c>
      <c r="B245" s="822" t="s">
        <v>9497</v>
      </c>
      <c r="C245" s="822" t="s">
        <v>7235</v>
      </c>
      <c r="D245" s="822" t="s">
        <v>9514</v>
      </c>
      <c r="E245" s="822" t="s">
        <v>9515</v>
      </c>
      <c r="F245" s="831">
        <v>48</v>
      </c>
      <c r="G245" s="831">
        <v>8352</v>
      </c>
      <c r="H245" s="831">
        <v>1.136326530612245</v>
      </c>
      <c r="I245" s="831">
        <v>174</v>
      </c>
      <c r="J245" s="831">
        <v>42</v>
      </c>
      <c r="K245" s="831">
        <v>7350</v>
      </c>
      <c r="L245" s="831">
        <v>1</v>
      </c>
      <c r="M245" s="831">
        <v>175</v>
      </c>
      <c r="N245" s="831">
        <v>39</v>
      </c>
      <c r="O245" s="831">
        <v>6864</v>
      </c>
      <c r="P245" s="827">
        <v>0.93387755102040815</v>
      </c>
      <c r="Q245" s="832">
        <v>176</v>
      </c>
    </row>
    <row r="246" spans="1:17" ht="14.45" customHeight="1" x14ac:dyDescent="0.2">
      <c r="A246" s="821" t="s">
        <v>9496</v>
      </c>
      <c r="B246" s="822" t="s">
        <v>9497</v>
      </c>
      <c r="C246" s="822" t="s">
        <v>7235</v>
      </c>
      <c r="D246" s="822" t="s">
        <v>9516</v>
      </c>
      <c r="E246" s="822" t="s">
        <v>9517</v>
      </c>
      <c r="F246" s="831">
        <v>59</v>
      </c>
      <c r="G246" s="831">
        <v>20473</v>
      </c>
      <c r="H246" s="831">
        <v>0.57116951233121305</v>
      </c>
      <c r="I246" s="831">
        <v>347</v>
      </c>
      <c r="J246" s="831">
        <v>103</v>
      </c>
      <c r="K246" s="831">
        <v>35844</v>
      </c>
      <c r="L246" s="831">
        <v>1</v>
      </c>
      <c r="M246" s="831">
        <v>348</v>
      </c>
      <c r="N246" s="831">
        <v>19</v>
      </c>
      <c r="O246" s="831">
        <v>6612</v>
      </c>
      <c r="P246" s="827">
        <v>0.18446601941747573</v>
      </c>
      <c r="Q246" s="832">
        <v>348</v>
      </c>
    </row>
    <row r="247" spans="1:17" ht="14.45" customHeight="1" x14ac:dyDescent="0.2">
      <c r="A247" s="821" t="s">
        <v>9496</v>
      </c>
      <c r="B247" s="822" t="s">
        <v>9497</v>
      </c>
      <c r="C247" s="822" t="s">
        <v>7235</v>
      </c>
      <c r="D247" s="822" t="s">
        <v>9518</v>
      </c>
      <c r="E247" s="822" t="s">
        <v>9519</v>
      </c>
      <c r="F247" s="831">
        <v>73</v>
      </c>
      <c r="G247" s="831">
        <v>20002</v>
      </c>
      <c r="H247" s="831">
        <v>1.1109136351013607</v>
      </c>
      <c r="I247" s="831">
        <v>274</v>
      </c>
      <c r="J247" s="831">
        <v>65</v>
      </c>
      <c r="K247" s="831">
        <v>18005</v>
      </c>
      <c r="L247" s="831">
        <v>1</v>
      </c>
      <c r="M247" s="831">
        <v>277</v>
      </c>
      <c r="N247" s="831">
        <v>49</v>
      </c>
      <c r="O247" s="831">
        <v>13671</v>
      </c>
      <c r="P247" s="827">
        <v>0.75928908636489867</v>
      </c>
      <c r="Q247" s="832">
        <v>279</v>
      </c>
    </row>
    <row r="248" spans="1:17" ht="14.45" customHeight="1" x14ac:dyDescent="0.2">
      <c r="A248" s="821" t="s">
        <v>9496</v>
      </c>
      <c r="B248" s="822" t="s">
        <v>9497</v>
      </c>
      <c r="C248" s="822" t="s">
        <v>7235</v>
      </c>
      <c r="D248" s="822" t="s">
        <v>9520</v>
      </c>
      <c r="E248" s="822" t="s">
        <v>9521</v>
      </c>
      <c r="F248" s="831">
        <v>80</v>
      </c>
      <c r="G248" s="831">
        <v>11334</v>
      </c>
      <c r="H248" s="831">
        <v>1.1821026282853566</v>
      </c>
      <c r="I248" s="831">
        <v>141.67500000000001</v>
      </c>
      <c r="J248" s="831">
        <v>68</v>
      </c>
      <c r="K248" s="831">
        <v>9588</v>
      </c>
      <c r="L248" s="831">
        <v>1</v>
      </c>
      <c r="M248" s="831">
        <v>141</v>
      </c>
      <c r="N248" s="831">
        <v>56</v>
      </c>
      <c r="O248" s="831">
        <v>7952</v>
      </c>
      <c r="P248" s="827">
        <v>0.82937004589069674</v>
      </c>
      <c r="Q248" s="832">
        <v>142</v>
      </c>
    </row>
    <row r="249" spans="1:17" ht="14.45" customHeight="1" x14ac:dyDescent="0.2">
      <c r="A249" s="821" t="s">
        <v>9496</v>
      </c>
      <c r="B249" s="822" t="s">
        <v>9497</v>
      </c>
      <c r="C249" s="822" t="s">
        <v>7235</v>
      </c>
      <c r="D249" s="822" t="s">
        <v>9522</v>
      </c>
      <c r="E249" s="822" t="s">
        <v>9521</v>
      </c>
      <c r="F249" s="831">
        <v>840</v>
      </c>
      <c r="G249" s="831">
        <v>65765</v>
      </c>
      <c r="H249" s="831">
        <v>0.95466554407153636</v>
      </c>
      <c r="I249" s="831">
        <v>78.291666666666671</v>
      </c>
      <c r="J249" s="831">
        <v>872</v>
      </c>
      <c r="K249" s="831">
        <v>68888</v>
      </c>
      <c r="L249" s="831">
        <v>1</v>
      </c>
      <c r="M249" s="831">
        <v>79</v>
      </c>
      <c r="N249" s="831">
        <v>602</v>
      </c>
      <c r="O249" s="831">
        <v>47558</v>
      </c>
      <c r="P249" s="827">
        <v>0.69036697247706424</v>
      </c>
      <c r="Q249" s="832">
        <v>79</v>
      </c>
    </row>
    <row r="250" spans="1:17" ht="14.45" customHeight="1" x14ac:dyDescent="0.2">
      <c r="A250" s="821" t="s">
        <v>9496</v>
      </c>
      <c r="B250" s="822" t="s">
        <v>9497</v>
      </c>
      <c r="C250" s="822" t="s">
        <v>7235</v>
      </c>
      <c r="D250" s="822" t="s">
        <v>9523</v>
      </c>
      <c r="E250" s="822" t="s">
        <v>9524</v>
      </c>
      <c r="F250" s="831">
        <v>80</v>
      </c>
      <c r="G250" s="831">
        <v>25120</v>
      </c>
      <c r="H250" s="831">
        <v>1.1690245718540582</v>
      </c>
      <c r="I250" s="831">
        <v>314</v>
      </c>
      <c r="J250" s="831">
        <v>68</v>
      </c>
      <c r="K250" s="831">
        <v>21488</v>
      </c>
      <c r="L250" s="831">
        <v>1</v>
      </c>
      <c r="M250" s="831">
        <v>316</v>
      </c>
      <c r="N250" s="831">
        <v>56</v>
      </c>
      <c r="O250" s="831">
        <v>17808</v>
      </c>
      <c r="P250" s="827">
        <v>0.82874162323157108</v>
      </c>
      <c r="Q250" s="832">
        <v>318</v>
      </c>
    </row>
    <row r="251" spans="1:17" ht="14.45" customHeight="1" x14ac:dyDescent="0.2">
      <c r="A251" s="821" t="s">
        <v>9496</v>
      </c>
      <c r="B251" s="822" t="s">
        <v>9497</v>
      </c>
      <c r="C251" s="822" t="s">
        <v>7235</v>
      </c>
      <c r="D251" s="822" t="s">
        <v>9525</v>
      </c>
      <c r="E251" s="822" t="s">
        <v>9526</v>
      </c>
      <c r="F251" s="831">
        <v>59</v>
      </c>
      <c r="G251" s="831">
        <v>19352</v>
      </c>
      <c r="H251" s="831">
        <v>0.57107445333018558</v>
      </c>
      <c r="I251" s="831">
        <v>328</v>
      </c>
      <c r="J251" s="831">
        <v>103</v>
      </c>
      <c r="K251" s="831">
        <v>33887</v>
      </c>
      <c r="L251" s="831">
        <v>1</v>
      </c>
      <c r="M251" s="831">
        <v>329</v>
      </c>
      <c r="N251" s="831">
        <v>19</v>
      </c>
      <c r="O251" s="831">
        <v>6251</v>
      </c>
      <c r="P251" s="827">
        <v>0.18446601941747573</v>
      </c>
      <c r="Q251" s="832">
        <v>329</v>
      </c>
    </row>
    <row r="252" spans="1:17" ht="14.45" customHeight="1" x14ac:dyDescent="0.2">
      <c r="A252" s="821" t="s">
        <v>9496</v>
      </c>
      <c r="B252" s="822" t="s">
        <v>9497</v>
      </c>
      <c r="C252" s="822" t="s">
        <v>7235</v>
      </c>
      <c r="D252" s="822" t="s">
        <v>9527</v>
      </c>
      <c r="E252" s="822" t="s">
        <v>9528</v>
      </c>
      <c r="F252" s="831">
        <v>778</v>
      </c>
      <c r="G252" s="831">
        <v>127042</v>
      </c>
      <c r="H252" s="831">
        <v>0.98838448671568058</v>
      </c>
      <c r="I252" s="831">
        <v>163.29305912596402</v>
      </c>
      <c r="J252" s="831">
        <v>779</v>
      </c>
      <c r="K252" s="831">
        <v>128535</v>
      </c>
      <c r="L252" s="831">
        <v>1</v>
      </c>
      <c r="M252" s="831">
        <v>165</v>
      </c>
      <c r="N252" s="831">
        <v>552</v>
      </c>
      <c r="O252" s="831">
        <v>91632</v>
      </c>
      <c r="P252" s="827">
        <v>0.71289532034076319</v>
      </c>
      <c r="Q252" s="832">
        <v>166</v>
      </c>
    </row>
    <row r="253" spans="1:17" ht="14.45" customHeight="1" x14ac:dyDescent="0.2">
      <c r="A253" s="821" t="s">
        <v>9496</v>
      </c>
      <c r="B253" s="822" t="s">
        <v>9497</v>
      </c>
      <c r="C253" s="822" t="s">
        <v>7235</v>
      </c>
      <c r="D253" s="822" t="s">
        <v>9529</v>
      </c>
      <c r="E253" s="822" t="s">
        <v>9499</v>
      </c>
      <c r="F253" s="831">
        <v>2481</v>
      </c>
      <c r="G253" s="831">
        <v>179360</v>
      </c>
      <c r="H253" s="831">
        <v>0.92581504346210231</v>
      </c>
      <c r="I253" s="831">
        <v>72.293430068520763</v>
      </c>
      <c r="J253" s="831">
        <v>2618</v>
      </c>
      <c r="K253" s="831">
        <v>193732</v>
      </c>
      <c r="L253" s="831">
        <v>1</v>
      </c>
      <c r="M253" s="831">
        <v>74</v>
      </c>
      <c r="N253" s="831">
        <v>1787</v>
      </c>
      <c r="O253" s="831">
        <v>132238</v>
      </c>
      <c r="P253" s="827">
        <v>0.68258212375859439</v>
      </c>
      <c r="Q253" s="832">
        <v>74</v>
      </c>
    </row>
    <row r="254" spans="1:17" ht="14.45" customHeight="1" x14ac:dyDescent="0.2">
      <c r="A254" s="821" t="s">
        <v>9496</v>
      </c>
      <c r="B254" s="822" t="s">
        <v>9497</v>
      </c>
      <c r="C254" s="822" t="s">
        <v>7235</v>
      </c>
      <c r="D254" s="822" t="s">
        <v>9530</v>
      </c>
      <c r="E254" s="822" t="s">
        <v>9531</v>
      </c>
      <c r="F254" s="831"/>
      <c r="G254" s="831"/>
      <c r="H254" s="831"/>
      <c r="I254" s="831"/>
      <c r="J254" s="831">
        <v>2</v>
      </c>
      <c r="K254" s="831">
        <v>466</v>
      </c>
      <c r="L254" s="831">
        <v>1</v>
      </c>
      <c r="M254" s="831">
        <v>233</v>
      </c>
      <c r="N254" s="831">
        <v>1</v>
      </c>
      <c r="O254" s="831">
        <v>235</v>
      </c>
      <c r="P254" s="827">
        <v>0.50429184549356221</v>
      </c>
      <c r="Q254" s="832">
        <v>235</v>
      </c>
    </row>
    <row r="255" spans="1:17" ht="14.45" customHeight="1" x14ac:dyDescent="0.2">
      <c r="A255" s="821" t="s">
        <v>9496</v>
      </c>
      <c r="B255" s="822" t="s">
        <v>9497</v>
      </c>
      <c r="C255" s="822" t="s">
        <v>7235</v>
      </c>
      <c r="D255" s="822" t="s">
        <v>9532</v>
      </c>
      <c r="E255" s="822" t="s">
        <v>9533</v>
      </c>
      <c r="F255" s="831">
        <v>56</v>
      </c>
      <c r="G255" s="831">
        <v>67872</v>
      </c>
      <c r="H255" s="831">
        <v>1.0944272445820433</v>
      </c>
      <c r="I255" s="831">
        <v>1212</v>
      </c>
      <c r="J255" s="831">
        <v>51</v>
      </c>
      <c r="K255" s="831">
        <v>62016</v>
      </c>
      <c r="L255" s="831">
        <v>1</v>
      </c>
      <c r="M255" s="831">
        <v>1216</v>
      </c>
      <c r="N255" s="831">
        <v>66</v>
      </c>
      <c r="O255" s="831">
        <v>80520</v>
      </c>
      <c r="P255" s="827">
        <v>1.298374613003096</v>
      </c>
      <c r="Q255" s="832">
        <v>1220</v>
      </c>
    </row>
    <row r="256" spans="1:17" ht="14.45" customHeight="1" x14ac:dyDescent="0.2">
      <c r="A256" s="821" t="s">
        <v>9496</v>
      </c>
      <c r="B256" s="822" t="s">
        <v>9497</v>
      </c>
      <c r="C256" s="822" t="s">
        <v>7235</v>
      </c>
      <c r="D256" s="822" t="s">
        <v>9534</v>
      </c>
      <c r="E256" s="822" t="s">
        <v>9535</v>
      </c>
      <c r="F256" s="831">
        <v>38</v>
      </c>
      <c r="G256" s="831">
        <v>4370</v>
      </c>
      <c r="H256" s="831">
        <v>1.0763546798029557</v>
      </c>
      <c r="I256" s="831">
        <v>115</v>
      </c>
      <c r="J256" s="831">
        <v>35</v>
      </c>
      <c r="K256" s="831">
        <v>4060</v>
      </c>
      <c r="L256" s="831">
        <v>1</v>
      </c>
      <c r="M256" s="831">
        <v>116</v>
      </c>
      <c r="N256" s="831">
        <v>38</v>
      </c>
      <c r="O256" s="831">
        <v>4446</v>
      </c>
      <c r="P256" s="827">
        <v>1.0950738916256157</v>
      </c>
      <c r="Q256" s="832">
        <v>117</v>
      </c>
    </row>
    <row r="257" spans="1:17" ht="14.45" customHeight="1" x14ac:dyDescent="0.2">
      <c r="A257" s="821" t="s">
        <v>9496</v>
      </c>
      <c r="B257" s="822" t="s">
        <v>9497</v>
      </c>
      <c r="C257" s="822" t="s">
        <v>7235</v>
      </c>
      <c r="D257" s="822" t="s">
        <v>9536</v>
      </c>
      <c r="E257" s="822" t="s">
        <v>9537</v>
      </c>
      <c r="F257" s="831"/>
      <c r="G257" s="831"/>
      <c r="H257" s="831"/>
      <c r="I257" s="831"/>
      <c r="J257" s="831">
        <v>1</v>
      </c>
      <c r="K257" s="831">
        <v>350</v>
      </c>
      <c r="L257" s="831">
        <v>1</v>
      </c>
      <c r="M257" s="831">
        <v>350</v>
      </c>
      <c r="N257" s="831">
        <v>3</v>
      </c>
      <c r="O257" s="831">
        <v>1056</v>
      </c>
      <c r="P257" s="827">
        <v>3.0171428571428573</v>
      </c>
      <c r="Q257" s="832">
        <v>352</v>
      </c>
    </row>
    <row r="258" spans="1:17" ht="14.45" customHeight="1" x14ac:dyDescent="0.2">
      <c r="A258" s="821" t="s">
        <v>9496</v>
      </c>
      <c r="B258" s="822" t="s">
        <v>9497</v>
      </c>
      <c r="C258" s="822" t="s">
        <v>7235</v>
      </c>
      <c r="D258" s="822" t="s">
        <v>9538</v>
      </c>
      <c r="E258" s="822" t="s">
        <v>9539</v>
      </c>
      <c r="F258" s="831">
        <v>1</v>
      </c>
      <c r="G258" s="831">
        <v>1067</v>
      </c>
      <c r="H258" s="831">
        <v>0.49627906976744185</v>
      </c>
      <c r="I258" s="831">
        <v>1067</v>
      </c>
      <c r="J258" s="831">
        <v>2</v>
      </c>
      <c r="K258" s="831">
        <v>2150</v>
      </c>
      <c r="L258" s="831">
        <v>1</v>
      </c>
      <c r="M258" s="831">
        <v>1075</v>
      </c>
      <c r="N258" s="831">
        <v>1</v>
      </c>
      <c r="O258" s="831">
        <v>1082</v>
      </c>
      <c r="P258" s="827">
        <v>0.5032558139534884</v>
      </c>
      <c r="Q258" s="832">
        <v>1082</v>
      </c>
    </row>
    <row r="259" spans="1:17" ht="14.45" customHeight="1" x14ac:dyDescent="0.2">
      <c r="A259" s="821" t="s">
        <v>9496</v>
      </c>
      <c r="B259" s="822" t="s">
        <v>9497</v>
      </c>
      <c r="C259" s="822" t="s">
        <v>7235</v>
      </c>
      <c r="D259" s="822" t="s">
        <v>9540</v>
      </c>
      <c r="E259" s="822" t="s">
        <v>9541</v>
      </c>
      <c r="F259" s="831">
        <v>1</v>
      </c>
      <c r="G259" s="831">
        <v>302</v>
      </c>
      <c r="H259" s="831">
        <v>0.99342105263157898</v>
      </c>
      <c r="I259" s="831">
        <v>302</v>
      </c>
      <c r="J259" s="831">
        <v>1</v>
      </c>
      <c r="K259" s="831">
        <v>304</v>
      </c>
      <c r="L259" s="831">
        <v>1</v>
      </c>
      <c r="M259" s="831">
        <v>304</v>
      </c>
      <c r="N259" s="831">
        <v>2</v>
      </c>
      <c r="O259" s="831">
        <v>612</v>
      </c>
      <c r="P259" s="827">
        <v>2.013157894736842</v>
      </c>
      <c r="Q259" s="832">
        <v>306</v>
      </c>
    </row>
    <row r="260" spans="1:17" ht="14.45" customHeight="1" x14ac:dyDescent="0.2">
      <c r="A260" s="821" t="s">
        <v>9542</v>
      </c>
      <c r="B260" s="822" t="s">
        <v>9543</v>
      </c>
      <c r="C260" s="822" t="s">
        <v>7235</v>
      </c>
      <c r="D260" s="822" t="s">
        <v>9544</v>
      </c>
      <c r="E260" s="822" t="s">
        <v>9545</v>
      </c>
      <c r="F260" s="831">
        <v>95</v>
      </c>
      <c r="G260" s="831">
        <v>5510</v>
      </c>
      <c r="H260" s="831">
        <v>0.95295745416810795</v>
      </c>
      <c r="I260" s="831">
        <v>58</v>
      </c>
      <c r="J260" s="831">
        <v>98</v>
      </c>
      <c r="K260" s="831">
        <v>5782</v>
      </c>
      <c r="L260" s="831">
        <v>1</v>
      </c>
      <c r="M260" s="831">
        <v>59</v>
      </c>
      <c r="N260" s="831">
        <v>71</v>
      </c>
      <c r="O260" s="831">
        <v>4189</v>
      </c>
      <c r="P260" s="827">
        <v>0.72448979591836737</v>
      </c>
      <c r="Q260" s="832">
        <v>59</v>
      </c>
    </row>
    <row r="261" spans="1:17" ht="14.45" customHeight="1" x14ac:dyDescent="0.2">
      <c r="A261" s="821" t="s">
        <v>9542</v>
      </c>
      <c r="B261" s="822" t="s">
        <v>9543</v>
      </c>
      <c r="C261" s="822" t="s">
        <v>7235</v>
      </c>
      <c r="D261" s="822" t="s">
        <v>9546</v>
      </c>
      <c r="E261" s="822" t="s">
        <v>9547</v>
      </c>
      <c r="F261" s="831">
        <v>30</v>
      </c>
      <c r="G261" s="831">
        <v>3948</v>
      </c>
      <c r="H261" s="831">
        <v>1.0681818181818181</v>
      </c>
      <c r="I261" s="831">
        <v>131.6</v>
      </c>
      <c r="J261" s="831">
        <v>28</v>
      </c>
      <c r="K261" s="831">
        <v>3696</v>
      </c>
      <c r="L261" s="831">
        <v>1</v>
      </c>
      <c r="M261" s="831">
        <v>132</v>
      </c>
      <c r="N261" s="831">
        <v>23</v>
      </c>
      <c r="O261" s="831">
        <v>3059</v>
      </c>
      <c r="P261" s="827">
        <v>0.82765151515151514</v>
      </c>
      <c r="Q261" s="832">
        <v>133</v>
      </c>
    </row>
    <row r="262" spans="1:17" ht="14.45" customHeight="1" x14ac:dyDescent="0.2">
      <c r="A262" s="821" t="s">
        <v>9542</v>
      </c>
      <c r="B262" s="822" t="s">
        <v>9543</v>
      </c>
      <c r="C262" s="822" t="s">
        <v>7235</v>
      </c>
      <c r="D262" s="822" t="s">
        <v>9548</v>
      </c>
      <c r="E262" s="822" t="s">
        <v>9549</v>
      </c>
      <c r="F262" s="831">
        <v>1</v>
      </c>
      <c r="G262" s="831">
        <v>189</v>
      </c>
      <c r="H262" s="831">
        <v>0.49736842105263157</v>
      </c>
      <c r="I262" s="831">
        <v>189</v>
      </c>
      <c r="J262" s="831">
        <v>2</v>
      </c>
      <c r="K262" s="831">
        <v>380</v>
      </c>
      <c r="L262" s="831">
        <v>1</v>
      </c>
      <c r="M262" s="831">
        <v>190</v>
      </c>
      <c r="N262" s="831"/>
      <c r="O262" s="831"/>
      <c r="P262" s="827"/>
      <c r="Q262" s="832"/>
    </row>
    <row r="263" spans="1:17" ht="14.45" customHeight="1" x14ac:dyDescent="0.2">
      <c r="A263" s="821" t="s">
        <v>9542</v>
      </c>
      <c r="B263" s="822" t="s">
        <v>9543</v>
      </c>
      <c r="C263" s="822" t="s">
        <v>7235</v>
      </c>
      <c r="D263" s="822" t="s">
        <v>9550</v>
      </c>
      <c r="E263" s="822" t="s">
        <v>9551</v>
      </c>
      <c r="F263" s="831">
        <v>5</v>
      </c>
      <c r="G263" s="831">
        <v>2040</v>
      </c>
      <c r="H263" s="831">
        <v>0.70907194994786238</v>
      </c>
      <c r="I263" s="831">
        <v>408</v>
      </c>
      <c r="J263" s="831">
        <v>7</v>
      </c>
      <c r="K263" s="831">
        <v>2877</v>
      </c>
      <c r="L263" s="831">
        <v>1</v>
      </c>
      <c r="M263" s="831">
        <v>411</v>
      </c>
      <c r="N263" s="831">
        <v>2</v>
      </c>
      <c r="O263" s="831">
        <v>826</v>
      </c>
      <c r="P263" s="827">
        <v>0.28710462287104621</v>
      </c>
      <c r="Q263" s="832">
        <v>413</v>
      </c>
    </row>
    <row r="264" spans="1:17" ht="14.45" customHeight="1" x14ac:dyDescent="0.2">
      <c r="A264" s="821" t="s">
        <v>9542</v>
      </c>
      <c r="B264" s="822" t="s">
        <v>9543</v>
      </c>
      <c r="C264" s="822" t="s">
        <v>7235</v>
      </c>
      <c r="D264" s="822" t="s">
        <v>9552</v>
      </c>
      <c r="E264" s="822" t="s">
        <v>9553</v>
      </c>
      <c r="F264" s="831">
        <v>17</v>
      </c>
      <c r="G264" s="831">
        <v>3060</v>
      </c>
      <c r="H264" s="831">
        <v>1.5201192250372577</v>
      </c>
      <c r="I264" s="831">
        <v>180</v>
      </c>
      <c r="J264" s="831">
        <v>11</v>
      </c>
      <c r="K264" s="831">
        <v>2013</v>
      </c>
      <c r="L264" s="831">
        <v>1</v>
      </c>
      <c r="M264" s="831">
        <v>183</v>
      </c>
      <c r="N264" s="831">
        <v>26</v>
      </c>
      <c r="O264" s="831">
        <v>4810</v>
      </c>
      <c r="P264" s="827">
        <v>2.3894684550422256</v>
      </c>
      <c r="Q264" s="832">
        <v>185</v>
      </c>
    </row>
    <row r="265" spans="1:17" ht="14.45" customHeight="1" x14ac:dyDescent="0.2">
      <c r="A265" s="821" t="s">
        <v>9542</v>
      </c>
      <c r="B265" s="822" t="s">
        <v>9543</v>
      </c>
      <c r="C265" s="822" t="s">
        <v>7235</v>
      </c>
      <c r="D265" s="822" t="s">
        <v>9554</v>
      </c>
      <c r="E265" s="822" t="s">
        <v>9555</v>
      </c>
      <c r="F265" s="831">
        <v>27</v>
      </c>
      <c r="G265" s="831">
        <v>9099</v>
      </c>
      <c r="H265" s="831">
        <v>1.1118035190615836</v>
      </c>
      <c r="I265" s="831">
        <v>337</v>
      </c>
      <c r="J265" s="831">
        <v>24</v>
      </c>
      <c r="K265" s="831">
        <v>8184</v>
      </c>
      <c r="L265" s="831">
        <v>1</v>
      </c>
      <c r="M265" s="831">
        <v>341</v>
      </c>
      <c r="N265" s="831">
        <v>29</v>
      </c>
      <c r="O265" s="831">
        <v>9976</v>
      </c>
      <c r="P265" s="827">
        <v>1.2189638318670577</v>
      </c>
      <c r="Q265" s="832">
        <v>344</v>
      </c>
    </row>
    <row r="266" spans="1:17" ht="14.45" customHeight="1" x14ac:dyDescent="0.2">
      <c r="A266" s="821" t="s">
        <v>9542</v>
      </c>
      <c r="B266" s="822" t="s">
        <v>9543</v>
      </c>
      <c r="C266" s="822" t="s">
        <v>7235</v>
      </c>
      <c r="D266" s="822" t="s">
        <v>9556</v>
      </c>
      <c r="E266" s="822" t="s">
        <v>9557</v>
      </c>
      <c r="F266" s="831">
        <v>43</v>
      </c>
      <c r="G266" s="831">
        <v>19737</v>
      </c>
      <c r="H266" s="831">
        <v>1.1546156546156545</v>
      </c>
      <c r="I266" s="831">
        <v>459</v>
      </c>
      <c r="J266" s="831">
        <v>37</v>
      </c>
      <c r="K266" s="831">
        <v>17094</v>
      </c>
      <c r="L266" s="831">
        <v>1</v>
      </c>
      <c r="M266" s="831">
        <v>462</v>
      </c>
      <c r="N266" s="831">
        <v>5</v>
      </c>
      <c r="O266" s="831">
        <v>2320</v>
      </c>
      <c r="P266" s="827">
        <v>0.13572013572013572</v>
      </c>
      <c r="Q266" s="832">
        <v>464</v>
      </c>
    </row>
    <row r="267" spans="1:17" ht="14.45" customHeight="1" x14ac:dyDescent="0.2">
      <c r="A267" s="821" t="s">
        <v>9542</v>
      </c>
      <c r="B267" s="822" t="s">
        <v>9543</v>
      </c>
      <c r="C267" s="822" t="s">
        <v>7235</v>
      </c>
      <c r="D267" s="822" t="s">
        <v>9558</v>
      </c>
      <c r="E267" s="822" t="s">
        <v>9559</v>
      </c>
      <c r="F267" s="831">
        <v>479</v>
      </c>
      <c r="G267" s="831">
        <v>167650</v>
      </c>
      <c r="H267" s="831">
        <v>1.1005422295744876</v>
      </c>
      <c r="I267" s="831">
        <v>350</v>
      </c>
      <c r="J267" s="831">
        <v>434</v>
      </c>
      <c r="K267" s="831">
        <v>152334</v>
      </c>
      <c r="L267" s="831">
        <v>1</v>
      </c>
      <c r="M267" s="831">
        <v>351</v>
      </c>
      <c r="N267" s="831">
        <v>357</v>
      </c>
      <c r="O267" s="831">
        <v>126021</v>
      </c>
      <c r="P267" s="827">
        <v>0.82726771436448854</v>
      </c>
      <c r="Q267" s="832">
        <v>353</v>
      </c>
    </row>
    <row r="268" spans="1:17" ht="14.45" customHeight="1" x14ac:dyDescent="0.2">
      <c r="A268" s="821" t="s">
        <v>9542</v>
      </c>
      <c r="B268" s="822" t="s">
        <v>9543</v>
      </c>
      <c r="C268" s="822" t="s">
        <v>7235</v>
      </c>
      <c r="D268" s="822" t="s">
        <v>9560</v>
      </c>
      <c r="E268" s="822" t="s">
        <v>9561</v>
      </c>
      <c r="F268" s="831">
        <v>6</v>
      </c>
      <c r="G268" s="831">
        <v>9930</v>
      </c>
      <c r="H268" s="831">
        <v>1.4954819277108433</v>
      </c>
      <c r="I268" s="831">
        <v>1655</v>
      </c>
      <c r="J268" s="831">
        <v>4</v>
      </c>
      <c r="K268" s="831">
        <v>6640</v>
      </c>
      <c r="L268" s="831">
        <v>1</v>
      </c>
      <c r="M268" s="831">
        <v>1660</v>
      </c>
      <c r="N268" s="831"/>
      <c r="O268" s="831"/>
      <c r="P268" s="827"/>
      <c r="Q268" s="832"/>
    </row>
    <row r="269" spans="1:17" ht="14.45" customHeight="1" x14ac:dyDescent="0.2">
      <c r="A269" s="821" t="s">
        <v>9542</v>
      </c>
      <c r="B269" s="822" t="s">
        <v>9543</v>
      </c>
      <c r="C269" s="822" t="s">
        <v>7235</v>
      </c>
      <c r="D269" s="822" t="s">
        <v>9562</v>
      </c>
      <c r="E269" s="822" t="s">
        <v>9563</v>
      </c>
      <c r="F269" s="831">
        <v>1</v>
      </c>
      <c r="G269" s="831">
        <v>117</v>
      </c>
      <c r="H269" s="831">
        <v>0.33050847457627119</v>
      </c>
      <c r="I269" s="831">
        <v>117</v>
      </c>
      <c r="J269" s="831">
        <v>3</v>
      </c>
      <c r="K269" s="831">
        <v>354</v>
      </c>
      <c r="L269" s="831">
        <v>1</v>
      </c>
      <c r="M269" s="831">
        <v>118</v>
      </c>
      <c r="N269" s="831"/>
      <c r="O269" s="831"/>
      <c r="P269" s="827"/>
      <c r="Q269" s="832"/>
    </row>
    <row r="270" spans="1:17" ht="14.45" customHeight="1" x14ac:dyDescent="0.2">
      <c r="A270" s="821" t="s">
        <v>9542</v>
      </c>
      <c r="B270" s="822" t="s">
        <v>9543</v>
      </c>
      <c r="C270" s="822" t="s">
        <v>7235</v>
      </c>
      <c r="D270" s="822" t="s">
        <v>9564</v>
      </c>
      <c r="E270" s="822" t="s">
        <v>9565</v>
      </c>
      <c r="F270" s="831">
        <v>1</v>
      </c>
      <c r="G270" s="831">
        <v>38</v>
      </c>
      <c r="H270" s="831">
        <v>0.25</v>
      </c>
      <c r="I270" s="831">
        <v>38</v>
      </c>
      <c r="J270" s="831">
        <v>4</v>
      </c>
      <c r="K270" s="831">
        <v>152</v>
      </c>
      <c r="L270" s="831">
        <v>1</v>
      </c>
      <c r="M270" s="831">
        <v>38</v>
      </c>
      <c r="N270" s="831">
        <v>1</v>
      </c>
      <c r="O270" s="831">
        <v>39</v>
      </c>
      <c r="P270" s="827">
        <v>0.25657894736842107</v>
      </c>
      <c r="Q270" s="832">
        <v>39</v>
      </c>
    </row>
    <row r="271" spans="1:17" ht="14.45" customHeight="1" x14ac:dyDescent="0.2">
      <c r="A271" s="821" t="s">
        <v>9542</v>
      </c>
      <c r="B271" s="822" t="s">
        <v>9543</v>
      </c>
      <c r="C271" s="822" t="s">
        <v>7235</v>
      </c>
      <c r="D271" s="822" t="s">
        <v>9566</v>
      </c>
      <c r="E271" s="822" t="s">
        <v>9567</v>
      </c>
      <c r="F271" s="831">
        <v>115</v>
      </c>
      <c r="G271" s="831">
        <v>35075</v>
      </c>
      <c r="H271" s="831">
        <v>1.1620394911211238</v>
      </c>
      <c r="I271" s="831">
        <v>305</v>
      </c>
      <c r="J271" s="831">
        <v>98</v>
      </c>
      <c r="K271" s="831">
        <v>30184</v>
      </c>
      <c r="L271" s="831">
        <v>1</v>
      </c>
      <c r="M271" s="831">
        <v>308</v>
      </c>
      <c r="N271" s="831">
        <v>80</v>
      </c>
      <c r="O271" s="831">
        <v>24800</v>
      </c>
      <c r="P271" s="827">
        <v>0.82162735223959715</v>
      </c>
      <c r="Q271" s="832">
        <v>310</v>
      </c>
    </row>
    <row r="272" spans="1:17" ht="14.45" customHeight="1" x14ac:dyDescent="0.2">
      <c r="A272" s="821" t="s">
        <v>9542</v>
      </c>
      <c r="B272" s="822" t="s">
        <v>9543</v>
      </c>
      <c r="C272" s="822" t="s">
        <v>7235</v>
      </c>
      <c r="D272" s="822" t="s">
        <v>9568</v>
      </c>
      <c r="E272" s="822" t="s">
        <v>9569</v>
      </c>
      <c r="F272" s="831">
        <v>49</v>
      </c>
      <c r="G272" s="831">
        <v>24255</v>
      </c>
      <c r="H272" s="831">
        <v>0.838055421187202</v>
      </c>
      <c r="I272" s="831">
        <v>495</v>
      </c>
      <c r="J272" s="831">
        <v>58</v>
      </c>
      <c r="K272" s="831">
        <v>28942</v>
      </c>
      <c r="L272" s="831">
        <v>1</v>
      </c>
      <c r="M272" s="831">
        <v>499</v>
      </c>
      <c r="N272" s="831">
        <v>42</v>
      </c>
      <c r="O272" s="831">
        <v>21126</v>
      </c>
      <c r="P272" s="827">
        <v>0.72994264390850672</v>
      </c>
      <c r="Q272" s="832">
        <v>503</v>
      </c>
    </row>
    <row r="273" spans="1:17" ht="14.45" customHeight="1" x14ac:dyDescent="0.2">
      <c r="A273" s="821" t="s">
        <v>9542</v>
      </c>
      <c r="B273" s="822" t="s">
        <v>9543</v>
      </c>
      <c r="C273" s="822" t="s">
        <v>7235</v>
      </c>
      <c r="D273" s="822" t="s">
        <v>9570</v>
      </c>
      <c r="E273" s="822" t="s">
        <v>9571</v>
      </c>
      <c r="F273" s="831">
        <v>146</v>
      </c>
      <c r="G273" s="831">
        <v>54166</v>
      </c>
      <c r="H273" s="831">
        <v>1.0592537546933667</v>
      </c>
      <c r="I273" s="831">
        <v>371</v>
      </c>
      <c r="J273" s="831">
        <v>136</v>
      </c>
      <c r="K273" s="831">
        <v>51136</v>
      </c>
      <c r="L273" s="831">
        <v>1</v>
      </c>
      <c r="M273" s="831">
        <v>376</v>
      </c>
      <c r="N273" s="831">
        <v>107</v>
      </c>
      <c r="O273" s="831">
        <v>40660</v>
      </c>
      <c r="P273" s="827">
        <v>0.7951345431789737</v>
      </c>
      <c r="Q273" s="832">
        <v>380</v>
      </c>
    </row>
    <row r="274" spans="1:17" ht="14.45" customHeight="1" x14ac:dyDescent="0.2">
      <c r="A274" s="821" t="s">
        <v>9542</v>
      </c>
      <c r="B274" s="822" t="s">
        <v>9543</v>
      </c>
      <c r="C274" s="822" t="s">
        <v>7235</v>
      </c>
      <c r="D274" s="822" t="s">
        <v>9572</v>
      </c>
      <c r="E274" s="822" t="s">
        <v>9573</v>
      </c>
      <c r="F274" s="831">
        <v>10</v>
      </c>
      <c r="G274" s="831">
        <v>1120</v>
      </c>
      <c r="H274" s="831"/>
      <c r="I274" s="831">
        <v>112</v>
      </c>
      <c r="J274" s="831"/>
      <c r="K274" s="831"/>
      <c r="L274" s="831"/>
      <c r="M274" s="831"/>
      <c r="N274" s="831">
        <v>8</v>
      </c>
      <c r="O274" s="831">
        <v>912</v>
      </c>
      <c r="P274" s="827"/>
      <c r="Q274" s="832">
        <v>114</v>
      </c>
    </row>
    <row r="275" spans="1:17" ht="14.45" customHeight="1" x14ac:dyDescent="0.2">
      <c r="A275" s="821" t="s">
        <v>9542</v>
      </c>
      <c r="B275" s="822" t="s">
        <v>9543</v>
      </c>
      <c r="C275" s="822" t="s">
        <v>7235</v>
      </c>
      <c r="D275" s="822" t="s">
        <v>9574</v>
      </c>
      <c r="E275" s="822" t="s">
        <v>9575</v>
      </c>
      <c r="F275" s="831">
        <v>4</v>
      </c>
      <c r="G275" s="831">
        <v>503</v>
      </c>
      <c r="H275" s="831">
        <v>0.99801587301587302</v>
      </c>
      <c r="I275" s="831">
        <v>125.75</v>
      </c>
      <c r="J275" s="831">
        <v>4</v>
      </c>
      <c r="K275" s="831">
        <v>504</v>
      </c>
      <c r="L275" s="831">
        <v>1</v>
      </c>
      <c r="M275" s="831">
        <v>126</v>
      </c>
      <c r="N275" s="831"/>
      <c r="O275" s="831"/>
      <c r="P275" s="827"/>
      <c r="Q275" s="832"/>
    </row>
    <row r="276" spans="1:17" ht="14.45" customHeight="1" x14ac:dyDescent="0.2">
      <c r="A276" s="821" t="s">
        <v>9542</v>
      </c>
      <c r="B276" s="822" t="s">
        <v>9543</v>
      </c>
      <c r="C276" s="822" t="s">
        <v>7235</v>
      </c>
      <c r="D276" s="822" t="s">
        <v>9055</v>
      </c>
      <c r="E276" s="822" t="s">
        <v>9056</v>
      </c>
      <c r="F276" s="831">
        <v>1</v>
      </c>
      <c r="G276" s="831">
        <v>496</v>
      </c>
      <c r="H276" s="831">
        <v>0.496</v>
      </c>
      <c r="I276" s="831">
        <v>496</v>
      </c>
      <c r="J276" s="831">
        <v>2</v>
      </c>
      <c r="K276" s="831">
        <v>1000</v>
      </c>
      <c r="L276" s="831">
        <v>1</v>
      </c>
      <c r="M276" s="831">
        <v>500</v>
      </c>
      <c r="N276" s="831">
        <v>1</v>
      </c>
      <c r="O276" s="831">
        <v>504</v>
      </c>
      <c r="P276" s="827">
        <v>0.504</v>
      </c>
      <c r="Q276" s="832">
        <v>504</v>
      </c>
    </row>
    <row r="277" spans="1:17" ht="14.45" customHeight="1" x14ac:dyDescent="0.2">
      <c r="A277" s="821" t="s">
        <v>9542</v>
      </c>
      <c r="B277" s="822" t="s">
        <v>9543</v>
      </c>
      <c r="C277" s="822" t="s">
        <v>7235</v>
      </c>
      <c r="D277" s="822" t="s">
        <v>9576</v>
      </c>
      <c r="E277" s="822" t="s">
        <v>9577</v>
      </c>
      <c r="F277" s="831">
        <v>19</v>
      </c>
      <c r="G277" s="831">
        <v>8702</v>
      </c>
      <c r="H277" s="831">
        <v>1.8794816414686826</v>
      </c>
      <c r="I277" s="831">
        <v>458</v>
      </c>
      <c r="J277" s="831">
        <v>10</v>
      </c>
      <c r="K277" s="831">
        <v>4630</v>
      </c>
      <c r="L277" s="831">
        <v>1</v>
      </c>
      <c r="M277" s="831">
        <v>463</v>
      </c>
      <c r="N277" s="831">
        <v>32</v>
      </c>
      <c r="O277" s="831">
        <v>14944</v>
      </c>
      <c r="P277" s="827">
        <v>3.2276457883369329</v>
      </c>
      <c r="Q277" s="832">
        <v>467</v>
      </c>
    </row>
    <row r="278" spans="1:17" ht="14.45" customHeight="1" x14ac:dyDescent="0.2">
      <c r="A278" s="821" t="s">
        <v>9542</v>
      </c>
      <c r="B278" s="822" t="s">
        <v>9543</v>
      </c>
      <c r="C278" s="822" t="s">
        <v>7235</v>
      </c>
      <c r="D278" s="822" t="s">
        <v>9578</v>
      </c>
      <c r="E278" s="822" t="s">
        <v>9579</v>
      </c>
      <c r="F278" s="831">
        <v>96</v>
      </c>
      <c r="G278" s="831">
        <v>5568</v>
      </c>
      <c r="H278" s="831">
        <v>1.5995403619649526</v>
      </c>
      <c r="I278" s="831">
        <v>58</v>
      </c>
      <c r="J278" s="831">
        <v>59</v>
      </c>
      <c r="K278" s="831">
        <v>3481</v>
      </c>
      <c r="L278" s="831">
        <v>1</v>
      </c>
      <c r="M278" s="831">
        <v>59</v>
      </c>
      <c r="N278" s="831">
        <v>44</v>
      </c>
      <c r="O278" s="831">
        <v>2596</v>
      </c>
      <c r="P278" s="827">
        <v>0.74576271186440679</v>
      </c>
      <c r="Q278" s="832">
        <v>59</v>
      </c>
    </row>
    <row r="279" spans="1:17" ht="14.45" customHeight="1" x14ac:dyDescent="0.2">
      <c r="A279" s="821" t="s">
        <v>9542</v>
      </c>
      <c r="B279" s="822" t="s">
        <v>9543</v>
      </c>
      <c r="C279" s="822" t="s">
        <v>7235</v>
      </c>
      <c r="D279" s="822" t="s">
        <v>9580</v>
      </c>
      <c r="E279" s="822" t="s">
        <v>9581</v>
      </c>
      <c r="F279" s="831">
        <v>384</v>
      </c>
      <c r="G279" s="831">
        <v>67584</v>
      </c>
      <c r="H279" s="831">
        <v>1.4356054973766383</v>
      </c>
      <c r="I279" s="831">
        <v>176</v>
      </c>
      <c r="J279" s="831">
        <v>263</v>
      </c>
      <c r="K279" s="831">
        <v>47077</v>
      </c>
      <c r="L279" s="831">
        <v>1</v>
      </c>
      <c r="M279" s="831">
        <v>179</v>
      </c>
      <c r="N279" s="831">
        <v>296</v>
      </c>
      <c r="O279" s="831">
        <v>53576</v>
      </c>
      <c r="P279" s="827">
        <v>1.1380504280221764</v>
      </c>
      <c r="Q279" s="832">
        <v>181</v>
      </c>
    </row>
    <row r="280" spans="1:17" ht="14.45" customHeight="1" x14ac:dyDescent="0.2">
      <c r="A280" s="821" t="s">
        <v>9542</v>
      </c>
      <c r="B280" s="822" t="s">
        <v>9543</v>
      </c>
      <c r="C280" s="822" t="s">
        <v>7235</v>
      </c>
      <c r="D280" s="822" t="s">
        <v>9057</v>
      </c>
      <c r="E280" s="822" t="s">
        <v>9058</v>
      </c>
      <c r="F280" s="831"/>
      <c r="G280" s="831"/>
      <c r="H280" s="831"/>
      <c r="I280" s="831"/>
      <c r="J280" s="831">
        <v>2</v>
      </c>
      <c r="K280" s="831">
        <v>174</v>
      </c>
      <c r="L280" s="831">
        <v>1</v>
      </c>
      <c r="M280" s="831">
        <v>87</v>
      </c>
      <c r="N280" s="831"/>
      <c r="O280" s="831"/>
      <c r="P280" s="827"/>
      <c r="Q280" s="832"/>
    </row>
    <row r="281" spans="1:17" ht="14.45" customHeight="1" x14ac:dyDescent="0.2">
      <c r="A281" s="821" t="s">
        <v>9542</v>
      </c>
      <c r="B281" s="822" t="s">
        <v>9543</v>
      </c>
      <c r="C281" s="822" t="s">
        <v>7235</v>
      </c>
      <c r="D281" s="822" t="s">
        <v>9582</v>
      </c>
      <c r="E281" s="822" t="s">
        <v>9583</v>
      </c>
      <c r="F281" s="831">
        <v>48</v>
      </c>
      <c r="G281" s="831">
        <v>8160</v>
      </c>
      <c r="H281" s="831">
        <v>1.0094012864918358</v>
      </c>
      <c r="I281" s="831">
        <v>170</v>
      </c>
      <c r="J281" s="831">
        <v>47</v>
      </c>
      <c r="K281" s="831">
        <v>8084</v>
      </c>
      <c r="L281" s="831">
        <v>1</v>
      </c>
      <c r="M281" s="831">
        <v>172</v>
      </c>
      <c r="N281" s="831">
        <v>30</v>
      </c>
      <c r="O281" s="831">
        <v>5220</v>
      </c>
      <c r="P281" s="827">
        <v>0.64571994062345373</v>
      </c>
      <c r="Q281" s="832">
        <v>174</v>
      </c>
    </row>
    <row r="282" spans="1:17" ht="14.45" customHeight="1" x14ac:dyDescent="0.2">
      <c r="A282" s="821" t="s">
        <v>9542</v>
      </c>
      <c r="B282" s="822" t="s">
        <v>9543</v>
      </c>
      <c r="C282" s="822" t="s">
        <v>7235</v>
      </c>
      <c r="D282" s="822" t="s">
        <v>9584</v>
      </c>
      <c r="E282" s="822" t="s">
        <v>9585</v>
      </c>
      <c r="F282" s="831"/>
      <c r="G282" s="831"/>
      <c r="H282" s="831"/>
      <c r="I282" s="831"/>
      <c r="J282" s="831">
        <v>3</v>
      </c>
      <c r="K282" s="831">
        <v>801</v>
      </c>
      <c r="L282" s="831">
        <v>1</v>
      </c>
      <c r="M282" s="831">
        <v>267</v>
      </c>
      <c r="N282" s="831"/>
      <c r="O282" s="831"/>
      <c r="P282" s="827"/>
      <c r="Q282" s="832"/>
    </row>
    <row r="283" spans="1:17" ht="14.45" customHeight="1" x14ac:dyDescent="0.2">
      <c r="A283" s="821" t="s">
        <v>9542</v>
      </c>
      <c r="B283" s="822" t="s">
        <v>9543</v>
      </c>
      <c r="C283" s="822" t="s">
        <v>7235</v>
      </c>
      <c r="D283" s="822" t="s">
        <v>9586</v>
      </c>
      <c r="E283" s="822" t="s">
        <v>9587</v>
      </c>
      <c r="F283" s="831">
        <v>129</v>
      </c>
      <c r="G283" s="831">
        <v>275286</v>
      </c>
      <c r="H283" s="831">
        <v>1.6034832246039143</v>
      </c>
      <c r="I283" s="831">
        <v>2134</v>
      </c>
      <c r="J283" s="831">
        <v>80</v>
      </c>
      <c r="K283" s="831">
        <v>171680</v>
      </c>
      <c r="L283" s="831">
        <v>1</v>
      </c>
      <c r="M283" s="831">
        <v>2146</v>
      </c>
      <c r="N283" s="831">
        <v>98</v>
      </c>
      <c r="O283" s="831">
        <v>211386</v>
      </c>
      <c r="P283" s="827">
        <v>1.2312791239515377</v>
      </c>
      <c r="Q283" s="832">
        <v>2157</v>
      </c>
    </row>
    <row r="284" spans="1:17" ht="14.45" customHeight="1" x14ac:dyDescent="0.2">
      <c r="A284" s="821" t="s">
        <v>9542</v>
      </c>
      <c r="B284" s="822" t="s">
        <v>9543</v>
      </c>
      <c r="C284" s="822" t="s">
        <v>7235</v>
      </c>
      <c r="D284" s="822" t="s">
        <v>9588</v>
      </c>
      <c r="E284" s="822" t="s">
        <v>9589</v>
      </c>
      <c r="F284" s="831">
        <v>1</v>
      </c>
      <c r="G284" s="831">
        <v>243</v>
      </c>
      <c r="H284" s="831">
        <v>0.24897540983606559</v>
      </c>
      <c r="I284" s="831">
        <v>243</v>
      </c>
      <c r="J284" s="831">
        <v>4</v>
      </c>
      <c r="K284" s="831">
        <v>976</v>
      </c>
      <c r="L284" s="831">
        <v>1</v>
      </c>
      <c r="M284" s="831">
        <v>244</v>
      </c>
      <c r="N284" s="831">
        <v>2</v>
      </c>
      <c r="O284" s="831">
        <v>492</v>
      </c>
      <c r="P284" s="827">
        <v>0.50409836065573765</v>
      </c>
      <c r="Q284" s="832">
        <v>246</v>
      </c>
    </row>
    <row r="285" spans="1:17" ht="14.45" customHeight="1" x14ac:dyDescent="0.2">
      <c r="A285" s="821" t="s">
        <v>9542</v>
      </c>
      <c r="B285" s="822" t="s">
        <v>9543</v>
      </c>
      <c r="C285" s="822" t="s">
        <v>7235</v>
      </c>
      <c r="D285" s="822" t="s">
        <v>9590</v>
      </c>
      <c r="E285" s="822" t="s">
        <v>9591</v>
      </c>
      <c r="F285" s="831">
        <v>7</v>
      </c>
      <c r="G285" s="831">
        <v>7420</v>
      </c>
      <c r="H285" s="831"/>
      <c r="I285" s="831">
        <v>1060</v>
      </c>
      <c r="J285" s="831"/>
      <c r="K285" s="831"/>
      <c r="L285" s="831"/>
      <c r="M285" s="831"/>
      <c r="N285" s="831">
        <v>7</v>
      </c>
      <c r="O285" s="831">
        <v>7609</v>
      </c>
      <c r="P285" s="827"/>
      <c r="Q285" s="832">
        <v>1087</v>
      </c>
    </row>
    <row r="286" spans="1:17" ht="14.45" customHeight="1" x14ac:dyDescent="0.2">
      <c r="A286" s="821" t="s">
        <v>9542</v>
      </c>
      <c r="B286" s="822" t="s">
        <v>9543</v>
      </c>
      <c r="C286" s="822" t="s">
        <v>7235</v>
      </c>
      <c r="D286" s="822" t="s">
        <v>9592</v>
      </c>
      <c r="E286" s="822" t="s">
        <v>9593</v>
      </c>
      <c r="F286" s="831">
        <v>1</v>
      </c>
      <c r="G286" s="831">
        <v>289</v>
      </c>
      <c r="H286" s="831"/>
      <c r="I286" s="831">
        <v>289</v>
      </c>
      <c r="J286" s="831"/>
      <c r="K286" s="831"/>
      <c r="L286" s="831"/>
      <c r="M286" s="831"/>
      <c r="N286" s="831">
        <v>4</v>
      </c>
      <c r="O286" s="831">
        <v>1172</v>
      </c>
      <c r="P286" s="827"/>
      <c r="Q286" s="832">
        <v>293</v>
      </c>
    </row>
    <row r="287" spans="1:17" ht="14.45" customHeight="1" x14ac:dyDescent="0.2">
      <c r="A287" s="821" t="s">
        <v>9542</v>
      </c>
      <c r="B287" s="822" t="s">
        <v>9543</v>
      </c>
      <c r="C287" s="822" t="s">
        <v>7235</v>
      </c>
      <c r="D287" s="822" t="s">
        <v>9594</v>
      </c>
      <c r="E287" s="822" t="s">
        <v>9595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0</v>
      </c>
      <c r="P287" s="827"/>
      <c r="Q287" s="832">
        <v>0</v>
      </c>
    </row>
    <row r="288" spans="1:17" ht="14.45" customHeight="1" x14ac:dyDescent="0.2">
      <c r="A288" s="821" t="s">
        <v>9542</v>
      </c>
      <c r="B288" s="822" t="s">
        <v>9543</v>
      </c>
      <c r="C288" s="822" t="s">
        <v>7235</v>
      </c>
      <c r="D288" s="822" t="s">
        <v>9596</v>
      </c>
      <c r="E288" s="822" t="s">
        <v>9597</v>
      </c>
      <c r="F288" s="831">
        <v>1</v>
      </c>
      <c r="G288" s="831">
        <v>0</v>
      </c>
      <c r="H288" s="831"/>
      <c r="I288" s="831">
        <v>0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9542</v>
      </c>
      <c r="B289" s="822" t="s">
        <v>9543</v>
      </c>
      <c r="C289" s="822" t="s">
        <v>7235</v>
      </c>
      <c r="D289" s="822" t="s">
        <v>9598</v>
      </c>
      <c r="E289" s="822" t="s">
        <v>9599</v>
      </c>
      <c r="F289" s="831">
        <v>10</v>
      </c>
      <c r="G289" s="831">
        <v>47790</v>
      </c>
      <c r="H289" s="831"/>
      <c r="I289" s="831">
        <v>4779</v>
      </c>
      <c r="J289" s="831"/>
      <c r="K289" s="831"/>
      <c r="L289" s="831"/>
      <c r="M289" s="831"/>
      <c r="N289" s="831">
        <v>3</v>
      </c>
      <c r="O289" s="831">
        <v>14472</v>
      </c>
      <c r="P289" s="827"/>
      <c r="Q289" s="832">
        <v>4824</v>
      </c>
    </row>
    <row r="290" spans="1:17" ht="14.45" customHeight="1" x14ac:dyDescent="0.2">
      <c r="A290" s="821" t="s">
        <v>9542</v>
      </c>
      <c r="B290" s="822" t="s">
        <v>9543</v>
      </c>
      <c r="C290" s="822" t="s">
        <v>7235</v>
      </c>
      <c r="D290" s="822" t="s">
        <v>9600</v>
      </c>
      <c r="E290" s="822" t="s">
        <v>9601</v>
      </c>
      <c r="F290" s="831">
        <v>3</v>
      </c>
      <c r="G290" s="831">
        <v>1827</v>
      </c>
      <c r="H290" s="831"/>
      <c r="I290" s="831">
        <v>609</v>
      </c>
      <c r="J290" s="831"/>
      <c r="K290" s="831"/>
      <c r="L290" s="831"/>
      <c r="M290" s="831"/>
      <c r="N290" s="831">
        <v>2</v>
      </c>
      <c r="O290" s="831">
        <v>1230</v>
      </c>
      <c r="P290" s="827"/>
      <c r="Q290" s="832">
        <v>615</v>
      </c>
    </row>
    <row r="291" spans="1:17" ht="14.45" customHeight="1" x14ac:dyDescent="0.2">
      <c r="A291" s="821" t="s">
        <v>9542</v>
      </c>
      <c r="B291" s="822" t="s">
        <v>9543</v>
      </c>
      <c r="C291" s="822" t="s">
        <v>7235</v>
      </c>
      <c r="D291" s="822" t="s">
        <v>9602</v>
      </c>
      <c r="E291" s="822" t="s">
        <v>9603</v>
      </c>
      <c r="F291" s="831">
        <v>1</v>
      </c>
      <c r="G291" s="831">
        <v>2840</v>
      </c>
      <c r="H291" s="831"/>
      <c r="I291" s="831">
        <v>2840</v>
      </c>
      <c r="J291" s="831"/>
      <c r="K291" s="831"/>
      <c r="L291" s="831"/>
      <c r="M291" s="831"/>
      <c r="N291" s="831">
        <v>1</v>
      </c>
      <c r="O291" s="831">
        <v>2849</v>
      </c>
      <c r="P291" s="827"/>
      <c r="Q291" s="832">
        <v>2849</v>
      </c>
    </row>
    <row r="292" spans="1:17" ht="14.45" customHeight="1" x14ac:dyDescent="0.2">
      <c r="A292" s="821" t="s">
        <v>9542</v>
      </c>
      <c r="B292" s="822" t="s">
        <v>9543</v>
      </c>
      <c r="C292" s="822" t="s">
        <v>7235</v>
      </c>
      <c r="D292" s="822" t="s">
        <v>9604</v>
      </c>
      <c r="E292" s="822" t="s">
        <v>9605</v>
      </c>
      <c r="F292" s="831">
        <v>4</v>
      </c>
      <c r="G292" s="831">
        <v>30296</v>
      </c>
      <c r="H292" s="831"/>
      <c r="I292" s="831">
        <v>7574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9542</v>
      </c>
      <c r="B293" s="822" t="s">
        <v>9543</v>
      </c>
      <c r="C293" s="822" t="s">
        <v>7235</v>
      </c>
      <c r="D293" s="822" t="s">
        <v>9606</v>
      </c>
      <c r="E293" s="822" t="s">
        <v>9607</v>
      </c>
      <c r="F293" s="831"/>
      <c r="G293" s="831"/>
      <c r="H293" s="831"/>
      <c r="I293" s="831"/>
      <c r="J293" s="831"/>
      <c r="K293" s="831"/>
      <c r="L293" s="831"/>
      <c r="M293" s="831"/>
      <c r="N293" s="831">
        <v>2</v>
      </c>
      <c r="O293" s="831">
        <v>7686</v>
      </c>
      <c r="P293" s="827"/>
      <c r="Q293" s="832">
        <v>3843</v>
      </c>
    </row>
    <row r="294" spans="1:17" ht="14.45" customHeight="1" x14ac:dyDescent="0.2">
      <c r="A294" s="821" t="s">
        <v>9608</v>
      </c>
      <c r="B294" s="822" t="s">
        <v>9609</v>
      </c>
      <c r="C294" s="822" t="s">
        <v>7235</v>
      </c>
      <c r="D294" s="822" t="s">
        <v>9610</v>
      </c>
      <c r="E294" s="822" t="s">
        <v>9611</v>
      </c>
      <c r="F294" s="831">
        <v>3074</v>
      </c>
      <c r="G294" s="831">
        <v>534876</v>
      </c>
      <c r="H294" s="831">
        <v>0.9590317808956027</v>
      </c>
      <c r="I294" s="831">
        <v>174</v>
      </c>
      <c r="J294" s="831">
        <v>3187</v>
      </c>
      <c r="K294" s="831">
        <v>557725</v>
      </c>
      <c r="L294" s="831">
        <v>1</v>
      </c>
      <c r="M294" s="831">
        <v>175</v>
      </c>
      <c r="N294" s="831">
        <v>2375</v>
      </c>
      <c r="O294" s="831">
        <v>418000</v>
      </c>
      <c r="P294" s="827">
        <v>0.74947330673719126</v>
      </c>
      <c r="Q294" s="832">
        <v>176</v>
      </c>
    </row>
    <row r="295" spans="1:17" ht="14.45" customHeight="1" x14ac:dyDescent="0.2">
      <c r="A295" s="821" t="s">
        <v>9608</v>
      </c>
      <c r="B295" s="822" t="s">
        <v>9609</v>
      </c>
      <c r="C295" s="822" t="s">
        <v>7235</v>
      </c>
      <c r="D295" s="822" t="s">
        <v>9612</v>
      </c>
      <c r="E295" s="822" t="s">
        <v>9613</v>
      </c>
      <c r="F295" s="831">
        <v>3</v>
      </c>
      <c r="G295" s="831">
        <v>3210</v>
      </c>
      <c r="H295" s="831">
        <v>0.59832246039142589</v>
      </c>
      <c r="I295" s="831">
        <v>1070</v>
      </c>
      <c r="J295" s="831">
        <v>5</v>
      </c>
      <c r="K295" s="831">
        <v>5365</v>
      </c>
      <c r="L295" s="831">
        <v>1</v>
      </c>
      <c r="M295" s="831">
        <v>1073</v>
      </c>
      <c r="N295" s="831">
        <v>113</v>
      </c>
      <c r="O295" s="831">
        <v>121475</v>
      </c>
      <c r="P295" s="827">
        <v>22.642124883504195</v>
      </c>
      <c r="Q295" s="832">
        <v>1075</v>
      </c>
    </row>
    <row r="296" spans="1:17" ht="14.45" customHeight="1" x14ac:dyDescent="0.2">
      <c r="A296" s="821" t="s">
        <v>9608</v>
      </c>
      <c r="B296" s="822" t="s">
        <v>9609</v>
      </c>
      <c r="C296" s="822" t="s">
        <v>7235</v>
      </c>
      <c r="D296" s="822" t="s">
        <v>9614</v>
      </c>
      <c r="E296" s="822" t="s">
        <v>9615</v>
      </c>
      <c r="F296" s="831">
        <v>52</v>
      </c>
      <c r="G296" s="831">
        <v>2392</v>
      </c>
      <c r="H296" s="831">
        <v>1.0178723404255319</v>
      </c>
      <c r="I296" s="831">
        <v>46</v>
      </c>
      <c r="J296" s="831">
        <v>50</v>
      </c>
      <c r="K296" s="831">
        <v>2350</v>
      </c>
      <c r="L296" s="831">
        <v>1</v>
      </c>
      <c r="M296" s="831">
        <v>47</v>
      </c>
      <c r="N296" s="831">
        <v>86</v>
      </c>
      <c r="O296" s="831">
        <v>4042</v>
      </c>
      <c r="P296" s="827">
        <v>1.72</v>
      </c>
      <c r="Q296" s="832">
        <v>47</v>
      </c>
    </row>
    <row r="297" spans="1:17" ht="14.45" customHeight="1" x14ac:dyDescent="0.2">
      <c r="A297" s="821" t="s">
        <v>9608</v>
      </c>
      <c r="B297" s="822" t="s">
        <v>9609</v>
      </c>
      <c r="C297" s="822" t="s">
        <v>7235</v>
      </c>
      <c r="D297" s="822" t="s">
        <v>9516</v>
      </c>
      <c r="E297" s="822" t="s">
        <v>9517</v>
      </c>
      <c r="F297" s="831">
        <v>21</v>
      </c>
      <c r="G297" s="831">
        <v>7287</v>
      </c>
      <c r="H297" s="831">
        <v>0.87248563218390807</v>
      </c>
      <c r="I297" s="831">
        <v>347</v>
      </c>
      <c r="J297" s="831">
        <v>24</v>
      </c>
      <c r="K297" s="831">
        <v>8352</v>
      </c>
      <c r="L297" s="831">
        <v>1</v>
      </c>
      <c r="M297" s="831">
        <v>348</v>
      </c>
      <c r="N297" s="831">
        <v>6</v>
      </c>
      <c r="O297" s="831">
        <v>2088</v>
      </c>
      <c r="P297" s="827">
        <v>0.25</v>
      </c>
      <c r="Q297" s="832">
        <v>348</v>
      </c>
    </row>
    <row r="298" spans="1:17" ht="14.45" customHeight="1" x14ac:dyDescent="0.2">
      <c r="A298" s="821" t="s">
        <v>9608</v>
      </c>
      <c r="B298" s="822" t="s">
        <v>9609</v>
      </c>
      <c r="C298" s="822" t="s">
        <v>7235</v>
      </c>
      <c r="D298" s="822" t="s">
        <v>9616</v>
      </c>
      <c r="E298" s="822" t="s">
        <v>9617</v>
      </c>
      <c r="F298" s="831">
        <v>2</v>
      </c>
      <c r="G298" s="831">
        <v>102</v>
      </c>
      <c r="H298" s="831"/>
      <c r="I298" s="831">
        <v>51</v>
      </c>
      <c r="J298" s="831"/>
      <c r="K298" s="831"/>
      <c r="L298" s="831"/>
      <c r="M298" s="831"/>
      <c r="N298" s="831">
        <v>6</v>
      </c>
      <c r="O298" s="831">
        <v>312</v>
      </c>
      <c r="P298" s="827"/>
      <c r="Q298" s="832">
        <v>52</v>
      </c>
    </row>
    <row r="299" spans="1:17" ht="14.45" customHeight="1" x14ac:dyDescent="0.2">
      <c r="A299" s="821" t="s">
        <v>9608</v>
      </c>
      <c r="B299" s="822" t="s">
        <v>9609</v>
      </c>
      <c r="C299" s="822" t="s">
        <v>7235</v>
      </c>
      <c r="D299" s="822" t="s">
        <v>9618</v>
      </c>
      <c r="E299" s="822" t="s">
        <v>9619</v>
      </c>
      <c r="F299" s="831">
        <v>44</v>
      </c>
      <c r="G299" s="831">
        <v>16588</v>
      </c>
      <c r="H299" s="831">
        <v>0.26758291392437733</v>
      </c>
      <c r="I299" s="831">
        <v>377</v>
      </c>
      <c r="J299" s="831">
        <v>164</v>
      </c>
      <c r="K299" s="831">
        <v>61992</v>
      </c>
      <c r="L299" s="831">
        <v>1</v>
      </c>
      <c r="M299" s="831">
        <v>378</v>
      </c>
      <c r="N299" s="831">
        <v>220</v>
      </c>
      <c r="O299" s="831">
        <v>83160</v>
      </c>
      <c r="P299" s="827">
        <v>1.3414634146341464</v>
      </c>
      <c r="Q299" s="832">
        <v>378</v>
      </c>
    </row>
    <row r="300" spans="1:17" ht="14.45" customHeight="1" x14ac:dyDescent="0.2">
      <c r="A300" s="821" t="s">
        <v>9608</v>
      </c>
      <c r="B300" s="822" t="s">
        <v>9609</v>
      </c>
      <c r="C300" s="822" t="s">
        <v>7235</v>
      </c>
      <c r="D300" s="822" t="s">
        <v>9620</v>
      </c>
      <c r="E300" s="822" t="s">
        <v>9621</v>
      </c>
      <c r="F300" s="831">
        <v>1</v>
      </c>
      <c r="G300" s="831">
        <v>34</v>
      </c>
      <c r="H300" s="831"/>
      <c r="I300" s="831">
        <v>34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9608</v>
      </c>
      <c r="B301" s="822" t="s">
        <v>9609</v>
      </c>
      <c r="C301" s="822" t="s">
        <v>7235</v>
      </c>
      <c r="D301" s="822" t="s">
        <v>9622</v>
      </c>
      <c r="E301" s="822" t="s">
        <v>9623</v>
      </c>
      <c r="F301" s="831">
        <v>17</v>
      </c>
      <c r="G301" s="831">
        <v>8908</v>
      </c>
      <c r="H301" s="831">
        <v>0.70698412698412694</v>
      </c>
      <c r="I301" s="831">
        <v>524</v>
      </c>
      <c r="J301" s="831">
        <v>24</v>
      </c>
      <c r="K301" s="831">
        <v>12600</v>
      </c>
      <c r="L301" s="831">
        <v>1</v>
      </c>
      <c r="M301" s="831">
        <v>525</v>
      </c>
      <c r="N301" s="831">
        <v>36</v>
      </c>
      <c r="O301" s="831">
        <v>18900</v>
      </c>
      <c r="P301" s="827">
        <v>1.5</v>
      </c>
      <c r="Q301" s="832">
        <v>525</v>
      </c>
    </row>
    <row r="302" spans="1:17" ht="14.45" customHeight="1" x14ac:dyDescent="0.2">
      <c r="A302" s="821" t="s">
        <v>9608</v>
      </c>
      <c r="B302" s="822" t="s">
        <v>9609</v>
      </c>
      <c r="C302" s="822" t="s">
        <v>7235</v>
      </c>
      <c r="D302" s="822" t="s">
        <v>9624</v>
      </c>
      <c r="E302" s="822" t="s">
        <v>9625</v>
      </c>
      <c r="F302" s="831">
        <v>5</v>
      </c>
      <c r="G302" s="831">
        <v>287</v>
      </c>
      <c r="H302" s="831">
        <v>0.98965517241379308</v>
      </c>
      <c r="I302" s="831">
        <v>57.4</v>
      </c>
      <c r="J302" s="831">
        <v>5</v>
      </c>
      <c r="K302" s="831">
        <v>290</v>
      </c>
      <c r="L302" s="831">
        <v>1</v>
      </c>
      <c r="M302" s="831">
        <v>58</v>
      </c>
      <c r="N302" s="831">
        <v>76</v>
      </c>
      <c r="O302" s="831">
        <v>4408</v>
      </c>
      <c r="P302" s="827">
        <v>15.2</v>
      </c>
      <c r="Q302" s="832">
        <v>58</v>
      </c>
    </row>
    <row r="303" spans="1:17" ht="14.45" customHeight="1" x14ac:dyDescent="0.2">
      <c r="A303" s="821" t="s">
        <v>9608</v>
      </c>
      <c r="B303" s="822" t="s">
        <v>9609</v>
      </c>
      <c r="C303" s="822" t="s">
        <v>7235</v>
      </c>
      <c r="D303" s="822" t="s">
        <v>9626</v>
      </c>
      <c r="E303" s="822" t="s">
        <v>9627</v>
      </c>
      <c r="F303" s="831">
        <v>70</v>
      </c>
      <c r="G303" s="831">
        <v>15750</v>
      </c>
      <c r="H303" s="831">
        <v>0.72594026548672563</v>
      </c>
      <c r="I303" s="831">
        <v>225</v>
      </c>
      <c r="J303" s="831">
        <v>96</v>
      </c>
      <c r="K303" s="831">
        <v>21696</v>
      </c>
      <c r="L303" s="831">
        <v>1</v>
      </c>
      <c r="M303" s="831">
        <v>226</v>
      </c>
      <c r="N303" s="831">
        <v>26</v>
      </c>
      <c r="O303" s="831">
        <v>5902</v>
      </c>
      <c r="P303" s="827">
        <v>0.27203171091445427</v>
      </c>
      <c r="Q303" s="832">
        <v>227</v>
      </c>
    </row>
    <row r="304" spans="1:17" ht="14.45" customHeight="1" x14ac:dyDescent="0.2">
      <c r="A304" s="821" t="s">
        <v>9608</v>
      </c>
      <c r="B304" s="822" t="s">
        <v>9609</v>
      </c>
      <c r="C304" s="822" t="s">
        <v>7235</v>
      </c>
      <c r="D304" s="822" t="s">
        <v>9628</v>
      </c>
      <c r="E304" s="822" t="s">
        <v>9629</v>
      </c>
      <c r="F304" s="831">
        <v>67</v>
      </c>
      <c r="G304" s="831">
        <v>37118</v>
      </c>
      <c r="H304" s="831">
        <v>0.7191320352610675</v>
      </c>
      <c r="I304" s="831">
        <v>554</v>
      </c>
      <c r="J304" s="831">
        <v>93</v>
      </c>
      <c r="K304" s="831">
        <v>51615</v>
      </c>
      <c r="L304" s="831">
        <v>1</v>
      </c>
      <c r="M304" s="831">
        <v>555</v>
      </c>
      <c r="N304" s="831">
        <v>28</v>
      </c>
      <c r="O304" s="831">
        <v>15596</v>
      </c>
      <c r="P304" s="827">
        <v>0.3021602247408699</v>
      </c>
      <c r="Q304" s="832">
        <v>557</v>
      </c>
    </row>
    <row r="305" spans="1:17" ht="14.45" customHeight="1" x14ac:dyDescent="0.2">
      <c r="A305" s="821" t="s">
        <v>9608</v>
      </c>
      <c r="B305" s="822" t="s">
        <v>9609</v>
      </c>
      <c r="C305" s="822" t="s">
        <v>7235</v>
      </c>
      <c r="D305" s="822" t="s">
        <v>9630</v>
      </c>
      <c r="E305" s="822" t="s">
        <v>9631</v>
      </c>
      <c r="F305" s="831"/>
      <c r="G305" s="831"/>
      <c r="H305" s="831"/>
      <c r="I305" s="831"/>
      <c r="J305" s="831"/>
      <c r="K305" s="831"/>
      <c r="L305" s="831"/>
      <c r="M305" s="831"/>
      <c r="N305" s="831">
        <v>2</v>
      </c>
      <c r="O305" s="831">
        <v>290</v>
      </c>
      <c r="P305" s="827"/>
      <c r="Q305" s="832">
        <v>145</v>
      </c>
    </row>
    <row r="306" spans="1:17" ht="14.45" customHeight="1" x14ac:dyDescent="0.2">
      <c r="A306" s="821" t="s">
        <v>9608</v>
      </c>
      <c r="B306" s="822" t="s">
        <v>9609</v>
      </c>
      <c r="C306" s="822" t="s">
        <v>7235</v>
      </c>
      <c r="D306" s="822" t="s">
        <v>9632</v>
      </c>
      <c r="E306" s="822" t="s">
        <v>9633</v>
      </c>
      <c r="F306" s="831"/>
      <c r="G306" s="831"/>
      <c r="H306" s="831"/>
      <c r="I306" s="831"/>
      <c r="J306" s="831"/>
      <c r="K306" s="831"/>
      <c r="L306" s="831"/>
      <c r="M306" s="831"/>
      <c r="N306" s="831">
        <v>1</v>
      </c>
      <c r="O306" s="831">
        <v>67</v>
      </c>
      <c r="P306" s="827"/>
      <c r="Q306" s="832">
        <v>67</v>
      </c>
    </row>
    <row r="307" spans="1:17" ht="14.45" customHeight="1" x14ac:dyDescent="0.2">
      <c r="A307" s="821" t="s">
        <v>9608</v>
      </c>
      <c r="B307" s="822" t="s">
        <v>9609</v>
      </c>
      <c r="C307" s="822" t="s">
        <v>7235</v>
      </c>
      <c r="D307" s="822" t="s">
        <v>9634</v>
      </c>
      <c r="E307" s="822" t="s">
        <v>9635</v>
      </c>
      <c r="F307" s="831">
        <v>311</v>
      </c>
      <c r="G307" s="831">
        <v>42479</v>
      </c>
      <c r="H307" s="831">
        <v>0.97720266850701631</v>
      </c>
      <c r="I307" s="831">
        <v>136.58842443729904</v>
      </c>
      <c r="J307" s="831">
        <v>315</v>
      </c>
      <c r="K307" s="831">
        <v>43470</v>
      </c>
      <c r="L307" s="831">
        <v>1</v>
      </c>
      <c r="M307" s="831">
        <v>138</v>
      </c>
      <c r="N307" s="831">
        <v>394</v>
      </c>
      <c r="O307" s="831">
        <v>54766</v>
      </c>
      <c r="P307" s="827">
        <v>1.2598573729008511</v>
      </c>
      <c r="Q307" s="832">
        <v>139</v>
      </c>
    </row>
    <row r="308" spans="1:17" ht="14.45" customHeight="1" x14ac:dyDescent="0.2">
      <c r="A308" s="821" t="s">
        <v>9608</v>
      </c>
      <c r="B308" s="822" t="s">
        <v>9609</v>
      </c>
      <c r="C308" s="822" t="s">
        <v>7235</v>
      </c>
      <c r="D308" s="822" t="s">
        <v>9636</v>
      </c>
      <c r="E308" s="822" t="s">
        <v>9637</v>
      </c>
      <c r="F308" s="831">
        <v>259</v>
      </c>
      <c r="G308" s="831">
        <v>23569</v>
      </c>
      <c r="H308" s="831">
        <v>0.95235978664942622</v>
      </c>
      <c r="I308" s="831">
        <v>91</v>
      </c>
      <c r="J308" s="831">
        <v>269</v>
      </c>
      <c r="K308" s="831">
        <v>24748</v>
      </c>
      <c r="L308" s="831">
        <v>1</v>
      </c>
      <c r="M308" s="831">
        <v>92</v>
      </c>
      <c r="N308" s="831">
        <v>205</v>
      </c>
      <c r="O308" s="831">
        <v>19065</v>
      </c>
      <c r="P308" s="827">
        <v>0.77036528204299337</v>
      </c>
      <c r="Q308" s="832">
        <v>93</v>
      </c>
    </row>
    <row r="309" spans="1:17" ht="14.45" customHeight="1" x14ac:dyDescent="0.2">
      <c r="A309" s="821" t="s">
        <v>9608</v>
      </c>
      <c r="B309" s="822" t="s">
        <v>9609</v>
      </c>
      <c r="C309" s="822" t="s">
        <v>7235</v>
      </c>
      <c r="D309" s="822" t="s">
        <v>9638</v>
      </c>
      <c r="E309" s="822" t="s">
        <v>9639</v>
      </c>
      <c r="F309" s="831"/>
      <c r="G309" s="831"/>
      <c r="H309" s="831"/>
      <c r="I309" s="831"/>
      <c r="J309" s="831"/>
      <c r="K309" s="831"/>
      <c r="L309" s="831"/>
      <c r="M309" s="831"/>
      <c r="N309" s="831">
        <v>2</v>
      </c>
      <c r="O309" s="831">
        <v>282</v>
      </c>
      <c r="P309" s="827"/>
      <c r="Q309" s="832">
        <v>141</v>
      </c>
    </row>
    <row r="310" spans="1:17" ht="14.45" customHeight="1" x14ac:dyDescent="0.2">
      <c r="A310" s="821" t="s">
        <v>9608</v>
      </c>
      <c r="B310" s="822" t="s">
        <v>9609</v>
      </c>
      <c r="C310" s="822" t="s">
        <v>7235</v>
      </c>
      <c r="D310" s="822" t="s">
        <v>9640</v>
      </c>
      <c r="E310" s="822" t="s">
        <v>9641</v>
      </c>
      <c r="F310" s="831">
        <v>6</v>
      </c>
      <c r="G310" s="831">
        <v>400</v>
      </c>
      <c r="H310" s="831">
        <v>0.85287846481876328</v>
      </c>
      <c r="I310" s="831">
        <v>66.666666666666671</v>
      </c>
      <c r="J310" s="831">
        <v>7</v>
      </c>
      <c r="K310" s="831">
        <v>469</v>
      </c>
      <c r="L310" s="831">
        <v>1</v>
      </c>
      <c r="M310" s="831">
        <v>67</v>
      </c>
      <c r="N310" s="831">
        <v>25</v>
      </c>
      <c r="O310" s="831">
        <v>1675</v>
      </c>
      <c r="P310" s="827">
        <v>3.5714285714285716</v>
      </c>
      <c r="Q310" s="832">
        <v>67</v>
      </c>
    </row>
    <row r="311" spans="1:17" ht="14.45" customHeight="1" x14ac:dyDescent="0.2">
      <c r="A311" s="821" t="s">
        <v>9608</v>
      </c>
      <c r="B311" s="822" t="s">
        <v>9609</v>
      </c>
      <c r="C311" s="822" t="s">
        <v>7235</v>
      </c>
      <c r="D311" s="822" t="s">
        <v>9525</v>
      </c>
      <c r="E311" s="822" t="s">
        <v>9526</v>
      </c>
      <c r="F311" s="831">
        <v>21</v>
      </c>
      <c r="G311" s="831">
        <v>6888</v>
      </c>
      <c r="H311" s="831">
        <v>0.3271276595744681</v>
      </c>
      <c r="I311" s="831">
        <v>328</v>
      </c>
      <c r="J311" s="831">
        <v>64</v>
      </c>
      <c r="K311" s="831">
        <v>21056</v>
      </c>
      <c r="L311" s="831">
        <v>1</v>
      </c>
      <c r="M311" s="831">
        <v>329</v>
      </c>
      <c r="N311" s="831">
        <v>239</v>
      </c>
      <c r="O311" s="831">
        <v>78631</v>
      </c>
      <c r="P311" s="827">
        <v>3.734375</v>
      </c>
      <c r="Q311" s="832">
        <v>329</v>
      </c>
    </row>
    <row r="312" spans="1:17" ht="14.45" customHeight="1" x14ac:dyDescent="0.2">
      <c r="A312" s="821" t="s">
        <v>9608</v>
      </c>
      <c r="B312" s="822" t="s">
        <v>9609</v>
      </c>
      <c r="C312" s="822" t="s">
        <v>7235</v>
      </c>
      <c r="D312" s="822" t="s">
        <v>9642</v>
      </c>
      <c r="E312" s="822" t="s">
        <v>9643</v>
      </c>
      <c r="F312" s="831">
        <v>94</v>
      </c>
      <c r="G312" s="831">
        <v>4794</v>
      </c>
      <c r="H312" s="831">
        <v>1.2804487179487178</v>
      </c>
      <c r="I312" s="831">
        <v>51</v>
      </c>
      <c r="J312" s="831">
        <v>72</v>
      </c>
      <c r="K312" s="831">
        <v>3744</v>
      </c>
      <c r="L312" s="831">
        <v>1</v>
      </c>
      <c r="M312" s="831">
        <v>52</v>
      </c>
      <c r="N312" s="831">
        <v>71</v>
      </c>
      <c r="O312" s="831">
        <v>3692</v>
      </c>
      <c r="P312" s="827">
        <v>0.98611111111111116</v>
      </c>
      <c r="Q312" s="832">
        <v>52</v>
      </c>
    </row>
    <row r="313" spans="1:17" ht="14.45" customHeight="1" x14ac:dyDescent="0.2">
      <c r="A313" s="821" t="s">
        <v>9608</v>
      </c>
      <c r="B313" s="822" t="s">
        <v>9609</v>
      </c>
      <c r="C313" s="822" t="s">
        <v>7235</v>
      </c>
      <c r="D313" s="822" t="s">
        <v>9644</v>
      </c>
      <c r="E313" s="822" t="s">
        <v>9645</v>
      </c>
      <c r="F313" s="831">
        <v>18</v>
      </c>
      <c r="G313" s="831">
        <v>11016</v>
      </c>
      <c r="H313" s="831">
        <v>0.99512195121951219</v>
      </c>
      <c r="I313" s="831">
        <v>612</v>
      </c>
      <c r="J313" s="831">
        <v>18</v>
      </c>
      <c r="K313" s="831">
        <v>11070</v>
      </c>
      <c r="L313" s="831">
        <v>1</v>
      </c>
      <c r="M313" s="831">
        <v>615</v>
      </c>
      <c r="N313" s="831">
        <v>9</v>
      </c>
      <c r="O313" s="831">
        <v>5553</v>
      </c>
      <c r="P313" s="827">
        <v>0.50162601626016257</v>
      </c>
      <c r="Q313" s="832">
        <v>617</v>
      </c>
    </row>
    <row r="314" spans="1:17" ht="14.45" customHeight="1" x14ac:dyDescent="0.2">
      <c r="A314" s="821" t="s">
        <v>9608</v>
      </c>
      <c r="B314" s="822" t="s">
        <v>9609</v>
      </c>
      <c r="C314" s="822" t="s">
        <v>7235</v>
      </c>
      <c r="D314" s="822" t="s">
        <v>9646</v>
      </c>
      <c r="E314" s="822" t="s">
        <v>9647</v>
      </c>
      <c r="F314" s="831">
        <v>1</v>
      </c>
      <c r="G314" s="831">
        <v>47</v>
      </c>
      <c r="H314" s="831"/>
      <c r="I314" s="831">
        <v>47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9608</v>
      </c>
      <c r="B315" s="822" t="s">
        <v>9609</v>
      </c>
      <c r="C315" s="822" t="s">
        <v>7235</v>
      </c>
      <c r="D315" s="822" t="s">
        <v>9648</v>
      </c>
      <c r="E315" s="822" t="s">
        <v>9649</v>
      </c>
      <c r="F315" s="831">
        <v>748</v>
      </c>
      <c r="G315" s="831">
        <v>37608</v>
      </c>
      <c r="H315" s="831">
        <v>0.9880201765447667</v>
      </c>
      <c r="I315" s="831">
        <v>50.278074866310163</v>
      </c>
      <c r="J315" s="831">
        <v>732</v>
      </c>
      <c r="K315" s="831">
        <v>38064</v>
      </c>
      <c r="L315" s="831">
        <v>1</v>
      </c>
      <c r="M315" s="831">
        <v>52</v>
      </c>
      <c r="N315" s="831">
        <v>260</v>
      </c>
      <c r="O315" s="831">
        <v>13780</v>
      </c>
      <c r="P315" s="827">
        <v>0.36202185792349728</v>
      </c>
      <c r="Q315" s="832">
        <v>53</v>
      </c>
    </row>
    <row r="316" spans="1:17" ht="14.45" customHeight="1" x14ac:dyDescent="0.2">
      <c r="A316" s="821" t="s">
        <v>9608</v>
      </c>
      <c r="B316" s="822" t="s">
        <v>9609</v>
      </c>
      <c r="C316" s="822" t="s">
        <v>7235</v>
      </c>
      <c r="D316" s="822" t="s">
        <v>9650</v>
      </c>
      <c r="E316" s="822" t="s">
        <v>9651</v>
      </c>
      <c r="F316" s="831">
        <v>7</v>
      </c>
      <c r="G316" s="831">
        <v>10451</v>
      </c>
      <c r="H316" s="831">
        <v>2.3286541889483066</v>
      </c>
      <c r="I316" s="831">
        <v>1493</v>
      </c>
      <c r="J316" s="831">
        <v>3</v>
      </c>
      <c r="K316" s="831">
        <v>4488</v>
      </c>
      <c r="L316" s="831">
        <v>1</v>
      </c>
      <c r="M316" s="831">
        <v>1496</v>
      </c>
      <c r="N316" s="831">
        <v>193</v>
      </c>
      <c r="O316" s="831">
        <v>289114</v>
      </c>
      <c r="P316" s="827">
        <v>64.419340463458113</v>
      </c>
      <c r="Q316" s="832">
        <v>1498</v>
      </c>
    </row>
    <row r="317" spans="1:17" ht="14.45" customHeight="1" x14ac:dyDescent="0.2">
      <c r="A317" s="821" t="s">
        <v>9608</v>
      </c>
      <c r="B317" s="822" t="s">
        <v>9609</v>
      </c>
      <c r="C317" s="822" t="s">
        <v>7235</v>
      </c>
      <c r="D317" s="822" t="s">
        <v>9652</v>
      </c>
      <c r="E317" s="822" t="s">
        <v>9653</v>
      </c>
      <c r="F317" s="831">
        <v>9</v>
      </c>
      <c r="G317" s="831">
        <v>2943</v>
      </c>
      <c r="H317" s="831">
        <v>1.4908814589665653</v>
      </c>
      <c r="I317" s="831">
        <v>327</v>
      </c>
      <c r="J317" s="831">
        <v>6</v>
      </c>
      <c r="K317" s="831">
        <v>1974</v>
      </c>
      <c r="L317" s="831">
        <v>1</v>
      </c>
      <c r="M317" s="831">
        <v>329</v>
      </c>
      <c r="N317" s="831">
        <v>113</v>
      </c>
      <c r="O317" s="831">
        <v>37403</v>
      </c>
      <c r="P317" s="827">
        <v>18.947821681864234</v>
      </c>
      <c r="Q317" s="832">
        <v>331</v>
      </c>
    </row>
    <row r="318" spans="1:17" ht="14.45" customHeight="1" x14ac:dyDescent="0.2">
      <c r="A318" s="821" t="s">
        <v>9608</v>
      </c>
      <c r="B318" s="822" t="s">
        <v>9609</v>
      </c>
      <c r="C318" s="822" t="s">
        <v>7235</v>
      </c>
      <c r="D318" s="822" t="s">
        <v>9654</v>
      </c>
      <c r="E318" s="822" t="s">
        <v>9655</v>
      </c>
      <c r="F318" s="831"/>
      <c r="G318" s="831"/>
      <c r="H318" s="831"/>
      <c r="I318" s="831"/>
      <c r="J318" s="831"/>
      <c r="K318" s="831"/>
      <c r="L318" s="831"/>
      <c r="M318" s="831"/>
      <c r="N318" s="831">
        <v>145</v>
      </c>
      <c r="O318" s="831">
        <v>129630</v>
      </c>
      <c r="P318" s="827"/>
      <c r="Q318" s="832">
        <v>894</v>
      </c>
    </row>
    <row r="319" spans="1:17" ht="14.45" customHeight="1" x14ac:dyDescent="0.2">
      <c r="A319" s="821" t="s">
        <v>9608</v>
      </c>
      <c r="B319" s="822" t="s">
        <v>9609</v>
      </c>
      <c r="C319" s="822" t="s">
        <v>7235</v>
      </c>
      <c r="D319" s="822" t="s">
        <v>9656</v>
      </c>
      <c r="E319" s="822" t="s">
        <v>9657</v>
      </c>
      <c r="F319" s="831">
        <v>294</v>
      </c>
      <c r="G319" s="831">
        <v>76734</v>
      </c>
      <c r="H319" s="831">
        <v>1.0204803574753305</v>
      </c>
      <c r="I319" s="831">
        <v>261</v>
      </c>
      <c r="J319" s="831">
        <v>287</v>
      </c>
      <c r="K319" s="831">
        <v>75194</v>
      </c>
      <c r="L319" s="831">
        <v>1</v>
      </c>
      <c r="M319" s="831">
        <v>262</v>
      </c>
      <c r="N319" s="831">
        <v>304</v>
      </c>
      <c r="O319" s="831">
        <v>80256</v>
      </c>
      <c r="P319" s="827">
        <v>1.0673192010000798</v>
      </c>
      <c r="Q319" s="832">
        <v>264</v>
      </c>
    </row>
    <row r="320" spans="1:17" ht="14.45" customHeight="1" x14ac:dyDescent="0.2">
      <c r="A320" s="821" t="s">
        <v>9608</v>
      </c>
      <c r="B320" s="822" t="s">
        <v>9609</v>
      </c>
      <c r="C320" s="822" t="s">
        <v>7235</v>
      </c>
      <c r="D320" s="822" t="s">
        <v>9658</v>
      </c>
      <c r="E320" s="822" t="s">
        <v>9659</v>
      </c>
      <c r="F320" s="831">
        <v>7</v>
      </c>
      <c r="G320" s="831">
        <v>1155</v>
      </c>
      <c r="H320" s="831">
        <v>0.21743222891566266</v>
      </c>
      <c r="I320" s="831">
        <v>165</v>
      </c>
      <c r="J320" s="831">
        <v>32</v>
      </c>
      <c r="K320" s="831">
        <v>5312</v>
      </c>
      <c r="L320" s="831">
        <v>1</v>
      </c>
      <c r="M320" s="831">
        <v>166</v>
      </c>
      <c r="N320" s="831">
        <v>28</v>
      </c>
      <c r="O320" s="831">
        <v>4676</v>
      </c>
      <c r="P320" s="827">
        <v>0.88027108433734935</v>
      </c>
      <c r="Q320" s="832">
        <v>167</v>
      </c>
    </row>
    <row r="321" spans="1:17" ht="14.45" customHeight="1" x14ac:dyDescent="0.2">
      <c r="A321" s="821" t="s">
        <v>9608</v>
      </c>
      <c r="B321" s="822" t="s">
        <v>9609</v>
      </c>
      <c r="C321" s="822" t="s">
        <v>7235</v>
      </c>
      <c r="D321" s="822" t="s">
        <v>9660</v>
      </c>
      <c r="E321" s="822" t="s">
        <v>9661</v>
      </c>
      <c r="F321" s="831">
        <v>60</v>
      </c>
      <c r="G321" s="831">
        <v>9099</v>
      </c>
      <c r="H321" s="831">
        <v>0.52053775743707098</v>
      </c>
      <c r="I321" s="831">
        <v>151.65</v>
      </c>
      <c r="J321" s="831">
        <v>115</v>
      </c>
      <c r="K321" s="831">
        <v>17480</v>
      </c>
      <c r="L321" s="831">
        <v>1</v>
      </c>
      <c r="M321" s="831">
        <v>152</v>
      </c>
      <c r="N321" s="831">
        <v>19</v>
      </c>
      <c r="O321" s="831">
        <v>2907</v>
      </c>
      <c r="P321" s="827">
        <v>0.16630434782608697</v>
      </c>
      <c r="Q321" s="832">
        <v>153</v>
      </c>
    </row>
    <row r="322" spans="1:17" ht="14.45" customHeight="1" x14ac:dyDescent="0.2">
      <c r="A322" s="821" t="s">
        <v>9662</v>
      </c>
      <c r="B322" s="822" t="s">
        <v>9405</v>
      </c>
      <c r="C322" s="822" t="s">
        <v>7235</v>
      </c>
      <c r="D322" s="822" t="s">
        <v>9663</v>
      </c>
      <c r="E322" s="822" t="s">
        <v>9664</v>
      </c>
      <c r="F322" s="831">
        <v>3</v>
      </c>
      <c r="G322" s="831">
        <v>4449</v>
      </c>
      <c r="H322" s="831"/>
      <c r="I322" s="831">
        <v>1483</v>
      </c>
      <c r="J322" s="831"/>
      <c r="K322" s="831"/>
      <c r="L322" s="831"/>
      <c r="M322" s="831"/>
      <c r="N322" s="831">
        <v>1</v>
      </c>
      <c r="O322" s="831">
        <v>1488</v>
      </c>
      <c r="P322" s="827"/>
      <c r="Q322" s="832">
        <v>1488</v>
      </c>
    </row>
    <row r="323" spans="1:17" ht="14.45" customHeight="1" x14ac:dyDescent="0.2">
      <c r="A323" s="821" t="s">
        <v>9662</v>
      </c>
      <c r="B323" s="822" t="s">
        <v>9405</v>
      </c>
      <c r="C323" s="822" t="s">
        <v>7235</v>
      </c>
      <c r="D323" s="822" t="s">
        <v>9665</v>
      </c>
      <c r="E323" s="822" t="s">
        <v>9666</v>
      </c>
      <c r="F323" s="831">
        <v>1</v>
      </c>
      <c r="G323" s="831">
        <v>658</v>
      </c>
      <c r="H323" s="831">
        <v>1.84344707794027E-2</v>
      </c>
      <c r="I323" s="831">
        <v>658</v>
      </c>
      <c r="J323" s="831">
        <v>54</v>
      </c>
      <c r="K323" s="831">
        <v>35694</v>
      </c>
      <c r="L323" s="831">
        <v>1</v>
      </c>
      <c r="M323" s="831">
        <v>661</v>
      </c>
      <c r="N323" s="831">
        <v>8</v>
      </c>
      <c r="O323" s="831">
        <v>5304</v>
      </c>
      <c r="P323" s="827">
        <v>0.14859640275676583</v>
      </c>
      <c r="Q323" s="832">
        <v>663</v>
      </c>
    </row>
    <row r="324" spans="1:17" ht="14.45" customHeight="1" x14ac:dyDescent="0.2">
      <c r="A324" s="821" t="s">
        <v>9662</v>
      </c>
      <c r="B324" s="822" t="s">
        <v>9405</v>
      </c>
      <c r="C324" s="822" t="s">
        <v>7235</v>
      </c>
      <c r="D324" s="822" t="s">
        <v>9667</v>
      </c>
      <c r="E324" s="822" t="s">
        <v>9668</v>
      </c>
      <c r="F324" s="831"/>
      <c r="G324" s="831"/>
      <c r="H324" s="831"/>
      <c r="I324" s="831"/>
      <c r="J324" s="831">
        <v>1</v>
      </c>
      <c r="K324" s="831">
        <v>846</v>
      </c>
      <c r="L324" s="831">
        <v>1</v>
      </c>
      <c r="M324" s="831">
        <v>846</v>
      </c>
      <c r="N324" s="831">
        <v>2</v>
      </c>
      <c r="O324" s="831">
        <v>1698</v>
      </c>
      <c r="P324" s="827">
        <v>2.0070921985815602</v>
      </c>
      <c r="Q324" s="832">
        <v>849</v>
      </c>
    </row>
    <row r="325" spans="1:17" ht="14.45" customHeight="1" x14ac:dyDescent="0.2">
      <c r="A325" s="821" t="s">
        <v>9662</v>
      </c>
      <c r="B325" s="822" t="s">
        <v>9405</v>
      </c>
      <c r="C325" s="822" t="s">
        <v>7235</v>
      </c>
      <c r="D325" s="822" t="s">
        <v>9240</v>
      </c>
      <c r="E325" s="822" t="s">
        <v>9241</v>
      </c>
      <c r="F325" s="831"/>
      <c r="G325" s="831"/>
      <c r="H325" s="831"/>
      <c r="I325" s="831"/>
      <c r="J325" s="831">
        <v>1</v>
      </c>
      <c r="K325" s="831">
        <v>168</v>
      </c>
      <c r="L325" s="831">
        <v>1</v>
      </c>
      <c r="M325" s="831">
        <v>168</v>
      </c>
      <c r="N325" s="831"/>
      <c r="O325" s="831"/>
      <c r="P325" s="827"/>
      <c r="Q325" s="832"/>
    </row>
    <row r="326" spans="1:17" ht="14.45" customHeight="1" x14ac:dyDescent="0.2">
      <c r="A326" s="821" t="s">
        <v>9662</v>
      </c>
      <c r="B326" s="822" t="s">
        <v>9405</v>
      </c>
      <c r="C326" s="822" t="s">
        <v>7235</v>
      </c>
      <c r="D326" s="822" t="s">
        <v>9669</v>
      </c>
      <c r="E326" s="822" t="s">
        <v>9670</v>
      </c>
      <c r="F326" s="831"/>
      <c r="G326" s="831"/>
      <c r="H326" s="831"/>
      <c r="I326" s="831"/>
      <c r="J326" s="831">
        <v>1</v>
      </c>
      <c r="K326" s="831">
        <v>175</v>
      </c>
      <c r="L326" s="831">
        <v>1</v>
      </c>
      <c r="M326" s="831">
        <v>175</v>
      </c>
      <c r="N326" s="831"/>
      <c r="O326" s="831"/>
      <c r="P326" s="827"/>
      <c r="Q326" s="832"/>
    </row>
    <row r="327" spans="1:17" ht="14.45" customHeight="1" x14ac:dyDescent="0.2">
      <c r="A327" s="821" t="s">
        <v>9662</v>
      </c>
      <c r="B327" s="822" t="s">
        <v>9405</v>
      </c>
      <c r="C327" s="822" t="s">
        <v>7235</v>
      </c>
      <c r="D327" s="822" t="s">
        <v>9671</v>
      </c>
      <c r="E327" s="822" t="s">
        <v>9672</v>
      </c>
      <c r="F327" s="831">
        <v>2</v>
      </c>
      <c r="G327" s="831">
        <v>704</v>
      </c>
      <c r="H327" s="831">
        <v>3.6932116252229565E-2</v>
      </c>
      <c r="I327" s="831">
        <v>352</v>
      </c>
      <c r="J327" s="831">
        <v>54</v>
      </c>
      <c r="K327" s="831">
        <v>19062</v>
      </c>
      <c r="L327" s="831">
        <v>1</v>
      </c>
      <c r="M327" s="831">
        <v>353</v>
      </c>
      <c r="N327" s="831">
        <v>7</v>
      </c>
      <c r="O327" s="831">
        <v>2478</v>
      </c>
      <c r="P327" s="827">
        <v>0.12999685237645578</v>
      </c>
      <c r="Q327" s="832">
        <v>354</v>
      </c>
    </row>
    <row r="328" spans="1:17" ht="14.45" customHeight="1" x14ac:dyDescent="0.2">
      <c r="A328" s="821" t="s">
        <v>9662</v>
      </c>
      <c r="B328" s="822" t="s">
        <v>9405</v>
      </c>
      <c r="C328" s="822" t="s">
        <v>7235</v>
      </c>
      <c r="D328" s="822" t="s">
        <v>9673</v>
      </c>
      <c r="E328" s="822" t="s">
        <v>9674</v>
      </c>
      <c r="F328" s="831">
        <v>2</v>
      </c>
      <c r="G328" s="831">
        <v>1028</v>
      </c>
      <c r="H328" s="831">
        <v>4.0737071527640181E-2</v>
      </c>
      <c r="I328" s="831">
        <v>514</v>
      </c>
      <c r="J328" s="831">
        <v>49</v>
      </c>
      <c r="K328" s="831">
        <v>25235</v>
      </c>
      <c r="L328" s="831">
        <v>1</v>
      </c>
      <c r="M328" s="831">
        <v>515</v>
      </c>
      <c r="N328" s="831">
        <v>8</v>
      </c>
      <c r="O328" s="831">
        <v>4128</v>
      </c>
      <c r="P328" s="827">
        <v>0.16358232613433724</v>
      </c>
      <c r="Q328" s="832">
        <v>516</v>
      </c>
    </row>
    <row r="329" spans="1:17" ht="14.45" customHeight="1" x14ac:dyDescent="0.2">
      <c r="A329" s="821" t="s">
        <v>9662</v>
      </c>
      <c r="B329" s="822" t="s">
        <v>9405</v>
      </c>
      <c r="C329" s="822" t="s">
        <v>7235</v>
      </c>
      <c r="D329" s="822" t="s">
        <v>9675</v>
      </c>
      <c r="E329" s="822" t="s">
        <v>9676</v>
      </c>
      <c r="F329" s="831">
        <v>2</v>
      </c>
      <c r="G329" s="831">
        <v>848</v>
      </c>
      <c r="H329" s="831">
        <v>4.0720288115246098E-2</v>
      </c>
      <c r="I329" s="831">
        <v>424</v>
      </c>
      <c r="J329" s="831">
        <v>49</v>
      </c>
      <c r="K329" s="831">
        <v>20825</v>
      </c>
      <c r="L329" s="831">
        <v>1</v>
      </c>
      <c r="M329" s="831">
        <v>425</v>
      </c>
      <c r="N329" s="831">
        <v>8</v>
      </c>
      <c r="O329" s="831">
        <v>3408</v>
      </c>
      <c r="P329" s="827">
        <v>0.16364945978391357</v>
      </c>
      <c r="Q329" s="832">
        <v>426</v>
      </c>
    </row>
    <row r="330" spans="1:17" ht="14.45" customHeight="1" x14ac:dyDescent="0.2">
      <c r="A330" s="821" t="s">
        <v>9662</v>
      </c>
      <c r="B330" s="822" t="s">
        <v>9405</v>
      </c>
      <c r="C330" s="822" t="s">
        <v>7235</v>
      </c>
      <c r="D330" s="822" t="s">
        <v>9677</v>
      </c>
      <c r="E330" s="822" t="s">
        <v>9678</v>
      </c>
      <c r="F330" s="831">
        <v>1</v>
      </c>
      <c r="G330" s="831">
        <v>350</v>
      </c>
      <c r="H330" s="831">
        <v>1.9175980714442254E-2</v>
      </c>
      <c r="I330" s="831">
        <v>350</v>
      </c>
      <c r="J330" s="831">
        <v>52</v>
      </c>
      <c r="K330" s="831">
        <v>18252</v>
      </c>
      <c r="L330" s="831">
        <v>1</v>
      </c>
      <c r="M330" s="831">
        <v>351</v>
      </c>
      <c r="N330" s="831">
        <v>6</v>
      </c>
      <c r="O330" s="831">
        <v>2118</v>
      </c>
      <c r="P330" s="827">
        <v>0.11604207758053912</v>
      </c>
      <c r="Q330" s="832">
        <v>353</v>
      </c>
    </row>
    <row r="331" spans="1:17" ht="14.45" customHeight="1" x14ac:dyDescent="0.2">
      <c r="A331" s="821" t="s">
        <v>9662</v>
      </c>
      <c r="B331" s="822" t="s">
        <v>9405</v>
      </c>
      <c r="C331" s="822" t="s">
        <v>7235</v>
      </c>
      <c r="D331" s="822" t="s">
        <v>9110</v>
      </c>
      <c r="E331" s="822" t="s">
        <v>9111</v>
      </c>
      <c r="F331" s="831">
        <v>1</v>
      </c>
      <c r="G331" s="831">
        <v>222</v>
      </c>
      <c r="H331" s="831">
        <v>1.8435475834578975E-2</v>
      </c>
      <c r="I331" s="831">
        <v>222</v>
      </c>
      <c r="J331" s="831">
        <v>54</v>
      </c>
      <c r="K331" s="831">
        <v>12042</v>
      </c>
      <c r="L331" s="831">
        <v>1</v>
      </c>
      <c r="M331" s="831">
        <v>223</v>
      </c>
      <c r="N331" s="831">
        <v>8</v>
      </c>
      <c r="O331" s="831">
        <v>1792</v>
      </c>
      <c r="P331" s="827">
        <v>0.14881248961966451</v>
      </c>
      <c r="Q331" s="832">
        <v>224</v>
      </c>
    </row>
    <row r="332" spans="1:17" ht="14.45" customHeight="1" x14ac:dyDescent="0.2">
      <c r="A332" s="821" t="s">
        <v>9662</v>
      </c>
      <c r="B332" s="822" t="s">
        <v>9405</v>
      </c>
      <c r="C332" s="822" t="s">
        <v>7235</v>
      </c>
      <c r="D332" s="822" t="s">
        <v>9112</v>
      </c>
      <c r="E332" s="822" t="s">
        <v>9113</v>
      </c>
      <c r="F332" s="831">
        <v>3</v>
      </c>
      <c r="G332" s="831">
        <v>1527</v>
      </c>
      <c r="H332" s="831">
        <v>0.99220272904483431</v>
      </c>
      <c r="I332" s="831">
        <v>509</v>
      </c>
      <c r="J332" s="831">
        <v>3</v>
      </c>
      <c r="K332" s="831">
        <v>1539</v>
      </c>
      <c r="L332" s="831">
        <v>1</v>
      </c>
      <c r="M332" s="831">
        <v>513</v>
      </c>
      <c r="N332" s="831">
        <v>5</v>
      </c>
      <c r="O332" s="831">
        <v>2585</v>
      </c>
      <c r="P332" s="827">
        <v>1.6796621182586096</v>
      </c>
      <c r="Q332" s="832">
        <v>517</v>
      </c>
    </row>
    <row r="333" spans="1:17" ht="14.45" customHeight="1" x14ac:dyDescent="0.2">
      <c r="A333" s="821" t="s">
        <v>9662</v>
      </c>
      <c r="B333" s="822" t="s">
        <v>9405</v>
      </c>
      <c r="C333" s="822" t="s">
        <v>7235</v>
      </c>
      <c r="D333" s="822" t="s">
        <v>9679</v>
      </c>
      <c r="E333" s="822" t="s">
        <v>9680</v>
      </c>
      <c r="F333" s="831">
        <v>1</v>
      </c>
      <c r="G333" s="831">
        <v>111</v>
      </c>
      <c r="H333" s="831">
        <v>0.16666666666666666</v>
      </c>
      <c r="I333" s="831">
        <v>111</v>
      </c>
      <c r="J333" s="831">
        <v>6</v>
      </c>
      <c r="K333" s="831">
        <v>666</v>
      </c>
      <c r="L333" s="831">
        <v>1</v>
      </c>
      <c r="M333" s="831">
        <v>111</v>
      </c>
      <c r="N333" s="831"/>
      <c r="O333" s="831"/>
      <c r="P333" s="827"/>
      <c r="Q333" s="832"/>
    </row>
    <row r="334" spans="1:17" ht="14.45" customHeight="1" x14ac:dyDescent="0.2">
      <c r="A334" s="821" t="s">
        <v>9662</v>
      </c>
      <c r="B334" s="822" t="s">
        <v>9405</v>
      </c>
      <c r="C334" s="822" t="s">
        <v>7235</v>
      </c>
      <c r="D334" s="822" t="s">
        <v>9140</v>
      </c>
      <c r="E334" s="822" t="s">
        <v>9141</v>
      </c>
      <c r="F334" s="831">
        <v>51</v>
      </c>
      <c r="G334" s="831">
        <v>17850</v>
      </c>
      <c r="H334" s="831">
        <v>0.90811965811965811</v>
      </c>
      <c r="I334" s="831">
        <v>350</v>
      </c>
      <c r="J334" s="831">
        <v>56</v>
      </c>
      <c r="K334" s="831">
        <v>19656</v>
      </c>
      <c r="L334" s="831">
        <v>1</v>
      </c>
      <c r="M334" s="831">
        <v>351</v>
      </c>
      <c r="N334" s="831">
        <v>112</v>
      </c>
      <c r="O334" s="831">
        <v>39424</v>
      </c>
      <c r="P334" s="827">
        <v>2.0056980056980058</v>
      </c>
      <c r="Q334" s="832">
        <v>352</v>
      </c>
    </row>
    <row r="335" spans="1:17" ht="14.45" customHeight="1" x14ac:dyDescent="0.2">
      <c r="A335" s="821" t="s">
        <v>9662</v>
      </c>
      <c r="B335" s="822" t="s">
        <v>9405</v>
      </c>
      <c r="C335" s="822" t="s">
        <v>7235</v>
      </c>
      <c r="D335" s="822" t="s">
        <v>9320</v>
      </c>
      <c r="E335" s="822" t="s">
        <v>9321</v>
      </c>
      <c r="F335" s="831">
        <v>1</v>
      </c>
      <c r="G335" s="831">
        <v>171</v>
      </c>
      <c r="H335" s="831">
        <v>1</v>
      </c>
      <c r="I335" s="831">
        <v>171</v>
      </c>
      <c r="J335" s="831">
        <v>1</v>
      </c>
      <c r="K335" s="831">
        <v>171</v>
      </c>
      <c r="L335" s="831">
        <v>1</v>
      </c>
      <c r="M335" s="831">
        <v>171</v>
      </c>
      <c r="N335" s="831"/>
      <c r="O335" s="831"/>
      <c r="P335" s="827"/>
      <c r="Q335" s="832"/>
    </row>
    <row r="336" spans="1:17" ht="14.45" customHeight="1" x14ac:dyDescent="0.2">
      <c r="A336" s="821" t="s">
        <v>9662</v>
      </c>
      <c r="B336" s="822" t="s">
        <v>9405</v>
      </c>
      <c r="C336" s="822" t="s">
        <v>7235</v>
      </c>
      <c r="D336" s="822" t="s">
        <v>9341</v>
      </c>
      <c r="E336" s="822" t="s">
        <v>9342</v>
      </c>
      <c r="F336" s="831"/>
      <c r="G336" s="831"/>
      <c r="H336" s="831"/>
      <c r="I336" s="831"/>
      <c r="J336" s="831">
        <v>1</v>
      </c>
      <c r="K336" s="831">
        <v>174</v>
      </c>
      <c r="L336" s="831">
        <v>1</v>
      </c>
      <c r="M336" s="831">
        <v>174</v>
      </c>
      <c r="N336" s="831"/>
      <c r="O336" s="831"/>
      <c r="P336" s="827"/>
      <c r="Q336" s="832"/>
    </row>
    <row r="337" spans="1:17" ht="14.45" customHeight="1" x14ac:dyDescent="0.2">
      <c r="A337" s="821" t="s">
        <v>9662</v>
      </c>
      <c r="B337" s="822" t="s">
        <v>9405</v>
      </c>
      <c r="C337" s="822" t="s">
        <v>7235</v>
      </c>
      <c r="D337" s="822" t="s">
        <v>9681</v>
      </c>
      <c r="E337" s="822" t="s">
        <v>9682</v>
      </c>
      <c r="F337" s="831">
        <v>4</v>
      </c>
      <c r="G337" s="831">
        <v>1604</v>
      </c>
      <c r="H337" s="831"/>
      <c r="I337" s="831">
        <v>401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9662</v>
      </c>
      <c r="B338" s="822" t="s">
        <v>9405</v>
      </c>
      <c r="C338" s="822" t="s">
        <v>7235</v>
      </c>
      <c r="D338" s="822" t="s">
        <v>9683</v>
      </c>
      <c r="E338" s="822" t="s">
        <v>9684</v>
      </c>
      <c r="F338" s="831">
        <v>2</v>
      </c>
      <c r="G338" s="831">
        <v>584</v>
      </c>
      <c r="H338" s="831">
        <v>4.0677021661907085E-2</v>
      </c>
      <c r="I338" s="831">
        <v>292</v>
      </c>
      <c r="J338" s="831">
        <v>49</v>
      </c>
      <c r="K338" s="831">
        <v>14357</v>
      </c>
      <c r="L338" s="831">
        <v>1</v>
      </c>
      <c r="M338" s="831">
        <v>293</v>
      </c>
      <c r="N338" s="831">
        <v>8</v>
      </c>
      <c r="O338" s="831">
        <v>2352</v>
      </c>
      <c r="P338" s="827">
        <v>0.16382252559726962</v>
      </c>
      <c r="Q338" s="832">
        <v>294</v>
      </c>
    </row>
    <row r="339" spans="1:17" ht="14.45" customHeight="1" x14ac:dyDescent="0.2">
      <c r="A339" s="821" t="s">
        <v>9662</v>
      </c>
      <c r="B339" s="822" t="s">
        <v>9405</v>
      </c>
      <c r="C339" s="822" t="s">
        <v>7235</v>
      </c>
      <c r="D339" s="822" t="s">
        <v>9685</v>
      </c>
      <c r="E339" s="822" t="s">
        <v>9686</v>
      </c>
      <c r="F339" s="831"/>
      <c r="G339" s="831"/>
      <c r="H339" s="831"/>
      <c r="I339" s="831"/>
      <c r="J339" s="831">
        <v>1</v>
      </c>
      <c r="K339" s="831">
        <v>168</v>
      </c>
      <c r="L339" s="831">
        <v>1</v>
      </c>
      <c r="M339" s="831">
        <v>168</v>
      </c>
      <c r="N339" s="831"/>
      <c r="O339" s="831"/>
      <c r="P339" s="827"/>
      <c r="Q339" s="832"/>
    </row>
    <row r="340" spans="1:17" ht="14.45" customHeight="1" x14ac:dyDescent="0.2">
      <c r="A340" s="821" t="s">
        <v>9662</v>
      </c>
      <c r="B340" s="822" t="s">
        <v>9405</v>
      </c>
      <c r="C340" s="822" t="s">
        <v>7235</v>
      </c>
      <c r="D340" s="822" t="s">
        <v>9687</v>
      </c>
      <c r="E340" s="822" t="s">
        <v>9688</v>
      </c>
      <c r="F340" s="831">
        <v>1</v>
      </c>
      <c r="G340" s="831">
        <v>574</v>
      </c>
      <c r="H340" s="831"/>
      <c r="I340" s="831">
        <v>574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9662</v>
      </c>
      <c r="B341" s="822" t="s">
        <v>9405</v>
      </c>
      <c r="C341" s="822" t="s">
        <v>7235</v>
      </c>
      <c r="D341" s="822" t="s">
        <v>9689</v>
      </c>
      <c r="E341" s="822" t="s">
        <v>9690</v>
      </c>
      <c r="F341" s="831"/>
      <c r="G341" s="831"/>
      <c r="H341" s="831"/>
      <c r="I341" s="831"/>
      <c r="J341" s="831"/>
      <c r="K341" s="831"/>
      <c r="L341" s="831"/>
      <c r="M341" s="831"/>
      <c r="N341" s="831">
        <v>2</v>
      </c>
      <c r="O341" s="831">
        <v>8228</v>
      </c>
      <c r="P341" s="827"/>
      <c r="Q341" s="832">
        <v>4114</v>
      </c>
    </row>
    <row r="342" spans="1:17" ht="14.45" customHeight="1" x14ac:dyDescent="0.2">
      <c r="A342" s="821" t="s">
        <v>9691</v>
      </c>
      <c r="B342" s="822" t="s">
        <v>9609</v>
      </c>
      <c r="C342" s="822" t="s">
        <v>7235</v>
      </c>
      <c r="D342" s="822" t="s">
        <v>9610</v>
      </c>
      <c r="E342" s="822" t="s">
        <v>9611</v>
      </c>
      <c r="F342" s="831"/>
      <c r="G342" s="831"/>
      <c r="H342" s="831"/>
      <c r="I342" s="831"/>
      <c r="J342" s="831"/>
      <c r="K342" s="831"/>
      <c r="L342" s="831"/>
      <c r="M342" s="831"/>
      <c r="N342" s="831">
        <v>133</v>
      </c>
      <c r="O342" s="831">
        <v>23408</v>
      </c>
      <c r="P342" s="827"/>
      <c r="Q342" s="832">
        <v>176</v>
      </c>
    </row>
    <row r="343" spans="1:17" ht="14.45" customHeight="1" x14ac:dyDescent="0.2">
      <c r="A343" s="821" t="s">
        <v>9691</v>
      </c>
      <c r="B343" s="822" t="s">
        <v>9609</v>
      </c>
      <c r="C343" s="822" t="s">
        <v>7235</v>
      </c>
      <c r="D343" s="822" t="s">
        <v>9612</v>
      </c>
      <c r="E343" s="822" t="s">
        <v>9613</v>
      </c>
      <c r="F343" s="831"/>
      <c r="G343" s="831"/>
      <c r="H343" s="831"/>
      <c r="I343" s="831"/>
      <c r="J343" s="831"/>
      <c r="K343" s="831"/>
      <c r="L343" s="831"/>
      <c r="M343" s="831"/>
      <c r="N343" s="831">
        <v>3</v>
      </c>
      <c r="O343" s="831">
        <v>3225</v>
      </c>
      <c r="P343" s="827"/>
      <c r="Q343" s="832">
        <v>1075</v>
      </c>
    </row>
    <row r="344" spans="1:17" ht="14.45" customHeight="1" x14ac:dyDescent="0.2">
      <c r="A344" s="821" t="s">
        <v>9691</v>
      </c>
      <c r="B344" s="822" t="s">
        <v>9609</v>
      </c>
      <c r="C344" s="822" t="s">
        <v>7235</v>
      </c>
      <c r="D344" s="822" t="s">
        <v>9516</v>
      </c>
      <c r="E344" s="822" t="s">
        <v>9517</v>
      </c>
      <c r="F344" s="831"/>
      <c r="G344" s="831"/>
      <c r="H344" s="831"/>
      <c r="I344" s="831"/>
      <c r="J344" s="831"/>
      <c r="K344" s="831"/>
      <c r="L344" s="831"/>
      <c r="M344" s="831"/>
      <c r="N344" s="831">
        <v>5</v>
      </c>
      <c r="O344" s="831">
        <v>1740</v>
      </c>
      <c r="P344" s="827"/>
      <c r="Q344" s="832">
        <v>348</v>
      </c>
    </row>
    <row r="345" spans="1:17" ht="14.45" customHeight="1" x14ac:dyDescent="0.2">
      <c r="A345" s="821" t="s">
        <v>9691</v>
      </c>
      <c r="B345" s="822" t="s">
        <v>9609</v>
      </c>
      <c r="C345" s="822" t="s">
        <v>7235</v>
      </c>
      <c r="D345" s="822" t="s">
        <v>9618</v>
      </c>
      <c r="E345" s="822" t="s">
        <v>9619</v>
      </c>
      <c r="F345" s="831"/>
      <c r="G345" s="831"/>
      <c r="H345" s="831"/>
      <c r="I345" s="831"/>
      <c r="J345" s="831"/>
      <c r="K345" s="831"/>
      <c r="L345" s="831"/>
      <c r="M345" s="831"/>
      <c r="N345" s="831">
        <v>4</v>
      </c>
      <c r="O345" s="831">
        <v>1512</v>
      </c>
      <c r="P345" s="827"/>
      <c r="Q345" s="832">
        <v>378</v>
      </c>
    </row>
    <row r="346" spans="1:17" ht="14.45" customHeight="1" x14ac:dyDescent="0.2">
      <c r="A346" s="821" t="s">
        <v>9691</v>
      </c>
      <c r="B346" s="822" t="s">
        <v>9609</v>
      </c>
      <c r="C346" s="822" t="s">
        <v>7235</v>
      </c>
      <c r="D346" s="822" t="s">
        <v>9620</v>
      </c>
      <c r="E346" s="822" t="s">
        <v>9621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35</v>
      </c>
      <c r="P346" s="827"/>
      <c r="Q346" s="832">
        <v>35</v>
      </c>
    </row>
    <row r="347" spans="1:17" ht="14.45" customHeight="1" x14ac:dyDescent="0.2">
      <c r="A347" s="821" t="s">
        <v>9691</v>
      </c>
      <c r="B347" s="822" t="s">
        <v>9609</v>
      </c>
      <c r="C347" s="822" t="s">
        <v>7235</v>
      </c>
      <c r="D347" s="822" t="s">
        <v>9634</v>
      </c>
      <c r="E347" s="822" t="s">
        <v>9635</v>
      </c>
      <c r="F347" s="831"/>
      <c r="G347" s="831"/>
      <c r="H347" s="831"/>
      <c r="I347" s="831"/>
      <c r="J347" s="831"/>
      <c r="K347" s="831"/>
      <c r="L347" s="831"/>
      <c r="M347" s="831"/>
      <c r="N347" s="831">
        <v>22</v>
      </c>
      <c r="O347" s="831">
        <v>3058</v>
      </c>
      <c r="P347" s="827"/>
      <c r="Q347" s="832">
        <v>139</v>
      </c>
    </row>
    <row r="348" spans="1:17" ht="14.45" customHeight="1" x14ac:dyDescent="0.2">
      <c r="A348" s="821" t="s">
        <v>9691</v>
      </c>
      <c r="B348" s="822" t="s">
        <v>9609</v>
      </c>
      <c r="C348" s="822" t="s">
        <v>7235</v>
      </c>
      <c r="D348" s="822" t="s">
        <v>9636</v>
      </c>
      <c r="E348" s="822" t="s">
        <v>9637</v>
      </c>
      <c r="F348" s="831"/>
      <c r="G348" s="831"/>
      <c r="H348" s="831"/>
      <c r="I348" s="831"/>
      <c r="J348" s="831"/>
      <c r="K348" s="831"/>
      <c r="L348" s="831"/>
      <c r="M348" s="831"/>
      <c r="N348" s="831">
        <v>20</v>
      </c>
      <c r="O348" s="831">
        <v>1860</v>
      </c>
      <c r="P348" s="827"/>
      <c r="Q348" s="832">
        <v>93</v>
      </c>
    </row>
    <row r="349" spans="1:17" ht="14.45" customHeight="1" x14ac:dyDescent="0.2">
      <c r="A349" s="821" t="s">
        <v>9691</v>
      </c>
      <c r="B349" s="822" t="s">
        <v>9609</v>
      </c>
      <c r="C349" s="822" t="s">
        <v>7235</v>
      </c>
      <c r="D349" s="822" t="s">
        <v>9525</v>
      </c>
      <c r="E349" s="822" t="s">
        <v>9526</v>
      </c>
      <c r="F349" s="831"/>
      <c r="G349" s="831"/>
      <c r="H349" s="831"/>
      <c r="I349" s="831"/>
      <c r="J349" s="831"/>
      <c r="K349" s="831"/>
      <c r="L349" s="831"/>
      <c r="M349" s="831"/>
      <c r="N349" s="831">
        <v>5</v>
      </c>
      <c r="O349" s="831">
        <v>1645</v>
      </c>
      <c r="P349" s="827"/>
      <c r="Q349" s="832">
        <v>329</v>
      </c>
    </row>
    <row r="350" spans="1:17" ht="14.45" customHeight="1" x14ac:dyDescent="0.2">
      <c r="A350" s="821" t="s">
        <v>9691</v>
      </c>
      <c r="B350" s="822" t="s">
        <v>9609</v>
      </c>
      <c r="C350" s="822" t="s">
        <v>7235</v>
      </c>
      <c r="D350" s="822" t="s">
        <v>9642</v>
      </c>
      <c r="E350" s="822" t="s">
        <v>9643</v>
      </c>
      <c r="F350" s="831"/>
      <c r="G350" s="831"/>
      <c r="H350" s="831"/>
      <c r="I350" s="831"/>
      <c r="J350" s="831"/>
      <c r="K350" s="831"/>
      <c r="L350" s="831"/>
      <c r="M350" s="831"/>
      <c r="N350" s="831">
        <v>3</v>
      </c>
      <c r="O350" s="831">
        <v>156</v>
      </c>
      <c r="P350" s="827"/>
      <c r="Q350" s="832">
        <v>52</v>
      </c>
    </row>
    <row r="351" spans="1:17" ht="14.45" customHeight="1" x14ac:dyDescent="0.2">
      <c r="A351" s="821" t="s">
        <v>9691</v>
      </c>
      <c r="B351" s="822" t="s">
        <v>9609</v>
      </c>
      <c r="C351" s="822" t="s">
        <v>7235</v>
      </c>
      <c r="D351" s="822" t="s">
        <v>9654</v>
      </c>
      <c r="E351" s="822" t="s">
        <v>9655</v>
      </c>
      <c r="F351" s="831"/>
      <c r="G351" s="831"/>
      <c r="H351" s="831"/>
      <c r="I351" s="831"/>
      <c r="J351" s="831"/>
      <c r="K351" s="831"/>
      <c r="L351" s="831"/>
      <c r="M351" s="831"/>
      <c r="N351" s="831">
        <v>3</v>
      </c>
      <c r="O351" s="831">
        <v>2682</v>
      </c>
      <c r="P351" s="827"/>
      <c r="Q351" s="832">
        <v>894</v>
      </c>
    </row>
    <row r="352" spans="1:17" ht="14.45" customHeight="1" x14ac:dyDescent="0.2">
      <c r="A352" s="821" t="s">
        <v>9691</v>
      </c>
      <c r="B352" s="822" t="s">
        <v>9609</v>
      </c>
      <c r="C352" s="822" t="s">
        <v>7235</v>
      </c>
      <c r="D352" s="822" t="s">
        <v>9656</v>
      </c>
      <c r="E352" s="822" t="s">
        <v>9657</v>
      </c>
      <c r="F352" s="831"/>
      <c r="G352" s="831"/>
      <c r="H352" s="831"/>
      <c r="I352" s="831"/>
      <c r="J352" s="831"/>
      <c r="K352" s="831"/>
      <c r="L352" s="831"/>
      <c r="M352" s="831"/>
      <c r="N352" s="831">
        <v>19</v>
      </c>
      <c r="O352" s="831">
        <v>5016</v>
      </c>
      <c r="P352" s="827"/>
      <c r="Q352" s="832">
        <v>264</v>
      </c>
    </row>
    <row r="353" spans="1:17" ht="14.45" customHeight="1" x14ac:dyDescent="0.2">
      <c r="A353" s="821" t="s">
        <v>9691</v>
      </c>
      <c r="B353" s="822" t="s">
        <v>9609</v>
      </c>
      <c r="C353" s="822" t="s">
        <v>7235</v>
      </c>
      <c r="D353" s="822" t="s">
        <v>9658</v>
      </c>
      <c r="E353" s="822" t="s">
        <v>9659</v>
      </c>
      <c r="F353" s="831"/>
      <c r="G353" s="831"/>
      <c r="H353" s="831"/>
      <c r="I353" s="831"/>
      <c r="J353" s="831"/>
      <c r="K353" s="831"/>
      <c r="L353" s="831"/>
      <c r="M353" s="831"/>
      <c r="N353" s="831">
        <v>4</v>
      </c>
      <c r="O353" s="831">
        <v>668</v>
      </c>
      <c r="P353" s="827"/>
      <c r="Q353" s="832">
        <v>167</v>
      </c>
    </row>
    <row r="354" spans="1:17" ht="14.45" customHeight="1" x14ac:dyDescent="0.2">
      <c r="A354" s="821" t="s">
        <v>9691</v>
      </c>
      <c r="B354" s="822" t="s">
        <v>9609</v>
      </c>
      <c r="C354" s="822" t="s">
        <v>7235</v>
      </c>
      <c r="D354" s="822" t="s">
        <v>9660</v>
      </c>
      <c r="E354" s="822" t="s">
        <v>9661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153</v>
      </c>
      <c r="P354" s="827"/>
      <c r="Q354" s="832">
        <v>153</v>
      </c>
    </row>
    <row r="355" spans="1:17" ht="14.45" customHeight="1" thickBot="1" x14ac:dyDescent="0.25">
      <c r="A355" s="813" t="s">
        <v>9691</v>
      </c>
      <c r="B355" s="814" t="s">
        <v>9100</v>
      </c>
      <c r="C355" s="814" t="s">
        <v>7235</v>
      </c>
      <c r="D355" s="814" t="s">
        <v>9103</v>
      </c>
      <c r="E355" s="814" t="s">
        <v>9104</v>
      </c>
      <c r="F355" s="833">
        <v>6</v>
      </c>
      <c r="G355" s="833">
        <v>62802</v>
      </c>
      <c r="H355" s="833"/>
      <c r="I355" s="833">
        <v>10467</v>
      </c>
      <c r="J355" s="833"/>
      <c r="K355" s="833"/>
      <c r="L355" s="833"/>
      <c r="M355" s="833"/>
      <c r="N355" s="833"/>
      <c r="O355" s="833"/>
      <c r="P355" s="819"/>
      <c r="Q355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75B0AB74-BAEF-4D19-9E58-DE745707C4AD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12282</v>
      </c>
      <c r="D3" s="193">
        <f>SUBTOTAL(9,D6:D1048576)</f>
        <v>12555</v>
      </c>
      <c r="E3" s="193">
        <f>SUBTOTAL(9,E6:E1048576)</f>
        <v>9378</v>
      </c>
      <c r="F3" s="194">
        <f>IF(OR(E3=0,D3=0),"",E3/D3)</f>
        <v>0.74695340501792118</v>
      </c>
      <c r="G3" s="388">
        <f>SUBTOTAL(9,G6:G1048576)</f>
        <v>18173.682099999995</v>
      </c>
      <c r="H3" s="389">
        <f>SUBTOTAL(9,H6:H1048576)</f>
        <v>18654.811660000007</v>
      </c>
      <c r="I3" s="389">
        <f>SUBTOTAL(9,I6:I1048576)</f>
        <v>13433.014520000001</v>
      </c>
      <c r="J3" s="194">
        <f>IF(OR(I3=0,H3=0),"",I3/H3)</f>
        <v>0.72008309517288349</v>
      </c>
      <c r="K3" s="388">
        <f>SUBTOTAL(9,K6:K1048576)</f>
        <v>1641.54</v>
      </c>
      <c r="L3" s="389">
        <f>SUBTOTAL(9,L6:L1048576)</f>
        <v>1680.6</v>
      </c>
      <c r="M3" s="389">
        <f>SUBTOTAL(9,M6:M1048576)</f>
        <v>1200.06</v>
      </c>
      <c r="N3" s="195">
        <f>IF(OR(M3=0,E3=0),"",M3*1000/E3)</f>
        <v>127.96545105566219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8562</v>
      </c>
      <c r="B6" s="978" t="s">
        <v>9693</v>
      </c>
      <c r="C6" s="983">
        <v>10713</v>
      </c>
      <c r="D6" s="984">
        <v>10933</v>
      </c>
      <c r="E6" s="984">
        <v>8307</v>
      </c>
      <c r="F6" s="989"/>
      <c r="G6" s="983">
        <v>10437.408339999994</v>
      </c>
      <c r="H6" s="984">
        <v>10707.671900000012</v>
      </c>
      <c r="I6" s="984">
        <v>8135.948159999999</v>
      </c>
      <c r="J6" s="989"/>
      <c r="K6" s="983">
        <v>857.04</v>
      </c>
      <c r="L6" s="984">
        <v>874.64</v>
      </c>
      <c r="M6" s="984">
        <v>664.56</v>
      </c>
      <c r="N6" s="994">
        <v>80</v>
      </c>
    </row>
    <row r="7" spans="1:14" ht="14.45" customHeight="1" x14ac:dyDescent="0.2">
      <c r="A7" s="976" t="s">
        <v>8582</v>
      </c>
      <c r="B7" s="979" t="s">
        <v>9693</v>
      </c>
      <c r="C7" s="985"/>
      <c r="D7" s="986">
        <v>12</v>
      </c>
      <c r="E7" s="986">
        <v>0</v>
      </c>
      <c r="F7" s="990"/>
      <c r="G7" s="985"/>
      <c r="H7" s="986">
        <v>1.9547999999999999</v>
      </c>
      <c r="I7" s="986">
        <v>0</v>
      </c>
      <c r="J7" s="990"/>
      <c r="K7" s="985"/>
      <c r="L7" s="986">
        <v>0.96</v>
      </c>
      <c r="M7" s="986">
        <v>0</v>
      </c>
      <c r="N7" s="995"/>
    </row>
    <row r="8" spans="1:14" ht="14.45" customHeight="1" thickBot="1" x14ac:dyDescent="0.25">
      <c r="A8" s="977" t="s">
        <v>8846</v>
      </c>
      <c r="B8" s="980" t="s">
        <v>9694</v>
      </c>
      <c r="C8" s="987">
        <v>1569</v>
      </c>
      <c r="D8" s="988">
        <v>1610</v>
      </c>
      <c r="E8" s="988">
        <v>1071</v>
      </c>
      <c r="F8" s="991"/>
      <c r="G8" s="987">
        <v>7736.2737600000009</v>
      </c>
      <c r="H8" s="988">
        <v>7945.1849599999941</v>
      </c>
      <c r="I8" s="988">
        <v>5297.0663600000016</v>
      </c>
      <c r="J8" s="991"/>
      <c r="K8" s="987">
        <v>784.5</v>
      </c>
      <c r="L8" s="988">
        <v>805</v>
      </c>
      <c r="M8" s="988">
        <v>535.5</v>
      </c>
      <c r="N8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6FF5E0F4-B389-4FCB-AB02-DC20FCF84B6C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0.90871776414108107</v>
      </c>
      <c r="C4" s="323">
        <f t="shared" ref="C4:M4" si="0">(C10+C8)/C6</f>
        <v>0.72938059944220257</v>
      </c>
      <c r="D4" s="323">
        <f t="shared" si="0"/>
        <v>0.8026758281348253</v>
      </c>
      <c r="E4" s="323">
        <f t="shared" si="0"/>
        <v>0.71801403379150508</v>
      </c>
      <c r="F4" s="323">
        <f t="shared" si="0"/>
        <v>0.6451286212633639</v>
      </c>
      <c r="G4" s="323">
        <f t="shared" si="0"/>
        <v>0.66868995764675832</v>
      </c>
      <c r="H4" s="323">
        <f t="shared" si="0"/>
        <v>0.64061738024683434</v>
      </c>
      <c r="I4" s="323">
        <f t="shared" si="0"/>
        <v>0.68798860722129096</v>
      </c>
      <c r="J4" s="323">
        <f t="shared" si="0"/>
        <v>0.71680232748452544</v>
      </c>
      <c r="K4" s="323">
        <f t="shared" si="0"/>
        <v>0.68724952917013837</v>
      </c>
      <c r="L4" s="323">
        <f t="shared" si="0"/>
        <v>0.64280281036112097</v>
      </c>
      <c r="M4" s="323">
        <f t="shared" si="0"/>
        <v>0.62237345939414879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13129.01693</v>
      </c>
      <c r="C5" s="323">
        <f>IF(ISERROR(VLOOKUP($A5,'Man Tab'!$A:$Q,COLUMN()+2,0)),0,VLOOKUP($A5,'Man Tab'!$A:$Q,COLUMN()+2,0))</f>
        <v>14410.346710000002</v>
      </c>
      <c r="D5" s="323">
        <f>IF(ISERROR(VLOOKUP($A5,'Man Tab'!$A:$Q,COLUMN()+2,0)),0,VLOOKUP($A5,'Man Tab'!$A:$Q,COLUMN()+2,0))</f>
        <v>9793.5609600000098</v>
      </c>
      <c r="E5" s="323">
        <f>IF(ISERROR(VLOOKUP($A5,'Man Tab'!$A:$Q,COLUMN()+2,0)),0,VLOOKUP($A5,'Man Tab'!$A:$Q,COLUMN()+2,0))</f>
        <v>7430.6918299999998</v>
      </c>
      <c r="F5" s="323">
        <f>IF(ISERROR(VLOOKUP($A5,'Man Tab'!$A:$Q,COLUMN()+2,0)),0,VLOOKUP($A5,'Man Tab'!$A:$Q,COLUMN()+2,0))</f>
        <v>12084.67878</v>
      </c>
      <c r="G5" s="323">
        <f>IF(ISERROR(VLOOKUP($A5,'Man Tab'!$A:$Q,COLUMN()+2,0)),0,VLOOKUP($A5,'Man Tab'!$A:$Q,COLUMN()+2,0))</f>
        <v>13828.746009999999</v>
      </c>
      <c r="H5" s="323">
        <f>IF(ISERROR(VLOOKUP($A5,'Man Tab'!$A:$Q,COLUMN()+2,0)),0,VLOOKUP($A5,'Man Tab'!$A:$Q,COLUMN()+2,0))</f>
        <v>17041.659010000003</v>
      </c>
      <c r="I5" s="323">
        <f>IF(ISERROR(VLOOKUP($A5,'Man Tab'!$A:$Q,COLUMN()+2,0)),0,VLOOKUP($A5,'Man Tab'!$A:$Q,COLUMN()+2,0))</f>
        <v>12220.423409999999</v>
      </c>
      <c r="J5" s="323">
        <f>IF(ISERROR(VLOOKUP($A5,'Man Tab'!$A:$Q,COLUMN()+2,0)),0,VLOOKUP($A5,'Man Tab'!$A:$Q,COLUMN()+2,0))</f>
        <v>14370.11154</v>
      </c>
      <c r="K5" s="323">
        <f>IF(ISERROR(VLOOKUP($A5,'Man Tab'!$A:$Q,COLUMN()+2,0)),0,VLOOKUP($A5,'Man Tab'!$A:$Q,COLUMN()+2,0))</f>
        <v>17267.057129999997</v>
      </c>
      <c r="L5" s="323">
        <f>IF(ISERROR(VLOOKUP($A5,'Man Tab'!$A:$Q,COLUMN()+2,0)),0,VLOOKUP($A5,'Man Tab'!$A:$Q,COLUMN()+2,0))</f>
        <v>15469.146409999999</v>
      </c>
      <c r="M5" s="323">
        <f>IF(ISERROR(VLOOKUP($A5,'Man Tab'!$A:$Q,COLUMN()+2,0)),0,VLOOKUP($A5,'Man Tab'!$A:$Q,COLUMN()+2,0))</f>
        <v>14690.25187</v>
      </c>
    </row>
    <row r="6" spans="1:13" ht="14.45" customHeight="1" x14ac:dyDescent="0.2">
      <c r="A6" s="324" t="s">
        <v>97</v>
      </c>
      <c r="B6" s="325">
        <f>B5</f>
        <v>13129.01693</v>
      </c>
      <c r="C6" s="325">
        <f t="shared" ref="C6:M6" si="1">C5+B6</f>
        <v>27539.363640000003</v>
      </c>
      <c r="D6" s="325">
        <f t="shared" si="1"/>
        <v>37332.924600000013</v>
      </c>
      <c r="E6" s="325">
        <f t="shared" si="1"/>
        <v>44763.616430000009</v>
      </c>
      <c r="F6" s="325">
        <f t="shared" si="1"/>
        <v>56848.295210000011</v>
      </c>
      <c r="G6" s="325">
        <f t="shared" si="1"/>
        <v>70677.041220000014</v>
      </c>
      <c r="H6" s="325">
        <f t="shared" si="1"/>
        <v>87718.700230000017</v>
      </c>
      <c r="I6" s="325">
        <f t="shared" si="1"/>
        <v>99939.12364000002</v>
      </c>
      <c r="J6" s="325">
        <f t="shared" si="1"/>
        <v>114309.23518000002</v>
      </c>
      <c r="K6" s="325">
        <f t="shared" si="1"/>
        <v>131576.29231000002</v>
      </c>
      <c r="L6" s="325">
        <f t="shared" si="1"/>
        <v>147045.43872000001</v>
      </c>
      <c r="M6" s="325">
        <f t="shared" si="1"/>
        <v>161735.69059000001</v>
      </c>
    </row>
    <row r="7" spans="1:13" ht="14.45" customHeight="1" x14ac:dyDescent="0.2">
      <c r="A7" s="324" t="s">
        <v>125</v>
      </c>
      <c r="B7" s="324">
        <v>365.66899999999998</v>
      </c>
      <c r="C7" s="324">
        <v>608.75599999999997</v>
      </c>
      <c r="D7" s="324">
        <v>921.71</v>
      </c>
      <c r="E7" s="324">
        <v>987.26300000000003</v>
      </c>
      <c r="F7" s="324">
        <v>1119.3150000000001</v>
      </c>
      <c r="G7" s="324">
        <v>1441.3309999999999</v>
      </c>
      <c r="H7" s="324">
        <v>1717.7190000000001</v>
      </c>
      <c r="I7" s="324">
        <v>2115.2080000000001</v>
      </c>
      <c r="J7" s="324">
        <v>2523.011</v>
      </c>
      <c r="K7" s="324">
        <v>2779.681</v>
      </c>
      <c r="L7" s="324">
        <v>2892.152</v>
      </c>
      <c r="M7" s="324">
        <v>3096.7779999999998</v>
      </c>
    </row>
    <row r="8" spans="1:13" ht="14.45" customHeight="1" x14ac:dyDescent="0.2">
      <c r="A8" s="324" t="s">
        <v>98</v>
      </c>
      <c r="B8" s="325">
        <f>B7*30</f>
        <v>10970.07</v>
      </c>
      <c r="C8" s="325">
        <f t="shared" ref="C8:M8" si="2">C7*30</f>
        <v>18262.68</v>
      </c>
      <c r="D8" s="325">
        <f t="shared" si="2"/>
        <v>27651.300000000003</v>
      </c>
      <c r="E8" s="325">
        <f t="shared" si="2"/>
        <v>29617.89</v>
      </c>
      <c r="F8" s="325">
        <f t="shared" si="2"/>
        <v>33579.450000000004</v>
      </c>
      <c r="G8" s="325">
        <f t="shared" si="2"/>
        <v>43239.93</v>
      </c>
      <c r="H8" s="325">
        <f t="shared" si="2"/>
        <v>51531.57</v>
      </c>
      <c r="I8" s="325">
        <f t="shared" si="2"/>
        <v>63456.240000000005</v>
      </c>
      <c r="J8" s="325">
        <f t="shared" si="2"/>
        <v>75690.33</v>
      </c>
      <c r="K8" s="325">
        <f t="shared" si="2"/>
        <v>83390.430000000008</v>
      </c>
      <c r="L8" s="325">
        <f t="shared" si="2"/>
        <v>86764.56</v>
      </c>
      <c r="M8" s="325">
        <f t="shared" si="2"/>
        <v>92903.34</v>
      </c>
    </row>
    <row r="9" spans="1:13" ht="14.45" customHeight="1" x14ac:dyDescent="0.2">
      <c r="A9" s="324" t="s">
        <v>126</v>
      </c>
      <c r="B9" s="324">
        <v>960500.90999999992</v>
      </c>
      <c r="C9" s="324">
        <v>863496.65</v>
      </c>
      <c r="D9" s="324">
        <v>490938.61</v>
      </c>
      <c r="E9" s="324">
        <v>208078.63000000006</v>
      </c>
      <c r="F9" s="324">
        <v>571997.51</v>
      </c>
      <c r="G9" s="324">
        <v>926085.39</v>
      </c>
      <c r="H9" s="324">
        <v>641456.23999999987</v>
      </c>
      <c r="I9" s="324">
        <v>638184.53999999992</v>
      </c>
      <c r="J9" s="324">
        <v>946057.35</v>
      </c>
      <c r="K9" s="324">
        <v>788519.10999999987</v>
      </c>
      <c r="L9" s="324">
        <v>721346.32000000007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960.50090999999986</v>
      </c>
      <c r="C10" s="325">
        <f t="shared" ref="C10:M10" si="3">C9/1000+B10</f>
        <v>1823.9975599999998</v>
      </c>
      <c r="D10" s="325">
        <f t="shared" si="3"/>
        <v>2314.9361699999999</v>
      </c>
      <c r="E10" s="325">
        <f t="shared" si="3"/>
        <v>2523.0147999999999</v>
      </c>
      <c r="F10" s="325">
        <f t="shared" si="3"/>
        <v>3095.0123100000001</v>
      </c>
      <c r="G10" s="325">
        <f t="shared" si="3"/>
        <v>4021.0977000000003</v>
      </c>
      <c r="H10" s="325">
        <f t="shared" si="3"/>
        <v>4662.5539399999998</v>
      </c>
      <c r="I10" s="325">
        <f t="shared" si="3"/>
        <v>5300.73848</v>
      </c>
      <c r="J10" s="325">
        <f t="shared" si="3"/>
        <v>6246.79583</v>
      </c>
      <c r="K10" s="325">
        <f t="shared" si="3"/>
        <v>7035.3149400000002</v>
      </c>
      <c r="L10" s="325">
        <f t="shared" si="3"/>
        <v>7756.6612600000008</v>
      </c>
      <c r="M10" s="325">
        <f t="shared" si="3"/>
        <v>7756.6612600000008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229B5DD4-11E0-475A-833A-9F2DA7BFB66B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536.14385089999996</v>
      </c>
      <c r="C6" s="53">
        <v>44.678654241666663</v>
      </c>
      <c r="D6" s="53">
        <v>70.855000000000004</v>
      </c>
      <c r="E6" s="53">
        <v>99.197000000000003</v>
      </c>
      <c r="F6" s="53">
        <v>0</v>
      </c>
      <c r="G6" s="53">
        <v>0</v>
      </c>
      <c r="H6" s="53">
        <v>0</v>
      </c>
      <c r="I6" s="53">
        <v>35.070999999999998</v>
      </c>
      <c r="J6" s="53">
        <v>99.197000000000003</v>
      </c>
      <c r="K6" s="53">
        <v>20.324999999999999</v>
      </c>
      <c r="L6" s="53">
        <v>42.512999999999998</v>
      </c>
      <c r="M6" s="53">
        <v>0</v>
      </c>
      <c r="N6" s="53">
        <v>0</v>
      </c>
      <c r="O6" s="53">
        <v>0</v>
      </c>
      <c r="P6" s="54">
        <v>367.15800000000002</v>
      </c>
      <c r="Q6" s="184">
        <v>0.68481247967997549</v>
      </c>
    </row>
    <row r="7" spans="1:17" ht="14.45" customHeight="1" x14ac:dyDescent="0.2">
      <c r="A7" s="19" t="s">
        <v>35</v>
      </c>
      <c r="B7" s="55">
        <v>3799.9999997</v>
      </c>
      <c r="C7" s="56">
        <v>316.66666664166667</v>
      </c>
      <c r="D7" s="56">
        <v>374.33733000000001</v>
      </c>
      <c r="E7" s="56">
        <v>261.48642999999998</v>
      </c>
      <c r="F7" s="56">
        <v>174.97864000000001</v>
      </c>
      <c r="G7" s="56">
        <v>78.891019999999997</v>
      </c>
      <c r="H7" s="56">
        <v>267.45365000000004</v>
      </c>
      <c r="I7" s="56">
        <v>336.97971999999999</v>
      </c>
      <c r="J7" s="56">
        <v>307.80286999999998</v>
      </c>
      <c r="K7" s="56">
        <v>246.30874</v>
      </c>
      <c r="L7" s="56">
        <v>373.37335999999999</v>
      </c>
      <c r="M7" s="56">
        <v>261.49348000000003</v>
      </c>
      <c r="N7" s="56">
        <v>246.54764</v>
      </c>
      <c r="O7" s="56">
        <v>317.93528999999995</v>
      </c>
      <c r="P7" s="57">
        <v>3247.5881700000004</v>
      </c>
      <c r="Q7" s="185">
        <v>0.85462846585694452</v>
      </c>
    </row>
    <row r="8" spans="1:17" ht="14.45" customHeight="1" x14ac:dyDescent="0.2">
      <c r="A8" s="19" t="s">
        <v>36</v>
      </c>
      <c r="B8" s="55">
        <v>1884.2665646</v>
      </c>
      <c r="C8" s="56">
        <v>157.02221371666667</v>
      </c>
      <c r="D8" s="56">
        <v>144.26</v>
      </c>
      <c r="E8" s="56">
        <v>105.47</v>
      </c>
      <c r="F8" s="56">
        <v>91.605000000000004</v>
      </c>
      <c r="G8" s="56">
        <v>52.055</v>
      </c>
      <c r="H8" s="56">
        <v>77.344999999999999</v>
      </c>
      <c r="I8" s="56">
        <v>269.04000000000002</v>
      </c>
      <c r="J8" s="56">
        <v>131.05000000000001</v>
      </c>
      <c r="K8" s="56">
        <v>119.36499999999999</v>
      </c>
      <c r="L8" s="56">
        <v>151.94</v>
      </c>
      <c r="M8" s="56">
        <v>70.23</v>
      </c>
      <c r="N8" s="56">
        <v>21.355</v>
      </c>
      <c r="O8" s="56">
        <v>103.125</v>
      </c>
      <c r="P8" s="57">
        <v>1336.8400000000001</v>
      </c>
      <c r="Q8" s="185">
        <v>0.70947498889775718</v>
      </c>
    </row>
    <row r="9" spans="1:17" ht="14.45" customHeight="1" x14ac:dyDescent="0.2">
      <c r="A9" s="19" t="s">
        <v>37</v>
      </c>
      <c r="B9" s="55">
        <v>46706.999999799998</v>
      </c>
      <c r="C9" s="56">
        <v>3892.2499999833331</v>
      </c>
      <c r="D9" s="56">
        <v>4269.2471100000002</v>
      </c>
      <c r="E9" s="56">
        <v>4619.3780099999994</v>
      </c>
      <c r="F9" s="56">
        <v>2169.7373600000001</v>
      </c>
      <c r="G9" s="56">
        <v>509.61381</v>
      </c>
      <c r="H9" s="56">
        <v>2653.5853099999999</v>
      </c>
      <c r="I9" s="56">
        <v>4349.4612699999998</v>
      </c>
      <c r="J9" s="56">
        <v>4377.0275300000003</v>
      </c>
      <c r="K9" s="56">
        <v>3424.7664799999998</v>
      </c>
      <c r="L9" s="56">
        <v>4839.88429</v>
      </c>
      <c r="M9" s="56">
        <v>1755.5786900000001</v>
      </c>
      <c r="N9" s="56">
        <v>1613.12103</v>
      </c>
      <c r="O9" s="56">
        <v>1927.50773</v>
      </c>
      <c r="P9" s="57">
        <v>36508.908620000002</v>
      </c>
      <c r="Q9" s="185">
        <v>0.78165818014765098</v>
      </c>
    </row>
    <row r="10" spans="1:17" ht="14.45" customHeight="1" x14ac:dyDescent="0.2">
      <c r="A10" s="19" t="s">
        <v>38</v>
      </c>
      <c r="B10" s="55">
        <v>1017.8345965</v>
      </c>
      <c r="C10" s="56">
        <v>84.819549708333327</v>
      </c>
      <c r="D10" s="56">
        <v>87.821529999999996</v>
      </c>
      <c r="E10" s="56">
        <v>83.044889999999995</v>
      </c>
      <c r="F10" s="56">
        <v>56.083019999999998</v>
      </c>
      <c r="G10" s="56">
        <v>17.548590000000001</v>
      </c>
      <c r="H10" s="56">
        <v>55.413199999999996</v>
      </c>
      <c r="I10" s="56">
        <v>92.687749999999994</v>
      </c>
      <c r="J10" s="56">
        <v>82.393450000000001</v>
      </c>
      <c r="K10" s="56">
        <v>70.65925</v>
      </c>
      <c r="L10" s="56">
        <v>97.484490000000008</v>
      </c>
      <c r="M10" s="56">
        <v>61.83258</v>
      </c>
      <c r="N10" s="56">
        <v>68.018429999999995</v>
      </c>
      <c r="O10" s="56">
        <v>43.180610000000001</v>
      </c>
      <c r="P10" s="57">
        <v>816.16779000000008</v>
      </c>
      <c r="Q10" s="185">
        <v>0.80186681883926336</v>
      </c>
    </row>
    <row r="11" spans="1:17" ht="14.45" customHeight="1" x14ac:dyDescent="0.2">
      <c r="A11" s="19" t="s">
        <v>39</v>
      </c>
      <c r="B11" s="55">
        <v>982.44308519999993</v>
      </c>
      <c r="C11" s="56">
        <v>81.870257099999989</v>
      </c>
      <c r="D11" s="56">
        <v>73.495380000000011</v>
      </c>
      <c r="E11" s="56">
        <v>91.323869999999999</v>
      </c>
      <c r="F11" s="56">
        <v>86.58650999999999</v>
      </c>
      <c r="G11" s="56">
        <v>42.137509999999999</v>
      </c>
      <c r="H11" s="56">
        <v>84.764279999999999</v>
      </c>
      <c r="I11" s="56">
        <v>151.01491000000001</v>
      </c>
      <c r="J11" s="56">
        <v>98.279710000000009</v>
      </c>
      <c r="K11" s="56">
        <v>77.41995</v>
      </c>
      <c r="L11" s="56">
        <v>124.32514999999999</v>
      </c>
      <c r="M11" s="56">
        <v>70.844270000000009</v>
      </c>
      <c r="N11" s="56">
        <v>120.2283</v>
      </c>
      <c r="O11" s="56">
        <v>114.28032</v>
      </c>
      <c r="P11" s="57">
        <v>1134.7001600000001</v>
      </c>
      <c r="Q11" s="185">
        <v>1.1549780105266909</v>
      </c>
    </row>
    <row r="12" spans="1:17" ht="14.45" customHeight="1" x14ac:dyDescent="0.2">
      <c r="A12" s="19" t="s">
        <v>40</v>
      </c>
      <c r="B12" s="55">
        <v>361.33947120000005</v>
      </c>
      <c r="C12" s="56">
        <v>30.111622600000004</v>
      </c>
      <c r="D12" s="56">
        <v>7.0785799999999997</v>
      </c>
      <c r="E12" s="56">
        <v>6.0518299999999998</v>
      </c>
      <c r="F12" s="56">
        <v>10.728759999999999</v>
      </c>
      <c r="G12" s="56">
        <v>69.332999999999998</v>
      </c>
      <c r="H12" s="56">
        <v>2.7283600000000003</v>
      </c>
      <c r="I12" s="56">
        <v>6.2335600000000007</v>
      </c>
      <c r="J12" s="56">
        <v>12.950469999999999</v>
      </c>
      <c r="K12" s="56">
        <v>0.15215000000000001</v>
      </c>
      <c r="L12" s="56">
        <v>2.6501399999999999</v>
      </c>
      <c r="M12" s="56">
        <v>4.0210499999999998</v>
      </c>
      <c r="N12" s="56">
        <v>0.69850000000000001</v>
      </c>
      <c r="O12" s="56">
        <v>13.909180000000001</v>
      </c>
      <c r="P12" s="57">
        <v>136.53557999999998</v>
      </c>
      <c r="Q12" s="185">
        <v>0.37785957771667866</v>
      </c>
    </row>
    <row r="13" spans="1:17" ht="14.45" customHeight="1" x14ac:dyDescent="0.2">
      <c r="A13" s="19" t="s">
        <v>41</v>
      </c>
      <c r="B13" s="55">
        <v>4480.0000001999997</v>
      </c>
      <c r="C13" s="56">
        <v>373.33333334999998</v>
      </c>
      <c r="D13" s="56">
        <v>382.72555999999997</v>
      </c>
      <c r="E13" s="56">
        <v>447.08197999999999</v>
      </c>
      <c r="F13" s="56">
        <v>277.89896999999996</v>
      </c>
      <c r="G13" s="56">
        <v>181.59707999999998</v>
      </c>
      <c r="H13" s="56">
        <v>270.28178000000003</v>
      </c>
      <c r="I13" s="56">
        <v>516.48877000000005</v>
      </c>
      <c r="J13" s="56">
        <v>378.95864</v>
      </c>
      <c r="K13" s="56">
        <v>441.25984000000005</v>
      </c>
      <c r="L13" s="56">
        <v>567.44682999999998</v>
      </c>
      <c r="M13" s="56">
        <v>276.42872999999997</v>
      </c>
      <c r="N13" s="56">
        <v>1277.73514</v>
      </c>
      <c r="O13" s="56">
        <v>310.18539000000004</v>
      </c>
      <c r="P13" s="57">
        <v>5328.08871</v>
      </c>
      <c r="Q13" s="185">
        <v>1.1893055155719061</v>
      </c>
    </row>
    <row r="14" spans="1:17" ht="14.45" customHeight="1" x14ac:dyDescent="0.2">
      <c r="A14" s="19" t="s">
        <v>42</v>
      </c>
      <c r="B14" s="55">
        <v>2493.1374390999999</v>
      </c>
      <c r="C14" s="56">
        <v>207.76145325833332</v>
      </c>
      <c r="D14" s="56">
        <v>301.25261</v>
      </c>
      <c r="E14" s="56">
        <v>240.47313</v>
      </c>
      <c r="F14" s="56">
        <v>227.78954999999999</v>
      </c>
      <c r="G14" s="56">
        <v>185.27873000000002</v>
      </c>
      <c r="H14" s="56">
        <v>176.98847000000001</v>
      </c>
      <c r="I14" s="56">
        <v>162.12011999999999</v>
      </c>
      <c r="J14" s="56">
        <v>156.30020999999999</v>
      </c>
      <c r="K14" s="56">
        <v>164.42129</v>
      </c>
      <c r="L14" s="56">
        <v>163.82545000000002</v>
      </c>
      <c r="M14" s="56">
        <v>202.75435000000002</v>
      </c>
      <c r="N14" s="56">
        <v>231.22039000000001</v>
      </c>
      <c r="O14" s="56">
        <v>257.12832000000003</v>
      </c>
      <c r="P14" s="57">
        <v>2469.5526200000004</v>
      </c>
      <c r="Q14" s="185">
        <v>0.99054010471700527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3398.9263116000002</v>
      </c>
      <c r="C17" s="56">
        <v>283.2438593</v>
      </c>
      <c r="D17" s="56">
        <v>31.457249999999998</v>
      </c>
      <c r="E17" s="56">
        <v>325.12878000000001</v>
      </c>
      <c r="F17" s="56">
        <v>50.857800000000005</v>
      </c>
      <c r="G17" s="56">
        <v>119.16786999999999</v>
      </c>
      <c r="H17" s="56">
        <v>116.79805</v>
      </c>
      <c r="I17" s="56">
        <v>78.289419999999993</v>
      </c>
      <c r="J17" s="56">
        <v>99.733469999999997</v>
      </c>
      <c r="K17" s="56">
        <v>99.283439999999999</v>
      </c>
      <c r="L17" s="56">
        <v>133.41297</v>
      </c>
      <c r="M17" s="56">
        <v>197.21827999999999</v>
      </c>
      <c r="N17" s="56">
        <v>1011.4240600000001</v>
      </c>
      <c r="O17" s="56">
        <v>1584.7321200000001</v>
      </c>
      <c r="P17" s="57">
        <v>3847.50351</v>
      </c>
      <c r="Q17" s="185">
        <v>1.1319761469582545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0.86499999999999999</v>
      </c>
      <c r="E18" s="56">
        <v>3.875</v>
      </c>
      <c r="F18" s="56">
        <v>3.5390000000000001</v>
      </c>
      <c r="G18" s="56">
        <v>0</v>
      </c>
      <c r="H18" s="56">
        <v>0.3</v>
      </c>
      <c r="I18" s="56">
        <v>6.44</v>
      </c>
      <c r="J18" s="56">
        <v>0.57699999999999996</v>
      </c>
      <c r="K18" s="56">
        <v>0</v>
      </c>
      <c r="L18" s="56">
        <v>11.321999999999999</v>
      </c>
      <c r="M18" s="56">
        <v>0.97199999999999998</v>
      </c>
      <c r="N18" s="56">
        <v>16.379000000000001</v>
      </c>
      <c r="O18" s="56">
        <v>25.265000000000001</v>
      </c>
      <c r="P18" s="57">
        <v>69.534000000000006</v>
      </c>
      <c r="Q18" s="185" t="s">
        <v>329</v>
      </c>
    </row>
    <row r="19" spans="1:17" ht="14.45" customHeight="1" x14ac:dyDescent="0.2">
      <c r="A19" s="19" t="s">
        <v>47</v>
      </c>
      <c r="B19" s="55">
        <v>4296.7345729999897</v>
      </c>
      <c r="C19" s="56">
        <v>358.06121441666579</v>
      </c>
      <c r="D19" s="56">
        <v>435.46778999999998</v>
      </c>
      <c r="E19" s="56">
        <v>371.35058000000004</v>
      </c>
      <c r="F19" s="56">
        <v>297.95771999999999</v>
      </c>
      <c r="G19" s="56">
        <v>216.48017000000002</v>
      </c>
      <c r="H19" s="56">
        <v>399.53644000000003</v>
      </c>
      <c r="I19" s="56">
        <v>679.46827000000008</v>
      </c>
      <c r="J19" s="56">
        <v>355.56971000000004</v>
      </c>
      <c r="K19" s="56">
        <v>345.68627000000004</v>
      </c>
      <c r="L19" s="56">
        <v>435.65978000000001</v>
      </c>
      <c r="M19" s="56">
        <v>389.12435999999997</v>
      </c>
      <c r="N19" s="56">
        <v>396.81419</v>
      </c>
      <c r="O19" s="56">
        <v>333.9282</v>
      </c>
      <c r="P19" s="57">
        <v>4657.0434800000003</v>
      </c>
      <c r="Q19" s="185">
        <v>1.0838564497942544</v>
      </c>
    </row>
    <row r="20" spans="1:17" ht="14.45" customHeight="1" x14ac:dyDescent="0.2">
      <c r="A20" s="19" t="s">
        <v>48</v>
      </c>
      <c r="B20" s="55">
        <v>86700.61315360009</v>
      </c>
      <c r="C20" s="56">
        <v>7225.0510961333412</v>
      </c>
      <c r="D20" s="56">
        <v>6620.1329599999999</v>
      </c>
      <c r="E20" s="56">
        <v>6550.1370800000004</v>
      </c>
      <c r="F20" s="56">
        <v>6004.2356100000006</v>
      </c>
      <c r="G20" s="56">
        <v>5654.5995700000003</v>
      </c>
      <c r="H20" s="56">
        <v>6772.6841299999996</v>
      </c>
      <c r="I20" s="56">
        <v>6821.9285799999998</v>
      </c>
      <c r="J20" s="56">
        <v>10628.46199</v>
      </c>
      <c r="K20" s="56">
        <v>6886.2543599999999</v>
      </c>
      <c r="L20" s="56">
        <v>7034.9438399999999</v>
      </c>
      <c r="M20" s="56">
        <v>13585.700449999998</v>
      </c>
      <c r="N20" s="56">
        <v>10054.68478</v>
      </c>
      <c r="O20" s="56">
        <v>9176.2261899999994</v>
      </c>
      <c r="P20" s="57">
        <v>95789.989539999995</v>
      </c>
      <c r="Q20" s="185">
        <v>1.1048363564660959</v>
      </c>
    </row>
    <row r="21" spans="1:17" ht="14.45" customHeight="1" x14ac:dyDescent="0.2">
      <c r="A21" s="20" t="s">
        <v>49</v>
      </c>
      <c r="B21" s="55">
        <v>3753.7767609000002</v>
      </c>
      <c r="C21" s="56">
        <v>312.814730075</v>
      </c>
      <c r="D21" s="56">
        <v>306.59093000000001</v>
      </c>
      <c r="E21" s="56">
        <v>313.04892999999998</v>
      </c>
      <c r="F21" s="56">
        <v>304.67793</v>
      </c>
      <c r="G21" s="56">
        <v>303.98947999999996</v>
      </c>
      <c r="H21" s="56">
        <v>303.98947999999996</v>
      </c>
      <c r="I21" s="56">
        <v>304.96863000000002</v>
      </c>
      <c r="J21" s="56">
        <v>303.98763000000002</v>
      </c>
      <c r="K21" s="56">
        <v>303.98763000000002</v>
      </c>
      <c r="L21" s="56">
        <v>318.93468999999999</v>
      </c>
      <c r="M21" s="56">
        <v>318.93468999999999</v>
      </c>
      <c r="N21" s="56">
        <v>318.93369000000001</v>
      </c>
      <c r="O21" s="56">
        <v>319.35255000000001</v>
      </c>
      <c r="P21" s="57">
        <v>3721.39626</v>
      </c>
      <c r="Q21" s="185">
        <v>0.99137388743057897</v>
      </c>
    </row>
    <row r="22" spans="1:17" ht="14.45" customHeight="1" x14ac:dyDescent="0.2">
      <c r="A22" s="19" t="s">
        <v>50</v>
      </c>
      <c r="B22" s="55">
        <v>39.145058400000003</v>
      </c>
      <c r="C22" s="56">
        <v>3.2620882000000004</v>
      </c>
      <c r="D22" s="56">
        <v>16.850939999999998</v>
      </c>
      <c r="E22" s="56">
        <v>888.52962000000002</v>
      </c>
      <c r="F22" s="56">
        <v>26.05856</v>
      </c>
      <c r="G22" s="56">
        <v>0</v>
      </c>
      <c r="H22" s="56">
        <v>898.25946999999996</v>
      </c>
      <c r="I22" s="56">
        <v>5.4207999999999998</v>
      </c>
      <c r="J22" s="56">
        <v>7.8686300000000005</v>
      </c>
      <c r="K22" s="56">
        <v>19.844000000000001</v>
      </c>
      <c r="L22" s="56">
        <v>54.762149999999998</v>
      </c>
      <c r="M22" s="56">
        <v>62.935970000000005</v>
      </c>
      <c r="N22" s="56">
        <v>67.549279999999996</v>
      </c>
      <c r="O22" s="56">
        <v>148.78519</v>
      </c>
      <c r="P22" s="57">
        <v>2196.8646100000001</v>
      </c>
      <c r="Q22" s="185">
        <v>56.121122302374694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92.595172799949069</v>
      </c>
      <c r="C24" s="56">
        <v>7.7162643999957554</v>
      </c>
      <c r="D24" s="56">
        <v>6.578959999998915</v>
      </c>
      <c r="E24" s="56">
        <v>4.7695800000001327</v>
      </c>
      <c r="F24" s="56">
        <v>10.82653000000937</v>
      </c>
      <c r="G24" s="56">
        <v>0</v>
      </c>
      <c r="H24" s="56">
        <v>4.5511600000008912</v>
      </c>
      <c r="I24" s="56">
        <v>13.133209999999963</v>
      </c>
      <c r="J24" s="56">
        <v>1.5007000000041444</v>
      </c>
      <c r="K24" s="56">
        <v>0.6900100000002567</v>
      </c>
      <c r="L24" s="56">
        <v>17.63340000000062</v>
      </c>
      <c r="M24" s="56">
        <v>8.9882300000026589</v>
      </c>
      <c r="N24" s="56">
        <v>24.436980000000403</v>
      </c>
      <c r="O24" s="56">
        <v>14.710779999999431</v>
      </c>
      <c r="P24" s="57">
        <v>107.81954000001679</v>
      </c>
      <c r="Q24" s="185">
        <v>1.1644185840330987</v>
      </c>
    </row>
    <row r="25" spans="1:17" ht="14.45" customHeight="1" x14ac:dyDescent="0.2">
      <c r="A25" s="21" t="s">
        <v>53</v>
      </c>
      <c r="B25" s="58">
        <v>160543.9560375</v>
      </c>
      <c r="C25" s="59">
        <v>13378.663003125001</v>
      </c>
      <c r="D25" s="59">
        <v>13129.01693</v>
      </c>
      <c r="E25" s="59">
        <v>14410.346710000002</v>
      </c>
      <c r="F25" s="59">
        <v>9793.5609600000098</v>
      </c>
      <c r="G25" s="59">
        <v>7430.6918299999998</v>
      </c>
      <c r="H25" s="59">
        <v>12084.67878</v>
      </c>
      <c r="I25" s="59">
        <v>13828.746009999999</v>
      </c>
      <c r="J25" s="59">
        <v>17041.659010000003</v>
      </c>
      <c r="K25" s="59">
        <v>12220.423409999999</v>
      </c>
      <c r="L25" s="59">
        <v>14370.11154</v>
      </c>
      <c r="M25" s="59">
        <v>17267.057129999997</v>
      </c>
      <c r="N25" s="59">
        <v>15469.146409999999</v>
      </c>
      <c r="O25" s="59">
        <v>14690.25187</v>
      </c>
      <c r="P25" s="60">
        <v>161735.69059000001</v>
      </c>
      <c r="Q25" s="186">
        <v>1.0074231044376509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1214.7498799999998</v>
      </c>
      <c r="E26" s="56">
        <v>864.8181800000001</v>
      </c>
      <c r="F26" s="56">
        <v>914.32415000000003</v>
      </c>
      <c r="G26" s="56">
        <v>875.98279000000002</v>
      </c>
      <c r="H26" s="56">
        <v>792.74553000000003</v>
      </c>
      <c r="I26" s="56">
        <v>1365.44697</v>
      </c>
      <c r="J26" s="56">
        <v>1158.57429</v>
      </c>
      <c r="K26" s="56">
        <v>1163.77873</v>
      </c>
      <c r="L26" s="56">
        <v>1118.1310600000002</v>
      </c>
      <c r="M26" s="56">
        <v>1308.6499199999998</v>
      </c>
      <c r="N26" s="56">
        <v>1253.3723600000001</v>
      </c>
      <c r="O26" s="56">
        <v>1782.44874</v>
      </c>
      <c r="P26" s="57">
        <v>13813.022599999998</v>
      </c>
      <c r="Q26" s="185" t="s">
        <v>329</v>
      </c>
    </row>
    <row r="27" spans="1:17" ht="14.45" customHeight="1" x14ac:dyDescent="0.2">
      <c r="A27" s="22" t="s">
        <v>55</v>
      </c>
      <c r="B27" s="58">
        <v>160543.9560375</v>
      </c>
      <c r="C27" s="59">
        <v>13378.663003125001</v>
      </c>
      <c r="D27" s="59">
        <v>14343.766809999999</v>
      </c>
      <c r="E27" s="59">
        <v>15275.164890000002</v>
      </c>
      <c r="F27" s="59">
        <v>10707.88511000001</v>
      </c>
      <c r="G27" s="59">
        <v>8306.6746199999998</v>
      </c>
      <c r="H27" s="59">
        <v>12877.42431</v>
      </c>
      <c r="I27" s="59">
        <v>15194.19298</v>
      </c>
      <c r="J27" s="59">
        <v>18200.233300000004</v>
      </c>
      <c r="K27" s="59">
        <v>13384.202139999999</v>
      </c>
      <c r="L27" s="59">
        <v>15488.2426</v>
      </c>
      <c r="M27" s="59">
        <v>18575.707049999997</v>
      </c>
      <c r="N27" s="59">
        <v>16722.518769999999</v>
      </c>
      <c r="O27" s="59">
        <v>16472.70061</v>
      </c>
      <c r="P27" s="60">
        <v>175548.71319000001</v>
      </c>
      <c r="Q27" s="186">
        <v>1.0934619871270344</v>
      </c>
    </row>
    <row r="28" spans="1:17" ht="14.45" customHeight="1" x14ac:dyDescent="0.2">
      <c r="A28" s="20" t="s">
        <v>56</v>
      </c>
      <c r="B28" s="55">
        <v>369.12413950000001</v>
      </c>
      <c r="C28" s="56">
        <v>30.760344958333334</v>
      </c>
      <c r="D28" s="56">
        <v>11.69172</v>
      </c>
      <c r="E28" s="56">
        <v>62.21058</v>
      </c>
      <c r="F28" s="56">
        <v>57.713709999999999</v>
      </c>
      <c r="G28" s="56">
        <v>1.5443800000000001</v>
      </c>
      <c r="H28" s="56">
        <v>8.0181100000000001</v>
      </c>
      <c r="I28" s="56">
        <v>29.603930000000002</v>
      </c>
      <c r="J28" s="56">
        <v>38.622630000000001</v>
      </c>
      <c r="K28" s="56">
        <v>76.63861</v>
      </c>
      <c r="L28" s="56">
        <v>25.88663</v>
      </c>
      <c r="M28" s="56">
        <v>23.153779999999998</v>
      </c>
      <c r="N28" s="56">
        <v>8.7459299999999995</v>
      </c>
      <c r="O28" s="56">
        <v>6.4191400000000005</v>
      </c>
      <c r="P28" s="57">
        <v>350.24915000000004</v>
      </c>
      <c r="Q28" s="185">
        <v>0.94886546968841634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B606460C-AA4F-4A39-BE7D-0C6431DC3F44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-2646.9502279999001</v>
      </c>
      <c r="C6" s="707">
        <v>-36291.527620000103</v>
      </c>
      <c r="D6" s="707">
        <v>-33644.577392000203</v>
      </c>
      <c r="E6" s="708">
        <v>13.710695137408331</v>
      </c>
      <c r="F6" s="706">
        <v>-159923.73345210002</v>
      </c>
      <c r="G6" s="707">
        <v>-159923.73345210002</v>
      </c>
      <c r="H6" s="707">
        <v>-7823.7518899999995</v>
      </c>
      <c r="I6" s="707">
        <v>-61724.024329999796</v>
      </c>
      <c r="J6" s="707">
        <v>98199.709122100219</v>
      </c>
      <c r="K6" s="709">
        <v>0.38595912562588613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147927.776812</v>
      </c>
      <c r="C7" s="707">
        <v>157334.59437999999</v>
      </c>
      <c r="D7" s="707">
        <v>9406.8175679999986</v>
      </c>
      <c r="E7" s="708">
        <v>1.0635906100309682</v>
      </c>
      <c r="F7" s="706">
        <v>160543.9560375</v>
      </c>
      <c r="G7" s="707">
        <v>160543.9560375</v>
      </c>
      <c r="H7" s="707">
        <v>14690.25187</v>
      </c>
      <c r="I7" s="707">
        <v>161735.69059000001</v>
      </c>
      <c r="J7" s="707">
        <v>1191.7345525000128</v>
      </c>
      <c r="K7" s="709">
        <v>1.0074231044376509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62225.305974000003</v>
      </c>
      <c r="C8" s="707">
        <v>63248.254310000004</v>
      </c>
      <c r="D8" s="707">
        <v>1022.9483360000013</v>
      </c>
      <c r="E8" s="708">
        <v>1.0164394263714416</v>
      </c>
      <c r="F8" s="706">
        <v>62262.165007200005</v>
      </c>
      <c r="G8" s="707">
        <v>62262.165007200005</v>
      </c>
      <c r="H8" s="707">
        <v>3087.2521200000001</v>
      </c>
      <c r="I8" s="707">
        <v>51346.602899999998</v>
      </c>
      <c r="J8" s="707">
        <v>-10915.562107200007</v>
      </c>
      <c r="K8" s="709">
        <v>0.82468386529864923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59716.0789</v>
      </c>
      <c r="C9" s="707">
        <v>60711.08266</v>
      </c>
      <c r="D9" s="707">
        <v>995.0037599999996</v>
      </c>
      <c r="E9" s="708">
        <v>1.0166622420347831</v>
      </c>
      <c r="F9" s="706">
        <v>59769.027568099998</v>
      </c>
      <c r="G9" s="707">
        <v>59769.027568099991</v>
      </c>
      <c r="H9" s="707">
        <v>2830.1237999999998</v>
      </c>
      <c r="I9" s="707">
        <v>48877.050280000003</v>
      </c>
      <c r="J9" s="707">
        <v>-10891.977288099988</v>
      </c>
      <c r="K9" s="709">
        <v>0.81776552620519338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3.5499999999999997E-2</v>
      </c>
      <c r="D10" s="707">
        <v>3.5499999999999997E-2</v>
      </c>
      <c r="E10" s="708">
        <v>0</v>
      </c>
      <c r="F10" s="706">
        <v>0</v>
      </c>
      <c r="G10" s="707">
        <v>0</v>
      </c>
      <c r="H10" s="707">
        <v>2.8000000000000003E-4</v>
      </c>
      <c r="I10" s="707">
        <v>7.2500000000000004E-3</v>
      </c>
      <c r="J10" s="707">
        <v>7.2500000000000004E-3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3.5499999999999997E-2</v>
      </c>
      <c r="D11" s="707">
        <v>3.5499999999999997E-2</v>
      </c>
      <c r="E11" s="708">
        <v>0</v>
      </c>
      <c r="F11" s="706">
        <v>0</v>
      </c>
      <c r="G11" s="707">
        <v>0</v>
      </c>
      <c r="H11" s="707">
        <v>2.8000000000000003E-4</v>
      </c>
      <c r="I11" s="707">
        <v>7.2500000000000004E-3</v>
      </c>
      <c r="J11" s="707">
        <v>7.2500000000000004E-3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714.10548300000005</v>
      </c>
      <c r="C12" s="707">
        <v>529.71799999999996</v>
      </c>
      <c r="D12" s="707">
        <v>-184.38748300000009</v>
      </c>
      <c r="E12" s="708">
        <v>0.74179237187008118</v>
      </c>
      <c r="F12" s="706">
        <v>536.14385089999996</v>
      </c>
      <c r="G12" s="707">
        <v>536.14385089999996</v>
      </c>
      <c r="H12" s="707">
        <v>0</v>
      </c>
      <c r="I12" s="707">
        <v>367.15800000000002</v>
      </c>
      <c r="J12" s="707">
        <v>-168.98585089999995</v>
      </c>
      <c r="K12" s="709">
        <v>0.68481247967997549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714.10548300000005</v>
      </c>
      <c r="C13" s="707">
        <v>529.71799999999996</v>
      </c>
      <c r="D13" s="707">
        <v>-184.38748300000009</v>
      </c>
      <c r="E13" s="708">
        <v>0.74179237187008118</v>
      </c>
      <c r="F13" s="706">
        <v>536.14385089999996</v>
      </c>
      <c r="G13" s="707">
        <v>536.14385089999996</v>
      </c>
      <c r="H13" s="707">
        <v>0</v>
      </c>
      <c r="I13" s="707">
        <v>367.15800000000002</v>
      </c>
      <c r="J13" s="707">
        <v>-168.98585089999995</v>
      </c>
      <c r="K13" s="709">
        <v>0.68481247967997549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3852.7062809999998</v>
      </c>
      <c r="C14" s="707">
        <v>3586.4212599999996</v>
      </c>
      <c r="D14" s="707">
        <v>-266.28502100000014</v>
      </c>
      <c r="E14" s="708">
        <v>0.93088364345000529</v>
      </c>
      <c r="F14" s="706">
        <v>3799.9999997</v>
      </c>
      <c r="G14" s="707">
        <v>3799.9999997</v>
      </c>
      <c r="H14" s="707">
        <v>317.93528999999995</v>
      </c>
      <c r="I14" s="707">
        <v>3247.58817</v>
      </c>
      <c r="J14" s="707">
        <v>-552.4118297</v>
      </c>
      <c r="K14" s="709">
        <v>0.8546284658569443</v>
      </c>
      <c r="L14" s="270"/>
      <c r="M14" s="705" t="str">
        <f t="shared" si="0"/>
        <v>X</v>
      </c>
    </row>
    <row r="15" spans="1:13" ht="14.45" customHeight="1" x14ac:dyDescent="0.2">
      <c r="A15" s="710" t="s">
        <v>339</v>
      </c>
      <c r="B15" s="706">
        <v>2487.706279</v>
      </c>
      <c r="C15" s="707">
        <v>2490.1056400000002</v>
      </c>
      <c r="D15" s="707">
        <v>2.3993610000002263</v>
      </c>
      <c r="E15" s="708">
        <v>1.000964487254888</v>
      </c>
      <c r="F15" s="706">
        <v>2624.9999997999998</v>
      </c>
      <c r="G15" s="707">
        <v>2624.9999997999998</v>
      </c>
      <c r="H15" s="707">
        <v>225.73133999999999</v>
      </c>
      <c r="I15" s="707">
        <v>2106.7857100000001</v>
      </c>
      <c r="J15" s="707">
        <v>-518.21428979999973</v>
      </c>
      <c r="K15" s="709">
        <v>0.80258503244210178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10</v>
      </c>
      <c r="C16" s="707">
        <v>7.54122</v>
      </c>
      <c r="D16" s="707">
        <v>-2.45878</v>
      </c>
      <c r="E16" s="708">
        <v>0.75412199999999996</v>
      </c>
      <c r="F16" s="706">
        <v>9.9999999000000006</v>
      </c>
      <c r="G16" s="707">
        <v>9.9999999000000006</v>
      </c>
      <c r="H16" s="707">
        <v>0</v>
      </c>
      <c r="I16" s="707">
        <v>2.5137399999999999</v>
      </c>
      <c r="J16" s="707">
        <v>-7.4862599000000003</v>
      </c>
      <c r="K16" s="709">
        <v>0.25137400251373998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35</v>
      </c>
      <c r="C17" s="707">
        <v>50.738379999999999</v>
      </c>
      <c r="D17" s="707">
        <v>15.738379999999999</v>
      </c>
      <c r="E17" s="708">
        <v>1.449668</v>
      </c>
      <c r="F17" s="706">
        <v>54.999999900000006</v>
      </c>
      <c r="G17" s="707">
        <v>54.999999900000006</v>
      </c>
      <c r="H17" s="707">
        <v>11.293719999999999</v>
      </c>
      <c r="I17" s="707">
        <v>59.958570000000002</v>
      </c>
      <c r="J17" s="707">
        <v>4.9585700999999958</v>
      </c>
      <c r="K17" s="709">
        <v>1.0901558201639197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85.000001999999995</v>
      </c>
      <c r="C18" s="707">
        <v>11.129430000000001</v>
      </c>
      <c r="D18" s="707">
        <v>-73.870571999999996</v>
      </c>
      <c r="E18" s="708">
        <v>0.13093446750742432</v>
      </c>
      <c r="F18" s="706">
        <v>100</v>
      </c>
      <c r="G18" s="707">
        <v>100</v>
      </c>
      <c r="H18" s="707">
        <v>0</v>
      </c>
      <c r="I18" s="707">
        <v>8.6107999999999993</v>
      </c>
      <c r="J18" s="707">
        <v>-91.389200000000002</v>
      </c>
      <c r="K18" s="709">
        <v>8.610799999999999E-2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57.518370000000004</v>
      </c>
      <c r="D19" s="707">
        <v>57.518370000000004</v>
      </c>
      <c r="E19" s="708">
        <v>0</v>
      </c>
      <c r="F19" s="706">
        <v>0</v>
      </c>
      <c r="G19" s="707">
        <v>0</v>
      </c>
      <c r="H19" s="707">
        <v>0.91298999999999997</v>
      </c>
      <c r="I19" s="707">
        <v>93.873519999999999</v>
      </c>
      <c r="J19" s="707">
        <v>93.873519999999999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920.00000199999999</v>
      </c>
      <c r="C20" s="707">
        <v>808.13164000000006</v>
      </c>
      <c r="D20" s="707">
        <v>-111.86836199999993</v>
      </c>
      <c r="E20" s="708">
        <v>0.87840395461216536</v>
      </c>
      <c r="F20" s="706">
        <v>800.00000020000004</v>
      </c>
      <c r="G20" s="707">
        <v>800.00000019999993</v>
      </c>
      <c r="H20" s="707">
        <v>29.86525</v>
      </c>
      <c r="I20" s="707">
        <v>748.79412000000002</v>
      </c>
      <c r="J20" s="707">
        <v>-51.20588019999991</v>
      </c>
      <c r="K20" s="709">
        <v>0.93599264976600183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95</v>
      </c>
      <c r="C21" s="707">
        <v>7.9713000000000003</v>
      </c>
      <c r="D21" s="707">
        <v>-87.028700000000001</v>
      </c>
      <c r="E21" s="708">
        <v>8.3908421052631577E-2</v>
      </c>
      <c r="F21" s="706">
        <v>20</v>
      </c>
      <c r="G21" s="707">
        <v>20</v>
      </c>
      <c r="H21" s="707">
        <v>8.0120000000000011E-2</v>
      </c>
      <c r="I21" s="707">
        <v>14.020350000000001</v>
      </c>
      <c r="J21" s="707">
        <v>-5.9796499999999995</v>
      </c>
      <c r="K21" s="709">
        <v>0.70101750000000007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219.99999800000001</v>
      </c>
      <c r="C22" s="707">
        <v>153.28528</v>
      </c>
      <c r="D22" s="707">
        <v>-66.714718000000005</v>
      </c>
      <c r="E22" s="708">
        <v>0.69675127906137524</v>
      </c>
      <c r="F22" s="706">
        <v>189.99999990000001</v>
      </c>
      <c r="G22" s="707">
        <v>189.99999990000001</v>
      </c>
      <c r="H22" s="707">
        <v>50.051870000000001</v>
      </c>
      <c r="I22" s="707">
        <v>213.03135999999998</v>
      </c>
      <c r="J22" s="707">
        <v>23.031360099999972</v>
      </c>
      <c r="K22" s="709">
        <v>1.1212176848006408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1860.8138899999999</v>
      </c>
      <c r="C23" s="707">
        <v>1787.9316100000001</v>
      </c>
      <c r="D23" s="707">
        <v>-72.88227999999981</v>
      </c>
      <c r="E23" s="708">
        <v>0.96083311695400131</v>
      </c>
      <c r="F23" s="706">
        <v>1884.2665646</v>
      </c>
      <c r="G23" s="707">
        <v>1884.2665646</v>
      </c>
      <c r="H23" s="707">
        <v>103.125</v>
      </c>
      <c r="I23" s="707">
        <v>1336.84</v>
      </c>
      <c r="J23" s="707">
        <v>-547.42656460000012</v>
      </c>
      <c r="K23" s="709">
        <v>0.70947498889775706</v>
      </c>
      <c r="L23" s="270"/>
      <c r="M23" s="705" t="str">
        <f t="shared" si="0"/>
        <v>X</v>
      </c>
    </row>
    <row r="24" spans="1:13" ht="14.45" customHeight="1" x14ac:dyDescent="0.2">
      <c r="A24" s="710" t="s">
        <v>348</v>
      </c>
      <c r="B24" s="706">
        <v>1772.5276680000002</v>
      </c>
      <c r="C24" s="707">
        <v>1714.5616100000002</v>
      </c>
      <c r="D24" s="707">
        <v>-57.966057999999975</v>
      </c>
      <c r="E24" s="708">
        <v>0.96729751583206314</v>
      </c>
      <c r="F24" s="706">
        <v>1805.5575517</v>
      </c>
      <c r="G24" s="707">
        <v>1805.5575516999997</v>
      </c>
      <c r="H24" s="707">
        <v>94.444999999999993</v>
      </c>
      <c r="I24" s="707">
        <v>1271.58</v>
      </c>
      <c r="J24" s="707">
        <v>-533.97755169999982</v>
      </c>
      <c r="K24" s="709">
        <v>0.70425891370937455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88.286221999999995</v>
      </c>
      <c r="C25" s="707">
        <v>73.37</v>
      </c>
      <c r="D25" s="707">
        <v>-14.916221999999991</v>
      </c>
      <c r="E25" s="708">
        <v>0.83104700074265281</v>
      </c>
      <c r="F25" s="706">
        <v>78.709012900000005</v>
      </c>
      <c r="G25" s="707">
        <v>78.709012900000005</v>
      </c>
      <c r="H25" s="707">
        <v>8.68</v>
      </c>
      <c r="I25" s="707">
        <v>65.260000000000005</v>
      </c>
      <c r="J25" s="707">
        <v>-13.4490129</v>
      </c>
      <c r="K25" s="709">
        <v>0.82912995088520547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46707.473507000002</v>
      </c>
      <c r="C26" s="707">
        <v>47170.031849999999</v>
      </c>
      <c r="D26" s="707">
        <v>462.55834299999697</v>
      </c>
      <c r="E26" s="708">
        <v>1.009903304723401</v>
      </c>
      <c r="F26" s="706">
        <v>46706.999999799998</v>
      </c>
      <c r="G26" s="707">
        <v>46706.999999799998</v>
      </c>
      <c r="H26" s="707">
        <v>1927.50773</v>
      </c>
      <c r="I26" s="707">
        <v>36508.908619999995</v>
      </c>
      <c r="J26" s="707">
        <v>-10198.091379800004</v>
      </c>
      <c r="K26" s="709">
        <v>0.78165818014765087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25350.166663</v>
      </c>
      <c r="C27" s="707">
        <v>25084.180710000001</v>
      </c>
      <c r="D27" s="707">
        <v>-265.98595299999943</v>
      </c>
      <c r="E27" s="708">
        <v>0.98950752645787454</v>
      </c>
      <c r="F27" s="706">
        <v>25350</v>
      </c>
      <c r="G27" s="707">
        <v>25350</v>
      </c>
      <c r="H27" s="707">
        <v>566.39801</v>
      </c>
      <c r="I27" s="707">
        <v>17508.297140000002</v>
      </c>
      <c r="J27" s="707">
        <v>-7841.7028599999976</v>
      </c>
      <c r="K27" s="709">
        <v>0.69066260907297838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8339.7122610000006</v>
      </c>
      <c r="C28" s="707">
        <v>8884.9124100000008</v>
      </c>
      <c r="D28" s="707">
        <v>545.20014900000024</v>
      </c>
      <c r="E28" s="708">
        <v>1.0653739759763159</v>
      </c>
      <c r="F28" s="706">
        <v>8040</v>
      </c>
      <c r="G28" s="707">
        <v>8040</v>
      </c>
      <c r="H28" s="707">
        <v>372.81464</v>
      </c>
      <c r="I28" s="707">
        <v>6893.2442799999999</v>
      </c>
      <c r="J28" s="707">
        <v>-1146.7557200000001</v>
      </c>
      <c r="K28" s="709">
        <v>0.85736869154228856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2373.6794100000002</v>
      </c>
      <c r="C29" s="707">
        <v>2461.9829100000002</v>
      </c>
      <c r="D29" s="707">
        <v>88.303499999999985</v>
      </c>
      <c r="E29" s="708">
        <v>1.037201106277448</v>
      </c>
      <c r="F29" s="706">
        <v>2599.9999999000001</v>
      </c>
      <c r="G29" s="707">
        <v>2599.9999999000001</v>
      </c>
      <c r="H29" s="707">
        <v>66.476900000000001</v>
      </c>
      <c r="I29" s="707">
        <v>1627.2050900000002</v>
      </c>
      <c r="J29" s="707">
        <v>-972.79490989999999</v>
      </c>
      <c r="K29" s="709">
        <v>0.62584811156253262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9.999998999999999</v>
      </c>
      <c r="C30" s="707">
        <v>34.445339999999995</v>
      </c>
      <c r="D30" s="707">
        <v>24.445340999999996</v>
      </c>
      <c r="E30" s="708">
        <v>3.4445343444534342</v>
      </c>
      <c r="F30" s="706">
        <v>0</v>
      </c>
      <c r="G30" s="707">
        <v>0</v>
      </c>
      <c r="H30" s="707">
        <v>14.922799999999999</v>
      </c>
      <c r="I30" s="707">
        <v>49.760829999999999</v>
      </c>
      <c r="J30" s="707">
        <v>49.760829999999999</v>
      </c>
      <c r="K30" s="709">
        <v>0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0</v>
      </c>
      <c r="C31" s="707">
        <v>1.3037399999999999</v>
      </c>
      <c r="D31" s="707">
        <v>1.3037399999999999</v>
      </c>
      <c r="E31" s="708">
        <v>0</v>
      </c>
      <c r="F31" s="706">
        <v>0</v>
      </c>
      <c r="G31" s="707">
        <v>0</v>
      </c>
      <c r="H31" s="707">
        <v>0</v>
      </c>
      <c r="I31" s="707">
        <v>3.3555999999999999</v>
      </c>
      <c r="J31" s="707">
        <v>3.3555999999999999</v>
      </c>
      <c r="K31" s="709">
        <v>0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0</v>
      </c>
      <c r="C32" s="707">
        <v>0</v>
      </c>
      <c r="D32" s="707">
        <v>0</v>
      </c>
      <c r="E32" s="708">
        <v>0</v>
      </c>
      <c r="F32" s="706">
        <v>0</v>
      </c>
      <c r="G32" s="707">
        <v>0</v>
      </c>
      <c r="H32" s="707">
        <v>0</v>
      </c>
      <c r="I32" s="707">
        <v>5.8806000000000003</v>
      </c>
      <c r="J32" s="707">
        <v>5.8806000000000003</v>
      </c>
      <c r="K32" s="709">
        <v>0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1409.76026</v>
      </c>
      <c r="C33" s="707">
        <v>1414.9386100000002</v>
      </c>
      <c r="D33" s="707">
        <v>5.1783500000001368</v>
      </c>
      <c r="E33" s="708">
        <v>1.0036732132029316</v>
      </c>
      <c r="F33" s="706">
        <v>1410.0000003</v>
      </c>
      <c r="G33" s="707">
        <v>1410.0000003</v>
      </c>
      <c r="H33" s="707">
        <v>113.12860999999999</v>
      </c>
      <c r="I33" s="707">
        <v>1614.6646599999999</v>
      </c>
      <c r="J33" s="707">
        <v>204.6646596999999</v>
      </c>
      <c r="K33" s="709">
        <v>1.1451522408911023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6351.9798150000006</v>
      </c>
      <c r="C34" s="707">
        <v>6298.9226799999997</v>
      </c>
      <c r="D34" s="707">
        <v>-53.057135000000926</v>
      </c>
      <c r="E34" s="708">
        <v>0.9916471499366688</v>
      </c>
      <c r="F34" s="706">
        <v>6400.0000004000003</v>
      </c>
      <c r="G34" s="707">
        <v>6400.0000004000003</v>
      </c>
      <c r="H34" s="707">
        <v>382.29266999999999</v>
      </c>
      <c r="I34" s="707">
        <v>5613.7671399999999</v>
      </c>
      <c r="J34" s="707">
        <v>-786.23286040000039</v>
      </c>
      <c r="K34" s="709">
        <v>0.877151115570178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600.00000499999999</v>
      </c>
      <c r="C35" s="707">
        <v>619.15681999999993</v>
      </c>
      <c r="D35" s="707">
        <v>19.156814999999938</v>
      </c>
      <c r="E35" s="708">
        <v>1.0319280247339331</v>
      </c>
      <c r="F35" s="706">
        <v>599.99999979999996</v>
      </c>
      <c r="G35" s="707">
        <v>599.99999979999996</v>
      </c>
      <c r="H35" s="707">
        <v>43.428519999999999</v>
      </c>
      <c r="I35" s="707">
        <v>417.65199999999999</v>
      </c>
      <c r="J35" s="707">
        <v>-182.34799979999997</v>
      </c>
      <c r="K35" s="709">
        <v>0.69608666689869558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1052.1750919999999</v>
      </c>
      <c r="C36" s="707">
        <v>1026.40806</v>
      </c>
      <c r="D36" s="707">
        <v>-25.767031999999972</v>
      </c>
      <c r="E36" s="708">
        <v>0.97551069950627578</v>
      </c>
      <c r="F36" s="706">
        <v>999.99999990000003</v>
      </c>
      <c r="G36" s="707">
        <v>999.99999989999992</v>
      </c>
      <c r="H36" s="707">
        <v>170.36592999999999</v>
      </c>
      <c r="I36" s="707">
        <v>1021.34077</v>
      </c>
      <c r="J36" s="707">
        <v>21.3407701000001</v>
      </c>
      <c r="K36" s="709">
        <v>1.021340770102134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510</v>
      </c>
      <c r="C37" s="707">
        <v>588.32091000000003</v>
      </c>
      <c r="D37" s="707">
        <v>78.320910000000026</v>
      </c>
      <c r="E37" s="708">
        <v>1.1535704117647059</v>
      </c>
      <c r="F37" s="706">
        <v>506.99999980000001</v>
      </c>
      <c r="G37" s="707">
        <v>506.99999979999996</v>
      </c>
      <c r="H37" s="707">
        <v>61.22578</v>
      </c>
      <c r="I37" s="707">
        <v>509.28471999999999</v>
      </c>
      <c r="J37" s="707">
        <v>2.2847202000000379</v>
      </c>
      <c r="K37" s="709">
        <v>1.0045063514810675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400.000001</v>
      </c>
      <c r="C38" s="707">
        <v>438.01715999999999</v>
      </c>
      <c r="D38" s="707">
        <v>38.017158999999992</v>
      </c>
      <c r="E38" s="708">
        <v>1.0950428972623927</v>
      </c>
      <c r="F38" s="706">
        <v>449.99999989999998</v>
      </c>
      <c r="G38" s="707">
        <v>449.99999989999992</v>
      </c>
      <c r="H38" s="707">
        <v>92.8489</v>
      </c>
      <c r="I38" s="707">
        <v>554.12469999999996</v>
      </c>
      <c r="J38" s="707">
        <v>104.12470010000004</v>
      </c>
      <c r="K38" s="709">
        <v>1.2313882224958641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40.000000999999997</v>
      </c>
      <c r="C39" s="707">
        <v>47.732440000000004</v>
      </c>
      <c r="D39" s="707">
        <v>7.7324390000000065</v>
      </c>
      <c r="E39" s="708">
        <v>1.193310970167226</v>
      </c>
      <c r="F39" s="706">
        <v>54.999999900000006</v>
      </c>
      <c r="G39" s="707">
        <v>54.999999900000006</v>
      </c>
      <c r="H39" s="707">
        <v>8.6230700000000002</v>
      </c>
      <c r="I39" s="707">
        <v>26.093900000000001</v>
      </c>
      <c r="J39" s="707">
        <v>-28.906099900000005</v>
      </c>
      <c r="K39" s="709">
        <v>0.4744345463171537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45.000002000000002</v>
      </c>
      <c r="C40" s="707">
        <v>35.575060000000001</v>
      </c>
      <c r="D40" s="707">
        <v>-9.4249420000000015</v>
      </c>
      <c r="E40" s="708">
        <v>0.79055685375302864</v>
      </c>
      <c r="F40" s="706">
        <v>35</v>
      </c>
      <c r="G40" s="707">
        <v>35</v>
      </c>
      <c r="H40" s="707">
        <v>5.9418999999999995</v>
      </c>
      <c r="I40" s="707">
        <v>35.322189999999999</v>
      </c>
      <c r="J40" s="707">
        <v>0.32218999999999909</v>
      </c>
      <c r="K40" s="709">
        <v>1.0092054285714285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224.99999800000001</v>
      </c>
      <c r="C41" s="707">
        <v>234.13499999999999</v>
      </c>
      <c r="D41" s="707">
        <v>9.1350019999999859</v>
      </c>
      <c r="E41" s="708">
        <v>1.0406000092497778</v>
      </c>
      <c r="F41" s="706">
        <v>259.99999989999998</v>
      </c>
      <c r="G41" s="707">
        <v>259.99999989999998</v>
      </c>
      <c r="H41" s="707">
        <v>29.04</v>
      </c>
      <c r="I41" s="707">
        <v>625.09180000000003</v>
      </c>
      <c r="J41" s="707">
        <v>365.09180010000006</v>
      </c>
      <c r="K41" s="709">
        <v>2.4041992316939229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</v>
      </c>
      <c r="I42" s="707">
        <v>3.8231999999999999</v>
      </c>
      <c r="J42" s="707">
        <v>3.8231999999999999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947.27962000000002</v>
      </c>
      <c r="C43" s="707">
        <v>1012.47739</v>
      </c>
      <c r="D43" s="707">
        <v>65.197769999999991</v>
      </c>
      <c r="E43" s="708">
        <v>1.0688263197301764</v>
      </c>
      <c r="F43" s="706">
        <v>1017.8345965</v>
      </c>
      <c r="G43" s="707">
        <v>1017.8345964999999</v>
      </c>
      <c r="H43" s="707">
        <v>43.180610000000001</v>
      </c>
      <c r="I43" s="707">
        <v>816.16779000000008</v>
      </c>
      <c r="J43" s="707">
        <v>-201.66680649999978</v>
      </c>
      <c r="K43" s="709">
        <v>0.80186681883926325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796.99935699999992</v>
      </c>
      <c r="C44" s="707">
        <v>882.16422999999998</v>
      </c>
      <c r="D44" s="707">
        <v>85.164873000000057</v>
      </c>
      <c r="E44" s="708">
        <v>1.1068568904755089</v>
      </c>
      <c r="F44" s="706">
        <v>880.21422510000002</v>
      </c>
      <c r="G44" s="707">
        <v>880.21422510000002</v>
      </c>
      <c r="H44" s="707">
        <v>35.48404</v>
      </c>
      <c r="I44" s="707">
        <v>697.35587999999996</v>
      </c>
      <c r="J44" s="707">
        <v>-182.85834510000007</v>
      </c>
      <c r="K44" s="709">
        <v>0.79225699848326614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150.28026300000002</v>
      </c>
      <c r="C45" s="707">
        <v>130.31316000000001</v>
      </c>
      <c r="D45" s="707">
        <v>-19.967103000000009</v>
      </c>
      <c r="E45" s="708">
        <v>0.86713422906373272</v>
      </c>
      <c r="F45" s="706">
        <v>137.62037140000001</v>
      </c>
      <c r="G45" s="707">
        <v>137.62037140000001</v>
      </c>
      <c r="H45" s="707">
        <v>7.6965699999999995</v>
      </c>
      <c r="I45" s="707">
        <v>118.81191</v>
      </c>
      <c r="J45" s="707">
        <v>-18.808461400000013</v>
      </c>
      <c r="K45" s="709">
        <v>0.86333083388263543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922.76046799999995</v>
      </c>
      <c r="C46" s="707">
        <v>1100.0181399999999</v>
      </c>
      <c r="D46" s="707">
        <v>177.25767199999996</v>
      </c>
      <c r="E46" s="708">
        <v>1.192094999891131</v>
      </c>
      <c r="F46" s="706">
        <v>982.44308519999993</v>
      </c>
      <c r="G46" s="707">
        <v>982.44308519999981</v>
      </c>
      <c r="H46" s="707">
        <v>114.28032</v>
      </c>
      <c r="I46" s="707">
        <v>1134.7001599999999</v>
      </c>
      <c r="J46" s="707">
        <v>152.25707480000005</v>
      </c>
      <c r="K46" s="709">
        <v>1.1549780105266905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0</v>
      </c>
      <c r="C47" s="707">
        <v>41.900069999999999</v>
      </c>
      <c r="D47" s="707">
        <v>41.900069999999999</v>
      </c>
      <c r="E47" s="708">
        <v>0</v>
      </c>
      <c r="F47" s="706">
        <v>0</v>
      </c>
      <c r="G47" s="707">
        <v>0</v>
      </c>
      <c r="H47" s="707">
        <v>7.63422</v>
      </c>
      <c r="I47" s="707">
        <v>104.67003</v>
      </c>
      <c r="J47" s="707">
        <v>104.67003</v>
      </c>
      <c r="K47" s="709">
        <v>0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35.000003</v>
      </c>
      <c r="C48" s="707">
        <v>36.185660000000006</v>
      </c>
      <c r="D48" s="707">
        <v>1.1856570000000062</v>
      </c>
      <c r="E48" s="708">
        <v>1.0338759113820648</v>
      </c>
      <c r="F48" s="706">
        <v>36.000000099999994</v>
      </c>
      <c r="G48" s="707">
        <v>36.000000099999994</v>
      </c>
      <c r="H48" s="707">
        <v>3.42571</v>
      </c>
      <c r="I48" s="707">
        <v>45.81673</v>
      </c>
      <c r="J48" s="707">
        <v>9.8167299000000057</v>
      </c>
      <c r="K48" s="709">
        <v>1.2726869409092032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449.99999699999995</v>
      </c>
      <c r="C49" s="707">
        <v>499.44597999999996</v>
      </c>
      <c r="D49" s="707">
        <v>49.445983000000012</v>
      </c>
      <c r="E49" s="708">
        <v>1.1098799629547553</v>
      </c>
      <c r="F49" s="706">
        <v>499.99999959999997</v>
      </c>
      <c r="G49" s="707">
        <v>499.99999959999991</v>
      </c>
      <c r="H49" s="707">
        <v>41.910620000000002</v>
      </c>
      <c r="I49" s="707">
        <v>461.39287000000002</v>
      </c>
      <c r="J49" s="707">
        <v>-38.607129599999894</v>
      </c>
      <c r="K49" s="709">
        <v>0.92278574073822872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176.73481099999998</v>
      </c>
      <c r="C50" s="707">
        <v>162.82384999999999</v>
      </c>
      <c r="D50" s="707">
        <v>-13.910960999999986</v>
      </c>
      <c r="E50" s="708">
        <v>0.92128907190785414</v>
      </c>
      <c r="F50" s="706">
        <v>164.99999979999998</v>
      </c>
      <c r="G50" s="707">
        <v>164.99999979999998</v>
      </c>
      <c r="H50" s="707">
        <v>25.184330000000003</v>
      </c>
      <c r="I50" s="707">
        <v>167.1532</v>
      </c>
      <c r="J50" s="707">
        <v>2.1532002000000148</v>
      </c>
      <c r="K50" s="709">
        <v>1.013049698197636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32.171763999999996</v>
      </c>
      <c r="C51" s="707">
        <v>48.304989999999997</v>
      </c>
      <c r="D51" s="707">
        <v>16.133226000000001</v>
      </c>
      <c r="E51" s="708">
        <v>1.5014716009976947</v>
      </c>
      <c r="F51" s="706">
        <v>43.238845599999998</v>
      </c>
      <c r="G51" s="707">
        <v>43.238845599999998</v>
      </c>
      <c r="H51" s="707">
        <v>2.0580400000000001</v>
      </c>
      <c r="I51" s="707">
        <v>28.201090000000001</v>
      </c>
      <c r="J51" s="707">
        <v>-15.037755599999997</v>
      </c>
      <c r="K51" s="709">
        <v>0.65221653373650668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4.7771099999999995</v>
      </c>
      <c r="D52" s="707">
        <v>4.7771099999999995</v>
      </c>
      <c r="E52" s="708">
        <v>0</v>
      </c>
      <c r="F52" s="706">
        <v>0</v>
      </c>
      <c r="G52" s="707">
        <v>0</v>
      </c>
      <c r="H52" s="707">
        <v>0.35449999999999998</v>
      </c>
      <c r="I52" s="707">
        <v>4.9630000000000001</v>
      </c>
      <c r="J52" s="707">
        <v>4.9630000000000001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16.783930000000002</v>
      </c>
      <c r="D53" s="707">
        <v>16.783930000000002</v>
      </c>
      <c r="E53" s="708">
        <v>0</v>
      </c>
      <c r="F53" s="706">
        <v>0</v>
      </c>
      <c r="G53" s="707">
        <v>0</v>
      </c>
      <c r="H53" s="707">
        <v>0.23474</v>
      </c>
      <c r="I53" s="707">
        <v>18.080279999999998</v>
      </c>
      <c r="J53" s="707">
        <v>18.080279999999998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0.85075000000000001</v>
      </c>
      <c r="D54" s="707">
        <v>0.85075000000000001</v>
      </c>
      <c r="E54" s="708">
        <v>0</v>
      </c>
      <c r="F54" s="706">
        <v>0</v>
      </c>
      <c r="G54" s="707">
        <v>0</v>
      </c>
      <c r="H54" s="707">
        <v>4.9000000000000002E-2</v>
      </c>
      <c r="I54" s="707">
        <v>10.88415</v>
      </c>
      <c r="J54" s="707">
        <v>10.88415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53.853896999999996</v>
      </c>
      <c r="C55" s="707">
        <v>40.729179999999999</v>
      </c>
      <c r="D55" s="707">
        <v>-13.124716999999997</v>
      </c>
      <c r="E55" s="708">
        <v>0.75629030151708432</v>
      </c>
      <c r="F55" s="706">
        <v>38.204240400000003</v>
      </c>
      <c r="G55" s="707">
        <v>38.204240400000003</v>
      </c>
      <c r="H55" s="707">
        <v>9.1156699999999997</v>
      </c>
      <c r="I55" s="707">
        <v>37.966889999999999</v>
      </c>
      <c r="J55" s="707">
        <v>-0.23735040000000396</v>
      </c>
      <c r="K55" s="709">
        <v>0.99378732838253203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9.1931200000000004</v>
      </c>
      <c r="D56" s="707">
        <v>9.1931200000000004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21.4847</v>
      </c>
      <c r="D57" s="707">
        <v>21.4847</v>
      </c>
      <c r="E57" s="708">
        <v>0</v>
      </c>
      <c r="F57" s="706">
        <v>0</v>
      </c>
      <c r="G57" s="707">
        <v>0</v>
      </c>
      <c r="H57" s="707">
        <v>0</v>
      </c>
      <c r="I57" s="707">
        <v>4.1391400000000003</v>
      </c>
      <c r="J57" s="707">
        <v>4.1391400000000003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17.03866</v>
      </c>
      <c r="D58" s="707">
        <v>17.03866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174.99999600000001</v>
      </c>
      <c r="C59" s="707">
        <v>200.50014000000002</v>
      </c>
      <c r="D59" s="707">
        <v>25.500144000000006</v>
      </c>
      <c r="E59" s="708">
        <v>1.1457151119020597</v>
      </c>
      <c r="F59" s="706">
        <v>199.99999969999999</v>
      </c>
      <c r="G59" s="707">
        <v>199.99999969999999</v>
      </c>
      <c r="H59" s="707">
        <v>24.313490000000002</v>
      </c>
      <c r="I59" s="707">
        <v>250.72493</v>
      </c>
      <c r="J59" s="707">
        <v>50.724930300000011</v>
      </c>
      <c r="K59" s="709">
        <v>1.253624651880437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0</v>
      </c>
      <c r="D60" s="707">
        <v>0</v>
      </c>
      <c r="E60" s="708">
        <v>0</v>
      </c>
      <c r="F60" s="706">
        <v>0</v>
      </c>
      <c r="G60" s="707">
        <v>0</v>
      </c>
      <c r="H60" s="707">
        <v>0</v>
      </c>
      <c r="I60" s="707">
        <v>0.70784999999999998</v>
      </c>
      <c r="J60" s="707">
        <v>0.70784999999999998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149.63495499999999</v>
      </c>
      <c r="C61" s="707">
        <v>331.08744000000002</v>
      </c>
      <c r="D61" s="707">
        <v>181.45248500000002</v>
      </c>
      <c r="E61" s="708">
        <v>2.2126343406859714</v>
      </c>
      <c r="F61" s="706">
        <v>361.33947120000005</v>
      </c>
      <c r="G61" s="707">
        <v>361.33947120000005</v>
      </c>
      <c r="H61" s="707">
        <v>13.909180000000001</v>
      </c>
      <c r="I61" s="707">
        <v>136.53557999999998</v>
      </c>
      <c r="J61" s="707">
        <v>-224.80389120000007</v>
      </c>
      <c r="K61" s="709">
        <v>0.37785957771667866</v>
      </c>
      <c r="L61" s="270"/>
      <c r="M61" s="705" t="str">
        <f t="shared" si="0"/>
        <v>X</v>
      </c>
    </row>
    <row r="62" spans="1:13" ht="14.45" customHeight="1" x14ac:dyDescent="0.2">
      <c r="A62" s="710" t="s">
        <v>386</v>
      </c>
      <c r="B62" s="706">
        <v>0</v>
      </c>
      <c r="C62" s="707">
        <v>0.95799999999999996</v>
      </c>
      <c r="D62" s="707">
        <v>0.95799999999999996</v>
      </c>
      <c r="E62" s="708">
        <v>0</v>
      </c>
      <c r="F62" s="706">
        <v>0</v>
      </c>
      <c r="G62" s="707">
        <v>0</v>
      </c>
      <c r="H62" s="707">
        <v>0</v>
      </c>
      <c r="I62" s="707">
        <v>9.0856000000000012</v>
      </c>
      <c r="J62" s="707">
        <v>9.0856000000000012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1.658247</v>
      </c>
      <c r="C63" s="707">
        <v>1.8710499999999999</v>
      </c>
      <c r="D63" s="707">
        <v>0.21280299999999985</v>
      </c>
      <c r="E63" s="708">
        <v>1.128330097989021</v>
      </c>
      <c r="F63" s="706">
        <v>1.7652677000000001</v>
      </c>
      <c r="G63" s="707">
        <v>1.7652677000000001</v>
      </c>
      <c r="H63" s="707">
        <v>1.1594200000000001</v>
      </c>
      <c r="I63" s="707">
        <v>2.1141399999999999</v>
      </c>
      <c r="J63" s="707">
        <v>0.3488722999999998</v>
      </c>
      <c r="K63" s="709">
        <v>1.197631384746914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1.6488230000000001</v>
      </c>
      <c r="C64" s="707">
        <v>18.238569999999999</v>
      </c>
      <c r="D64" s="707">
        <v>16.589746999999999</v>
      </c>
      <c r="E64" s="708">
        <v>11.061569374032263</v>
      </c>
      <c r="F64" s="706">
        <v>1.6474704999999998</v>
      </c>
      <c r="G64" s="707">
        <v>1.6474704999999998</v>
      </c>
      <c r="H64" s="707">
        <v>0</v>
      </c>
      <c r="I64" s="707">
        <v>0</v>
      </c>
      <c r="J64" s="707">
        <v>-1.6474704999999998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133.97152499999999</v>
      </c>
      <c r="C65" s="707">
        <v>299.83320000000003</v>
      </c>
      <c r="D65" s="707">
        <v>165.86167500000005</v>
      </c>
      <c r="E65" s="708">
        <v>2.2380367768449307</v>
      </c>
      <c r="F65" s="706">
        <v>301.7769692</v>
      </c>
      <c r="G65" s="707">
        <v>301.7769692</v>
      </c>
      <c r="H65" s="707">
        <v>12.424299999999999</v>
      </c>
      <c r="I65" s="707">
        <v>106.84679</v>
      </c>
      <c r="J65" s="707">
        <v>-194.9301792</v>
      </c>
      <c r="K65" s="709">
        <v>0.35405879475576629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4.9519620000000009</v>
      </c>
      <c r="C66" s="707">
        <v>2.1779999999999999</v>
      </c>
      <c r="D66" s="707">
        <v>-2.7739620000000009</v>
      </c>
      <c r="E66" s="708">
        <v>0.43982566909842996</v>
      </c>
      <c r="F66" s="706">
        <v>10.1497636</v>
      </c>
      <c r="G66" s="707">
        <v>10.1497636</v>
      </c>
      <c r="H66" s="707">
        <v>0</v>
      </c>
      <c r="I66" s="707">
        <v>6.8304499999999999</v>
      </c>
      <c r="J66" s="707">
        <v>-3.3193136000000001</v>
      </c>
      <c r="K66" s="709">
        <v>0.67296641273497249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3.5571449999999998</v>
      </c>
      <c r="C67" s="707">
        <v>8.0086200000000005</v>
      </c>
      <c r="D67" s="707">
        <v>4.4514750000000003</v>
      </c>
      <c r="E67" s="708">
        <v>2.2514179208325782</v>
      </c>
      <c r="F67" s="706">
        <v>10.999999799999999</v>
      </c>
      <c r="G67" s="707">
        <v>10.999999799999999</v>
      </c>
      <c r="H67" s="707">
        <v>0.32545999999999997</v>
      </c>
      <c r="I67" s="707">
        <v>8.2193100000000001</v>
      </c>
      <c r="J67" s="707">
        <v>-2.7806897999999993</v>
      </c>
      <c r="K67" s="709">
        <v>0.74721001358563666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3.8472530000000003</v>
      </c>
      <c r="C68" s="707">
        <v>0</v>
      </c>
      <c r="D68" s="707">
        <v>-3.8472530000000003</v>
      </c>
      <c r="E68" s="708">
        <v>0</v>
      </c>
      <c r="F68" s="706">
        <v>35.000000399999998</v>
      </c>
      <c r="G68" s="707">
        <v>35.000000399999998</v>
      </c>
      <c r="H68" s="707">
        <v>0</v>
      </c>
      <c r="I68" s="707">
        <v>3.4392900000000002</v>
      </c>
      <c r="J68" s="707">
        <v>-31.560710399999998</v>
      </c>
      <c r="K68" s="709">
        <v>9.8265427448395129E-2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4561.3046960000001</v>
      </c>
      <c r="C69" s="707">
        <v>5184.1374699999997</v>
      </c>
      <c r="D69" s="707">
        <v>622.83277399999952</v>
      </c>
      <c r="E69" s="708">
        <v>1.136547066137938</v>
      </c>
      <c r="F69" s="706">
        <v>4480.0000001999997</v>
      </c>
      <c r="G69" s="707">
        <v>4480.0000001999997</v>
      </c>
      <c r="H69" s="707">
        <v>310.18539000000004</v>
      </c>
      <c r="I69" s="707">
        <v>5328.08871</v>
      </c>
      <c r="J69" s="707">
        <v>848.08870980000029</v>
      </c>
      <c r="K69" s="709">
        <v>1.1893055155719061</v>
      </c>
      <c r="L69" s="270"/>
      <c r="M69" s="705" t="str">
        <f t="shared" si="0"/>
        <v>X</v>
      </c>
    </row>
    <row r="70" spans="1:13" ht="14.45" customHeight="1" x14ac:dyDescent="0.2">
      <c r="A70" s="710" t="s">
        <v>394</v>
      </c>
      <c r="B70" s="706">
        <v>0</v>
      </c>
      <c r="C70" s="707">
        <v>5.8140499999999999</v>
      </c>
      <c r="D70" s="707">
        <v>5.8140499999999999</v>
      </c>
      <c r="E70" s="708">
        <v>0</v>
      </c>
      <c r="F70" s="706">
        <v>0</v>
      </c>
      <c r="G70" s="707">
        <v>0</v>
      </c>
      <c r="H70" s="707">
        <v>0</v>
      </c>
      <c r="I70" s="707">
        <v>1.2705</v>
      </c>
      <c r="J70" s="707">
        <v>1.2705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695.31167000000005</v>
      </c>
      <c r="D71" s="707">
        <v>695.31167000000005</v>
      </c>
      <c r="E71" s="708">
        <v>0</v>
      </c>
      <c r="F71" s="706">
        <v>0</v>
      </c>
      <c r="G71" s="707">
        <v>0</v>
      </c>
      <c r="H71" s="707">
        <v>70.966440000000006</v>
      </c>
      <c r="I71" s="707">
        <v>487.97859999999997</v>
      </c>
      <c r="J71" s="707">
        <v>487.97859999999997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8.4700000000000006</v>
      </c>
      <c r="D72" s="707">
        <v>8.4700000000000006</v>
      </c>
      <c r="E72" s="708">
        <v>0</v>
      </c>
      <c r="F72" s="706">
        <v>0</v>
      </c>
      <c r="G72" s="707">
        <v>0</v>
      </c>
      <c r="H72" s="707">
        <v>0</v>
      </c>
      <c r="I72" s="707">
        <v>0</v>
      </c>
      <c r="J72" s="707">
        <v>0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2.4131499999999999</v>
      </c>
      <c r="D73" s="707">
        <v>2.4131499999999999</v>
      </c>
      <c r="E73" s="708">
        <v>0</v>
      </c>
      <c r="F73" s="706">
        <v>0</v>
      </c>
      <c r="G73" s="707">
        <v>0</v>
      </c>
      <c r="H73" s="707">
        <v>0.28913</v>
      </c>
      <c r="I73" s="707">
        <v>14.126580000000001</v>
      </c>
      <c r="J73" s="707">
        <v>14.126580000000001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661.30469600000004</v>
      </c>
      <c r="C74" s="707">
        <v>563.37615000000005</v>
      </c>
      <c r="D74" s="707">
        <v>-97.928545999999983</v>
      </c>
      <c r="E74" s="708">
        <v>0.85191614910292435</v>
      </c>
      <c r="F74" s="706">
        <v>579.99999979999996</v>
      </c>
      <c r="G74" s="707">
        <v>579.99999979999996</v>
      </c>
      <c r="H74" s="707">
        <v>87.653360000000006</v>
      </c>
      <c r="I74" s="707">
        <v>1527.83781</v>
      </c>
      <c r="J74" s="707">
        <v>947.83781020000004</v>
      </c>
      <c r="K74" s="709">
        <v>2.6342031215980013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3500.0000010000003</v>
      </c>
      <c r="C75" s="707">
        <v>3553.99134</v>
      </c>
      <c r="D75" s="707">
        <v>53.991338999999698</v>
      </c>
      <c r="E75" s="708">
        <v>1.0154260968527353</v>
      </c>
      <c r="F75" s="706">
        <v>3550</v>
      </c>
      <c r="G75" s="707">
        <v>3550</v>
      </c>
      <c r="H75" s="707">
        <v>122.54603999999999</v>
      </c>
      <c r="I75" s="707">
        <v>2643.2163399999999</v>
      </c>
      <c r="J75" s="707">
        <v>-906.78366000000005</v>
      </c>
      <c r="K75" s="709">
        <v>0.74456798309859151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399.999999</v>
      </c>
      <c r="C76" s="707">
        <v>354.76110999999997</v>
      </c>
      <c r="D76" s="707">
        <v>-45.238889000000029</v>
      </c>
      <c r="E76" s="708">
        <v>0.88690277721725685</v>
      </c>
      <c r="F76" s="706">
        <v>350.00000040000003</v>
      </c>
      <c r="G76" s="707">
        <v>350.00000040000003</v>
      </c>
      <c r="H76" s="707">
        <v>26.15842</v>
      </c>
      <c r="I76" s="707">
        <v>376.16497999999996</v>
      </c>
      <c r="J76" s="707">
        <v>26.164979599999924</v>
      </c>
      <c r="K76" s="709">
        <v>1.0747570844859917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15.6</v>
      </c>
      <c r="J77" s="707">
        <v>15.6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96.267600000000002</v>
      </c>
      <c r="J78" s="707">
        <v>96.267600000000002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2.5720000000000001</v>
      </c>
      <c r="I79" s="707">
        <v>26.043800000000001</v>
      </c>
      <c r="J79" s="707">
        <v>26.043800000000001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135.71250000000001</v>
      </c>
      <c r="J80" s="707">
        <v>135.71250000000001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</v>
      </c>
      <c r="D81" s="707">
        <v>0</v>
      </c>
      <c r="E81" s="708">
        <v>0</v>
      </c>
      <c r="F81" s="706">
        <v>0</v>
      </c>
      <c r="G81" s="707">
        <v>0</v>
      </c>
      <c r="H81" s="707">
        <v>0</v>
      </c>
      <c r="I81" s="707">
        <v>3.87</v>
      </c>
      <c r="J81" s="707">
        <v>3.87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1.056</v>
      </c>
      <c r="D82" s="707">
        <v>1.056</v>
      </c>
      <c r="E82" s="708">
        <v>0</v>
      </c>
      <c r="F82" s="706">
        <v>0</v>
      </c>
      <c r="G82" s="707">
        <v>0</v>
      </c>
      <c r="H82" s="707">
        <v>0</v>
      </c>
      <c r="I82" s="707">
        <v>1.056</v>
      </c>
      <c r="J82" s="707">
        <v>1.056</v>
      </c>
      <c r="K82" s="709">
        <v>0</v>
      </c>
      <c r="L82" s="270"/>
      <c r="M82" s="705" t="str">
        <f t="shared" si="1"/>
        <v>X</v>
      </c>
    </row>
    <row r="83" spans="1:13" ht="14.45" customHeight="1" x14ac:dyDescent="0.2">
      <c r="A83" s="710" t="s">
        <v>407</v>
      </c>
      <c r="B83" s="706">
        <v>0</v>
      </c>
      <c r="C83" s="707">
        <v>1.056</v>
      </c>
      <c r="D83" s="707">
        <v>1.056</v>
      </c>
      <c r="E83" s="708">
        <v>0</v>
      </c>
      <c r="F83" s="706">
        <v>0</v>
      </c>
      <c r="G83" s="707">
        <v>0</v>
      </c>
      <c r="H83" s="707">
        <v>0</v>
      </c>
      <c r="I83" s="707">
        <v>1.056</v>
      </c>
      <c r="J83" s="707">
        <v>1.056</v>
      </c>
      <c r="K83" s="709">
        <v>0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8.1679999999999993</v>
      </c>
      <c r="D84" s="707">
        <v>8.1679999999999993</v>
      </c>
      <c r="E84" s="708">
        <v>0</v>
      </c>
      <c r="F84" s="706">
        <v>0</v>
      </c>
      <c r="G84" s="707">
        <v>0</v>
      </c>
      <c r="H84" s="707">
        <v>0</v>
      </c>
      <c r="I84" s="707">
        <v>0</v>
      </c>
      <c r="J84" s="707">
        <v>0</v>
      </c>
      <c r="K84" s="709">
        <v>0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0</v>
      </c>
      <c r="C85" s="707">
        <v>8.1679999999999993</v>
      </c>
      <c r="D85" s="707">
        <v>8.1679999999999993</v>
      </c>
      <c r="E85" s="708">
        <v>0</v>
      </c>
      <c r="F85" s="706">
        <v>0</v>
      </c>
      <c r="G85" s="707">
        <v>0</v>
      </c>
      <c r="H85" s="707">
        <v>0</v>
      </c>
      <c r="I85" s="707">
        <v>0</v>
      </c>
      <c r="J85" s="707">
        <v>0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2509.2270739999999</v>
      </c>
      <c r="C86" s="707">
        <v>2537.1716499999998</v>
      </c>
      <c r="D86" s="707">
        <v>27.94457599999987</v>
      </c>
      <c r="E86" s="708">
        <v>1.0111367266396711</v>
      </c>
      <c r="F86" s="706">
        <v>2493.1374390999999</v>
      </c>
      <c r="G86" s="707">
        <v>2493.1374390999999</v>
      </c>
      <c r="H86" s="707">
        <v>257.12832000000003</v>
      </c>
      <c r="I86" s="707">
        <v>2469.5526199999999</v>
      </c>
      <c r="J86" s="707">
        <v>-23.584819100000004</v>
      </c>
      <c r="K86" s="709">
        <v>0.99054010471700515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2509.2270739999999</v>
      </c>
      <c r="C87" s="707">
        <v>2537.1716499999998</v>
      </c>
      <c r="D87" s="707">
        <v>27.94457599999987</v>
      </c>
      <c r="E87" s="708">
        <v>1.0111367266396711</v>
      </c>
      <c r="F87" s="706">
        <v>2493.1374390999999</v>
      </c>
      <c r="G87" s="707">
        <v>2493.1374390999999</v>
      </c>
      <c r="H87" s="707">
        <v>257.12832000000003</v>
      </c>
      <c r="I87" s="707">
        <v>2469.5526199999999</v>
      </c>
      <c r="J87" s="707">
        <v>-23.584819100000004</v>
      </c>
      <c r="K87" s="709">
        <v>0.99054010471700515</v>
      </c>
      <c r="L87" s="270"/>
      <c r="M87" s="705" t="str">
        <f t="shared" si="1"/>
        <v>X</v>
      </c>
    </row>
    <row r="88" spans="1:13" ht="14.45" customHeight="1" x14ac:dyDescent="0.2">
      <c r="A88" s="710" t="s">
        <v>412</v>
      </c>
      <c r="B88" s="706">
        <v>868.414717</v>
      </c>
      <c r="C88" s="707">
        <v>957.97564999999997</v>
      </c>
      <c r="D88" s="707">
        <v>89.560932999999977</v>
      </c>
      <c r="E88" s="708">
        <v>1.1031315237371777</v>
      </c>
      <c r="F88" s="706">
        <v>871.73333889999992</v>
      </c>
      <c r="G88" s="707">
        <v>871.73333889999992</v>
      </c>
      <c r="H88" s="707">
        <v>63.514319999999998</v>
      </c>
      <c r="I88" s="707">
        <v>866.98361999999997</v>
      </c>
      <c r="J88" s="707">
        <v>-4.749718899999948</v>
      </c>
      <c r="K88" s="709">
        <v>0.9945514084547995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217.592658</v>
      </c>
      <c r="C89" s="707">
        <v>208.90299999999999</v>
      </c>
      <c r="D89" s="707">
        <v>-8.6896580000000085</v>
      </c>
      <c r="E89" s="708">
        <v>0.9600645624725076</v>
      </c>
      <c r="F89" s="706">
        <v>227.4724334</v>
      </c>
      <c r="G89" s="707">
        <v>227.4724334</v>
      </c>
      <c r="H89" s="707">
        <v>12.019</v>
      </c>
      <c r="I89" s="707">
        <v>201.185</v>
      </c>
      <c r="J89" s="707">
        <v>-26.287433399999998</v>
      </c>
      <c r="K89" s="709">
        <v>0.88443683919372007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1423.219699</v>
      </c>
      <c r="C90" s="707">
        <v>1370.2929999999999</v>
      </c>
      <c r="D90" s="707">
        <v>-52.926699000000099</v>
      </c>
      <c r="E90" s="708">
        <v>0.96281199660376537</v>
      </c>
      <c r="F90" s="706">
        <v>1393.9316667999999</v>
      </c>
      <c r="G90" s="707">
        <v>1393.9316667999999</v>
      </c>
      <c r="H90" s="707">
        <v>181.595</v>
      </c>
      <c r="I90" s="707">
        <v>1401.384</v>
      </c>
      <c r="J90" s="707">
        <v>7.4523332000001119</v>
      </c>
      <c r="K90" s="709">
        <v>1.0053462686711954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5068.1984139999895</v>
      </c>
      <c r="C91" s="707">
        <v>7164.6074500000004</v>
      </c>
      <c r="D91" s="707">
        <v>2096.4090360000109</v>
      </c>
      <c r="E91" s="708">
        <v>1.4136398903028455</v>
      </c>
      <c r="F91" s="706">
        <v>7695.6608846000008</v>
      </c>
      <c r="G91" s="707">
        <v>7695.6608845999999</v>
      </c>
      <c r="H91" s="707">
        <v>1943.9253200000001</v>
      </c>
      <c r="I91" s="707">
        <v>8574.0809900000095</v>
      </c>
      <c r="J91" s="707">
        <v>878.42010540000956</v>
      </c>
      <c r="K91" s="709">
        <v>1.1141448562472185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2400.1352670000001</v>
      </c>
      <c r="C92" s="707">
        <v>3339.0537899999999</v>
      </c>
      <c r="D92" s="707">
        <v>938.91852299999982</v>
      </c>
      <c r="E92" s="708">
        <v>1.3911940030669945</v>
      </c>
      <c r="F92" s="706">
        <v>3398.9263116000002</v>
      </c>
      <c r="G92" s="707">
        <v>3398.9263116000002</v>
      </c>
      <c r="H92" s="707">
        <v>1584.7321200000001</v>
      </c>
      <c r="I92" s="707">
        <v>3847.5035099999996</v>
      </c>
      <c r="J92" s="707">
        <v>448.57719839999936</v>
      </c>
      <c r="K92" s="709">
        <v>1.1319761469582545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2400.1352670000001</v>
      </c>
      <c r="C93" s="707">
        <v>3339.0537899999999</v>
      </c>
      <c r="D93" s="707">
        <v>938.91852299999982</v>
      </c>
      <c r="E93" s="708">
        <v>1.3911940030669945</v>
      </c>
      <c r="F93" s="706">
        <v>3398.9263116000002</v>
      </c>
      <c r="G93" s="707">
        <v>3398.9263116000002</v>
      </c>
      <c r="H93" s="707">
        <v>1584.7321200000001</v>
      </c>
      <c r="I93" s="707">
        <v>3847.5035099999996</v>
      </c>
      <c r="J93" s="707">
        <v>448.57719839999936</v>
      </c>
      <c r="K93" s="709">
        <v>1.1319761469582545</v>
      </c>
      <c r="L93" s="270"/>
      <c r="M93" s="705" t="str">
        <f t="shared" si="1"/>
        <v>X</v>
      </c>
    </row>
    <row r="94" spans="1:13" ht="14.45" customHeight="1" x14ac:dyDescent="0.2">
      <c r="A94" s="710" t="s">
        <v>418</v>
      </c>
      <c r="B94" s="706">
        <v>797.34504200000003</v>
      </c>
      <c r="C94" s="707">
        <v>1309.0718400000001</v>
      </c>
      <c r="D94" s="707">
        <v>511.72679800000003</v>
      </c>
      <c r="E94" s="708">
        <v>1.6417883990554745</v>
      </c>
      <c r="F94" s="706">
        <v>1340.1893861000001</v>
      </c>
      <c r="G94" s="707">
        <v>1340.1893861000001</v>
      </c>
      <c r="H94" s="707">
        <v>3.63</v>
      </c>
      <c r="I94" s="707">
        <v>787.22711000000004</v>
      </c>
      <c r="J94" s="707">
        <v>-552.96227610000005</v>
      </c>
      <c r="K94" s="709">
        <v>0.58739989897312916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33.104137999999999</v>
      </c>
      <c r="C95" s="707">
        <v>18.964500000000001</v>
      </c>
      <c r="D95" s="707">
        <v>-14.139637999999998</v>
      </c>
      <c r="E95" s="708">
        <v>0.5728740014314827</v>
      </c>
      <c r="F95" s="706">
        <v>18.346897500000001</v>
      </c>
      <c r="G95" s="707">
        <v>18.346897500000001</v>
      </c>
      <c r="H95" s="707">
        <v>7.5629999999999997</v>
      </c>
      <c r="I95" s="707">
        <v>7.5629999999999997</v>
      </c>
      <c r="J95" s="707">
        <v>-10.783897500000002</v>
      </c>
      <c r="K95" s="709">
        <v>0.41222228444891018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15.134933999999999</v>
      </c>
      <c r="C96" s="707">
        <v>264.95130999999998</v>
      </c>
      <c r="D96" s="707">
        <v>249.81637599999999</v>
      </c>
      <c r="E96" s="708">
        <v>17.505944195065535</v>
      </c>
      <c r="F96" s="706">
        <v>11.310443300000001</v>
      </c>
      <c r="G96" s="707">
        <v>11.310443300000001</v>
      </c>
      <c r="H96" s="707">
        <v>1.014</v>
      </c>
      <c r="I96" s="707">
        <v>14.11402</v>
      </c>
      <c r="J96" s="707">
        <v>2.8035766999999989</v>
      </c>
      <c r="K96" s="709">
        <v>1.2478750501317661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1062.6952960000001</v>
      </c>
      <c r="C97" s="707">
        <v>336.57496000000003</v>
      </c>
      <c r="D97" s="707">
        <v>-726.12033600000007</v>
      </c>
      <c r="E97" s="708">
        <v>0.31671821759903601</v>
      </c>
      <c r="F97" s="706">
        <v>164</v>
      </c>
      <c r="G97" s="707">
        <v>164</v>
      </c>
      <c r="H97" s="707">
        <v>0</v>
      </c>
      <c r="I97" s="707">
        <v>117.33007000000001</v>
      </c>
      <c r="J97" s="707">
        <v>-46.669929999999994</v>
      </c>
      <c r="K97" s="709">
        <v>0.71542725609756097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185.509277</v>
      </c>
      <c r="C98" s="707">
        <v>1363.40228</v>
      </c>
      <c r="D98" s="707">
        <v>1177.8930030000001</v>
      </c>
      <c r="E98" s="708">
        <v>7.3495099654773606</v>
      </c>
      <c r="F98" s="706">
        <v>1215.0795843000001</v>
      </c>
      <c r="G98" s="707">
        <v>1215.0795843000001</v>
      </c>
      <c r="H98" s="707">
        <v>8.3471900000000012</v>
      </c>
      <c r="I98" s="707">
        <v>172.79179999999999</v>
      </c>
      <c r="J98" s="707">
        <v>-1042.2877843000001</v>
      </c>
      <c r="K98" s="709">
        <v>0.14220615853696883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0</v>
      </c>
      <c r="D99" s="707">
        <v>0</v>
      </c>
      <c r="E99" s="708">
        <v>0</v>
      </c>
      <c r="F99" s="706">
        <v>0</v>
      </c>
      <c r="G99" s="707">
        <v>0</v>
      </c>
      <c r="H99" s="707">
        <v>0</v>
      </c>
      <c r="I99" s="707">
        <v>82.981800000000007</v>
      </c>
      <c r="J99" s="707">
        <v>82.981800000000007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8.3265980000000006</v>
      </c>
      <c r="C100" s="707">
        <v>0</v>
      </c>
      <c r="D100" s="707">
        <v>-8.3265980000000006</v>
      </c>
      <c r="E100" s="708">
        <v>0</v>
      </c>
      <c r="F100" s="706">
        <v>0</v>
      </c>
      <c r="G100" s="707">
        <v>0</v>
      </c>
      <c r="H100" s="707">
        <v>0</v>
      </c>
      <c r="I100" s="707">
        <v>3.9143499999999998</v>
      </c>
      <c r="J100" s="707">
        <v>3.9143499999999998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225.03549699999999</v>
      </c>
      <c r="C101" s="707">
        <v>46.088900000000002</v>
      </c>
      <c r="D101" s="707">
        <v>-178.946597</v>
      </c>
      <c r="E101" s="708">
        <v>0.20480724425444757</v>
      </c>
      <c r="F101" s="706">
        <v>650.00000039999998</v>
      </c>
      <c r="G101" s="707">
        <v>650.00000039999998</v>
      </c>
      <c r="H101" s="707">
        <v>1553.7721999999999</v>
      </c>
      <c r="I101" s="707">
        <v>2534.9978500000002</v>
      </c>
      <c r="J101" s="707">
        <v>1884.9978496000003</v>
      </c>
      <c r="K101" s="709">
        <v>3.8999966899076948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72.984485000000006</v>
      </c>
      <c r="C102" s="707">
        <v>0</v>
      </c>
      <c r="D102" s="707">
        <v>-72.984485000000006</v>
      </c>
      <c r="E102" s="708">
        <v>0</v>
      </c>
      <c r="F102" s="706">
        <v>0</v>
      </c>
      <c r="G102" s="707">
        <v>0</v>
      </c>
      <c r="H102" s="707">
        <v>10.40573</v>
      </c>
      <c r="I102" s="707">
        <v>126.58350999999999</v>
      </c>
      <c r="J102" s="707">
        <v>126.58350999999999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87.734999999999999</v>
      </c>
      <c r="D103" s="707">
        <v>87.734999999999999</v>
      </c>
      <c r="E103" s="708">
        <v>0</v>
      </c>
      <c r="F103" s="706">
        <v>0</v>
      </c>
      <c r="G103" s="707">
        <v>0</v>
      </c>
      <c r="H103" s="707">
        <v>25.265000000000001</v>
      </c>
      <c r="I103" s="707">
        <v>69.534000000000006</v>
      </c>
      <c r="J103" s="707">
        <v>69.534000000000006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74.637</v>
      </c>
      <c r="D104" s="707">
        <v>74.637</v>
      </c>
      <c r="E104" s="708">
        <v>0</v>
      </c>
      <c r="F104" s="706">
        <v>0</v>
      </c>
      <c r="G104" s="707">
        <v>0</v>
      </c>
      <c r="H104" s="707">
        <v>25.265000000000001</v>
      </c>
      <c r="I104" s="707">
        <v>60.709000000000003</v>
      </c>
      <c r="J104" s="707">
        <v>60.709000000000003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48.368000000000002</v>
      </c>
      <c r="D105" s="707">
        <v>48.368000000000002</v>
      </c>
      <c r="E105" s="708">
        <v>0</v>
      </c>
      <c r="F105" s="706">
        <v>0</v>
      </c>
      <c r="G105" s="707">
        <v>0</v>
      </c>
      <c r="H105" s="707">
        <v>25.265000000000001</v>
      </c>
      <c r="I105" s="707">
        <v>55.609000000000002</v>
      </c>
      <c r="J105" s="707">
        <v>55.609000000000002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26.268999999999998</v>
      </c>
      <c r="D106" s="707">
        <v>26.268999999999998</v>
      </c>
      <c r="E106" s="708">
        <v>0</v>
      </c>
      <c r="F106" s="706">
        <v>0</v>
      </c>
      <c r="G106" s="707">
        <v>0</v>
      </c>
      <c r="H106" s="707">
        <v>0</v>
      </c>
      <c r="I106" s="707">
        <v>5.0999999999999996</v>
      </c>
      <c r="J106" s="707">
        <v>5.0999999999999996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13.098000000000001</v>
      </c>
      <c r="D107" s="707">
        <v>13.098000000000001</v>
      </c>
      <c r="E107" s="708">
        <v>0</v>
      </c>
      <c r="F107" s="706">
        <v>0</v>
      </c>
      <c r="G107" s="707">
        <v>0</v>
      </c>
      <c r="H107" s="707">
        <v>0</v>
      </c>
      <c r="I107" s="707">
        <v>8.8249999999999993</v>
      </c>
      <c r="J107" s="707">
        <v>8.8249999999999993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13.098000000000001</v>
      </c>
      <c r="D108" s="707">
        <v>13.098000000000001</v>
      </c>
      <c r="E108" s="708">
        <v>0</v>
      </c>
      <c r="F108" s="706">
        <v>0</v>
      </c>
      <c r="G108" s="707">
        <v>0</v>
      </c>
      <c r="H108" s="707">
        <v>0</v>
      </c>
      <c r="I108" s="707">
        <v>8.8249999999999993</v>
      </c>
      <c r="J108" s="707">
        <v>8.8249999999999993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2668.0631469999998</v>
      </c>
      <c r="C109" s="707">
        <v>3737.8186600000004</v>
      </c>
      <c r="D109" s="707">
        <v>1069.7555130000005</v>
      </c>
      <c r="E109" s="708">
        <v>1.4009483486936378</v>
      </c>
      <c r="F109" s="706">
        <v>4296.7345729999897</v>
      </c>
      <c r="G109" s="707">
        <v>4296.7345729999897</v>
      </c>
      <c r="H109" s="707">
        <v>333.9282</v>
      </c>
      <c r="I109" s="707">
        <v>4657.0434800000003</v>
      </c>
      <c r="J109" s="707">
        <v>360.30890700001055</v>
      </c>
      <c r="K109" s="709">
        <v>1.0838564497942544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52.849517999999996</v>
      </c>
      <c r="C110" s="707">
        <v>59.725610000000003</v>
      </c>
      <c r="D110" s="707">
        <v>6.876092000000007</v>
      </c>
      <c r="E110" s="708">
        <v>1.1301069954885872</v>
      </c>
      <c r="F110" s="706">
        <v>63.347511700000005</v>
      </c>
      <c r="G110" s="707">
        <v>63.347511699999998</v>
      </c>
      <c r="H110" s="707">
        <v>3.9499899999999997</v>
      </c>
      <c r="I110" s="707">
        <v>59.841080000000005</v>
      </c>
      <c r="J110" s="707">
        <v>-3.5064316999999932</v>
      </c>
      <c r="K110" s="709">
        <v>0.94464768061284399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17.062328000000001</v>
      </c>
      <c r="C111" s="707">
        <v>19.330599999999997</v>
      </c>
      <c r="D111" s="707">
        <v>2.2682719999999961</v>
      </c>
      <c r="E111" s="708">
        <v>1.1329403584317448</v>
      </c>
      <c r="F111" s="706">
        <v>19.594883200000002</v>
      </c>
      <c r="G111" s="707">
        <v>19.594883200000002</v>
      </c>
      <c r="H111" s="707">
        <v>0.65029999999999999</v>
      </c>
      <c r="I111" s="707">
        <v>11.8009</v>
      </c>
      <c r="J111" s="707">
        <v>-7.7939832000000013</v>
      </c>
      <c r="K111" s="709">
        <v>0.60224395723879587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35.787190000000002</v>
      </c>
      <c r="C112" s="707">
        <v>40.395009999999999</v>
      </c>
      <c r="D112" s="707">
        <v>4.6078199999999967</v>
      </c>
      <c r="E112" s="708">
        <v>1.1287561275417264</v>
      </c>
      <c r="F112" s="706">
        <v>43.7526285</v>
      </c>
      <c r="G112" s="707">
        <v>43.7526285</v>
      </c>
      <c r="H112" s="707">
        <v>3.29969</v>
      </c>
      <c r="I112" s="707">
        <v>48.040179999999999</v>
      </c>
      <c r="J112" s="707">
        <v>4.2875514999999993</v>
      </c>
      <c r="K112" s="709">
        <v>1.0979952895858589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81.76639200000001</v>
      </c>
      <c r="C113" s="707">
        <v>72.191429999999997</v>
      </c>
      <c r="D113" s="707">
        <v>-9.5749620000000135</v>
      </c>
      <c r="E113" s="708">
        <v>0.88289856301840963</v>
      </c>
      <c r="F113" s="706">
        <v>75.769665799999999</v>
      </c>
      <c r="G113" s="707">
        <v>75.769665799999999</v>
      </c>
      <c r="H113" s="707">
        <v>0</v>
      </c>
      <c r="I113" s="707">
        <v>70.612499999999997</v>
      </c>
      <c r="J113" s="707">
        <v>-5.1571658000000014</v>
      </c>
      <c r="K113" s="709">
        <v>0.93193627363207932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40.000008000000001</v>
      </c>
      <c r="C114" s="707">
        <v>38.880000000000003</v>
      </c>
      <c r="D114" s="707">
        <v>-1.1200079999999986</v>
      </c>
      <c r="E114" s="708">
        <v>0.97199980560003896</v>
      </c>
      <c r="F114" s="706">
        <v>40.5</v>
      </c>
      <c r="G114" s="707">
        <v>40.5</v>
      </c>
      <c r="H114" s="707">
        <v>0</v>
      </c>
      <c r="I114" s="707">
        <v>36.450000000000003</v>
      </c>
      <c r="J114" s="707">
        <v>-4.0499999999999972</v>
      </c>
      <c r="K114" s="709">
        <v>0.9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41.766383999999995</v>
      </c>
      <c r="C115" s="707">
        <v>33.311430000000001</v>
      </c>
      <c r="D115" s="707">
        <v>-8.4549539999999936</v>
      </c>
      <c r="E115" s="708">
        <v>0.79756557330890809</v>
      </c>
      <c r="F115" s="706">
        <v>35.269665800000006</v>
      </c>
      <c r="G115" s="707">
        <v>35.269665800000006</v>
      </c>
      <c r="H115" s="707">
        <v>0</v>
      </c>
      <c r="I115" s="707">
        <v>31.762499999999999</v>
      </c>
      <c r="J115" s="707">
        <v>-3.5071658000000063</v>
      </c>
      <c r="K115" s="709">
        <v>0.90056141104688303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0</v>
      </c>
      <c r="D116" s="707">
        <v>0</v>
      </c>
      <c r="E116" s="708">
        <v>0</v>
      </c>
      <c r="F116" s="706">
        <v>0</v>
      </c>
      <c r="G116" s="707">
        <v>0</v>
      </c>
      <c r="H116" s="707">
        <v>0</v>
      </c>
      <c r="I116" s="707">
        <v>2.4</v>
      </c>
      <c r="J116" s="707">
        <v>2.4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90.75</v>
      </c>
      <c r="D117" s="707">
        <v>90.75</v>
      </c>
      <c r="E117" s="708">
        <v>0</v>
      </c>
      <c r="F117" s="706">
        <v>0</v>
      </c>
      <c r="G117" s="707">
        <v>0</v>
      </c>
      <c r="H117" s="707">
        <v>0</v>
      </c>
      <c r="I117" s="707">
        <v>0</v>
      </c>
      <c r="J117" s="707">
        <v>0</v>
      </c>
      <c r="K117" s="709">
        <v>0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0</v>
      </c>
      <c r="C118" s="707">
        <v>90.75</v>
      </c>
      <c r="D118" s="707">
        <v>90.75</v>
      </c>
      <c r="E118" s="708">
        <v>0</v>
      </c>
      <c r="F118" s="706">
        <v>0</v>
      </c>
      <c r="G118" s="707">
        <v>0</v>
      </c>
      <c r="H118" s="707">
        <v>0</v>
      </c>
      <c r="I118" s="707">
        <v>0</v>
      </c>
      <c r="J118" s="707">
        <v>0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2129.407952</v>
      </c>
      <c r="C119" s="707">
        <v>2986.8186800000003</v>
      </c>
      <c r="D119" s="707">
        <v>857.41072800000029</v>
      </c>
      <c r="E119" s="708">
        <v>1.4026521677984229</v>
      </c>
      <c r="F119" s="706">
        <v>3804.4294358000002</v>
      </c>
      <c r="G119" s="707">
        <v>3804.4294358000006</v>
      </c>
      <c r="H119" s="707">
        <v>280.23654999999997</v>
      </c>
      <c r="I119" s="707">
        <v>3605.3027200000001</v>
      </c>
      <c r="J119" s="707">
        <v>-199.12671580000051</v>
      </c>
      <c r="K119" s="709">
        <v>0.94765924321628858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1737.299589</v>
      </c>
      <c r="C120" s="707">
        <v>1769.1200100000001</v>
      </c>
      <c r="D120" s="707">
        <v>31.820421000000124</v>
      </c>
      <c r="E120" s="708">
        <v>1.0183160240188143</v>
      </c>
      <c r="F120" s="706">
        <v>2131.7807192999999</v>
      </c>
      <c r="G120" s="707">
        <v>2131.7807192999999</v>
      </c>
      <c r="H120" s="707">
        <v>155.65007999999997</v>
      </c>
      <c r="I120" s="707">
        <v>1770.28406</v>
      </c>
      <c r="J120" s="707">
        <v>-361.49665929999992</v>
      </c>
      <c r="K120" s="709">
        <v>0.83042502635134896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0</v>
      </c>
      <c r="C121" s="707">
        <v>121.68536999999999</v>
      </c>
      <c r="D121" s="707">
        <v>121.68536999999999</v>
      </c>
      <c r="E121" s="708">
        <v>0</v>
      </c>
      <c r="F121" s="706">
        <v>74.481223299999996</v>
      </c>
      <c r="G121" s="707">
        <v>74.481223299999996</v>
      </c>
      <c r="H121" s="707">
        <v>1.5420199999999999</v>
      </c>
      <c r="I121" s="707">
        <v>126.25587</v>
      </c>
      <c r="J121" s="707">
        <v>51.774646700000005</v>
      </c>
      <c r="K121" s="709">
        <v>1.6951369003629135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0.9490019999999999</v>
      </c>
      <c r="C122" s="707">
        <v>0.96799999999999997</v>
      </c>
      <c r="D122" s="707">
        <v>1.899800000000007E-2</v>
      </c>
      <c r="E122" s="708">
        <v>1.0200189251445204</v>
      </c>
      <c r="F122" s="706">
        <v>0.95654879999999998</v>
      </c>
      <c r="G122" s="707">
        <v>0.95654879999999998</v>
      </c>
      <c r="H122" s="707">
        <v>0</v>
      </c>
      <c r="I122" s="707">
        <v>0.96799999999999997</v>
      </c>
      <c r="J122" s="707">
        <v>1.1451199999999995E-2</v>
      </c>
      <c r="K122" s="709">
        <v>1.0119713704099571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391.15936099999999</v>
      </c>
      <c r="C123" s="707">
        <v>428.85432000000003</v>
      </c>
      <c r="D123" s="707">
        <v>37.69495900000004</v>
      </c>
      <c r="E123" s="708">
        <v>1.0963672680710816</v>
      </c>
      <c r="F123" s="706">
        <v>431.57894439999995</v>
      </c>
      <c r="G123" s="707">
        <v>431.57894439999995</v>
      </c>
      <c r="H123" s="707">
        <v>38.755780000000001</v>
      </c>
      <c r="I123" s="707">
        <v>430.31354999999996</v>
      </c>
      <c r="J123" s="707">
        <v>-1.265394399999991</v>
      </c>
      <c r="K123" s="709">
        <v>0.9970679885651994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666.19097999999997</v>
      </c>
      <c r="D124" s="707">
        <v>666.19097999999997</v>
      </c>
      <c r="E124" s="708">
        <v>0</v>
      </c>
      <c r="F124" s="706">
        <v>1165.6320000000001</v>
      </c>
      <c r="G124" s="707">
        <v>1165.6320000000001</v>
      </c>
      <c r="H124" s="707">
        <v>84.288669999999996</v>
      </c>
      <c r="I124" s="707">
        <v>1277.4812400000001</v>
      </c>
      <c r="J124" s="707">
        <v>111.84924000000001</v>
      </c>
      <c r="K124" s="709">
        <v>1.0959558762971504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404.03928499999995</v>
      </c>
      <c r="C125" s="707">
        <v>508.26008000000002</v>
      </c>
      <c r="D125" s="707">
        <v>104.22079500000007</v>
      </c>
      <c r="E125" s="708">
        <v>1.2579471820419643</v>
      </c>
      <c r="F125" s="706">
        <v>328.82002620000003</v>
      </c>
      <c r="G125" s="707">
        <v>328.82002620000003</v>
      </c>
      <c r="H125" s="707">
        <v>49.741660000000003</v>
      </c>
      <c r="I125" s="707">
        <v>912.83915000000002</v>
      </c>
      <c r="J125" s="707">
        <v>584.01912379999999</v>
      </c>
      <c r="K125" s="709">
        <v>2.7761057030169409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39.518398999999995</v>
      </c>
      <c r="C126" s="707">
        <v>0</v>
      </c>
      <c r="D126" s="707">
        <v>-39.518398999999995</v>
      </c>
      <c r="E126" s="708">
        <v>0</v>
      </c>
      <c r="F126" s="706">
        <v>0</v>
      </c>
      <c r="G126" s="707">
        <v>0</v>
      </c>
      <c r="H126" s="707">
        <v>0</v>
      </c>
      <c r="I126" s="707">
        <v>85.671999999999997</v>
      </c>
      <c r="J126" s="707">
        <v>85.671999999999997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240.78976699999998</v>
      </c>
      <c r="C127" s="707">
        <v>268.5607</v>
      </c>
      <c r="D127" s="707">
        <v>27.770933000000014</v>
      </c>
      <c r="E127" s="708">
        <v>1.1153326960111225</v>
      </c>
      <c r="F127" s="706">
        <v>252.0664262</v>
      </c>
      <c r="G127" s="707">
        <v>252.06642619999997</v>
      </c>
      <c r="H127" s="707">
        <v>17.718990000000002</v>
      </c>
      <c r="I127" s="707">
        <v>288.72765999999996</v>
      </c>
      <c r="J127" s="707">
        <v>36.661233799999991</v>
      </c>
      <c r="K127" s="709">
        <v>1.1454427483766181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8</v>
      </c>
      <c r="C128" s="707">
        <v>6.4880200000000006</v>
      </c>
      <c r="D128" s="707">
        <v>-1.5119799999999994</v>
      </c>
      <c r="E128" s="708">
        <v>0.81100250000000007</v>
      </c>
      <c r="F128" s="706">
        <v>14</v>
      </c>
      <c r="G128" s="707">
        <v>14</v>
      </c>
      <c r="H128" s="707">
        <v>11.83985</v>
      </c>
      <c r="I128" s="707">
        <v>14.017749999999999</v>
      </c>
      <c r="J128" s="707">
        <v>1.7749999999999488E-2</v>
      </c>
      <c r="K128" s="709">
        <v>1.001267857142857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5.0189520000000005</v>
      </c>
      <c r="C129" s="707">
        <v>21.57912</v>
      </c>
      <c r="D129" s="707">
        <v>16.560167999999997</v>
      </c>
      <c r="E129" s="708">
        <v>4.2995270725840768</v>
      </c>
      <c r="F129" s="706">
        <v>22.572652399999999</v>
      </c>
      <c r="G129" s="707">
        <v>22.572652399999999</v>
      </c>
      <c r="H129" s="707">
        <v>2.1146500000000001</v>
      </c>
      <c r="I129" s="707">
        <v>34.639960000000002</v>
      </c>
      <c r="J129" s="707">
        <v>12.067307600000003</v>
      </c>
      <c r="K129" s="709">
        <v>1.5345985658291537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99.940483999999998</v>
      </c>
      <c r="C130" s="707">
        <v>208.81883999999999</v>
      </c>
      <c r="D130" s="707">
        <v>108.878356</v>
      </c>
      <c r="E130" s="708">
        <v>2.0894319463171702</v>
      </c>
      <c r="F130" s="706">
        <v>0</v>
      </c>
      <c r="G130" s="707">
        <v>0</v>
      </c>
      <c r="H130" s="707">
        <v>12.477969999999999</v>
      </c>
      <c r="I130" s="707">
        <v>199.57542000000001</v>
      </c>
      <c r="J130" s="707">
        <v>199.57542000000001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10.771683000000001</v>
      </c>
      <c r="C131" s="707">
        <v>0.24199999999999999</v>
      </c>
      <c r="D131" s="707">
        <v>-10.529683000000002</v>
      </c>
      <c r="E131" s="708">
        <v>2.2466312831523168E-2</v>
      </c>
      <c r="F131" s="706">
        <v>0.18094679999999999</v>
      </c>
      <c r="G131" s="707">
        <v>0.18094679999999999</v>
      </c>
      <c r="H131" s="707">
        <v>0</v>
      </c>
      <c r="I131" s="707">
        <v>0</v>
      </c>
      <c r="J131" s="707">
        <v>-0.18094679999999999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0</v>
      </c>
      <c r="D132" s="707">
        <v>0</v>
      </c>
      <c r="E132" s="708">
        <v>0</v>
      </c>
      <c r="F132" s="706">
        <v>0</v>
      </c>
      <c r="G132" s="707">
        <v>0</v>
      </c>
      <c r="H132" s="707">
        <v>0</v>
      </c>
      <c r="I132" s="707">
        <v>216.3117</v>
      </c>
      <c r="J132" s="707">
        <v>216.3117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2.5714000000000001</v>
      </c>
      <c r="D133" s="707">
        <v>2.5714000000000001</v>
      </c>
      <c r="E133" s="708">
        <v>0</v>
      </c>
      <c r="F133" s="706">
        <v>40.000000800000002</v>
      </c>
      <c r="G133" s="707">
        <v>40.000000800000002</v>
      </c>
      <c r="H133" s="707">
        <v>5.5901999999999994</v>
      </c>
      <c r="I133" s="707">
        <v>73.894660000000002</v>
      </c>
      <c r="J133" s="707">
        <v>33.8946592</v>
      </c>
      <c r="K133" s="709">
        <v>1.8473664630526707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</v>
      </c>
      <c r="C134" s="707">
        <v>20.072860000000002</v>
      </c>
      <c r="D134" s="707">
        <v>20.072860000000002</v>
      </c>
      <c r="E134" s="708">
        <v>0</v>
      </c>
      <c r="F134" s="706">
        <v>24.367933499999999</v>
      </c>
      <c r="G134" s="707">
        <v>24.367933499999999</v>
      </c>
      <c r="H134" s="707">
        <v>0</v>
      </c>
      <c r="I134" s="707">
        <v>8.448030000000001</v>
      </c>
      <c r="J134" s="707">
        <v>-15.919903499999998</v>
      </c>
      <c r="K134" s="709">
        <v>0.3466863531944554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0</v>
      </c>
      <c r="C135" s="707">
        <v>0.15</v>
      </c>
      <c r="D135" s="707">
        <v>0.15</v>
      </c>
      <c r="E135" s="708">
        <v>0</v>
      </c>
      <c r="F135" s="706">
        <v>0</v>
      </c>
      <c r="G135" s="707">
        <v>0</v>
      </c>
      <c r="H135" s="707">
        <v>0</v>
      </c>
      <c r="I135" s="707">
        <v>0</v>
      </c>
      <c r="J135" s="707">
        <v>0</v>
      </c>
      <c r="K135" s="709">
        <v>0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19.92286</v>
      </c>
      <c r="D136" s="707">
        <v>19.92286</v>
      </c>
      <c r="E136" s="708">
        <v>0</v>
      </c>
      <c r="F136" s="706">
        <v>24.367933499999999</v>
      </c>
      <c r="G136" s="707">
        <v>24.367933499999999</v>
      </c>
      <c r="H136" s="707">
        <v>0</v>
      </c>
      <c r="I136" s="707">
        <v>8.448030000000001</v>
      </c>
      <c r="J136" s="707">
        <v>-15.919903499999998</v>
      </c>
      <c r="K136" s="709">
        <v>0.3466863531944554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77259.272379999995</v>
      </c>
      <c r="C137" s="707">
        <v>82490.281159999999</v>
      </c>
      <c r="D137" s="707">
        <v>5231.0087800000038</v>
      </c>
      <c r="E137" s="708">
        <v>1.0677071970633023</v>
      </c>
      <c r="F137" s="706">
        <v>86700.61315360009</v>
      </c>
      <c r="G137" s="707">
        <v>86700.61315360009</v>
      </c>
      <c r="H137" s="707">
        <v>9176.2261899999994</v>
      </c>
      <c r="I137" s="707">
        <v>95789.98954000001</v>
      </c>
      <c r="J137" s="707">
        <v>9089.3763863999193</v>
      </c>
      <c r="K137" s="709">
        <v>1.1048363564660961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55257.27</v>
      </c>
      <c r="C138" s="707">
        <v>60865.039950000006</v>
      </c>
      <c r="D138" s="707">
        <v>5607.769950000009</v>
      </c>
      <c r="E138" s="708">
        <v>1.1014847449032501</v>
      </c>
      <c r="F138" s="706">
        <v>63739.938309400095</v>
      </c>
      <c r="G138" s="707">
        <v>63739.938309400095</v>
      </c>
      <c r="H138" s="707">
        <v>6854.6570000000002</v>
      </c>
      <c r="I138" s="707">
        <v>70870.250159999996</v>
      </c>
      <c r="J138" s="707">
        <v>7130.3118505999009</v>
      </c>
      <c r="K138" s="709">
        <v>1.1118656848393647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55069.43</v>
      </c>
      <c r="C139" s="707">
        <v>60447.705000000002</v>
      </c>
      <c r="D139" s="707">
        <v>5378.2750000000015</v>
      </c>
      <c r="E139" s="708">
        <v>1.0976635312913172</v>
      </c>
      <c r="F139" s="706">
        <v>63337.521473499997</v>
      </c>
      <c r="G139" s="707">
        <v>63337.521473500005</v>
      </c>
      <c r="H139" s="707">
        <v>6755.8670000000002</v>
      </c>
      <c r="I139" s="707">
        <v>65308.618000000002</v>
      </c>
      <c r="J139" s="707">
        <v>1971.0965264999977</v>
      </c>
      <c r="K139" s="709">
        <v>1.0311205187800836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55069.43</v>
      </c>
      <c r="C140" s="707">
        <v>60447.705000000002</v>
      </c>
      <c r="D140" s="707">
        <v>5378.2750000000015</v>
      </c>
      <c r="E140" s="708">
        <v>1.0976635312913172</v>
      </c>
      <c r="F140" s="706">
        <v>63337.521473499997</v>
      </c>
      <c r="G140" s="707">
        <v>63337.521473500005</v>
      </c>
      <c r="H140" s="707">
        <v>6755.8670000000002</v>
      </c>
      <c r="I140" s="707">
        <v>65308.618000000002</v>
      </c>
      <c r="J140" s="707">
        <v>1971.0965264999977</v>
      </c>
      <c r="K140" s="709">
        <v>1.0311205187800836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-6.1660500000000003</v>
      </c>
      <c r="D141" s="707">
        <v>-6.1660500000000003</v>
      </c>
      <c r="E141" s="708">
        <v>0</v>
      </c>
      <c r="F141" s="706">
        <v>0</v>
      </c>
      <c r="G141" s="707">
        <v>0</v>
      </c>
      <c r="H141" s="707">
        <v>0</v>
      </c>
      <c r="I141" s="707">
        <v>-0.98284000000000005</v>
      </c>
      <c r="J141" s="707">
        <v>-0.98284000000000005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-6.1660500000000003</v>
      </c>
      <c r="D142" s="707">
        <v>-6.1660500000000003</v>
      </c>
      <c r="E142" s="708">
        <v>0</v>
      </c>
      <c r="F142" s="706">
        <v>0</v>
      </c>
      <c r="G142" s="707">
        <v>0</v>
      </c>
      <c r="H142" s="707">
        <v>0</v>
      </c>
      <c r="I142" s="707">
        <v>-0.98284000000000005</v>
      </c>
      <c r="J142" s="707">
        <v>-0.98284000000000005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44.64</v>
      </c>
      <c r="C143" s="707">
        <v>62.72</v>
      </c>
      <c r="D143" s="707">
        <v>18.079999999999998</v>
      </c>
      <c r="E143" s="708">
        <v>1.4050179211469533</v>
      </c>
      <c r="F143" s="706">
        <v>52.404000000000003</v>
      </c>
      <c r="G143" s="707">
        <v>52.403999999999996</v>
      </c>
      <c r="H143" s="707">
        <v>41.3</v>
      </c>
      <c r="I143" s="707">
        <v>206.71899999999999</v>
      </c>
      <c r="J143" s="707">
        <v>154.315</v>
      </c>
      <c r="K143" s="709">
        <v>3.9447179604610332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44.64</v>
      </c>
      <c r="C144" s="707">
        <v>62.72</v>
      </c>
      <c r="D144" s="707">
        <v>18.079999999999998</v>
      </c>
      <c r="E144" s="708">
        <v>1.4050179211469533</v>
      </c>
      <c r="F144" s="706">
        <v>52.404000000000003</v>
      </c>
      <c r="G144" s="707">
        <v>52.403999999999996</v>
      </c>
      <c r="H144" s="707">
        <v>41.3</v>
      </c>
      <c r="I144" s="707">
        <v>206.71899999999999</v>
      </c>
      <c r="J144" s="707">
        <v>154.315</v>
      </c>
      <c r="K144" s="709">
        <v>3.9447179604610332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108.88</v>
      </c>
      <c r="C145" s="707">
        <v>186.28100000000001</v>
      </c>
      <c r="D145" s="707">
        <v>77.40100000000001</v>
      </c>
      <c r="E145" s="708">
        <v>1.710883541513593</v>
      </c>
      <c r="F145" s="706">
        <v>193.58453309999999</v>
      </c>
      <c r="G145" s="707">
        <v>193.58453309999999</v>
      </c>
      <c r="H145" s="707">
        <v>56.74</v>
      </c>
      <c r="I145" s="707">
        <v>516.15200000000004</v>
      </c>
      <c r="J145" s="707">
        <v>322.56746690000006</v>
      </c>
      <c r="K145" s="709">
        <v>2.6662873925644224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108.88</v>
      </c>
      <c r="C146" s="707">
        <v>186.28100000000001</v>
      </c>
      <c r="D146" s="707">
        <v>77.40100000000001</v>
      </c>
      <c r="E146" s="708">
        <v>1.710883541513593</v>
      </c>
      <c r="F146" s="706">
        <v>193.58453309999999</v>
      </c>
      <c r="G146" s="707">
        <v>193.58453309999999</v>
      </c>
      <c r="H146" s="707">
        <v>56.74</v>
      </c>
      <c r="I146" s="707">
        <v>516.15200000000004</v>
      </c>
      <c r="J146" s="707">
        <v>322.56746690000006</v>
      </c>
      <c r="K146" s="709">
        <v>2.6662873925644224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34.32</v>
      </c>
      <c r="C147" s="707">
        <v>174.5</v>
      </c>
      <c r="D147" s="707">
        <v>140.18</v>
      </c>
      <c r="E147" s="708">
        <v>5.0844988344988344</v>
      </c>
      <c r="F147" s="706">
        <v>156.42830280000001</v>
      </c>
      <c r="G147" s="707">
        <v>156.42830280000001</v>
      </c>
      <c r="H147" s="707">
        <v>0.75</v>
      </c>
      <c r="I147" s="707">
        <v>35.75</v>
      </c>
      <c r="J147" s="707">
        <v>-120.67830280000001</v>
      </c>
      <c r="K147" s="709">
        <v>0.22853920524668633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34.32</v>
      </c>
      <c r="C148" s="707">
        <v>174.5</v>
      </c>
      <c r="D148" s="707">
        <v>140.18</v>
      </c>
      <c r="E148" s="708">
        <v>5.0844988344988344</v>
      </c>
      <c r="F148" s="706">
        <v>156.42830280000001</v>
      </c>
      <c r="G148" s="707">
        <v>156.42830280000001</v>
      </c>
      <c r="H148" s="707">
        <v>0.75</v>
      </c>
      <c r="I148" s="707">
        <v>35.75</v>
      </c>
      <c r="J148" s="707">
        <v>-120.67830280000001</v>
      </c>
      <c r="K148" s="709">
        <v>0.22853920524668633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0</v>
      </c>
      <c r="C149" s="707">
        <v>0</v>
      </c>
      <c r="D149" s="707">
        <v>0</v>
      </c>
      <c r="E149" s="708">
        <v>0</v>
      </c>
      <c r="F149" s="706">
        <v>0</v>
      </c>
      <c r="G149" s="707">
        <v>0</v>
      </c>
      <c r="H149" s="707">
        <v>0</v>
      </c>
      <c r="I149" s="707">
        <v>4803.9939999999997</v>
      </c>
      <c r="J149" s="707">
        <v>4803.9939999999997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0</v>
      </c>
      <c r="C150" s="707">
        <v>0</v>
      </c>
      <c r="D150" s="707">
        <v>0</v>
      </c>
      <c r="E150" s="708">
        <v>0</v>
      </c>
      <c r="F150" s="706">
        <v>0</v>
      </c>
      <c r="G150" s="707">
        <v>0</v>
      </c>
      <c r="H150" s="707">
        <v>0</v>
      </c>
      <c r="I150" s="707">
        <v>4803.9939999999997</v>
      </c>
      <c r="J150" s="707">
        <v>4803.9939999999997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20522.45</v>
      </c>
      <c r="C151" s="707">
        <v>20412.632809999999</v>
      </c>
      <c r="D151" s="707">
        <v>-109.81719000000157</v>
      </c>
      <c r="E151" s="708">
        <v>0.99464892398324756</v>
      </c>
      <c r="F151" s="706">
        <v>21420.174110800002</v>
      </c>
      <c r="G151" s="707">
        <v>21420.174110800002</v>
      </c>
      <c r="H151" s="707">
        <v>2185.28568</v>
      </c>
      <c r="I151" s="707">
        <v>23603.13524</v>
      </c>
      <c r="J151" s="707">
        <v>2182.9611291999972</v>
      </c>
      <c r="K151" s="709">
        <v>1.1019114558970533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5501.35</v>
      </c>
      <c r="C152" s="707">
        <v>5457.5237800000004</v>
      </c>
      <c r="D152" s="707">
        <v>-43.826219999999921</v>
      </c>
      <c r="E152" s="708">
        <v>0.99203355176456687</v>
      </c>
      <c r="F152" s="706">
        <v>5731.8780884999996</v>
      </c>
      <c r="G152" s="707">
        <v>5731.8780884999996</v>
      </c>
      <c r="H152" s="707">
        <v>609.84501</v>
      </c>
      <c r="I152" s="707">
        <v>5888.5459500000006</v>
      </c>
      <c r="J152" s="707">
        <v>156.66786150000098</v>
      </c>
      <c r="K152" s="709">
        <v>1.0273327274378581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5501.35</v>
      </c>
      <c r="C153" s="707">
        <v>5457.5237800000004</v>
      </c>
      <c r="D153" s="707">
        <v>-43.826219999999921</v>
      </c>
      <c r="E153" s="708">
        <v>0.99203355176456687</v>
      </c>
      <c r="F153" s="706">
        <v>5731.8780884999996</v>
      </c>
      <c r="G153" s="707">
        <v>5731.8780884999996</v>
      </c>
      <c r="H153" s="707">
        <v>609.84501</v>
      </c>
      <c r="I153" s="707">
        <v>5888.5459500000006</v>
      </c>
      <c r="J153" s="707">
        <v>156.66786150000098</v>
      </c>
      <c r="K153" s="709">
        <v>1.0273327274378581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15021.1</v>
      </c>
      <c r="C154" s="707">
        <v>14957.20541</v>
      </c>
      <c r="D154" s="707">
        <v>-63.89458999999988</v>
      </c>
      <c r="E154" s="708">
        <v>0.99574634414257279</v>
      </c>
      <c r="F154" s="706">
        <v>15688.296022299999</v>
      </c>
      <c r="G154" s="707">
        <v>15688.296022299997</v>
      </c>
      <c r="H154" s="707">
        <v>1575.44067</v>
      </c>
      <c r="I154" s="707">
        <v>16094.475789999999</v>
      </c>
      <c r="J154" s="707">
        <v>406.17976770000132</v>
      </c>
      <c r="K154" s="709">
        <v>1.0258906236294012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15021.1</v>
      </c>
      <c r="C155" s="707">
        <v>14957.20541</v>
      </c>
      <c r="D155" s="707">
        <v>-63.89458999999988</v>
      </c>
      <c r="E155" s="708">
        <v>0.99574634414257279</v>
      </c>
      <c r="F155" s="706">
        <v>15688.296022299999</v>
      </c>
      <c r="G155" s="707">
        <v>15688.296022299997</v>
      </c>
      <c r="H155" s="707">
        <v>1575.44067</v>
      </c>
      <c r="I155" s="707">
        <v>16094.475789999999</v>
      </c>
      <c r="J155" s="707">
        <v>406.17976770000132</v>
      </c>
      <c r="K155" s="709">
        <v>1.0258906236294012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-0.55486999999999997</v>
      </c>
      <c r="D156" s="707">
        <v>-0.55486999999999997</v>
      </c>
      <c r="E156" s="708">
        <v>0</v>
      </c>
      <c r="F156" s="706">
        <v>0</v>
      </c>
      <c r="G156" s="707">
        <v>0</v>
      </c>
      <c r="H156" s="707">
        <v>0</v>
      </c>
      <c r="I156" s="707">
        <v>-8.8459999999999997E-2</v>
      </c>
      <c r="J156" s="707">
        <v>-8.8459999999999997E-2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-0.55486999999999997</v>
      </c>
      <c r="D157" s="707">
        <v>-0.55486999999999997</v>
      </c>
      <c r="E157" s="708">
        <v>0</v>
      </c>
      <c r="F157" s="706">
        <v>0</v>
      </c>
      <c r="G157" s="707">
        <v>0</v>
      </c>
      <c r="H157" s="707">
        <v>0</v>
      </c>
      <c r="I157" s="707">
        <v>-8.8459999999999997E-2</v>
      </c>
      <c r="J157" s="707">
        <v>-8.8459999999999997E-2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-1.5415099999999999</v>
      </c>
      <c r="D158" s="707">
        <v>-1.5415099999999999</v>
      </c>
      <c r="E158" s="708">
        <v>0</v>
      </c>
      <c r="F158" s="706">
        <v>0</v>
      </c>
      <c r="G158" s="707">
        <v>0</v>
      </c>
      <c r="H158" s="707">
        <v>0</v>
      </c>
      <c r="I158" s="707">
        <v>-0.2457</v>
      </c>
      <c r="J158" s="707">
        <v>-0.2457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-1.5415099999999999</v>
      </c>
      <c r="D159" s="707">
        <v>-1.5415099999999999</v>
      </c>
      <c r="E159" s="708">
        <v>0</v>
      </c>
      <c r="F159" s="706">
        <v>0</v>
      </c>
      <c r="G159" s="707">
        <v>0</v>
      </c>
      <c r="H159" s="707">
        <v>0</v>
      </c>
      <c r="I159" s="707">
        <v>-0.2457</v>
      </c>
      <c r="J159" s="707">
        <v>-0.2457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0</v>
      </c>
      <c r="D160" s="707">
        <v>0</v>
      </c>
      <c r="E160" s="708">
        <v>0</v>
      </c>
      <c r="F160" s="706">
        <v>0</v>
      </c>
      <c r="G160" s="707">
        <v>0</v>
      </c>
      <c r="H160" s="707">
        <v>0</v>
      </c>
      <c r="I160" s="707">
        <v>431.55219</v>
      </c>
      <c r="J160" s="707">
        <v>431.55219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0</v>
      </c>
      <c r="D161" s="707">
        <v>0</v>
      </c>
      <c r="E161" s="708">
        <v>0</v>
      </c>
      <c r="F161" s="706">
        <v>0</v>
      </c>
      <c r="G161" s="707">
        <v>0</v>
      </c>
      <c r="H161" s="707">
        <v>0</v>
      </c>
      <c r="I161" s="707">
        <v>431.55219</v>
      </c>
      <c r="J161" s="707">
        <v>431.55219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0</v>
      </c>
      <c r="D162" s="707">
        <v>0</v>
      </c>
      <c r="E162" s="708">
        <v>0</v>
      </c>
      <c r="F162" s="706">
        <v>0</v>
      </c>
      <c r="G162" s="707">
        <v>0</v>
      </c>
      <c r="H162" s="707">
        <v>0</v>
      </c>
      <c r="I162" s="707">
        <v>1188.8954699999999</v>
      </c>
      <c r="J162" s="707">
        <v>1188.8954699999999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0</v>
      </c>
      <c r="I163" s="707">
        <v>1188.8954699999999</v>
      </c>
      <c r="J163" s="707">
        <v>1188.8954699999999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256.13238000000001</v>
      </c>
      <c r="C164" s="707">
        <v>0</v>
      </c>
      <c r="D164" s="707">
        <v>-256.13238000000001</v>
      </c>
      <c r="E164" s="708">
        <v>0</v>
      </c>
      <c r="F164" s="706">
        <v>265.70196620000002</v>
      </c>
      <c r="G164" s="707">
        <v>265.70196620000002</v>
      </c>
      <c r="H164" s="707">
        <v>0</v>
      </c>
      <c r="I164" s="707">
        <v>0</v>
      </c>
      <c r="J164" s="707">
        <v>-265.70196620000002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256.13238000000001</v>
      </c>
      <c r="C165" s="707">
        <v>0</v>
      </c>
      <c r="D165" s="707">
        <v>-256.13238000000001</v>
      </c>
      <c r="E165" s="708">
        <v>0</v>
      </c>
      <c r="F165" s="706">
        <v>265.70196620000002</v>
      </c>
      <c r="G165" s="707">
        <v>265.70196620000002</v>
      </c>
      <c r="H165" s="707">
        <v>0</v>
      </c>
      <c r="I165" s="707">
        <v>0</v>
      </c>
      <c r="J165" s="707">
        <v>-265.70196620000002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256.13238000000001</v>
      </c>
      <c r="C166" s="707">
        <v>0</v>
      </c>
      <c r="D166" s="707">
        <v>-256.13238000000001</v>
      </c>
      <c r="E166" s="708">
        <v>0</v>
      </c>
      <c r="F166" s="706">
        <v>265.70196620000002</v>
      </c>
      <c r="G166" s="707">
        <v>265.70196620000002</v>
      </c>
      <c r="H166" s="707">
        <v>0</v>
      </c>
      <c r="I166" s="707">
        <v>0</v>
      </c>
      <c r="J166" s="707">
        <v>-265.70196620000002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1223.42</v>
      </c>
      <c r="C167" s="707">
        <v>1212.6083999999998</v>
      </c>
      <c r="D167" s="707">
        <v>-10.811600000000226</v>
      </c>
      <c r="E167" s="708">
        <v>0.99116280590475858</v>
      </c>
      <c r="F167" s="706">
        <v>1274.7987671999999</v>
      </c>
      <c r="G167" s="707">
        <v>1274.7987671999999</v>
      </c>
      <c r="H167" s="707">
        <v>136.28351000000001</v>
      </c>
      <c r="I167" s="707">
        <v>1316.6041399999999</v>
      </c>
      <c r="J167" s="707">
        <v>41.805372799999986</v>
      </c>
      <c r="K167" s="709">
        <v>1.0327937035049244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1223.42</v>
      </c>
      <c r="C168" s="707">
        <v>1212.6083999999998</v>
      </c>
      <c r="D168" s="707">
        <v>-10.811600000000226</v>
      </c>
      <c r="E168" s="708">
        <v>0.99116280590475858</v>
      </c>
      <c r="F168" s="706">
        <v>1274.7987671999999</v>
      </c>
      <c r="G168" s="707">
        <v>1274.7987671999999</v>
      </c>
      <c r="H168" s="707">
        <v>136.28351000000001</v>
      </c>
      <c r="I168" s="707">
        <v>1316.6041399999999</v>
      </c>
      <c r="J168" s="707">
        <v>41.805372799999986</v>
      </c>
      <c r="K168" s="709">
        <v>1.0327937035049244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1223.42</v>
      </c>
      <c r="C169" s="707">
        <v>1212.6083999999998</v>
      </c>
      <c r="D169" s="707">
        <v>-10.811600000000226</v>
      </c>
      <c r="E169" s="708">
        <v>0.99116280590475858</v>
      </c>
      <c r="F169" s="706">
        <v>1274.7987671999999</v>
      </c>
      <c r="G169" s="707">
        <v>1274.7987671999999</v>
      </c>
      <c r="H169" s="707">
        <v>136.28351000000001</v>
      </c>
      <c r="I169" s="707">
        <v>1316.6041399999999</v>
      </c>
      <c r="J169" s="707">
        <v>41.805372799999986</v>
      </c>
      <c r="K169" s="709">
        <v>1.0327937035049244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0</v>
      </c>
      <c r="D170" s="707">
        <v>0</v>
      </c>
      <c r="E170" s="708">
        <v>0</v>
      </c>
      <c r="F170" s="706">
        <v>0</v>
      </c>
      <c r="G170" s="707">
        <v>0</v>
      </c>
      <c r="H170" s="707">
        <v>0</v>
      </c>
      <c r="I170" s="707">
        <v>1</v>
      </c>
      <c r="J170" s="707">
        <v>1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0</v>
      </c>
      <c r="D171" s="707">
        <v>0</v>
      </c>
      <c r="E171" s="708">
        <v>0</v>
      </c>
      <c r="F171" s="706">
        <v>0</v>
      </c>
      <c r="G171" s="707">
        <v>0</v>
      </c>
      <c r="H171" s="707">
        <v>0</v>
      </c>
      <c r="I171" s="707">
        <v>1</v>
      </c>
      <c r="J171" s="707">
        <v>1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0</v>
      </c>
      <c r="D172" s="707">
        <v>0</v>
      </c>
      <c r="E172" s="708">
        <v>0</v>
      </c>
      <c r="F172" s="706">
        <v>0</v>
      </c>
      <c r="G172" s="707">
        <v>0</v>
      </c>
      <c r="H172" s="707">
        <v>0</v>
      </c>
      <c r="I172" s="707">
        <v>1</v>
      </c>
      <c r="J172" s="707">
        <v>1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0</v>
      </c>
      <c r="I173" s="707">
        <v>1</v>
      </c>
      <c r="J173" s="707">
        <v>1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309.49025</v>
      </c>
      <c r="D174" s="707">
        <v>309.49025</v>
      </c>
      <c r="E174" s="708">
        <v>0</v>
      </c>
      <c r="F174" s="706">
        <v>92.371719599999793</v>
      </c>
      <c r="G174" s="707">
        <v>92.371719599999793</v>
      </c>
      <c r="H174" s="707">
        <v>14.7105</v>
      </c>
      <c r="I174" s="707">
        <v>105.75628999999999</v>
      </c>
      <c r="J174" s="707">
        <v>13.3845704000002</v>
      </c>
      <c r="K174" s="709">
        <v>1.1448990065136802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309.49025</v>
      </c>
      <c r="D175" s="707">
        <v>309.49025</v>
      </c>
      <c r="E175" s="708">
        <v>0</v>
      </c>
      <c r="F175" s="706">
        <v>92.371719599999793</v>
      </c>
      <c r="G175" s="707">
        <v>92.371719599999793</v>
      </c>
      <c r="H175" s="707">
        <v>14.7105</v>
      </c>
      <c r="I175" s="707">
        <v>105.75628999999999</v>
      </c>
      <c r="J175" s="707">
        <v>13.3845704000002</v>
      </c>
      <c r="K175" s="709">
        <v>1.1448990065136802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61.748249999999999</v>
      </c>
      <c r="D176" s="707">
        <v>61.748249999999999</v>
      </c>
      <c r="E176" s="708">
        <v>0</v>
      </c>
      <c r="F176" s="706">
        <v>68.182525200000001</v>
      </c>
      <c r="G176" s="707">
        <v>68.182525200000001</v>
      </c>
      <c r="H176" s="707">
        <v>8.6105</v>
      </c>
      <c r="I176" s="707">
        <v>53.369289999999999</v>
      </c>
      <c r="J176" s="707">
        <v>-14.813235200000001</v>
      </c>
      <c r="K176" s="709">
        <v>0.7827414699507198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10.31625</v>
      </c>
      <c r="D177" s="707">
        <v>10.31625</v>
      </c>
      <c r="E177" s="708">
        <v>0</v>
      </c>
      <c r="F177" s="706">
        <v>11.002719600000001</v>
      </c>
      <c r="G177" s="707">
        <v>11.002719600000001</v>
      </c>
      <c r="H177" s="707">
        <v>0.53549999999999998</v>
      </c>
      <c r="I177" s="707">
        <v>4.9962900000000001</v>
      </c>
      <c r="J177" s="707">
        <v>-6.0064296000000006</v>
      </c>
      <c r="K177" s="709">
        <v>0.45409591279596001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</v>
      </c>
      <c r="C178" s="707">
        <v>-8.2000000000000003E-2</v>
      </c>
      <c r="D178" s="707">
        <v>-8.2000000000000003E-2</v>
      </c>
      <c r="E178" s="708">
        <v>0</v>
      </c>
      <c r="F178" s="706">
        <v>0</v>
      </c>
      <c r="G178" s="707">
        <v>0</v>
      </c>
      <c r="H178" s="707">
        <v>0</v>
      </c>
      <c r="I178" s="707">
        <v>-8.2000000000000003E-2</v>
      </c>
      <c r="J178" s="707">
        <v>-8.2000000000000003E-2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0</v>
      </c>
      <c r="D179" s="707">
        <v>0</v>
      </c>
      <c r="E179" s="708">
        <v>0</v>
      </c>
      <c r="F179" s="706">
        <v>0</v>
      </c>
      <c r="G179" s="707">
        <v>0</v>
      </c>
      <c r="H179" s="707">
        <v>-1.625</v>
      </c>
      <c r="I179" s="707">
        <v>22.375</v>
      </c>
      <c r="J179" s="707">
        <v>22.375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51.514000000000003</v>
      </c>
      <c r="D180" s="707">
        <v>51.514000000000003</v>
      </c>
      <c r="E180" s="708">
        <v>0</v>
      </c>
      <c r="F180" s="706">
        <v>57.179805600000002</v>
      </c>
      <c r="G180" s="707">
        <v>57.179805600000009</v>
      </c>
      <c r="H180" s="707">
        <v>9.6999999999999993</v>
      </c>
      <c r="I180" s="707">
        <v>26.08</v>
      </c>
      <c r="J180" s="707">
        <v>-31.09980560000001</v>
      </c>
      <c r="K180" s="709">
        <v>0.45610508336530614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210.34200000000001</v>
      </c>
      <c r="D181" s="707">
        <v>210.34200000000001</v>
      </c>
      <c r="E181" s="708">
        <v>0</v>
      </c>
      <c r="F181" s="706">
        <v>0</v>
      </c>
      <c r="G181" s="707">
        <v>0</v>
      </c>
      <c r="H181" s="707">
        <v>0</v>
      </c>
      <c r="I181" s="707">
        <v>12.436999999999999</v>
      </c>
      <c r="J181" s="707">
        <v>12.436999999999999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210.34200000000001</v>
      </c>
      <c r="D182" s="707">
        <v>210.34200000000001</v>
      </c>
      <c r="E182" s="708">
        <v>0</v>
      </c>
      <c r="F182" s="706">
        <v>0</v>
      </c>
      <c r="G182" s="707">
        <v>0</v>
      </c>
      <c r="H182" s="707">
        <v>0</v>
      </c>
      <c r="I182" s="707">
        <v>12.436999999999999</v>
      </c>
      <c r="J182" s="707">
        <v>12.436999999999999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23.8</v>
      </c>
      <c r="D183" s="707">
        <v>23.8</v>
      </c>
      <c r="E183" s="708">
        <v>0</v>
      </c>
      <c r="F183" s="706">
        <v>18.725349600000001</v>
      </c>
      <c r="G183" s="707">
        <v>18.725349600000001</v>
      </c>
      <c r="H183" s="707">
        <v>5</v>
      </c>
      <c r="I183" s="707">
        <v>31.15</v>
      </c>
      <c r="J183" s="707">
        <v>12.424650399999997</v>
      </c>
      <c r="K183" s="709">
        <v>1.6635203435667762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23.8</v>
      </c>
      <c r="D184" s="707">
        <v>23.8</v>
      </c>
      <c r="E184" s="708">
        <v>0</v>
      </c>
      <c r="F184" s="706">
        <v>18.725349600000001</v>
      </c>
      <c r="G184" s="707">
        <v>18.725349600000001</v>
      </c>
      <c r="H184" s="707">
        <v>5</v>
      </c>
      <c r="I184" s="707">
        <v>31.15</v>
      </c>
      <c r="J184" s="707">
        <v>12.424650399999997</v>
      </c>
      <c r="K184" s="709">
        <v>1.6635203435667762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13.6</v>
      </c>
      <c r="D185" s="707">
        <v>13.6</v>
      </c>
      <c r="E185" s="708">
        <v>0</v>
      </c>
      <c r="F185" s="706">
        <v>5.4638447999999897</v>
      </c>
      <c r="G185" s="707">
        <v>5.4638447999999897</v>
      </c>
      <c r="H185" s="707">
        <v>1.1000000000000001</v>
      </c>
      <c r="I185" s="707">
        <v>8.8000000000000007</v>
      </c>
      <c r="J185" s="707">
        <v>3.336155200000011</v>
      </c>
      <c r="K185" s="709">
        <v>1.6105874749590283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13.6</v>
      </c>
      <c r="D186" s="707">
        <v>13.6</v>
      </c>
      <c r="E186" s="708">
        <v>0</v>
      </c>
      <c r="F186" s="706">
        <v>5.4638447999999897</v>
      </c>
      <c r="G186" s="707">
        <v>5.4638447999999897</v>
      </c>
      <c r="H186" s="707">
        <v>1.1000000000000001</v>
      </c>
      <c r="I186" s="707">
        <v>8.8000000000000007</v>
      </c>
      <c r="J186" s="707">
        <v>3.336155200000011</v>
      </c>
      <c r="K186" s="709">
        <v>1.6105874749590283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3375.0000439999899</v>
      </c>
      <c r="C187" s="707">
        <v>4121.7701200000001</v>
      </c>
      <c r="D187" s="707">
        <v>746.77007600001025</v>
      </c>
      <c r="E187" s="708">
        <v>1.2212652048190646</v>
      </c>
      <c r="F187" s="706">
        <v>3792.9218193000002</v>
      </c>
      <c r="G187" s="707">
        <v>3792.9218192999997</v>
      </c>
      <c r="H187" s="707">
        <v>468.13774000000001</v>
      </c>
      <c r="I187" s="707">
        <v>5918.2608700000001</v>
      </c>
      <c r="J187" s="707">
        <v>2125.3390507000004</v>
      </c>
      <c r="K187" s="709">
        <v>1.5603434903101272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2881.0000439999899</v>
      </c>
      <c r="C188" s="707">
        <v>3094.89356</v>
      </c>
      <c r="D188" s="707">
        <v>213.8935160000101</v>
      </c>
      <c r="E188" s="708">
        <v>1.0742428020594681</v>
      </c>
      <c r="F188" s="706">
        <v>3753.7767609000002</v>
      </c>
      <c r="G188" s="707">
        <v>3753.7767609000002</v>
      </c>
      <c r="H188" s="707">
        <v>319.35255000000001</v>
      </c>
      <c r="I188" s="707">
        <v>3721.39626</v>
      </c>
      <c r="J188" s="707">
        <v>-32.380500900000243</v>
      </c>
      <c r="K188" s="709">
        <v>0.99137388743057897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2881.0000439999899</v>
      </c>
      <c r="C189" s="707">
        <v>3094.0935600000003</v>
      </c>
      <c r="D189" s="707">
        <v>213.09351600001037</v>
      </c>
      <c r="E189" s="708">
        <v>1.0739651207030705</v>
      </c>
      <c r="F189" s="706">
        <v>3753.7767609000002</v>
      </c>
      <c r="G189" s="707">
        <v>3753.7767609000002</v>
      </c>
      <c r="H189" s="707">
        <v>319.35255000000001</v>
      </c>
      <c r="I189" s="707">
        <v>3710.1362599999998</v>
      </c>
      <c r="J189" s="707">
        <v>-43.640500900000461</v>
      </c>
      <c r="K189" s="709">
        <v>0.98837424181571809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606.00001199999997</v>
      </c>
      <c r="C190" s="707">
        <v>651.41638</v>
      </c>
      <c r="D190" s="707">
        <v>45.416368000000034</v>
      </c>
      <c r="E190" s="708">
        <v>1.0749445001661155</v>
      </c>
      <c r="F190" s="706">
        <v>962.57159160000003</v>
      </c>
      <c r="G190" s="707">
        <v>962.57159160000015</v>
      </c>
      <c r="H190" s="707">
        <v>78.787840000000003</v>
      </c>
      <c r="I190" s="707">
        <v>824.94520999999997</v>
      </c>
      <c r="J190" s="707">
        <v>-137.62638160000017</v>
      </c>
      <c r="K190" s="709">
        <v>0.85702218640045713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1011</v>
      </c>
      <c r="C191" s="707">
        <v>1140.2142900000001</v>
      </c>
      <c r="D191" s="707">
        <v>129.21429000000012</v>
      </c>
      <c r="E191" s="708">
        <v>1.1278083976261128</v>
      </c>
      <c r="F191" s="706">
        <v>1335.4740068999999</v>
      </c>
      <c r="G191" s="707">
        <v>1335.4740068999999</v>
      </c>
      <c r="H191" s="707">
        <v>121.35784</v>
      </c>
      <c r="I191" s="707">
        <v>1456.30808</v>
      </c>
      <c r="J191" s="707">
        <v>120.83407310000007</v>
      </c>
      <c r="K191" s="709">
        <v>1.0904802882539728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108.000012</v>
      </c>
      <c r="C192" s="707">
        <v>146.79900000000001</v>
      </c>
      <c r="D192" s="707">
        <v>38.798988000000008</v>
      </c>
      <c r="E192" s="708">
        <v>1.3592498489722391</v>
      </c>
      <c r="F192" s="706">
        <v>242.2070004</v>
      </c>
      <c r="G192" s="707">
        <v>242.20700040000003</v>
      </c>
      <c r="H192" s="707">
        <v>20.181000000000001</v>
      </c>
      <c r="I192" s="707">
        <v>242.179</v>
      </c>
      <c r="J192" s="707">
        <v>-2.8000400000024683E-2</v>
      </c>
      <c r="K192" s="709">
        <v>0.99988439475343915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103.00000800000001</v>
      </c>
      <c r="C193" s="707">
        <v>101.60718</v>
      </c>
      <c r="D193" s="707">
        <v>-1.3928280000000086</v>
      </c>
      <c r="E193" s="708">
        <v>0.98647739910855148</v>
      </c>
      <c r="F193" s="706">
        <v>127.7663316</v>
      </c>
      <c r="G193" s="707">
        <v>127.7663316</v>
      </c>
      <c r="H193" s="707">
        <v>8.5487099999999998</v>
      </c>
      <c r="I193" s="707">
        <v>100.97605</v>
      </c>
      <c r="J193" s="707">
        <v>-26.7902816</v>
      </c>
      <c r="K193" s="709">
        <v>0.79031814356326091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1053.0000120000002</v>
      </c>
      <c r="C194" s="707">
        <v>1054.0567100000001</v>
      </c>
      <c r="D194" s="707">
        <v>1.0566979999998694</v>
      </c>
      <c r="E194" s="708">
        <v>1.0010035118594089</v>
      </c>
      <c r="F194" s="706">
        <v>1085.7578304000001</v>
      </c>
      <c r="G194" s="707">
        <v>1085.7578304000001</v>
      </c>
      <c r="H194" s="707">
        <v>90.477159999999998</v>
      </c>
      <c r="I194" s="707">
        <v>1085.7279199999998</v>
      </c>
      <c r="J194" s="707">
        <v>-2.9910400000289883E-2</v>
      </c>
      <c r="K194" s="709">
        <v>0.99997245205223229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0.8</v>
      </c>
      <c r="D195" s="707">
        <v>0.8</v>
      </c>
      <c r="E195" s="708">
        <v>0</v>
      </c>
      <c r="F195" s="706">
        <v>0</v>
      </c>
      <c r="G195" s="707">
        <v>0</v>
      </c>
      <c r="H195" s="707">
        <v>0</v>
      </c>
      <c r="I195" s="707">
        <v>11.26</v>
      </c>
      <c r="J195" s="707">
        <v>11.26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0.8</v>
      </c>
      <c r="D196" s="707">
        <v>0.8</v>
      </c>
      <c r="E196" s="708">
        <v>0</v>
      </c>
      <c r="F196" s="706">
        <v>0</v>
      </c>
      <c r="G196" s="707">
        <v>0</v>
      </c>
      <c r="H196" s="707">
        <v>0</v>
      </c>
      <c r="I196" s="707">
        <v>11.26</v>
      </c>
      <c r="J196" s="707">
        <v>11.26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494</v>
      </c>
      <c r="C197" s="707">
        <v>1026.8765600000002</v>
      </c>
      <c r="D197" s="707">
        <v>532.87656000000015</v>
      </c>
      <c r="E197" s="708">
        <v>2.0786974898785426</v>
      </c>
      <c r="F197" s="706">
        <v>39.145058400000003</v>
      </c>
      <c r="G197" s="707">
        <v>39.145058400000003</v>
      </c>
      <c r="H197" s="707">
        <v>148.78519</v>
      </c>
      <c r="I197" s="707">
        <v>2196.8646100000001</v>
      </c>
      <c r="J197" s="707">
        <v>2157.7195516000002</v>
      </c>
      <c r="K197" s="709">
        <v>56.121122302374694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494</v>
      </c>
      <c r="C198" s="707">
        <v>426.47487000000001</v>
      </c>
      <c r="D198" s="707">
        <v>-67.52512999999999</v>
      </c>
      <c r="E198" s="708">
        <v>0.86330945344129562</v>
      </c>
      <c r="F198" s="706">
        <v>0</v>
      </c>
      <c r="G198" s="707">
        <v>0</v>
      </c>
      <c r="H198" s="707">
        <v>155.86517999999998</v>
      </c>
      <c r="I198" s="707">
        <v>2140.5186200000003</v>
      </c>
      <c r="J198" s="707">
        <v>2140.5186200000003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494</v>
      </c>
      <c r="C199" s="707">
        <v>174.25960999999998</v>
      </c>
      <c r="D199" s="707">
        <v>-319.74039000000005</v>
      </c>
      <c r="E199" s="708">
        <v>0.35275224696356272</v>
      </c>
      <c r="F199" s="706">
        <v>0</v>
      </c>
      <c r="G199" s="707">
        <v>0</v>
      </c>
      <c r="H199" s="707">
        <v>155.86517999999998</v>
      </c>
      <c r="I199" s="707">
        <v>327.00716999999997</v>
      </c>
      <c r="J199" s="707">
        <v>327.00716999999997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252.21526</v>
      </c>
      <c r="D200" s="707">
        <v>252.21526</v>
      </c>
      <c r="E200" s="708">
        <v>0</v>
      </c>
      <c r="F200" s="706">
        <v>0</v>
      </c>
      <c r="G200" s="707">
        <v>0</v>
      </c>
      <c r="H200" s="707">
        <v>0</v>
      </c>
      <c r="I200" s="707">
        <v>1813.51145</v>
      </c>
      <c r="J200" s="707">
        <v>1813.51145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122.14594</v>
      </c>
      <c r="D201" s="707">
        <v>122.14594</v>
      </c>
      <c r="E201" s="708">
        <v>0</v>
      </c>
      <c r="F201" s="706">
        <v>0</v>
      </c>
      <c r="G201" s="707">
        <v>0</v>
      </c>
      <c r="H201" s="707">
        <v>-7.0799899999999996</v>
      </c>
      <c r="I201" s="707">
        <v>12.764010000000001</v>
      </c>
      <c r="J201" s="707">
        <v>12.764010000000001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18.01418</v>
      </c>
      <c r="D202" s="707">
        <v>18.01418</v>
      </c>
      <c r="E202" s="708">
        <v>0</v>
      </c>
      <c r="F202" s="706">
        <v>0</v>
      </c>
      <c r="G202" s="707">
        <v>0</v>
      </c>
      <c r="H202" s="707">
        <v>-7.0799899999999996</v>
      </c>
      <c r="I202" s="707">
        <v>12.764010000000001</v>
      </c>
      <c r="J202" s="707">
        <v>12.764010000000001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44.715309999999995</v>
      </c>
      <c r="D203" s="707">
        <v>44.715309999999995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19.646169999999998</v>
      </c>
      <c r="D204" s="707">
        <v>19.646169999999998</v>
      </c>
      <c r="E204" s="708">
        <v>0</v>
      </c>
      <c r="F204" s="706">
        <v>0</v>
      </c>
      <c r="G204" s="707">
        <v>0</v>
      </c>
      <c r="H204" s="707">
        <v>0</v>
      </c>
      <c r="I204" s="707">
        <v>0</v>
      </c>
      <c r="J204" s="707">
        <v>0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39.77028</v>
      </c>
      <c r="D205" s="707">
        <v>39.77028</v>
      </c>
      <c r="E205" s="708">
        <v>0</v>
      </c>
      <c r="F205" s="706">
        <v>0</v>
      </c>
      <c r="G205" s="707">
        <v>0</v>
      </c>
      <c r="H205" s="707">
        <v>0</v>
      </c>
      <c r="I205" s="707">
        <v>0</v>
      </c>
      <c r="J205" s="707">
        <v>0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16.698</v>
      </c>
      <c r="D206" s="707">
        <v>16.698</v>
      </c>
      <c r="E206" s="708">
        <v>0</v>
      </c>
      <c r="F206" s="706">
        <v>39.145058400000003</v>
      </c>
      <c r="G206" s="707">
        <v>39.145058400000003</v>
      </c>
      <c r="H206" s="707">
        <v>0</v>
      </c>
      <c r="I206" s="707">
        <v>35.392499999999998</v>
      </c>
      <c r="J206" s="707">
        <v>-3.7525584000000052</v>
      </c>
      <c r="K206" s="709">
        <v>0.90413711070105329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16.698</v>
      </c>
      <c r="D207" s="707">
        <v>16.698</v>
      </c>
      <c r="E207" s="708">
        <v>0</v>
      </c>
      <c r="F207" s="706">
        <v>39.145058400000003</v>
      </c>
      <c r="G207" s="707">
        <v>39.145058400000003</v>
      </c>
      <c r="H207" s="707">
        <v>0</v>
      </c>
      <c r="I207" s="707">
        <v>35.392499999999998</v>
      </c>
      <c r="J207" s="707">
        <v>-3.7525584000000052</v>
      </c>
      <c r="K207" s="709">
        <v>0.90413711070105329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396.06709999999998</v>
      </c>
      <c r="D208" s="707">
        <v>396.06709999999998</v>
      </c>
      <c r="E208" s="708">
        <v>0</v>
      </c>
      <c r="F208" s="706">
        <v>0</v>
      </c>
      <c r="G208" s="707">
        <v>0</v>
      </c>
      <c r="H208" s="707">
        <v>0</v>
      </c>
      <c r="I208" s="707">
        <v>8.1894799999999996</v>
      </c>
      <c r="J208" s="707">
        <v>8.1894799999999996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396.06709999999998</v>
      </c>
      <c r="D209" s="707">
        <v>396.06709999999998</v>
      </c>
      <c r="E209" s="708">
        <v>0</v>
      </c>
      <c r="F209" s="706">
        <v>0</v>
      </c>
      <c r="G209" s="707">
        <v>0</v>
      </c>
      <c r="H209" s="707">
        <v>0</v>
      </c>
      <c r="I209" s="707">
        <v>8.1894799999999996</v>
      </c>
      <c r="J209" s="707">
        <v>8.1894799999999996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65.490650000000002</v>
      </c>
      <c r="D210" s="707">
        <v>65.490650000000002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65.490650000000002</v>
      </c>
      <c r="D211" s="707">
        <v>65.490650000000002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0.19109000000000001</v>
      </c>
      <c r="D212" s="707">
        <v>0.19109000000000001</v>
      </c>
      <c r="E212" s="708">
        <v>0</v>
      </c>
      <c r="F212" s="706">
        <v>0.22345320000000002</v>
      </c>
      <c r="G212" s="707">
        <v>0.22345320000000002</v>
      </c>
      <c r="H212" s="707">
        <v>0</v>
      </c>
      <c r="I212" s="707">
        <v>0</v>
      </c>
      <c r="J212" s="707">
        <v>-0.22345320000000002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0.19109000000000001</v>
      </c>
      <c r="D213" s="707">
        <v>0.19109000000000001</v>
      </c>
      <c r="E213" s="708">
        <v>0</v>
      </c>
      <c r="F213" s="706">
        <v>0.22345320000000002</v>
      </c>
      <c r="G213" s="707">
        <v>0.22345320000000002</v>
      </c>
      <c r="H213" s="707">
        <v>0</v>
      </c>
      <c r="I213" s="707">
        <v>0</v>
      </c>
      <c r="J213" s="707">
        <v>-0.22345320000000002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0.19109000000000001</v>
      </c>
      <c r="D214" s="707">
        <v>0.19109000000000001</v>
      </c>
      <c r="E214" s="708">
        <v>0</v>
      </c>
      <c r="F214" s="706">
        <v>0.22345320000000002</v>
      </c>
      <c r="G214" s="707">
        <v>0.22345320000000002</v>
      </c>
      <c r="H214" s="707">
        <v>0</v>
      </c>
      <c r="I214" s="707">
        <v>0</v>
      </c>
      <c r="J214" s="707">
        <v>-0.22345320000000002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0.19109000000000001</v>
      </c>
      <c r="D215" s="707">
        <v>0.19109000000000001</v>
      </c>
      <c r="E215" s="708">
        <v>0</v>
      </c>
      <c r="F215" s="706">
        <v>0.22345320000000002</v>
      </c>
      <c r="G215" s="707">
        <v>0.22345320000000002</v>
      </c>
      <c r="H215" s="707">
        <v>0</v>
      </c>
      <c r="I215" s="707">
        <v>0</v>
      </c>
      <c r="J215" s="707">
        <v>-0.22345320000000002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145280.82658399999</v>
      </c>
      <c r="C216" s="707">
        <v>133438.38881</v>
      </c>
      <c r="D216" s="707">
        <v>-11842.437773999991</v>
      </c>
      <c r="E216" s="708">
        <v>0.91848588659321262</v>
      </c>
      <c r="F216" s="706">
        <v>620.22258539999996</v>
      </c>
      <c r="G216" s="707">
        <v>620.22258539999996</v>
      </c>
      <c r="H216" s="707">
        <v>8647.8086400000011</v>
      </c>
      <c r="I216" s="707">
        <v>113819.28254</v>
      </c>
      <c r="J216" s="707">
        <v>113199.0599546</v>
      </c>
      <c r="K216" s="709">
        <v>183.51360498520796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145181.593364</v>
      </c>
      <c r="C217" s="707">
        <v>133015.12006000002</v>
      </c>
      <c r="D217" s="707">
        <v>-12166.473303999985</v>
      </c>
      <c r="E217" s="708">
        <v>0.91619823820574731</v>
      </c>
      <c r="F217" s="706">
        <v>369.12413950000001</v>
      </c>
      <c r="G217" s="707">
        <v>369.12413950000001</v>
      </c>
      <c r="H217" s="707">
        <v>8063.3415999999997</v>
      </c>
      <c r="I217" s="707">
        <v>107143.28243000001</v>
      </c>
      <c r="J217" s="707">
        <v>106774.15829050001</v>
      </c>
      <c r="K217" s="709">
        <v>290.26354812538614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145181.593364</v>
      </c>
      <c r="C218" s="707">
        <v>133015.12006000002</v>
      </c>
      <c r="D218" s="707">
        <v>-12166.473303999985</v>
      </c>
      <c r="E218" s="708">
        <v>0.91619823820574731</v>
      </c>
      <c r="F218" s="706">
        <v>369.12413950000001</v>
      </c>
      <c r="G218" s="707">
        <v>369.12413950000001</v>
      </c>
      <c r="H218" s="707">
        <v>8063.3415999999997</v>
      </c>
      <c r="I218" s="707">
        <v>107143.28243000001</v>
      </c>
      <c r="J218" s="707">
        <v>106774.15829050001</v>
      </c>
      <c r="K218" s="709">
        <v>290.26354812538614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470.87855400000001</v>
      </c>
      <c r="C219" s="707">
        <v>371.42788000000002</v>
      </c>
      <c r="D219" s="707">
        <v>-99.450673999999992</v>
      </c>
      <c r="E219" s="708">
        <v>0.78879761425702988</v>
      </c>
      <c r="F219" s="706">
        <v>369.12413950000001</v>
      </c>
      <c r="G219" s="707">
        <v>369.12413950000001</v>
      </c>
      <c r="H219" s="707">
        <v>6.4191400000000005</v>
      </c>
      <c r="I219" s="707">
        <v>350.24915000000004</v>
      </c>
      <c r="J219" s="707">
        <v>-18.87498949999997</v>
      </c>
      <c r="K219" s="709">
        <v>0.94886546968841634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3.79982</v>
      </c>
      <c r="C220" s="707">
        <v>4.2214399999999994</v>
      </c>
      <c r="D220" s="707">
        <v>0.42161999999999944</v>
      </c>
      <c r="E220" s="708">
        <v>1.1109578874788804</v>
      </c>
      <c r="F220" s="706">
        <v>4.1443078</v>
      </c>
      <c r="G220" s="707">
        <v>4.1443078</v>
      </c>
      <c r="H220" s="707">
        <v>0</v>
      </c>
      <c r="I220" s="707">
        <v>0.58684000000000003</v>
      </c>
      <c r="J220" s="707">
        <v>-3.5574678</v>
      </c>
      <c r="K220" s="709">
        <v>0.1416014515138089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0</v>
      </c>
      <c r="D221" s="707">
        <v>0</v>
      </c>
      <c r="E221" s="708">
        <v>0</v>
      </c>
      <c r="F221" s="706">
        <v>0</v>
      </c>
      <c r="G221" s="707">
        <v>0</v>
      </c>
      <c r="H221" s="707">
        <v>0</v>
      </c>
      <c r="I221" s="707">
        <v>0.23144000000000001</v>
      </c>
      <c r="J221" s="707">
        <v>0.23144000000000001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238.843445</v>
      </c>
      <c r="C222" s="707">
        <v>257.39407999999997</v>
      </c>
      <c r="D222" s="707">
        <v>18.550634999999971</v>
      </c>
      <c r="E222" s="708">
        <v>1.0776685958452825</v>
      </c>
      <c r="F222" s="706">
        <v>258.7187136</v>
      </c>
      <c r="G222" s="707">
        <v>258.7187136</v>
      </c>
      <c r="H222" s="707">
        <v>4</v>
      </c>
      <c r="I222" s="707">
        <v>204</v>
      </c>
      <c r="J222" s="707">
        <v>-54.718713600000001</v>
      </c>
      <c r="K222" s="709">
        <v>0.78850113763088836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226.02101999999999</v>
      </c>
      <c r="C223" s="707">
        <v>106.36582000000001</v>
      </c>
      <c r="D223" s="707">
        <v>-119.65519999999998</v>
      </c>
      <c r="E223" s="708">
        <v>0.47060145113936758</v>
      </c>
      <c r="F223" s="706">
        <v>102.73025</v>
      </c>
      <c r="G223" s="707">
        <v>102.73025000000001</v>
      </c>
      <c r="H223" s="707">
        <v>1.7199599999999999</v>
      </c>
      <c r="I223" s="707">
        <v>136.85629999999998</v>
      </c>
      <c r="J223" s="707">
        <v>34.126049999999964</v>
      </c>
      <c r="K223" s="709">
        <v>1.3321908590702347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2.2142689999999998</v>
      </c>
      <c r="C224" s="707">
        <v>3.4465400000000002</v>
      </c>
      <c r="D224" s="707">
        <v>1.2322710000000003</v>
      </c>
      <c r="E224" s="708">
        <v>1.5565136846516843</v>
      </c>
      <c r="F224" s="706">
        <v>3.5308681000000002</v>
      </c>
      <c r="G224" s="707">
        <v>3.5308681000000002</v>
      </c>
      <c r="H224" s="707">
        <v>0.69917999999999991</v>
      </c>
      <c r="I224" s="707">
        <v>8.5745699999999996</v>
      </c>
      <c r="J224" s="707">
        <v>5.0437018999999994</v>
      </c>
      <c r="K224" s="709">
        <v>2.4284594488250635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106.68089000000001</v>
      </c>
      <c r="C225" s="707">
        <v>319.95148999999998</v>
      </c>
      <c r="D225" s="707">
        <v>213.27059999999997</v>
      </c>
      <c r="E225" s="708">
        <v>2.9991453014687068</v>
      </c>
      <c r="F225" s="706">
        <v>0</v>
      </c>
      <c r="G225" s="707">
        <v>0</v>
      </c>
      <c r="H225" s="707">
        <v>57.659649999999999</v>
      </c>
      <c r="I225" s="707">
        <v>354.41482999999999</v>
      </c>
      <c r="J225" s="707">
        <v>354.41482999999999</v>
      </c>
      <c r="K225" s="709">
        <v>0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1.963419</v>
      </c>
      <c r="C226" s="707">
        <v>90.983229999999992</v>
      </c>
      <c r="D226" s="707">
        <v>89.01981099999999</v>
      </c>
      <c r="E226" s="708">
        <v>46.339181804800702</v>
      </c>
      <c r="F226" s="706">
        <v>0</v>
      </c>
      <c r="G226" s="707">
        <v>0</v>
      </c>
      <c r="H226" s="707">
        <v>0</v>
      </c>
      <c r="I226" s="707">
        <v>143.44457999999997</v>
      </c>
      <c r="J226" s="707">
        <v>143.44457999999997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104.717471</v>
      </c>
      <c r="C227" s="707">
        <v>228.96826000000001</v>
      </c>
      <c r="D227" s="707">
        <v>124.25078900000001</v>
      </c>
      <c r="E227" s="708">
        <v>2.1865335155009618</v>
      </c>
      <c r="F227" s="706">
        <v>0</v>
      </c>
      <c r="G227" s="707">
        <v>0</v>
      </c>
      <c r="H227" s="707">
        <v>57.659649999999999</v>
      </c>
      <c r="I227" s="707">
        <v>210.97024999999999</v>
      </c>
      <c r="J227" s="707">
        <v>210.97024999999999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-0.5575</v>
      </c>
      <c r="D228" s="707">
        <v>-0.5575</v>
      </c>
      <c r="E228" s="708">
        <v>0</v>
      </c>
      <c r="F228" s="706">
        <v>0</v>
      </c>
      <c r="G228" s="707">
        <v>0</v>
      </c>
      <c r="H228" s="707">
        <v>0</v>
      </c>
      <c r="I228" s="707">
        <v>-0.49910000000000004</v>
      </c>
      <c r="J228" s="707">
        <v>-0.49910000000000004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-0.5575</v>
      </c>
      <c r="D229" s="707">
        <v>-0.5575</v>
      </c>
      <c r="E229" s="708">
        <v>0</v>
      </c>
      <c r="F229" s="706">
        <v>0</v>
      </c>
      <c r="G229" s="707">
        <v>0</v>
      </c>
      <c r="H229" s="707">
        <v>0</v>
      </c>
      <c r="I229" s="707">
        <v>-0.49910000000000004</v>
      </c>
      <c r="J229" s="707">
        <v>-0.49910000000000004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6.9800000000000001E-2</v>
      </c>
      <c r="C230" s="707">
        <v>0</v>
      </c>
      <c r="D230" s="707">
        <v>-6.9800000000000001E-2</v>
      </c>
      <c r="E230" s="708">
        <v>0</v>
      </c>
      <c r="F230" s="706">
        <v>0</v>
      </c>
      <c r="G230" s="707">
        <v>0</v>
      </c>
      <c r="H230" s="707">
        <v>0</v>
      </c>
      <c r="I230" s="707">
        <v>0</v>
      </c>
      <c r="J230" s="707">
        <v>0</v>
      </c>
      <c r="K230" s="709">
        <v>0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6.9800000000000001E-2</v>
      </c>
      <c r="C231" s="707">
        <v>0</v>
      </c>
      <c r="D231" s="707">
        <v>-6.9800000000000001E-2</v>
      </c>
      <c r="E231" s="708">
        <v>0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144603.96412000002</v>
      </c>
      <c r="C232" s="707">
        <v>128839.31256999999</v>
      </c>
      <c r="D232" s="707">
        <v>-15764.651550000024</v>
      </c>
      <c r="E232" s="708">
        <v>0.89098050218790903</v>
      </c>
      <c r="F232" s="706">
        <v>0</v>
      </c>
      <c r="G232" s="707">
        <v>0</v>
      </c>
      <c r="H232" s="707">
        <v>6640.1028299999998</v>
      </c>
      <c r="I232" s="707">
        <v>101629.12458</v>
      </c>
      <c r="J232" s="707">
        <v>101629.12458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144603.96412000002</v>
      </c>
      <c r="C233" s="707">
        <v>128839.31256999999</v>
      </c>
      <c r="D233" s="707">
        <v>-15764.651550000024</v>
      </c>
      <c r="E233" s="708">
        <v>0.89098050218790903</v>
      </c>
      <c r="F233" s="706">
        <v>0</v>
      </c>
      <c r="G233" s="707">
        <v>0</v>
      </c>
      <c r="H233" s="707">
        <v>6640.1028299999998</v>
      </c>
      <c r="I233" s="707">
        <v>101629.12458</v>
      </c>
      <c r="J233" s="707">
        <v>101629.12458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3484.9856199999999</v>
      </c>
      <c r="D234" s="707">
        <v>3484.9856199999999</v>
      </c>
      <c r="E234" s="708">
        <v>0</v>
      </c>
      <c r="F234" s="706">
        <v>0</v>
      </c>
      <c r="G234" s="707">
        <v>0</v>
      </c>
      <c r="H234" s="707">
        <v>1359.1599799999999</v>
      </c>
      <c r="I234" s="707">
        <v>4809.9929699999993</v>
      </c>
      <c r="J234" s="707">
        <v>4809.9929699999993</v>
      </c>
      <c r="K234" s="709">
        <v>0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3484.9856199999999</v>
      </c>
      <c r="D235" s="707">
        <v>3484.9856199999999</v>
      </c>
      <c r="E235" s="708">
        <v>0</v>
      </c>
      <c r="F235" s="706">
        <v>0</v>
      </c>
      <c r="G235" s="707">
        <v>0</v>
      </c>
      <c r="H235" s="707">
        <v>1359.1599799999999</v>
      </c>
      <c r="I235" s="707">
        <v>4809.9929699999993</v>
      </c>
      <c r="J235" s="707">
        <v>4809.9929699999993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2.6036320000000002</v>
      </c>
      <c r="C236" s="707">
        <v>227.45208</v>
      </c>
      <c r="D236" s="707">
        <v>224.84844799999999</v>
      </c>
      <c r="E236" s="708">
        <v>87.359534680784378</v>
      </c>
      <c r="F236" s="706">
        <v>26.0917922</v>
      </c>
      <c r="G236" s="707">
        <v>26.0917922</v>
      </c>
      <c r="H236" s="707">
        <v>0.74920000000000009</v>
      </c>
      <c r="I236" s="707">
        <v>55.914239999999999</v>
      </c>
      <c r="J236" s="707">
        <v>29.822447799999999</v>
      </c>
      <c r="K236" s="709">
        <v>2.1429819604342857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182.66800000000001</v>
      </c>
      <c r="D237" s="707">
        <v>182.66800000000001</v>
      </c>
      <c r="E237" s="708">
        <v>0</v>
      </c>
      <c r="F237" s="706">
        <v>0</v>
      </c>
      <c r="G237" s="707">
        <v>0</v>
      </c>
      <c r="H237" s="707">
        <v>0.75</v>
      </c>
      <c r="I237" s="707">
        <v>35.75</v>
      </c>
      <c r="J237" s="707">
        <v>35.75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8.1679999999999993</v>
      </c>
      <c r="D238" s="707">
        <v>8.1679999999999993</v>
      </c>
      <c r="E238" s="708">
        <v>0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8.1679999999999993</v>
      </c>
      <c r="D239" s="707">
        <v>8.1679999999999993</v>
      </c>
      <c r="E239" s="708">
        <v>0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174.5</v>
      </c>
      <c r="D240" s="707">
        <v>174.5</v>
      </c>
      <c r="E240" s="708">
        <v>0</v>
      </c>
      <c r="F240" s="706">
        <v>0</v>
      </c>
      <c r="G240" s="707">
        <v>0</v>
      </c>
      <c r="H240" s="707">
        <v>0.75</v>
      </c>
      <c r="I240" s="707">
        <v>35.75</v>
      </c>
      <c r="J240" s="707">
        <v>35.75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174.5</v>
      </c>
      <c r="D241" s="707">
        <v>174.5</v>
      </c>
      <c r="E241" s="708">
        <v>0</v>
      </c>
      <c r="F241" s="706">
        <v>0</v>
      </c>
      <c r="G241" s="707">
        <v>0</v>
      </c>
      <c r="H241" s="707">
        <v>0.75</v>
      </c>
      <c r="I241" s="707">
        <v>35.75</v>
      </c>
      <c r="J241" s="707">
        <v>35.75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2.6036320000000002</v>
      </c>
      <c r="C242" s="707">
        <v>44.784080000000003</v>
      </c>
      <c r="D242" s="707">
        <v>42.180448000000005</v>
      </c>
      <c r="E242" s="708">
        <v>17.200618213326614</v>
      </c>
      <c r="F242" s="706">
        <v>26.0917922</v>
      </c>
      <c r="G242" s="707">
        <v>26.0917922</v>
      </c>
      <c r="H242" s="707">
        <v>-8.0000000000000004E-4</v>
      </c>
      <c r="I242" s="707">
        <v>20.164240000000003</v>
      </c>
      <c r="J242" s="707">
        <v>-5.9275521999999974</v>
      </c>
      <c r="K242" s="709">
        <v>0.77281927762708469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4.2999999999999999E-4</v>
      </c>
      <c r="D243" s="707">
        <v>4.2999999999999999E-4</v>
      </c>
      <c r="E243" s="708">
        <v>0</v>
      </c>
      <c r="F243" s="706">
        <v>0</v>
      </c>
      <c r="G243" s="707">
        <v>0</v>
      </c>
      <c r="H243" s="707">
        <v>-8.0000000000000004E-4</v>
      </c>
      <c r="I243" s="707">
        <v>4.0000000000000001E-3</v>
      </c>
      <c r="J243" s="707">
        <v>4.0000000000000001E-3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0</v>
      </c>
      <c r="C244" s="707">
        <v>4.2999999999999999E-4</v>
      </c>
      <c r="D244" s="707">
        <v>4.2999999999999999E-4</v>
      </c>
      <c r="E244" s="708">
        <v>0</v>
      </c>
      <c r="F244" s="706">
        <v>0</v>
      </c>
      <c r="G244" s="707">
        <v>0</v>
      </c>
      <c r="H244" s="707">
        <v>-8.0000000000000004E-4</v>
      </c>
      <c r="I244" s="707">
        <v>4.0000000000000001E-3</v>
      </c>
      <c r="J244" s="707">
        <v>4.0000000000000001E-3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2.6036320000000002</v>
      </c>
      <c r="C245" s="707">
        <v>44.783650000000002</v>
      </c>
      <c r="D245" s="707">
        <v>42.180018000000004</v>
      </c>
      <c r="E245" s="708">
        <v>17.200453059418535</v>
      </c>
      <c r="F245" s="706">
        <v>26.0917922</v>
      </c>
      <c r="G245" s="707">
        <v>26.0917922</v>
      </c>
      <c r="H245" s="707">
        <v>0</v>
      </c>
      <c r="I245" s="707">
        <v>20.160240000000002</v>
      </c>
      <c r="J245" s="707">
        <v>-5.9315521999999987</v>
      </c>
      <c r="K245" s="709">
        <v>0.77266597271152582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2.6036320000000002</v>
      </c>
      <c r="C246" s="707">
        <v>11.55</v>
      </c>
      <c r="D246" s="707">
        <v>8.9463679999999997</v>
      </c>
      <c r="E246" s="708">
        <v>4.4361107867778546</v>
      </c>
      <c r="F246" s="706">
        <v>0</v>
      </c>
      <c r="G246" s="707">
        <v>0</v>
      </c>
      <c r="H246" s="707">
        <v>0</v>
      </c>
      <c r="I246" s="707">
        <v>0.7</v>
      </c>
      <c r="J246" s="707">
        <v>0.7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0.2581</v>
      </c>
      <c r="D247" s="707">
        <v>0.2581</v>
      </c>
      <c r="E247" s="708">
        <v>0</v>
      </c>
      <c r="F247" s="706">
        <v>0</v>
      </c>
      <c r="G247" s="707">
        <v>0</v>
      </c>
      <c r="H247" s="707">
        <v>0</v>
      </c>
      <c r="I247" s="707">
        <v>0.2039</v>
      </c>
      <c r="J247" s="707">
        <v>0.2039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32.975550000000005</v>
      </c>
      <c r="D248" s="707">
        <v>32.975550000000005</v>
      </c>
      <c r="E248" s="708">
        <v>0</v>
      </c>
      <c r="F248" s="706">
        <v>26.0917922</v>
      </c>
      <c r="G248" s="707">
        <v>26.0917922</v>
      </c>
      <c r="H248" s="707">
        <v>0</v>
      </c>
      <c r="I248" s="707">
        <v>19.256340000000002</v>
      </c>
      <c r="J248" s="707">
        <v>-6.8354521999999989</v>
      </c>
      <c r="K248" s="709">
        <v>0.73802289441811519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0.41267000000000004</v>
      </c>
      <c r="D249" s="707">
        <v>0.41267000000000004</v>
      </c>
      <c r="E249" s="708">
        <v>0</v>
      </c>
      <c r="F249" s="706">
        <v>0.3773784</v>
      </c>
      <c r="G249" s="707">
        <v>0.3773784</v>
      </c>
      <c r="H249" s="707">
        <v>0</v>
      </c>
      <c r="I249" s="707">
        <v>1.221E-2</v>
      </c>
      <c r="J249" s="707">
        <v>-0.3651684</v>
      </c>
      <c r="K249" s="709">
        <v>3.2354792961123369E-2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0.41267000000000004</v>
      </c>
      <c r="D250" s="707">
        <v>0.41267000000000004</v>
      </c>
      <c r="E250" s="708">
        <v>0</v>
      </c>
      <c r="F250" s="706">
        <v>0.3773784</v>
      </c>
      <c r="G250" s="707">
        <v>0.3773784</v>
      </c>
      <c r="H250" s="707">
        <v>0</v>
      </c>
      <c r="I250" s="707">
        <v>1.221E-2</v>
      </c>
      <c r="J250" s="707">
        <v>-0.3651684</v>
      </c>
      <c r="K250" s="709">
        <v>3.2354792961123369E-2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0.41267000000000004</v>
      </c>
      <c r="D251" s="707">
        <v>0.41267000000000004</v>
      </c>
      <c r="E251" s="708">
        <v>0</v>
      </c>
      <c r="F251" s="706">
        <v>0.3773784</v>
      </c>
      <c r="G251" s="707">
        <v>0.3773784</v>
      </c>
      <c r="H251" s="707">
        <v>0</v>
      </c>
      <c r="I251" s="707">
        <v>1.221E-2</v>
      </c>
      <c r="J251" s="707">
        <v>-0.3651684</v>
      </c>
      <c r="K251" s="709">
        <v>3.2354792961123369E-2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0.41267000000000004</v>
      </c>
      <c r="D252" s="707">
        <v>0.41267000000000004</v>
      </c>
      <c r="E252" s="708">
        <v>0</v>
      </c>
      <c r="F252" s="706">
        <v>0.3773784</v>
      </c>
      <c r="G252" s="707">
        <v>0.3773784</v>
      </c>
      <c r="H252" s="707">
        <v>0</v>
      </c>
      <c r="I252" s="707">
        <v>1.221E-2</v>
      </c>
      <c r="J252" s="707">
        <v>-0.3651684</v>
      </c>
      <c r="K252" s="709">
        <v>3.2354792961123369E-2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96.629587999999998</v>
      </c>
      <c r="C253" s="707">
        <v>195.404</v>
      </c>
      <c r="D253" s="707">
        <v>98.774411999999998</v>
      </c>
      <c r="E253" s="708">
        <v>2.0221963483896879</v>
      </c>
      <c r="F253" s="706">
        <v>224.62927530000002</v>
      </c>
      <c r="G253" s="707">
        <v>224.62927530000002</v>
      </c>
      <c r="H253" s="707">
        <v>583.71784000000002</v>
      </c>
      <c r="I253" s="707">
        <v>6620.07366</v>
      </c>
      <c r="J253" s="707">
        <v>6395.4443847000002</v>
      </c>
      <c r="K253" s="709">
        <v>29.471108123189495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96.629587999999998</v>
      </c>
      <c r="C254" s="707">
        <v>195.404</v>
      </c>
      <c r="D254" s="707">
        <v>98.774411999999998</v>
      </c>
      <c r="E254" s="708">
        <v>2.0221963483896879</v>
      </c>
      <c r="F254" s="706">
        <v>224.62927530000002</v>
      </c>
      <c r="G254" s="707">
        <v>224.62927530000002</v>
      </c>
      <c r="H254" s="707">
        <v>583.71784000000002</v>
      </c>
      <c r="I254" s="707">
        <v>6620.07366</v>
      </c>
      <c r="J254" s="707">
        <v>6395.4443847000002</v>
      </c>
      <c r="K254" s="709">
        <v>29.471108123189495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96.629587999999998</v>
      </c>
      <c r="C255" s="707">
        <v>165.404</v>
      </c>
      <c r="D255" s="707">
        <v>68.774411999999998</v>
      </c>
      <c r="E255" s="708">
        <v>1.711732435410984</v>
      </c>
      <c r="F255" s="706">
        <v>224.62927530000002</v>
      </c>
      <c r="G255" s="707">
        <v>224.62927530000002</v>
      </c>
      <c r="H255" s="707">
        <v>581.21784000000002</v>
      </c>
      <c r="I255" s="707">
        <v>6590.07366</v>
      </c>
      <c r="J255" s="707">
        <v>6365.4443847000002</v>
      </c>
      <c r="K255" s="709">
        <v>29.337554738574184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96.629587999999998</v>
      </c>
      <c r="C256" s="707">
        <v>165.404</v>
      </c>
      <c r="D256" s="707">
        <v>68.774411999999998</v>
      </c>
      <c r="E256" s="708">
        <v>1.711732435410984</v>
      </c>
      <c r="F256" s="706">
        <v>224.62927530000002</v>
      </c>
      <c r="G256" s="707">
        <v>224.62927530000002</v>
      </c>
      <c r="H256" s="707">
        <v>-13.3</v>
      </c>
      <c r="I256" s="707">
        <v>165.63200000000001</v>
      </c>
      <c r="J256" s="707">
        <v>-58.997275300000013</v>
      </c>
      <c r="K256" s="709">
        <v>0.7373571400201191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0</v>
      </c>
      <c r="D257" s="707">
        <v>0</v>
      </c>
      <c r="E257" s="708">
        <v>0</v>
      </c>
      <c r="F257" s="706">
        <v>0</v>
      </c>
      <c r="G257" s="707">
        <v>0</v>
      </c>
      <c r="H257" s="707">
        <v>594.51783999999998</v>
      </c>
      <c r="I257" s="707">
        <v>6424.4416600000004</v>
      </c>
      <c r="J257" s="707">
        <v>6424.4416600000004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30</v>
      </c>
      <c r="D258" s="707">
        <v>30</v>
      </c>
      <c r="E258" s="708">
        <v>0</v>
      </c>
      <c r="F258" s="706">
        <v>0</v>
      </c>
      <c r="G258" s="707">
        <v>0</v>
      </c>
      <c r="H258" s="707">
        <v>2.5</v>
      </c>
      <c r="I258" s="707">
        <v>30</v>
      </c>
      <c r="J258" s="707">
        <v>30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30</v>
      </c>
      <c r="D259" s="707">
        <v>30</v>
      </c>
      <c r="E259" s="708">
        <v>0</v>
      </c>
      <c r="F259" s="706">
        <v>0</v>
      </c>
      <c r="G259" s="707">
        <v>0</v>
      </c>
      <c r="H259" s="707">
        <v>2.5</v>
      </c>
      <c r="I259" s="707">
        <v>30</v>
      </c>
      <c r="J259" s="707">
        <v>30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12399.306550000001</v>
      </c>
      <c r="D260" s="707">
        <v>12399.306550000001</v>
      </c>
      <c r="E260" s="708">
        <v>0</v>
      </c>
      <c r="F260" s="706">
        <v>0</v>
      </c>
      <c r="G260" s="707">
        <v>0</v>
      </c>
      <c r="H260" s="707">
        <v>1782.44874</v>
      </c>
      <c r="I260" s="707">
        <v>13813.0226</v>
      </c>
      <c r="J260" s="707">
        <v>13813.0226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12399.306550000001</v>
      </c>
      <c r="D261" s="707">
        <v>12399.306550000001</v>
      </c>
      <c r="E261" s="708">
        <v>0</v>
      </c>
      <c r="F261" s="706">
        <v>0</v>
      </c>
      <c r="G261" s="707">
        <v>0</v>
      </c>
      <c r="H261" s="707">
        <v>1782.44874</v>
      </c>
      <c r="I261" s="707">
        <v>13813.0226</v>
      </c>
      <c r="J261" s="707">
        <v>13813.0226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12399.306550000001</v>
      </c>
      <c r="D262" s="707">
        <v>12399.306550000001</v>
      </c>
      <c r="E262" s="708">
        <v>0</v>
      </c>
      <c r="F262" s="706">
        <v>0</v>
      </c>
      <c r="G262" s="707">
        <v>0</v>
      </c>
      <c r="H262" s="707">
        <v>1782.44874</v>
      </c>
      <c r="I262" s="707">
        <v>13813.0226</v>
      </c>
      <c r="J262" s="707">
        <v>13813.0226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266.63084999999995</v>
      </c>
      <c r="D263" s="707">
        <v>266.63084999999995</v>
      </c>
      <c r="E263" s="708">
        <v>0</v>
      </c>
      <c r="F263" s="706">
        <v>0</v>
      </c>
      <c r="G263" s="707">
        <v>0</v>
      </c>
      <c r="H263" s="707">
        <v>14.724909999999999</v>
      </c>
      <c r="I263" s="707">
        <v>233.04957000000002</v>
      </c>
      <c r="J263" s="707">
        <v>233.04957000000002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266.63084999999995</v>
      </c>
      <c r="D264" s="707">
        <v>266.63084999999995</v>
      </c>
      <c r="E264" s="708">
        <v>0</v>
      </c>
      <c r="F264" s="706">
        <v>0</v>
      </c>
      <c r="G264" s="707">
        <v>0</v>
      </c>
      <c r="H264" s="707">
        <v>14.724909999999999</v>
      </c>
      <c r="I264" s="707">
        <v>233.04957000000002</v>
      </c>
      <c r="J264" s="707">
        <v>233.04957000000002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122.036</v>
      </c>
      <c r="D265" s="707">
        <v>122.036</v>
      </c>
      <c r="E265" s="708">
        <v>0</v>
      </c>
      <c r="F265" s="706">
        <v>0</v>
      </c>
      <c r="G265" s="707">
        <v>0</v>
      </c>
      <c r="H265" s="707">
        <v>3.74</v>
      </c>
      <c r="I265" s="707">
        <v>64.03</v>
      </c>
      <c r="J265" s="707">
        <v>64.03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122.036</v>
      </c>
      <c r="D266" s="707">
        <v>122.036</v>
      </c>
      <c r="E266" s="708">
        <v>0</v>
      </c>
      <c r="F266" s="706">
        <v>0</v>
      </c>
      <c r="G266" s="707">
        <v>0</v>
      </c>
      <c r="H266" s="707">
        <v>2.38</v>
      </c>
      <c r="I266" s="707">
        <v>60.97</v>
      </c>
      <c r="J266" s="707">
        <v>60.97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0</v>
      </c>
      <c r="D267" s="707">
        <v>0</v>
      </c>
      <c r="E267" s="708">
        <v>0</v>
      </c>
      <c r="F267" s="706">
        <v>0</v>
      </c>
      <c r="G267" s="707">
        <v>0</v>
      </c>
      <c r="H267" s="707">
        <v>1.36</v>
      </c>
      <c r="I267" s="707">
        <v>3.06</v>
      </c>
      <c r="J267" s="707">
        <v>3.06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510.99263999999999</v>
      </c>
      <c r="D268" s="707">
        <v>510.99263999999999</v>
      </c>
      <c r="E268" s="708">
        <v>0</v>
      </c>
      <c r="F268" s="706">
        <v>0</v>
      </c>
      <c r="G268" s="707">
        <v>0</v>
      </c>
      <c r="H268" s="707">
        <v>22.21454</v>
      </c>
      <c r="I268" s="707">
        <v>465.69008000000002</v>
      </c>
      <c r="J268" s="707">
        <v>465.69008000000002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452.04199999999997</v>
      </c>
      <c r="D269" s="707">
        <v>452.04199999999997</v>
      </c>
      <c r="E269" s="708">
        <v>0</v>
      </c>
      <c r="F269" s="706">
        <v>0</v>
      </c>
      <c r="G269" s="707">
        <v>0</v>
      </c>
      <c r="H269" s="707">
        <v>17.39</v>
      </c>
      <c r="I269" s="707">
        <v>355.2</v>
      </c>
      <c r="J269" s="707">
        <v>355.2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58.95064</v>
      </c>
      <c r="D270" s="707">
        <v>58.95064</v>
      </c>
      <c r="E270" s="708">
        <v>0</v>
      </c>
      <c r="F270" s="706">
        <v>0</v>
      </c>
      <c r="G270" s="707">
        <v>0</v>
      </c>
      <c r="H270" s="707">
        <v>4.8245399999999998</v>
      </c>
      <c r="I270" s="707">
        <v>110.49008000000001</v>
      </c>
      <c r="J270" s="707">
        <v>110.49008000000001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37.196550000000002</v>
      </c>
      <c r="D271" s="707">
        <v>37.196550000000002</v>
      </c>
      <c r="E271" s="708">
        <v>0</v>
      </c>
      <c r="F271" s="706">
        <v>0</v>
      </c>
      <c r="G271" s="707">
        <v>0</v>
      </c>
      <c r="H271" s="707">
        <v>3.3749600000000002</v>
      </c>
      <c r="I271" s="707">
        <v>67.61618</v>
      </c>
      <c r="J271" s="707">
        <v>67.61618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37.196550000000002</v>
      </c>
      <c r="D272" s="707">
        <v>37.196550000000002</v>
      </c>
      <c r="E272" s="708">
        <v>0</v>
      </c>
      <c r="F272" s="706">
        <v>0</v>
      </c>
      <c r="G272" s="707">
        <v>0</v>
      </c>
      <c r="H272" s="707">
        <v>3.3749600000000002</v>
      </c>
      <c r="I272" s="707">
        <v>67.61618</v>
      </c>
      <c r="J272" s="707">
        <v>67.61618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380.64739000000003</v>
      </c>
      <c r="D273" s="707">
        <v>380.64739000000003</v>
      </c>
      <c r="E273" s="708">
        <v>0</v>
      </c>
      <c r="F273" s="706">
        <v>0</v>
      </c>
      <c r="G273" s="707">
        <v>0</v>
      </c>
      <c r="H273" s="707">
        <v>0</v>
      </c>
      <c r="I273" s="707">
        <v>0</v>
      </c>
      <c r="J273" s="707">
        <v>0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380.64739000000003</v>
      </c>
      <c r="D274" s="707">
        <v>380.64739000000003</v>
      </c>
      <c r="E274" s="708">
        <v>0</v>
      </c>
      <c r="F274" s="706">
        <v>0</v>
      </c>
      <c r="G274" s="707">
        <v>0</v>
      </c>
      <c r="H274" s="707">
        <v>0</v>
      </c>
      <c r="I274" s="707">
        <v>0</v>
      </c>
      <c r="J274" s="707">
        <v>0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7.9139999999999997</v>
      </c>
      <c r="D275" s="707">
        <v>7.9139999999999997</v>
      </c>
      <c r="E275" s="708">
        <v>0</v>
      </c>
      <c r="F275" s="706">
        <v>0</v>
      </c>
      <c r="G275" s="707">
        <v>0</v>
      </c>
      <c r="H275" s="707">
        <v>0.45400000000000001</v>
      </c>
      <c r="I275" s="707">
        <v>6.0830000000000002</v>
      </c>
      <c r="J275" s="707">
        <v>6.0830000000000002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7.9139999999999997</v>
      </c>
      <c r="D276" s="707">
        <v>7.9139999999999997</v>
      </c>
      <c r="E276" s="708">
        <v>0</v>
      </c>
      <c r="F276" s="706">
        <v>0</v>
      </c>
      <c r="G276" s="707">
        <v>0</v>
      </c>
      <c r="H276" s="707">
        <v>0.45400000000000001</v>
      </c>
      <c r="I276" s="707">
        <v>6.0830000000000002</v>
      </c>
      <c r="J276" s="707">
        <v>6.0830000000000002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1559.8433400000001</v>
      </c>
      <c r="D277" s="707">
        <v>1559.8433400000001</v>
      </c>
      <c r="E277" s="708">
        <v>0</v>
      </c>
      <c r="F277" s="706">
        <v>0</v>
      </c>
      <c r="G277" s="707">
        <v>0</v>
      </c>
      <c r="H277" s="707">
        <v>151.67635999999999</v>
      </c>
      <c r="I277" s="707">
        <v>2299.56898</v>
      </c>
      <c r="J277" s="707">
        <v>2299.56898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1559.8433400000001</v>
      </c>
      <c r="D278" s="707">
        <v>1559.8433400000001</v>
      </c>
      <c r="E278" s="708">
        <v>0</v>
      </c>
      <c r="F278" s="706">
        <v>0</v>
      </c>
      <c r="G278" s="707">
        <v>0</v>
      </c>
      <c r="H278" s="707">
        <v>151.67635999999999</v>
      </c>
      <c r="I278" s="707">
        <v>2299.56898</v>
      </c>
      <c r="J278" s="707">
        <v>2299.56898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1338.2500199999999</v>
      </c>
      <c r="D279" s="707">
        <v>1338.2500199999999</v>
      </c>
      <c r="E279" s="708">
        <v>0</v>
      </c>
      <c r="F279" s="706">
        <v>0</v>
      </c>
      <c r="G279" s="707">
        <v>0</v>
      </c>
      <c r="H279" s="707">
        <v>57.325980000000001</v>
      </c>
      <c r="I279" s="707">
        <v>1066.75578</v>
      </c>
      <c r="J279" s="707">
        <v>1066.75578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1338.2500199999999</v>
      </c>
      <c r="D280" s="707">
        <v>1338.2500199999999</v>
      </c>
      <c r="E280" s="708">
        <v>0</v>
      </c>
      <c r="F280" s="706">
        <v>0</v>
      </c>
      <c r="G280" s="707">
        <v>0</v>
      </c>
      <c r="H280" s="707">
        <v>57.325980000000001</v>
      </c>
      <c r="I280" s="707">
        <v>1066.75578</v>
      </c>
      <c r="J280" s="707">
        <v>1066.75578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8175.79576</v>
      </c>
      <c r="D281" s="707">
        <v>8175.79576</v>
      </c>
      <c r="E281" s="708">
        <v>0</v>
      </c>
      <c r="F281" s="706">
        <v>0</v>
      </c>
      <c r="G281" s="707">
        <v>0</v>
      </c>
      <c r="H281" s="707">
        <v>1497.0443500000001</v>
      </c>
      <c r="I281" s="707">
        <v>9381.7006199999996</v>
      </c>
      <c r="J281" s="707">
        <v>9381.7006199999996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8175.79576</v>
      </c>
      <c r="D282" s="707">
        <v>8175.79576</v>
      </c>
      <c r="E282" s="708">
        <v>0</v>
      </c>
      <c r="F282" s="706">
        <v>0</v>
      </c>
      <c r="G282" s="707">
        <v>0</v>
      </c>
      <c r="H282" s="707">
        <v>1497.0443500000001</v>
      </c>
      <c r="I282" s="707">
        <v>9381.7006199999996</v>
      </c>
      <c r="J282" s="707">
        <v>9381.7006199999996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0</v>
      </c>
      <c r="D283" s="707">
        <v>0</v>
      </c>
      <c r="E283" s="708">
        <v>0</v>
      </c>
      <c r="F283" s="706">
        <v>0</v>
      </c>
      <c r="G283" s="707">
        <v>0</v>
      </c>
      <c r="H283" s="707">
        <v>31.893639999999998</v>
      </c>
      <c r="I283" s="707">
        <v>228.52839</v>
      </c>
      <c r="J283" s="707">
        <v>228.52839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0</v>
      </c>
      <c r="D284" s="707">
        <v>0</v>
      </c>
      <c r="E284" s="708">
        <v>0</v>
      </c>
      <c r="F284" s="706">
        <v>0</v>
      </c>
      <c r="G284" s="707">
        <v>0</v>
      </c>
      <c r="H284" s="707">
        <v>31.893639999999998</v>
      </c>
      <c r="I284" s="707">
        <v>228.52839</v>
      </c>
      <c r="J284" s="707">
        <v>228.52839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3.9845000000000002</v>
      </c>
      <c r="D285" s="707">
        <v>3.9845000000000002</v>
      </c>
      <c r="E285" s="708">
        <v>0</v>
      </c>
      <c r="F285" s="706">
        <v>0</v>
      </c>
      <c r="G285" s="707">
        <v>0</v>
      </c>
      <c r="H285" s="707">
        <v>1.14008</v>
      </c>
      <c r="I285" s="707">
        <v>5.40632</v>
      </c>
      <c r="J285" s="707">
        <v>5.40632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3.9845000000000002</v>
      </c>
      <c r="D286" s="707">
        <v>3.9845000000000002</v>
      </c>
      <c r="E286" s="708">
        <v>0</v>
      </c>
      <c r="F286" s="706">
        <v>0</v>
      </c>
      <c r="G286" s="707">
        <v>0</v>
      </c>
      <c r="H286" s="707">
        <v>1.14008</v>
      </c>
      <c r="I286" s="707">
        <v>5.40632</v>
      </c>
      <c r="J286" s="707">
        <v>5.40632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3.9845000000000002</v>
      </c>
      <c r="D287" s="707">
        <v>3.9845000000000002</v>
      </c>
      <c r="E287" s="708">
        <v>0</v>
      </c>
      <c r="F287" s="706">
        <v>0</v>
      </c>
      <c r="G287" s="707">
        <v>0</v>
      </c>
      <c r="H287" s="707">
        <v>1.14008</v>
      </c>
      <c r="I287" s="707">
        <v>5.40632</v>
      </c>
      <c r="J287" s="707">
        <v>5.40632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3.9845000000000002</v>
      </c>
      <c r="D288" s="707">
        <v>3.9845000000000002</v>
      </c>
      <c r="E288" s="708">
        <v>0</v>
      </c>
      <c r="F288" s="706">
        <v>0</v>
      </c>
      <c r="G288" s="707">
        <v>0</v>
      </c>
      <c r="H288" s="707">
        <v>1.14008</v>
      </c>
      <c r="I288" s="707">
        <v>5.40632</v>
      </c>
      <c r="J288" s="707">
        <v>5.40632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3.9845000000000002</v>
      </c>
      <c r="D289" s="707">
        <v>3.9845000000000002</v>
      </c>
      <c r="E289" s="708">
        <v>0</v>
      </c>
      <c r="F289" s="706">
        <v>0</v>
      </c>
      <c r="G289" s="707">
        <v>0</v>
      </c>
      <c r="H289" s="707">
        <v>1.14008</v>
      </c>
      <c r="I289" s="707">
        <v>5.40632</v>
      </c>
      <c r="J289" s="707">
        <v>5.40632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6D7FB9BC-886C-4AA5-8415-4562E78852CE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614</v>
      </c>
      <c r="B5" s="712" t="s">
        <v>615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614</v>
      </c>
      <c r="B6" s="712" t="s">
        <v>616</v>
      </c>
      <c r="C6" s="713">
        <v>2255.4137300000007</v>
      </c>
      <c r="D6" s="713">
        <v>2490.1056399999993</v>
      </c>
      <c r="E6" s="713"/>
      <c r="F6" s="713">
        <v>2106.7857100000001</v>
      </c>
      <c r="G6" s="713">
        <v>0</v>
      </c>
      <c r="H6" s="713">
        <v>2106.7857100000001</v>
      </c>
      <c r="I6" s="714" t="s">
        <v>329</v>
      </c>
      <c r="J6" s="715" t="s">
        <v>1</v>
      </c>
    </row>
    <row r="7" spans="1:10" ht="14.45" customHeight="1" x14ac:dyDescent="0.2">
      <c r="A7" s="711" t="s">
        <v>614</v>
      </c>
      <c r="B7" s="712" t="s">
        <v>617</v>
      </c>
      <c r="C7" s="713">
        <v>5.55307</v>
      </c>
      <c r="D7" s="713">
        <v>7.5412199999999991</v>
      </c>
      <c r="E7" s="713"/>
      <c r="F7" s="713">
        <v>2.5137399999999999</v>
      </c>
      <c r="G7" s="713">
        <v>0</v>
      </c>
      <c r="H7" s="713">
        <v>2.5137399999999999</v>
      </c>
      <c r="I7" s="714" t="s">
        <v>329</v>
      </c>
      <c r="J7" s="715" t="s">
        <v>1</v>
      </c>
    </row>
    <row r="8" spans="1:10" ht="14.45" customHeight="1" x14ac:dyDescent="0.2">
      <c r="A8" s="711" t="s">
        <v>614</v>
      </c>
      <c r="B8" s="712" t="s">
        <v>618</v>
      </c>
      <c r="C8" s="713">
        <v>45.935679999999984</v>
      </c>
      <c r="D8" s="713">
        <v>50.738380000000014</v>
      </c>
      <c r="E8" s="713"/>
      <c r="F8" s="713">
        <v>59.95856999999998</v>
      </c>
      <c r="G8" s="713">
        <v>0</v>
      </c>
      <c r="H8" s="713">
        <v>59.95856999999998</v>
      </c>
      <c r="I8" s="714" t="s">
        <v>329</v>
      </c>
      <c r="J8" s="715" t="s">
        <v>1</v>
      </c>
    </row>
    <row r="9" spans="1:10" ht="14.45" customHeight="1" x14ac:dyDescent="0.2">
      <c r="A9" s="711" t="s">
        <v>614</v>
      </c>
      <c r="B9" s="712" t="s">
        <v>619</v>
      </c>
      <c r="C9" s="713">
        <v>109.31251</v>
      </c>
      <c r="D9" s="713">
        <v>11.129429999999999</v>
      </c>
      <c r="E9" s="713"/>
      <c r="F9" s="713">
        <v>8.6107999999999993</v>
      </c>
      <c r="G9" s="713">
        <v>0</v>
      </c>
      <c r="H9" s="713">
        <v>8.6107999999999993</v>
      </c>
      <c r="I9" s="714" t="s">
        <v>329</v>
      </c>
      <c r="J9" s="715" t="s">
        <v>1</v>
      </c>
    </row>
    <row r="10" spans="1:10" ht="14.45" customHeight="1" x14ac:dyDescent="0.2">
      <c r="A10" s="711" t="s">
        <v>614</v>
      </c>
      <c r="B10" s="712" t="s">
        <v>620</v>
      </c>
      <c r="C10" s="713">
        <v>0</v>
      </c>
      <c r="D10" s="713">
        <v>57.518370000000004</v>
      </c>
      <c r="E10" s="713"/>
      <c r="F10" s="713">
        <v>93.873519999999999</v>
      </c>
      <c r="G10" s="713">
        <v>0</v>
      </c>
      <c r="H10" s="713">
        <v>93.873519999999999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614</v>
      </c>
      <c r="B11" s="712" t="s">
        <v>621</v>
      </c>
      <c r="C11" s="713">
        <v>911.31702000000018</v>
      </c>
      <c r="D11" s="713">
        <v>808.13163999999972</v>
      </c>
      <c r="E11" s="713"/>
      <c r="F11" s="713">
        <v>748.79411999999991</v>
      </c>
      <c r="G11" s="713">
        <v>0</v>
      </c>
      <c r="H11" s="713">
        <v>748.79411999999991</v>
      </c>
      <c r="I11" s="714" t="s">
        <v>329</v>
      </c>
      <c r="J11" s="715" t="s">
        <v>1</v>
      </c>
    </row>
    <row r="12" spans="1:10" ht="14.45" customHeight="1" x14ac:dyDescent="0.2">
      <c r="A12" s="711" t="s">
        <v>614</v>
      </c>
      <c r="B12" s="712" t="s">
        <v>622</v>
      </c>
      <c r="C12" s="713">
        <v>71.931960000000018</v>
      </c>
      <c r="D12" s="713">
        <v>7.9712999999999994</v>
      </c>
      <c r="E12" s="713"/>
      <c r="F12" s="713">
        <v>14.020349999999999</v>
      </c>
      <c r="G12" s="713">
        <v>0</v>
      </c>
      <c r="H12" s="713">
        <v>14.020349999999999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614</v>
      </c>
      <c r="B13" s="712" t="s">
        <v>623</v>
      </c>
      <c r="C13" s="713">
        <v>176.94526000000002</v>
      </c>
      <c r="D13" s="713">
        <v>153.28528</v>
      </c>
      <c r="E13" s="713"/>
      <c r="F13" s="713">
        <v>213.03136000000003</v>
      </c>
      <c r="G13" s="713">
        <v>0</v>
      </c>
      <c r="H13" s="713">
        <v>213.03136000000003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614</v>
      </c>
      <c r="B14" s="712" t="s">
        <v>624</v>
      </c>
      <c r="C14" s="713">
        <v>3576.4092300000007</v>
      </c>
      <c r="D14" s="713">
        <v>3586.4212599999992</v>
      </c>
      <c r="E14" s="713"/>
      <c r="F14" s="713">
        <v>3247.5881699999995</v>
      </c>
      <c r="G14" s="713">
        <v>0</v>
      </c>
      <c r="H14" s="713">
        <v>3247.5881699999995</v>
      </c>
      <c r="I14" s="714" t="s">
        <v>329</v>
      </c>
      <c r="J14" s="715" t="s">
        <v>625</v>
      </c>
    </row>
    <row r="16" spans="1:10" ht="14.45" customHeight="1" x14ac:dyDescent="0.2">
      <c r="A16" s="711" t="s">
        <v>614</v>
      </c>
      <c r="B16" s="712" t="s">
        <v>615</v>
      </c>
      <c r="C16" s="713" t="s">
        <v>329</v>
      </c>
      <c r="D16" s="713" t="s">
        <v>329</v>
      </c>
      <c r="E16" s="713"/>
      <c r="F16" s="713" t="s">
        <v>329</v>
      </c>
      <c r="G16" s="713" t="s">
        <v>329</v>
      </c>
      <c r="H16" s="713" t="s">
        <v>329</v>
      </c>
      <c r="I16" s="714" t="s">
        <v>329</v>
      </c>
      <c r="J16" s="715" t="s">
        <v>73</v>
      </c>
    </row>
    <row r="17" spans="1:10" ht="14.45" customHeight="1" x14ac:dyDescent="0.2">
      <c r="A17" s="711" t="s">
        <v>626</v>
      </c>
      <c r="B17" s="712" t="s">
        <v>627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0</v>
      </c>
    </row>
    <row r="18" spans="1:10" ht="14.45" customHeight="1" x14ac:dyDescent="0.2">
      <c r="A18" s="711" t="s">
        <v>626</v>
      </c>
      <c r="B18" s="712" t="s">
        <v>616</v>
      </c>
      <c r="C18" s="713">
        <v>362.35256999999996</v>
      </c>
      <c r="D18" s="713">
        <v>390.99333999999999</v>
      </c>
      <c r="E18" s="713"/>
      <c r="F18" s="713">
        <v>436.23692999999997</v>
      </c>
      <c r="G18" s="713">
        <v>0</v>
      </c>
      <c r="H18" s="713">
        <v>436.23692999999997</v>
      </c>
      <c r="I18" s="714" t="s">
        <v>329</v>
      </c>
      <c r="J18" s="715" t="s">
        <v>1</v>
      </c>
    </row>
    <row r="19" spans="1:10" ht="14.45" customHeight="1" x14ac:dyDescent="0.2">
      <c r="A19" s="711" t="s">
        <v>626</v>
      </c>
      <c r="B19" s="712" t="s">
        <v>618</v>
      </c>
      <c r="C19" s="713">
        <v>0</v>
      </c>
      <c r="D19" s="713">
        <v>0</v>
      </c>
      <c r="E19" s="713"/>
      <c r="F19" s="713">
        <v>5.3307600000000006</v>
      </c>
      <c r="G19" s="713">
        <v>0</v>
      </c>
      <c r="H19" s="713">
        <v>5.3307600000000006</v>
      </c>
      <c r="I19" s="714" t="s">
        <v>329</v>
      </c>
      <c r="J19" s="715" t="s">
        <v>1</v>
      </c>
    </row>
    <row r="20" spans="1:10" ht="14.45" customHeight="1" x14ac:dyDescent="0.2">
      <c r="A20" s="711" t="s">
        <v>626</v>
      </c>
      <c r="B20" s="712" t="s">
        <v>619</v>
      </c>
      <c r="C20" s="713">
        <v>9.2022300000000001</v>
      </c>
      <c r="D20" s="713">
        <v>6.2540399999999998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626</v>
      </c>
      <c r="B21" s="712" t="s">
        <v>620</v>
      </c>
      <c r="C21" s="713">
        <v>0</v>
      </c>
      <c r="D21" s="713">
        <v>10.04289</v>
      </c>
      <c r="E21" s="713"/>
      <c r="F21" s="713">
        <v>54.020829999999989</v>
      </c>
      <c r="G21" s="713">
        <v>0</v>
      </c>
      <c r="H21" s="713">
        <v>54.020829999999989</v>
      </c>
      <c r="I21" s="714" t="s">
        <v>329</v>
      </c>
      <c r="J21" s="715" t="s">
        <v>1</v>
      </c>
    </row>
    <row r="22" spans="1:10" ht="14.45" customHeight="1" x14ac:dyDescent="0.2">
      <c r="A22" s="711" t="s">
        <v>626</v>
      </c>
      <c r="B22" s="712" t="s">
        <v>621</v>
      </c>
      <c r="C22" s="713">
        <v>83.094769999999983</v>
      </c>
      <c r="D22" s="713">
        <v>69.493890000000007</v>
      </c>
      <c r="E22" s="713"/>
      <c r="F22" s="713">
        <v>109.62605000000006</v>
      </c>
      <c r="G22" s="713">
        <v>0</v>
      </c>
      <c r="H22" s="713">
        <v>109.62605000000006</v>
      </c>
      <c r="I22" s="714" t="s">
        <v>329</v>
      </c>
      <c r="J22" s="715" t="s">
        <v>1</v>
      </c>
    </row>
    <row r="23" spans="1:10" ht="14.45" customHeight="1" x14ac:dyDescent="0.2">
      <c r="A23" s="711" t="s">
        <v>626</v>
      </c>
      <c r="B23" s="712" t="s">
        <v>622</v>
      </c>
      <c r="C23" s="713">
        <v>0.79191000000000011</v>
      </c>
      <c r="D23" s="713">
        <v>0.23492000000000002</v>
      </c>
      <c r="E23" s="713"/>
      <c r="F23" s="713">
        <v>8.9926499999999994</v>
      </c>
      <c r="G23" s="713">
        <v>0</v>
      </c>
      <c r="H23" s="713">
        <v>8.9926499999999994</v>
      </c>
      <c r="I23" s="714" t="s">
        <v>329</v>
      </c>
      <c r="J23" s="715" t="s">
        <v>1</v>
      </c>
    </row>
    <row r="24" spans="1:10" ht="14.45" customHeight="1" x14ac:dyDescent="0.2">
      <c r="A24" s="711" t="s">
        <v>626</v>
      </c>
      <c r="B24" s="712" t="s">
        <v>623</v>
      </c>
      <c r="C24" s="713">
        <v>22.632000000000001</v>
      </c>
      <c r="D24" s="713">
        <v>7.2450000000000001</v>
      </c>
      <c r="E24" s="713"/>
      <c r="F24" s="713">
        <v>2.9325000000000001</v>
      </c>
      <c r="G24" s="713">
        <v>0</v>
      </c>
      <c r="H24" s="713">
        <v>2.9325000000000001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626</v>
      </c>
      <c r="B25" s="712" t="s">
        <v>628</v>
      </c>
      <c r="C25" s="713">
        <v>478.0734799999999</v>
      </c>
      <c r="D25" s="713">
        <v>484.26407999999998</v>
      </c>
      <c r="E25" s="713"/>
      <c r="F25" s="713">
        <v>617.13972000000001</v>
      </c>
      <c r="G25" s="713">
        <v>0</v>
      </c>
      <c r="H25" s="713">
        <v>617.13972000000001</v>
      </c>
      <c r="I25" s="714" t="s">
        <v>329</v>
      </c>
      <c r="J25" s="715" t="s">
        <v>629</v>
      </c>
    </row>
    <row r="26" spans="1:10" ht="14.45" customHeight="1" x14ac:dyDescent="0.2">
      <c r="A26" s="711" t="s">
        <v>329</v>
      </c>
      <c r="B26" s="712" t="s">
        <v>329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630</v>
      </c>
    </row>
    <row r="27" spans="1:10" ht="14.45" customHeight="1" x14ac:dyDescent="0.2">
      <c r="A27" s="711" t="s">
        <v>631</v>
      </c>
      <c r="B27" s="712" t="s">
        <v>632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631</v>
      </c>
      <c r="B28" s="712" t="s">
        <v>616</v>
      </c>
      <c r="C28" s="713">
        <v>492.97679000000039</v>
      </c>
      <c r="D28" s="713">
        <v>467.39096999999998</v>
      </c>
      <c r="E28" s="713"/>
      <c r="F28" s="713">
        <v>363.47949999999997</v>
      </c>
      <c r="G28" s="713">
        <v>0</v>
      </c>
      <c r="H28" s="713">
        <v>363.47949999999997</v>
      </c>
      <c r="I28" s="714" t="s">
        <v>329</v>
      </c>
      <c r="J28" s="715" t="s">
        <v>1</v>
      </c>
    </row>
    <row r="29" spans="1:10" ht="14.45" customHeight="1" x14ac:dyDescent="0.2">
      <c r="A29" s="711" t="s">
        <v>631</v>
      </c>
      <c r="B29" s="712" t="s">
        <v>619</v>
      </c>
      <c r="C29" s="713">
        <v>9.1577599999999997</v>
      </c>
      <c r="D29" s="713">
        <v>0</v>
      </c>
      <c r="E29" s="713"/>
      <c r="F29" s="713">
        <v>8.6107999999999993</v>
      </c>
      <c r="G29" s="713">
        <v>0</v>
      </c>
      <c r="H29" s="713">
        <v>8.6107999999999993</v>
      </c>
      <c r="I29" s="714" t="s">
        <v>329</v>
      </c>
      <c r="J29" s="715" t="s">
        <v>1</v>
      </c>
    </row>
    <row r="30" spans="1:10" ht="14.45" customHeight="1" x14ac:dyDescent="0.2">
      <c r="A30" s="711" t="s">
        <v>631</v>
      </c>
      <c r="B30" s="712" t="s">
        <v>620</v>
      </c>
      <c r="C30" s="713">
        <v>0</v>
      </c>
      <c r="D30" s="713">
        <v>3.6519599999999999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631</v>
      </c>
      <c r="B31" s="712" t="s">
        <v>621</v>
      </c>
      <c r="C31" s="713">
        <v>94.431410000000085</v>
      </c>
      <c r="D31" s="713">
        <v>68.744560000000007</v>
      </c>
      <c r="E31" s="713"/>
      <c r="F31" s="713">
        <v>111.99702000000002</v>
      </c>
      <c r="G31" s="713">
        <v>0</v>
      </c>
      <c r="H31" s="713">
        <v>111.99702000000002</v>
      </c>
      <c r="I31" s="714" t="s">
        <v>329</v>
      </c>
      <c r="J31" s="715" t="s">
        <v>1</v>
      </c>
    </row>
    <row r="32" spans="1:10" ht="14.45" customHeight="1" x14ac:dyDescent="0.2">
      <c r="A32" s="711" t="s">
        <v>631</v>
      </c>
      <c r="B32" s="712" t="s">
        <v>622</v>
      </c>
      <c r="C32" s="713">
        <v>2.9700000000000001E-2</v>
      </c>
      <c r="D32" s="713">
        <v>2.9700000000000001E-2</v>
      </c>
      <c r="E32" s="713"/>
      <c r="F32" s="713">
        <v>1.9778000000000002</v>
      </c>
      <c r="G32" s="713">
        <v>0</v>
      </c>
      <c r="H32" s="713">
        <v>1.9778000000000002</v>
      </c>
      <c r="I32" s="714" t="s">
        <v>329</v>
      </c>
      <c r="J32" s="715" t="s">
        <v>1</v>
      </c>
    </row>
    <row r="33" spans="1:10" ht="14.45" customHeight="1" x14ac:dyDescent="0.2">
      <c r="A33" s="711" t="s">
        <v>631</v>
      </c>
      <c r="B33" s="712" t="s">
        <v>623</v>
      </c>
      <c r="C33" s="713">
        <v>1.02925</v>
      </c>
      <c r="D33" s="713">
        <v>0.55200000000000005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631</v>
      </c>
      <c r="B34" s="712" t="s">
        <v>633</v>
      </c>
      <c r="C34" s="713">
        <v>597.62491000000057</v>
      </c>
      <c r="D34" s="713">
        <v>540.36919</v>
      </c>
      <c r="E34" s="713"/>
      <c r="F34" s="713">
        <v>486.06511999999998</v>
      </c>
      <c r="G34" s="713">
        <v>0</v>
      </c>
      <c r="H34" s="713">
        <v>486.06511999999998</v>
      </c>
      <c r="I34" s="714" t="s">
        <v>329</v>
      </c>
      <c r="J34" s="715" t="s">
        <v>629</v>
      </c>
    </row>
    <row r="35" spans="1:10" ht="14.45" customHeight="1" x14ac:dyDescent="0.2">
      <c r="A35" s="711" t="s">
        <v>329</v>
      </c>
      <c r="B35" s="712" t="s">
        <v>329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630</v>
      </c>
    </row>
    <row r="36" spans="1:10" ht="14.45" customHeight="1" x14ac:dyDescent="0.2">
      <c r="A36" s="711" t="s">
        <v>634</v>
      </c>
      <c r="B36" s="712" t="s">
        <v>635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0</v>
      </c>
    </row>
    <row r="37" spans="1:10" ht="14.45" customHeight="1" x14ac:dyDescent="0.2">
      <c r="A37" s="711" t="s">
        <v>634</v>
      </c>
      <c r="B37" s="712" t="s">
        <v>616</v>
      </c>
      <c r="C37" s="713">
        <v>196.42784999999995</v>
      </c>
      <c r="D37" s="713">
        <v>223.99198000000007</v>
      </c>
      <c r="E37" s="713"/>
      <c r="F37" s="713">
        <v>172.04828000000009</v>
      </c>
      <c r="G37" s="713">
        <v>0</v>
      </c>
      <c r="H37" s="713">
        <v>172.04828000000009</v>
      </c>
      <c r="I37" s="714" t="s">
        <v>329</v>
      </c>
      <c r="J37" s="715" t="s">
        <v>1</v>
      </c>
    </row>
    <row r="38" spans="1:10" ht="14.45" customHeight="1" x14ac:dyDescent="0.2">
      <c r="A38" s="711" t="s">
        <v>634</v>
      </c>
      <c r="B38" s="712" t="s">
        <v>619</v>
      </c>
      <c r="C38" s="713">
        <v>81.531320000000008</v>
      </c>
      <c r="D38" s="713">
        <v>4.8753899999999994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634</v>
      </c>
      <c r="B39" s="712" t="s">
        <v>620</v>
      </c>
      <c r="C39" s="713">
        <v>0</v>
      </c>
      <c r="D39" s="713">
        <v>41.997540000000008</v>
      </c>
      <c r="E39" s="713"/>
      <c r="F39" s="713">
        <v>28.302690000000009</v>
      </c>
      <c r="G39" s="713">
        <v>0</v>
      </c>
      <c r="H39" s="713">
        <v>28.302690000000009</v>
      </c>
      <c r="I39" s="714" t="s">
        <v>329</v>
      </c>
      <c r="J39" s="715" t="s">
        <v>1</v>
      </c>
    </row>
    <row r="40" spans="1:10" ht="14.45" customHeight="1" x14ac:dyDescent="0.2">
      <c r="A40" s="711" t="s">
        <v>634</v>
      </c>
      <c r="B40" s="712" t="s">
        <v>621</v>
      </c>
      <c r="C40" s="713">
        <v>434.91233000000011</v>
      </c>
      <c r="D40" s="713">
        <v>356.42821999999984</v>
      </c>
      <c r="E40" s="713"/>
      <c r="F40" s="713">
        <v>337.05599999999987</v>
      </c>
      <c r="G40" s="713">
        <v>0</v>
      </c>
      <c r="H40" s="713">
        <v>337.05599999999987</v>
      </c>
      <c r="I40" s="714" t="s">
        <v>329</v>
      </c>
      <c r="J40" s="715" t="s">
        <v>1</v>
      </c>
    </row>
    <row r="41" spans="1:10" ht="14.45" customHeight="1" x14ac:dyDescent="0.2">
      <c r="A41" s="711" t="s">
        <v>634</v>
      </c>
      <c r="B41" s="712" t="s">
        <v>622</v>
      </c>
      <c r="C41" s="713">
        <v>62.733740000000012</v>
      </c>
      <c r="D41" s="713">
        <v>7.459509999999999</v>
      </c>
      <c r="E41" s="713"/>
      <c r="F41" s="713">
        <v>2.7090999999999994</v>
      </c>
      <c r="G41" s="713">
        <v>0</v>
      </c>
      <c r="H41" s="713">
        <v>2.7090999999999994</v>
      </c>
      <c r="I41" s="714" t="s">
        <v>329</v>
      </c>
      <c r="J41" s="715" t="s">
        <v>1</v>
      </c>
    </row>
    <row r="42" spans="1:10" ht="14.45" customHeight="1" x14ac:dyDescent="0.2">
      <c r="A42" s="711" t="s">
        <v>634</v>
      </c>
      <c r="B42" s="712" t="s">
        <v>623</v>
      </c>
      <c r="C42" s="713">
        <v>0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634</v>
      </c>
      <c r="B43" s="712" t="s">
        <v>636</v>
      </c>
      <c r="C43" s="713">
        <v>775.60524000000009</v>
      </c>
      <c r="D43" s="713">
        <v>634.75263999999993</v>
      </c>
      <c r="E43" s="713"/>
      <c r="F43" s="713">
        <v>540.11607000000004</v>
      </c>
      <c r="G43" s="713">
        <v>0</v>
      </c>
      <c r="H43" s="713">
        <v>540.11607000000004</v>
      </c>
      <c r="I43" s="714" t="s">
        <v>329</v>
      </c>
      <c r="J43" s="715" t="s">
        <v>629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630</v>
      </c>
    </row>
    <row r="45" spans="1:10" ht="14.45" customHeight="1" x14ac:dyDescent="0.2">
      <c r="A45" s="711" t="s">
        <v>637</v>
      </c>
      <c r="B45" s="712" t="s">
        <v>638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637</v>
      </c>
      <c r="B46" s="712" t="s">
        <v>616</v>
      </c>
      <c r="C46" s="713">
        <v>184.82119000000003</v>
      </c>
      <c r="D46" s="713">
        <v>152.56290999999999</v>
      </c>
      <c r="E46" s="713"/>
      <c r="F46" s="713">
        <v>173.83339000000004</v>
      </c>
      <c r="G46" s="713">
        <v>0</v>
      </c>
      <c r="H46" s="713">
        <v>173.83339000000004</v>
      </c>
      <c r="I46" s="714" t="s">
        <v>329</v>
      </c>
      <c r="J46" s="715" t="s">
        <v>1</v>
      </c>
    </row>
    <row r="47" spans="1:10" ht="14.45" customHeight="1" x14ac:dyDescent="0.2">
      <c r="A47" s="711" t="s">
        <v>637</v>
      </c>
      <c r="B47" s="712" t="s">
        <v>623</v>
      </c>
      <c r="C47" s="713">
        <v>0</v>
      </c>
      <c r="D47" s="713">
        <v>0</v>
      </c>
      <c r="E47" s="713"/>
      <c r="F47" s="713">
        <v>1.1040000000000001</v>
      </c>
      <c r="G47" s="713">
        <v>0</v>
      </c>
      <c r="H47" s="713">
        <v>1.1040000000000001</v>
      </c>
      <c r="I47" s="714" t="s">
        <v>329</v>
      </c>
      <c r="J47" s="715" t="s">
        <v>1</v>
      </c>
    </row>
    <row r="48" spans="1:10" ht="14.45" customHeight="1" x14ac:dyDescent="0.2">
      <c r="A48" s="711" t="s">
        <v>637</v>
      </c>
      <c r="B48" s="712" t="s">
        <v>639</v>
      </c>
      <c r="C48" s="713">
        <v>184.82119000000003</v>
      </c>
      <c r="D48" s="713">
        <v>152.56290999999999</v>
      </c>
      <c r="E48" s="713"/>
      <c r="F48" s="713">
        <v>174.93739000000005</v>
      </c>
      <c r="G48" s="713">
        <v>0</v>
      </c>
      <c r="H48" s="713">
        <v>174.93739000000005</v>
      </c>
      <c r="I48" s="714" t="s">
        <v>329</v>
      </c>
      <c r="J48" s="715" t="s">
        <v>629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630</v>
      </c>
    </row>
    <row r="50" spans="1:10" ht="14.45" customHeight="1" x14ac:dyDescent="0.2">
      <c r="A50" s="711" t="s">
        <v>640</v>
      </c>
      <c r="B50" s="712" t="s">
        <v>641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640</v>
      </c>
      <c r="B51" s="712" t="s">
        <v>616</v>
      </c>
      <c r="C51" s="713">
        <v>451.41012000000029</v>
      </c>
      <c r="D51" s="713">
        <v>564.20566999999994</v>
      </c>
      <c r="E51" s="713"/>
      <c r="F51" s="713">
        <v>559.02237000000025</v>
      </c>
      <c r="G51" s="713">
        <v>0</v>
      </c>
      <c r="H51" s="713">
        <v>559.02237000000025</v>
      </c>
      <c r="I51" s="714" t="s">
        <v>329</v>
      </c>
      <c r="J51" s="715" t="s">
        <v>1</v>
      </c>
    </row>
    <row r="52" spans="1:10" ht="14.45" customHeight="1" x14ac:dyDescent="0.2">
      <c r="A52" s="711" t="s">
        <v>640</v>
      </c>
      <c r="B52" s="712" t="s">
        <v>617</v>
      </c>
      <c r="C52" s="713">
        <v>5.55307</v>
      </c>
      <c r="D52" s="713">
        <v>7.5412199999999991</v>
      </c>
      <c r="E52" s="713"/>
      <c r="F52" s="713">
        <v>2.5137399999999999</v>
      </c>
      <c r="G52" s="713">
        <v>0</v>
      </c>
      <c r="H52" s="713">
        <v>2.5137399999999999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640</v>
      </c>
      <c r="B53" s="712" t="s">
        <v>618</v>
      </c>
      <c r="C53" s="713">
        <v>45.935679999999984</v>
      </c>
      <c r="D53" s="713">
        <v>50.738380000000014</v>
      </c>
      <c r="E53" s="713"/>
      <c r="F53" s="713">
        <v>54.627809999999982</v>
      </c>
      <c r="G53" s="713">
        <v>0</v>
      </c>
      <c r="H53" s="713">
        <v>54.627809999999982</v>
      </c>
      <c r="I53" s="714" t="s">
        <v>329</v>
      </c>
      <c r="J53" s="715" t="s">
        <v>1</v>
      </c>
    </row>
    <row r="54" spans="1:10" ht="14.45" customHeight="1" x14ac:dyDescent="0.2">
      <c r="A54" s="711" t="s">
        <v>640</v>
      </c>
      <c r="B54" s="712" t="s">
        <v>619</v>
      </c>
      <c r="C54" s="713">
        <v>9.4212000000000007</v>
      </c>
      <c r="D54" s="713">
        <v>0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640</v>
      </c>
      <c r="B55" s="712" t="s">
        <v>620</v>
      </c>
      <c r="C55" s="713">
        <v>0</v>
      </c>
      <c r="D55" s="713">
        <v>1.8259799999999999</v>
      </c>
      <c r="E55" s="713"/>
      <c r="F55" s="713">
        <v>11.55</v>
      </c>
      <c r="G55" s="713">
        <v>0</v>
      </c>
      <c r="H55" s="713">
        <v>11.55</v>
      </c>
      <c r="I55" s="714" t="s">
        <v>329</v>
      </c>
      <c r="J55" s="715" t="s">
        <v>1</v>
      </c>
    </row>
    <row r="56" spans="1:10" ht="14.45" customHeight="1" x14ac:dyDescent="0.2">
      <c r="A56" s="711" t="s">
        <v>640</v>
      </c>
      <c r="B56" s="712" t="s">
        <v>621</v>
      </c>
      <c r="C56" s="713">
        <v>79.366850000000014</v>
      </c>
      <c r="D56" s="713">
        <v>72.633529999999993</v>
      </c>
      <c r="E56" s="713"/>
      <c r="F56" s="713">
        <v>52.889090000000003</v>
      </c>
      <c r="G56" s="713">
        <v>0</v>
      </c>
      <c r="H56" s="713">
        <v>52.889090000000003</v>
      </c>
      <c r="I56" s="714" t="s">
        <v>329</v>
      </c>
      <c r="J56" s="715" t="s">
        <v>1</v>
      </c>
    </row>
    <row r="57" spans="1:10" ht="14.45" customHeight="1" x14ac:dyDescent="0.2">
      <c r="A57" s="711" t="s">
        <v>640</v>
      </c>
      <c r="B57" s="712" t="s">
        <v>622</v>
      </c>
      <c r="C57" s="713">
        <v>8.3766100000000012</v>
      </c>
      <c r="D57" s="713">
        <v>0.24717000000000003</v>
      </c>
      <c r="E57" s="713"/>
      <c r="F57" s="713">
        <v>0.34079999999999999</v>
      </c>
      <c r="G57" s="713">
        <v>0</v>
      </c>
      <c r="H57" s="713">
        <v>0.34079999999999999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640</v>
      </c>
      <c r="B58" s="712" t="s">
        <v>623</v>
      </c>
      <c r="C58" s="713">
        <v>0</v>
      </c>
      <c r="D58" s="713">
        <v>18.781639999999999</v>
      </c>
      <c r="E58" s="713"/>
      <c r="F58" s="713">
        <v>76.456450000000004</v>
      </c>
      <c r="G58" s="713">
        <v>0</v>
      </c>
      <c r="H58" s="713">
        <v>76.456450000000004</v>
      </c>
      <c r="I58" s="714" t="s">
        <v>329</v>
      </c>
      <c r="J58" s="715" t="s">
        <v>1</v>
      </c>
    </row>
    <row r="59" spans="1:10" ht="14.45" customHeight="1" x14ac:dyDescent="0.2">
      <c r="A59" s="711" t="s">
        <v>640</v>
      </c>
      <c r="B59" s="712" t="s">
        <v>642</v>
      </c>
      <c r="C59" s="713">
        <v>600.06353000000036</v>
      </c>
      <c r="D59" s="713">
        <v>715.97358999999983</v>
      </c>
      <c r="E59" s="713"/>
      <c r="F59" s="713">
        <v>757.40026000000012</v>
      </c>
      <c r="G59" s="713">
        <v>0</v>
      </c>
      <c r="H59" s="713">
        <v>757.40026000000012</v>
      </c>
      <c r="I59" s="714" t="s">
        <v>329</v>
      </c>
      <c r="J59" s="715" t="s">
        <v>629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630</v>
      </c>
    </row>
    <row r="61" spans="1:10" ht="14.45" customHeight="1" x14ac:dyDescent="0.2">
      <c r="A61" s="711" t="s">
        <v>643</v>
      </c>
      <c r="B61" s="712" t="s">
        <v>644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643</v>
      </c>
      <c r="B62" s="712" t="s">
        <v>616</v>
      </c>
      <c r="C62" s="713">
        <v>567.42521000000011</v>
      </c>
      <c r="D62" s="713">
        <v>690.96076999999957</v>
      </c>
      <c r="E62" s="713"/>
      <c r="F62" s="713">
        <v>402.16523999999981</v>
      </c>
      <c r="G62" s="713">
        <v>0</v>
      </c>
      <c r="H62" s="713">
        <v>402.16523999999981</v>
      </c>
      <c r="I62" s="714" t="s">
        <v>329</v>
      </c>
      <c r="J62" s="715" t="s">
        <v>1</v>
      </c>
    </row>
    <row r="63" spans="1:10" ht="14.45" customHeight="1" x14ac:dyDescent="0.2">
      <c r="A63" s="711" t="s">
        <v>643</v>
      </c>
      <c r="B63" s="712" t="s">
        <v>621</v>
      </c>
      <c r="C63" s="713">
        <v>219.51166000000003</v>
      </c>
      <c r="D63" s="713">
        <v>240.83143999999999</v>
      </c>
      <c r="E63" s="713"/>
      <c r="F63" s="713">
        <v>137.22595999999996</v>
      </c>
      <c r="G63" s="713">
        <v>0</v>
      </c>
      <c r="H63" s="713">
        <v>137.22595999999996</v>
      </c>
      <c r="I63" s="714" t="s">
        <v>329</v>
      </c>
      <c r="J63" s="715" t="s">
        <v>1</v>
      </c>
    </row>
    <row r="64" spans="1:10" ht="14.45" customHeight="1" x14ac:dyDescent="0.2">
      <c r="A64" s="711" t="s">
        <v>643</v>
      </c>
      <c r="B64" s="712" t="s">
        <v>623</v>
      </c>
      <c r="C64" s="713">
        <v>153.28401000000002</v>
      </c>
      <c r="D64" s="713">
        <v>126.70664000000001</v>
      </c>
      <c r="E64" s="713"/>
      <c r="F64" s="713">
        <v>132.53841</v>
      </c>
      <c r="G64" s="713">
        <v>0</v>
      </c>
      <c r="H64" s="713">
        <v>132.53841</v>
      </c>
      <c r="I64" s="714" t="s">
        <v>329</v>
      </c>
      <c r="J64" s="715" t="s">
        <v>1</v>
      </c>
    </row>
    <row r="65" spans="1:10" ht="14.45" customHeight="1" x14ac:dyDescent="0.2">
      <c r="A65" s="711" t="s">
        <v>643</v>
      </c>
      <c r="B65" s="712" t="s">
        <v>645</v>
      </c>
      <c r="C65" s="713">
        <v>940.22088000000008</v>
      </c>
      <c r="D65" s="713">
        <v>1058.4988499999997</v>
      </c>
      <c r="E65" s="713"/>
      <c r="F65" s="713">
        <v>671.9296099999998</v>
      </c>
      <c r="G65" s="713">
        <v>0</v>
      </c>
      <c r="H65" s="713">
        <v>671.9296099999998</v>
      </c>
      <c r="I65" s="714" t="s">
        <v>329</v>
      </c>
      <c r="J65" s="715" t="s">
        <v>629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630</v>
      </c>
    </row>
    <row r="67" spans="1:10" ht="14.45" customHeight="1" x14ac:dyDescent="0.2">
      <c r="A67" s="711" t="s">
        <v>614</v>
      </c>
      <c r="B67" s="712" t="s">
        <v>624</v>
      </c>
      <c r="C67" s="713">
        <v>3576.4092300000016</v>
      </c>
      <c r="D67" s="713">
        <v>3586.4212599999996</v>
      </c>
      <c r="E67" s="713"/>
      <c r="F67" s="713">
        <v>3247.5881700000004</v>
      </c>
      <c r="G67" s="713">
        <v>0</v>
      </c>
      <c r="H67" s="713">
        <v>3247.5881700000004</v>
      </c>
      <c r="I67" s="714" t="s">
        <v>329</v>
      </c>
      <c r="J67" s="715" t="s">
        <v>625</v>
      </c>
    </row>
  </sheetData>
  <mergeCells count="3">
    <mergeCell ref="F3:I3"/>
    <mergeCell ref="C4:D4"/>
    <mergeCell ref="A1:I1"/>
  </mergeCells>
  <conditionalFormatting sqref="F15 F68:F65537">
    <cfRule type="cellIs" dxfId="75" priority="18" stopIfTrue="1" operator="greaterThan">
      <formula>1</formula>
    </cfRule>
  </conditionalFormatting>
  <conditionalFormatting sqref="H5:H14">
    <cfRule type="expression" dxfId="74" priority="14">
      <formula>$H5&gt;0</formula>
    </cfRule>
  </conditionalFormatting>
  <conditionalFormatting sqref="I5:I14">
    <cfRule type="expression" dxfId="73" priority="15">
      <formula>$I5&gt;1</formula>
    </cfRule>
  </conditionalFormatting>
  <conditionalFormatting sqref="B5:B14">
    <cfRule type="expression" dxfId="72" priority="11">
      <formula>OR($J5="NS",$J5="SumaNS",$J5="Účet")</formula>
    </cfRule>
  </conditionalFormatting>
  <conditionalFormatting sqref="B5:D14 F5:I14">
    <cfRule type="expression" dxfId="71" priority="17">
      <formula>AND($J5&lt;&gt;"",$J5&lt;&gt;"mezeraKL")</formula>
    </cfRule>
  </conditionalFormatting>
  <conditionalFormatting sqref="B5:D14 F5:I14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4 B5:D14">
    <cfRule type="expression" dxfId="69" priority="13">
      <formula>OR($J5="SumaNS",$J5="NS")</formula>
    </cfRule>
  </conditionalFormatting>
  <conditionalFormatting sqref="A5:A14">
    <cfRule type="expression" dxfId="68" priority="9">
      <formula>AND($J5&lt;&gt;"mezeraKL",$J5&lt;&gt;"")</formula>
    </cfRule>
  </conditionalFormatting>
  <conditionalFormatting sqref="A5:A14">
    <cfRule type="expression" dxfId="67" priority="10">
      <formula>AND($J5&lt;&gt;"",$J5&lt;&gt;"mezeraKL")</formula>
    </cfRule>
  </conditionalFormatting>
  <conditionalFormatting sqref="H16:H67">
    <cfRule type="expression" dxfId="66" priority="5">
      <formula>$H16&gt;0</formula>
    </cfRule>
  </conditionalFormatting>
  <conditionalFormatting sqref="A16:A67">
    <cfRule type="expression" dxfId="65" priority="2">
      <formula>AND($J16&lt;&gt;"mezeraKL",$J16&lt;&gt;"")</formula>
    </cfRule>
  </conditionalFormatting>
  <conditionalFormatting sqref="I16:I67">
    <cfRule type="expression" dxfId="64" priority="6">
      <formula>$I16&gt;1</formula>
    </cfRule>
  </conditionalFormatting>
  <conditionalFormatting sqref="B16:B67">
    <cfRule type="expression" dxfId="63" priority="1">
      <formula>OR($J16="NS",$J16="SumaNS",$J16="Účet")</formula>
    </cfRule>
  </conditionalFormatting>
  <conditionalFormatting sqref="A16:D67 F16:I67">
    <cfRule type="expression" dxfId="62" priority="8">
      <formula>AND($J16&lt;&gt;"",$J16&lt;&gt;"mezeraKL")</formula>
    </cfRule>
  </conditionalFormatting>
  <conditionalFormatting sqref="B16:D67 F16:I67">
    <cfRule type="expression" dxfId="61" priority="3">
      <formula>OR($J16="KL",$J16="SumaKL")</formula>
    </cfRule>
    <cfRule type="expression" priority="7" stopIfTrue="1">
      <formula>OR($J16="mezeraNS",$J16="mezeraKL")</formula>
    </cfRule>
  </conditionalFormatting>
  <conditionalFormatting sqref="B16:D67 F16:I67">
    <cfRule type="expression" dxfId="60" priority="4">
      <formula>OR($J16="SumaNS",$J16="NS")</formula>
    </cfRule>
  </conditionalFormatting>
  <hyperlinks>
    <hyperlink ref="A2" location="Obsah!A1" display="Zpět na Obsah  KL 01  1.-4.měsíc" xr:uid="{DA8B3792-452C-4EAD-BF6E-E070BE3FC2D3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01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179.30315392247772</v>
      </c>
      <c r="M3" s="203">
        <f>SUBTOTAL(9,M5:M1048576)</f>
        <v>14986.900000000001</v>
      </c>
      <c r="N3" s="204">
        <f>SUBTOTAL(9,N5:N1048576)</f>
        <v>2687198.4375207815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614</v>
      </c>
      <c r="B5" s="723" t="s">
        <v>615</v>
      </c>
      <c r="C5" s="724" t="s">
        <v>626</v>
      </c>
      <c r="D5" s="725" t="s">
        <v>627</v>
      </c>
      <c r="E5" s="726">
        <v>50113001</v>
      </c>
      <c r="F5" s="725" t="s">
        <v>646</v>
      </c>
      <c r="G5" s="724" t="s">
        <v>329</v>
      </c>
      <c r="H5" s="724">
        <v>157395</v>
      </c>
      <c r="I5" s="724">
        <v>57395</v>
      </c>
      <c r="J5" s="724" t="s">
        <v>647</v>
      </c>
      <c r="K5" s="724" t="s">
        <v>648</v>
      </c>
      <c r="L5" s="727">
        <v>111.35000000000002</v>
      </c>
      <c r="M5" s="727">
        <v>1</v>
      </c>
      <c r="N5" s="728">
        <v>111.35000000000002</v>
      </c>
    </row>
    <row r="6" spans="1:14" ht="14.45" customHeight="1" x14ac:dyDescent="0.2">
      <c r="A6" s="729" t="s">
        <v>614</v>
      </c>
      <c r="B6" s="730" t="s">
        <v>615</v>
      </c>
      <c r="C6" s="731" t="s">
        <v>626</v>
      </c>
      <c r="D6" s="732" t="s">
        <v>627</v>
      </c>
      <c r="E6" s="733">
        <v>50113001</v>
      </c>
      <c r="F6" s="732" t="s">
        <v>646</v>
      </c>
      <c r="G6" s="731" t="s">
        <v>649</v>
      </c>
      <c r="H6" s="731">
        <v>176064</v>
      </c>
      <c r="I6" s="731">
        <v>76064</v>
      </c>
      <c r="J6" s="731" t="s">
        <v>650</v>
      </c>
      <c r="K6" s="731" t="s">
        <v>651</v>
      </c>
      <c r="L6" s="734">
        <v>83.139999999999972</v>
      </c>
      <c r="M6" s="734">
        <v>1</v>
      </c>
      <c r="N6" s="735">
        <v>83.139999999999972</v>
      </c>
    </row>
    <row r="7" spans="1:14" ht="14.45" customHeight="1" x14ac:dyDescent="0.2">
      <c r="A7" s="729" t="s">
        <v>614</v>
      </c>
      <c r="B7" s="730" t="s">
        <v>615</v>
      </c>
      <c r="C7" s="731" t="s">
        <v>626</v>
      </c>
      <c r="D7" s="732" t="s">
        <v>627</v>
      </c>
      <c r="E7" s="733">
        <v>50113001</v>
      </c>
      <c r="F7" s="732" t="s">
        <v>646</v>
      </c>
      <c r="G7" s="731" t="s">
        <v>649</v>
      </c>
      <c r="H7" s="731">
        <v>100362</v>
      </c>
      <c r="I7" s="731">
        <v>362</v>
      </c>
      <c r="J7" s="731" t="s">
        <v>652</v>
      </c>
      <c r="K7" s="731" t="s">
        <v>653</v>
      </c>
      <c r="L7" s="734">
        <v>72.569999999999979</v>
      </c>
      <c r="M7" s="734">
        <v>3</v>
      </c>
      <c r="N7" s="735">
        <v>217.70999999999992</v>
      </c>
    </row>
    <row r="8" spans="1:14" ht="14.45" customHeight="1" x14ac:dyDescent="0.2">
      <c r="A8" s="729" t="s">
        <v>614</v>
      </c>
      <c r="B8" s="730" t="s">
        <v>615</v>
      </c>
      <c r="C8" s="731" t="s">
        <v>626</v>
      </c>
      <c r="D8" s="732" t="s">
        <v>627</v>
      </c>
      <c r="E8" s="733">
        <v>50113001</v>
      </c>
      <c r="F8" s="732" t="s">
        <v>646</v>
      </c>
      <c r="G8" s="731" t="s">
        <v>649</v>
      </c>
      <c r="H8" s="731">
        <v>845008</v>
      </c>
      <c r="I8" s="731">
        <v>107806</v>
      </c>
      <c r="J8" s="731" t="s">
        <v>654</v>
      </c>
      <c r="K8" s="731" t="s">
        <v>655</v>
      </c>
      <c r="L8" s="734">
        <v>68.309999999999974</v>
      </c>
      <c r="M8" s="734">
        <v>4</v>
      </c>
      <c r="N8" s="735">
        <v>273.2399999999999</v>
      </c>
    </row>
    <row r="9" spans="1:14" ht="14.45" customHeight="1" x14ac:dyDescent="0.2">
      <c r="A9" s="729" t="s">
        <v>614</v>
      </c>
      <c r="B9" s="730" t="s">
        <v>615</v>
      </c>
      <c r="C9" s="731" t="s">
        <v>626</v>
      </c>
      <c r="D9" s="732" t="s">
        <v>627</v>
      </c>
      <c r="E9" s="733">
        <v>50113001</v>
      </c>
      <c r="F9" s="732" t="s">
        <v>646</v>
      </c>
      <c r="G9" s="731" t="s">
        <v>649</v>
      </c>
      <c r="H9" s="731">
        <v>202701</v>
      </c>
      <c r="I9" s="731">
        <v>202701</v>
      </c>
      <c r="J9" s="731" t="s">
        <v>654</v>
      </c>
      <c r="K9" s="731" t="s">
        <v>656</v>
      </c>
      <c r="L9" s="734">
        <v>139.02599999999998</v>
      </c>
      <c r="M9" s="734">
        <v>15</v>
      </c>
      <c r="N9" s="735">
        <v>2085.39</v>
      </c>
    </row>
    <row r="10" spans="1:14" ht="14.45" customHeight="1" x14ac:dyDescent="0.2">
      <c r="A10" s="729" t="s">
        <v>614</v>
      </c>
      <c r="B10" s="730" t="s">
        <v>615</v>
      </c>
      <c r="C10" s="731" t="s">
        <v>626</v>
      </c>
      <c r="D10" s="732" t="s">
        <v>627</v>
      </c>
      <c r="E10" s="733">
        <v>50113001</v>
      </c>
      <c r="F10" s="732" t="s">
        <v>646</v>
      </c>
      <c r="G10" s="731" t="s">
        <v>649</v>
      </c>
      <c r="H10" s="731">
        <v>197514</v>
      </c>
      <c r="I10" s="731">
        <v>97514</v>
      </c>
      <c r="J10" s="731" t="s">
        <v>657</v>
      </c>
      <c r="K10" s="731" t="s">
        <v>658</v>
      </c>
      <c r="L10" s="734">
        <v>156.88000000000002</v>
      </c>
      <c r="M10" s="734">
        <v>1</v>
      </c>
      <c r="N10" s="735">
        <v>156.88000000000002</v>
      </c>
    </row>
    <row r="11" spans="1:14" ht="14.45" customHeight="1" x14ac:dyDescent="0.2">
      <c r="A11" s="729" t="s">
        <v>614</v>
      </c>
      <c r="B11" s="730" t="s">
        <v>615</v>
      </c>
      <c r="C11" s="731" t="s">
        <v>626</v>
      </c>
      <c r="D11" s="732" t="s">
        <v>627</v>
      </c>
      <c r="E11" s="733">
        <v>50113001</v>
      </c>
      <c r="F11" s="732" t="s">
        <v>646</v>
      </c>
      <c r="G11" s="731" t="s">
        <v>649</v>
      </c>
      <c r="H11" s="731">
        <v>176954</v>
      </c>
      <c r="I11" s="731">
        <v>176954</v>
      </c>
      <c r="J11" s="731" t="s">
        <v>659</v>
      </c>
      <c r="K11" s="731" t="s">
        <v>660</v>
      </c>
      <c r="L11" s="734">
        <v>94.3</v>
      </c>
      <c r="M11" s="734">
        <v>11</v>
      </c>
      <c r="N11" s="735">
        <v>1037.3</v>
      </c>
    </row>
    <row r="12" spans="1:14" ht="14.45" customHeight="1" x14ac:dyDescent="0.2">
      <c r="A12" s="729" t="s">
        <v>614</v>
      </c>
      <c r="B12" s="730" t="s">
        <v>615</v>
      </c>
      <c r="C12" s="731" t="s">
        <v>626</v>
      </c>
      <c r="D12" s="732" t="s">
        <v>627</v>
      </c>
      <c r="E12" s="733">
        <v>50113001</v>
      </c>
      <c r="F12" s="732" t="s">
        <v>646</v>
      </c>
      <c r="G12" s="731" t="s">
        <v>649</v>
      </c>
      <c r="H12" s="731">
        <v>167547</v>
      </c>
      <c r="I12" s="731">
        <v>67547</v>
      </c>
      <c r="J12" s="731" t="s">
        <v>661</v>
      </c>
      <c r="K12" s="731" t="s">
        <v>662</v>
      </c>
      <c r="L12" s="734">
        <v>46.675294117647063</v>
      </c>
      <c r="M12" s="734">
        <v>17</v>
      </c>
      <c r="N12" s="735">
        <v>793.48</v>
      </c>
    </row>
    <row r="13" spans="1:14" ht="14.45" customHeight="1" x14ac:dyDescent="0.2">
      <c r="A13" s="729" t="s">
        <v>614</v>
      </c>
      <c r="B13" s="730" t="s">
        <v>615</v>
      </c>
      <c r="C13" s="731" t="s">
        <v>626</v>
      </c>
      <c r="D13" s="732" t="s">
        <v>627</v>
      </c>
      <c r="E13" s="733">
        <v>50113001</v>
      </c>
      <c r="F13" s="732" t="s">
        <v>646</v>
      </c>
      <c r="G13" s="731" t="s">
        <v>663</v>
      </c>
      <c r="H13" s="731">
        <v>127263</v>
      </c>
      <c r="I13" s="731">
        <v>127263</v>
      </c>
      <c r="J13" s="731" t="s">
        <v>664</v>
      </c>
      <c r="K13" s="731" t="s">
        <v>665</v>
      </c>
      <c r="L13" s="734">
        <v>53.940000000000012</v>
      </c>
      <c r="M13" s="734">
        <v>5</v>
      </c>
      <c r="N13" s="735">
        <v>269.70000000000005</v>
      </c>
    </row>
    <row r="14" spans="1:14" ht="14.45" customHeight="1" x14ac:dyDescent="0.2">
      <c r="A14" s="729" t="s">
        <v>614</v>
      </c>
      <c r="B14" s="730" t="s">
        <v>615</v>
      </c>
      <c r="C14" s="731" t="s">
        <v>626</v>
      </c>
      <c r="D14" s="732" t="s">
        <v>627</v>
      </c>
      <c r="E14" s="733">
        <v>50113001</v>
      </c>
      <c r="F14" s="732" t="s">
        <v>646</v>
      </c>
      <c r="G14" s="731" t="s">
        <v>649</v>
      </c>
      <c r="H14" s="731">
        <v>245188</v>
      </c>
      <c r="I14" s="731">
        <v>245188</v>
      </c>
      <c r="J14" s="731" t="s">
        <v>666</v>
      </c>
      <c r="K14" s="731" t="s">
        <v>667</v>
      </c>
      <c r="L14" s="734">
        <v>277.23</v>
      </c>
      <c r="M14" s="734">
        <v>1</v>
      </c>
      <c r="N14" s="735">
        <v>277.23</v>
      </c>
    </row>
    <row r="15" spans="1:14" ht="14.45" customHeight="1" x14ac:dyDescent="0.2">
      <c r="A15" s="729" t="s">
        <v>614</v>
      </c>
      <c r="B15" s="730" t="s">
        <v>615</v>
      </c>
      <c r="C15" s="731" t="s">
        <v>626</v>
      </c>
      <c r="D15" s="732" t="s">
        <v>627</v>
      </c>
      <c r="E15" s="733">
        <v>50113001</v>
      </c>
      <c r="F15" s="732" t="s">
        <v>646</v>
      </c>
      <c r="G15" s="731" t="s">
        <v>663</v>
      </c>
      <c r="H15" s="731">
        <v>849453</v>
      </c>
      <c r="I15" s="731">
        <v>163077</v>
      </c>
      <c r="J15" s="731" t="s">
        <v>668</v>
      </c>
      <c r="K15" s="731" t="s">
        <v>669</v>
      </c>
      <c r="L15" s="734">
        <v>15.49</v>
      </c>
      <c r="M15" s="734">
        <v>1</v>
      </c>
      <c r="N15" s="735">
        <v>15.49</v>
      </c>
    </row>
    <row r="16" spans="1:14" ht="14.45" customHeight="1" x14ac:dyDescent="0.2">
      <c r="A16" s="729" t="s">
        <v>614</v>
      </c>
      <c r="B16" s="730" t="s">
        <v>615</v>
      </c>
      <c r="C16" s="731" t="s">
        <v>626</v>
      </c>
      <c r="D16" s="732" t="s">
        <v>627</v>
      </c>
      <c r="E16" s="733">
        <v>50113001</v>
      </c>
      <c r="F16" s="732" t="s">
        <v>646</v>
      </c>
      <c r="G16" s="731" t="s">
        <v>649</v>
      </c>
      <c r="H16" s="731">
        <v>848545</v>
      </c>
      <c r="I16" s="731">
        <v>127546</v>
      </c>
      <c r="J16" s="731" t="s">
        <v>670</v>
      </c>
      <c r="K16" s="731" t="s">
        <v>671</v>
      </c>
      <c r="L16" s="734">
        <v>40.86</v>
      </c>
      <c r="M16" s="734">
        <v>2</v>
      </c>
      <c r="N16" s="735">
        <v>81.72</v>
      </c>
    </row>
    <row r="17" spans="1:14" ht="14.45" customHeight="1" x14ac:dyDescent="0.2">
      <c r="A17" s="729" t="s">
        <v>614</v>
      </c>
      <c r="B17" s="730" t="s">
        <v>615</v>
      </c>
      <c r="C17" s="731" t="s">
        <v>626</v>
      </c>
      <c r="D17" s="732" t="s">
        <v>627</v>
      </c>
      <c r="E17" s="733">
        <v>50113001</v>
      </c>
      <c r="F17" s="732" t="s">
        <v>646</v>
      </c>
      <c r="G17" s="731" t="s">
        <v>649</v>
      </c>
      <c r="H17" s="731">
        <v>196610</v>
      </c>
      <c r="I17" s="731">
        <v>96610</v>
      </c>
      <c r="J17" s="731" t="s">
        <v>672</v>
      </c>
      <c r="K17" s="731" t="s">
        <v>673</v>
      </c>
      <c r="L17" s="734">
        <v>51.74</v>
      </c>
      <c r="M17" s="734">
        <v>1</v>
      </c>
      <c r="N17" s="735">
        <v>51.74</v>
      </c>
    </row>
    <row r="18" spans="1:14" ht="14.45" customHeight="1" x14ac:dyDescent="0.2">
      <c r="A18" s="729" t="s">
        <v>614</v>
      </c>
      <c r="B18" s="730" t="s">
        <v>615</v>
      </c>
      <c r="C18" s="731" t="s">
        <v>626</v>
      </c>
      <c r="D18" s="732" t="s">
        <v>627</v>
      </c>
      <c r="E18" s="733">
        <v>50113001</v>
      </c>
      <c r="F18" s="732" t="s">
        <v>646</v>
      </c>
      <c r="G18" s="731" t="s">
        <v>663</v>
      </c>
      <c r="H18" s="731">
        <v>849054</v>
      </c>
      <c r="I18" s="731">
        <v>107847</v>
      </c>
      <c r="J18" s="731" t="s">
        <v>674</v>
      </c>
      <c r="K18" s="731" t="s">
        <v>655</v>
      </c>
      <c r="L18" s="734">
        <v>98.149999999999991</v>
      </c>
      <c r="M18" s="734">
        <v>1</v>
      </c>
      <c r="N18" s="735">
        <v>98.149999999999991</v>
      </c>
    </row>
    <row r="19" spans="1:14" ht="14.45" customHeight="1" x14ac:dyDescent="0.2">
      <c r="A19" s="729" t="s">
        <v>614</v>
      </c>
      <c r="B19" s="730" t="s">
        <v>615</v>
      </c>
      <c r="C19" s="731" t="s">
        <v>626</v>
      </c>
      <c r="D19" s="732" t="s">
        <v>627</v>
      </c>
      <c r="E19" s="733">
        <v>50113001</v>
      </c>
      <c r="F19" s="732" t="s">
        <v>646</v>
      </c>
      <c r="G19" s="731" t="s">
        <v>649</v>
      </c>
      <c r="H19" s="731">
        <v>196303</v>
      </c>
      <c r="I19" s="731">
        <v>96303</v>
      </c>
      <c r="J19" s="731" t="s">
        <v>675</v>
      </c>
      <c r="K19" s="731" t="s">
        <v>676</v>
      </c>
      <c r="L19" s="734">
        <v>63.199999999999996</v>
      </c>
      <c r="M19" s="734">
        <v>1</v>
      </c>
      <c r="N19" s="735">
        <v>63.199999999999996</v>
      </c>
    </row>
    <row r="20" spans="1:14" ht="14.45" customHeight="1" x14ac:dyDescent="0.2">
      <c r="A20" s="729" t="s">
        <v>614</v>
      </c>
      <c r="B20" s="730" t="s">
        <v>615</v>
      </c>
      <c r="C20" s="731" t="s">
        <v>626</v>
      </c>
      <c r="D20" s="732" t="s">
        <v>627</v>
      </c>
      <c r="E20" s="733">
        <v>50113001</v>
      </c>
      <c r="F20" s="732" t="s">
        <v>646</v>
      </c>
      <c r="G20" s="731" t="s">
        <v>649</v>
      </c>
      <c r="H20" s="731">
        <v>100394</v>
      </c>
      <c r="I20" s="731">
        <v>394</v>
      </c>
      <c r="J20" s="731" t="s">
        <v>677</v>
      </c>
      <c r="K20" s="731" t="s">
        <v>678</v>
      </c>
      <c r="L20" s="734">
        <v>65.649999999999991</v>
      </c>
      <c r="M20" s="734">
        <v>1</v>
      </c>
      <c r="N20" s="735">
        <v>65.649999999999991</v>
      </c>
    </row>
    <row r="21" spans="1:14" ht="14.45" customHeight="1" x14ac:dyDescent="0.2">
      <c r="A21" s="729" t="s">
        <v>614</v>
      </c>
      <c r="B21" s="730" t="s">
        <v>615</v>
      </c>
      <c r="C21" s="731" t="s">
        <v>626</v>
      </c>
      <c r="D21" s="732" t="s">
        <v>627</v>
      </c>
      <c r="E21" s="733">
        <v>50113001</v>
      </c>
      <c r="F21" s="732" t="s">
        <v>646</v>
      </c>
      <c r="G21" s="731" t="s">
        <v>649</v>
      </c>
      <c r="H21" s="731">
        <v>132992</v>
      </c>
      <c r="I21" s="731">
        <v>32992</v>
      </c>
      <c r="J21" s="731" t="s">
        <v>679</v>
      </c>
      <c r="K21" s="731" t="s">
        <v>680</v>
      </c>
      <c r="L21" s="734">
        <v>108.39000000000001</v>
      </c>
      <c r="M21" s="734">
        <v>1</v>
      </c>
      <c r="N21" s="735">
        <v>108.39000000000001</v>
      </c>
    </row>
    <row r="22" spans="1:14" ht="14.45" customHeight="1" x14ac:dyDescent="0.2">
      <c r="A22" s="729" t="s">
        <v>614</v>
      </c>
      <c r="B22" s="730" t="s">
        <v>615</v>
      </c>
      <c r="C22" s="731" t="s">
        <v>626</v>
      </c>
      <c r="D22" s="732" t="s">
        <v>627</v>
      </c>
      <c r="E22" s="733">
        <v>50113001</v>
      </c>
      <c r="F22" s="732" t="s">
        <v>646</v>
      </c>
      <c r="G22" s="731" t="s">
        <v>649</v>
      </c>
      <c r="H22" s="731">
        <v>112892</v>
      </c>
      <c r="I22" s="731">
        <v>12892</v>
      </c>
      <c r="J22" s="731" t="s">
        <v>681</v>
      </c>
      <c r="K22" s="731" t="s">
        <v>682</v>
      </c>
      <c r="L22" s="734">
        <v>104.2212</v>
      </c>
      <c r="M22" s="734">
        <v>25</v>
      </c>
      <c r="N22" s="735">
        <v>2605.5299999999997</v>
      </c>
    </row>
    <row r="23" spans="1:14" ht="14.45" customHeight="1" x14ac:dyDescent="0.2">
      <c r="A23" s="729" t="s">
        <v>614</v>
      </c>
      <c r="B23" s="730" t="s">
        <v>615</v>
      </c>
      <c r="C23" s="731" t="s">
        <v>626</v>
      </c>
      <c r="D23" s="732" t="s">
        <v>627</v>
      </c>
      <c r="E23" s="733">
        <v>50113001</v>
      </c>
      <c r="F23" s="732" t="s">
        <v>646</v>
      </c>
      <c r="G23" s="731" t="s">
        <v>649</v>
      </c>
      <c r="H23" s="731">
        <v>132853</v>
      </c>
      <c r="I23" s="731">
        <v>132853</v>
      </c>
      <c r="J23" s="731" t="s">
        <v>681</v>
      </c>
      <c r="K23" s="731" t="s">
        <v>682</v>
      </c>
      <c r="L23" s="734">
        <v>103.32</v>
      </c>
      <c r="M23" s="734">
        <v>19</v>
      </c>
      <c r="N23" s="735">
        <v>1963.08</v>
      </c>
    </row>
    <row r="24" spans="1:14" ht="14.45" customHeight="1" x14ac:dyDescent="0.2">
      <c r="A24" s="729" t="s">
        <v>614</v>
      </c>
      <c r="B24" s="730" t="s">
        <v>615</v>
      </c>
      <c r="C24" s="731" t="s">
        <v>626</v>
      </c>
      <c r="D24" s="732" t="s">
        <v>627</v>
      </c>
      <c r="E24" s="733">
        <v>50113001</v>
      </c>
      <c r="F24" s="732" t="s">
        <v>646</v>
      </c>
      <c r="G24" s="731" t="s">
        <v>649</v>
      </c>
      <c r="H24" s="731">
        <v>112891</v>
      </c>
      <c r="I24" s="731">
        <v>12891</v>
      </c>
      <c r="J24" s="731" t="s">
        <v>681</v>
      </c>
      <c r="K24" s="731" t="s">
        <v>683</v>
      </c>
      <c r="L24" s="734">
        <v>58.86</v>
      </c>
      <c r="M24" s="734">
        <v>4</v>
      </c>
      <c r="N24" s="735">
        <v>235.44</v>
      </c>
    </row>
    <row r="25" spans="1:14" ht="14.45" customHeight="1" x14ac:dyDescent="0.2">
      <c r="A25" s="729" t="s">
        <v>614</v>
      </c>
      <c r="B25" s="730" t="s">
        <v>615</v>
      </c>
      <c r="C25" s="731" t="s">
        <v>626</v>
      </c>
      <c r="D25" s="732" t="s">
        <v>627</v>
      </c>
      <c r="E25" s="733">
        <v>50113001</v>
      </c>
      <c r="F25" s="732" t="s">
        <v>646</v>
      </c>
      <c r="G25" s="731" t="s">
        <v>649</v>
      </c>
      <c r="H25" s="731">
        <v>119759</v>
      </c>
      <c r="I25" s="731">
        <v>19759</v>
      </c>
      <c r="J25" s="731" t="s">
        <v>684</v>
      </c>
      <c r="K25" s="731" t="s">
        <v>685</v>
      </c>
      <c r="L25" s="734">
        <v>71.720000000000027</v>
      </c>
      <c r="M25" s="734">
        <v>2</v>
      </c>
      <c r="N25" s="735">
        <v>143.44000000000005</v>
      </c>
    </row>
    <row r="26" spans="1:14" ht="14.45" customHeight="1" x14ac:dyDescent="0.2">
      <c r="A26" s="729" t="s">
        <v>614</v>
      </c>
      <c r="B26" s="730" t="s">
        <v>615</v>
      </c>
      <c r="C26" s="731" t="s">
        <v>626</v>
      </c>
      <c r="D26" s="732" t="s">
        <v>627</v>
      </c>
      <c r="E26" s="733">
        <v>50113001</v>
      </c>
      <c r="F26" s="732" t="s">
        <v>646</v>
      </c>
      <c r="G26" s="731" t="s">
        <v>649</v>
      </c>
      <c r="H26" s="731">
        <v>162320</v>
      </c>
      <c r="I26" s="731">
        <v>62320</v>
      </c>
      <c r="J26" s="731" t="s">
        <v>686</v>
      </c>
      <c r="K26" s="731" t="s">
        <v>687</v>
      </c>
      <c r="L26" s="734">
        <v>79.7</v>
      </c>
      <c r="M26" s="734">
        <v>1</v>
      </c>
      <c r="N26" s="735">
        <v>79.7</v>
      </c>
    </row>
    <row r="27" spans="1:14" ht="14.45" customHeight="1" x14ac:dyDescent="0.2">
      <c r="A27" s="729" t="s">
        <v>614</v>
      </c>
      <c r="B27" s="730" t="s">
        <v>615</v>
      </c>
      <c r="C27" s="731" t="s">
        <v>626</v>
      </c>
      <c r="D27" s="732" t="s">
        <v>627</v>
      </c>
      <c r="E27" s="733">
        <v>50113001</v>
      </c>
      <c r="F27" s="732" t="s">
        <v>646</v>
      </c>
      <c r="G27" s="731" t="s">
        <v>649</v>
      </c>
      <c r="H27" s="731">
        <v>991568</v>
      </c>
      <c r="I27" s="731">
        <v>0</v>
      </c>
      <c r="J27" s="731" t="s">
        <v>688</v>
      </c>
      <c r="K27" s="731" t="s">
        <v>329</v>
      </c>
      <c r="L27" s="734">
        <v>239.96999999999994</v>
      </c>
      <c r="M27" s="734">
        <v>6</v>
      </c>
      <c r="N27" s="735">
        <v>1439.8199999999997</v>
      </c>
    </row>
    <row r="28" spans="1:14" ht="14.45" customHeight="1" x14ac:dyDescent="0.2">
      <c r="A28" s="729" t="s">
        <v>614</v>
      </c>
      <c r="B28" s="730" t="s">
        <v>615</v>
      </c>
      <c r="C28" s="731" t="s">
        <v>626</v>
      </c>
      <c r="D28" s="732" t="s">
        <v>627</v>
      </c>
      <c r="E28" s="733">
        <v>50113001</v>
      </c>
      <c r="F28" s="732" t="s">
        <v>646</v>
      </c>
      <c r="G28" s="731" t="s">
        <v>649</v>
      </c>
      <c r="H28" s="731">
        <v>993603</v>
      </c>
      <c r="I28" s="731">
        <v>0</v>
      </c>
      <c r="J28" s="731" t="s">
        <v>689</v>
      </c>
      <c r="K28" s="731" t="s">
        <v>329</v>
      </c>
      <c r="L28" s="734">
        <v>231.17142857142858</v>
      </c>
      <c r="M28" s="734">
        <v>14</v>
      </c>
      <c r="N28" s="735">
        <v>3236.4</v>
      </c>
    </row>
    <row r="29" spans="1:14" ht="14.45" customHeight="1" x14ac:dyDescent="0.2">
      <c r="A29" s="729" t="s">
        <v>614</v>
      </c>
      <c r="B29" s="730" t="s">
        <v>615</v>
      </c>
      <c r="C29" s="731" t="s">
        <v>626</v>
      </c>
      <c r="D29" s="732" t="s">
        <v>627</v>
      </c>
      <c r="E29" s="733">
        <v>50113001</v>
      </c>
      <c r="F29" s="732" t="s">
        <v>646</v>
      </c>
      <c r="G29" s="731" t="s">
        <v>649</v>
      </c>
      <c r="H29" s="731">
        <v>994558</v>
      </c>
      <c r="I29" s="731">
        <v>0</v>
      </c>
      <c r="J29" s="731" t="s">
        <v>690</v>
      </c>
      <c r="K29" s="731" t="s">
        <v>329</v>
      </c>
      <c r="L29" s="734">
        <v>44.299226254928797</v>
      </c>
      <c r="M29" s="734">
        <v>2</v>
      </c>
      <c r="N29" s="735">
        <v>88.598452509857594</v>
      </c>
    </row>
    <row r="30" spans="1:14" ht="14.45" customHeight="1" x14ac:dyDescent="0.2">
      <c r="A30" s="729" t="s">
        <v>614</v>
      </c>
      <c r="B30" s="730" t="s">
        <v>615</v>
      </c>
      <c r="C30" s="731" t="s">
        <v>626</v>
      </c>
      <c r="D30" s="732" t="s">
        <v>627</v>
      </c>
      <c r="E30" s="733">
        <v>50113001</v>
      </c>
      <c r="F30" s="732" t="s">
        <v>646</v>
      </c>
      <c r="G30" s="731" t="s">
        <v>649</v>
      </c>
      <c r="H30" s="731">
        <v>110224</v>
      </c>
      <c r="I30" s="731">
        <v>10224</v>
      </c>
      <c r="J30" s="731" t="s">
        <v>691</v>
      </c>
      <c r="K30" s="731" t="s">
        <v>692</v>
      </c>
      <c r="L30" s="734">
        <v>84.44</v>
      </c>
      <c r="M30" s="734">
        <v>2</v>
      </c>
      <c r="N30" s="735">
        <v>168.88</v>
      </c>
    </row>
    <row r="31" spans="1:14" ht="14.45" customHeight="1" x14ac:dyDescent="0.2">
      <c r="A31" s="729" t="s">
        <v>614</v>
      </c>
      <c r="B31" s="730" t="s">
        <v>615</v>
      </c>
      <c r="C31" s="731" t="s">
        <v>626</v>
      </c>
      <c r="D31" s="732" t="s">
        <v>627</v>
      </c>
      <c r="E31" s="733">
        <v>50113001</v>
      </c>
      <c r="F31" s="732" t="s">
        <v>646</v>
      </c>
      <c r="G31" s="731" t="s">
        <v>649</v>
      </c>
      <c r="H31" s="731">
        <v>143996</v>
      </c>
      <c r="I31" s="731">
        <v>43996</v>
      </c>
      <c r="J31" s="731" t="s">
        <v>693</v>
      </c>
      <c r="K31" s="731" t="s">
        <v>694</v>
      </c>
      <c r="L31" s="734">
        <v>77.88000000000001</v>
      </c>
      <c r="M31" s="734">
        <v>2</v>
      </c>
      <c r="N31" s="735">
        <v>155.76000000000002</v>
      </c>
    </row>
    <row r="32" spans="1:14" ht="14.45" customHeight="1" x14ac:dyDescent="0.2">
      <c r="A32" s="729" t="s">
        <v>614</v>
      </c>
      <c r="B32" s="730" t="s">
        <v>615</v>
      </c>
      <c r="C32" s="731" t="s">
        <v>626</v>
      </c>
      <c r="D32" s="732" t="s">
        <v>627</v>
      </c>
      <c r="E32" s="733">
        <v>50113001</v>
      </c>
      <c r="F32" s="732" t="s">
        <v>646</v>
      </c>
      <c r="G32" s="731" t="s">
        <v>649</v>
      </c>
      <c r="H32" s="731">
        <v>164888</v>
      </c>
      <c r="I32" s="731">
        <v>164888</v>
      </c>
      <c r="J32" s="731" t="s">
        <v>695</v>
      </c>
      <c r="K32" s="731" t="s">
        <v>696</v>
      </c>
      <c r="L32" s="734">
        <v>238.96000000000006</v>
      </c>
      <c r="M32" s="734">
        <v>1</v>
      </c>
      <c r="N32" s="735">
        <v>238.96000000000006</v>
      </c>
    </row>
    <row r="33" spans="1:14" ht="14.45" customHeight="1" x14ac:dyDescent="0.2">
      <c r="A33" s="729" t="s">
        <v>614</v>
      </c>
      <c r="B33" s="730" t="s">
        <v>615</v>
      </c>
      <c r="C33" s="731" t="s">
        <v>626</v>
      </c>
      <c r="D33" s="732" t="s">
        <v>627</v>
      </c>
      <c r="E33" s="733">
        <v>50113001</v>
      </c>
      <c r="F33" s="732" t="s">
        <v>646</v>
      </c>
      <c r="G33" s="731" t="s">
        <v>649</v>
      </c>
      <c r="H33" s="731">
        <v>140097</v>
      </c>
      <c r="I33" s="731">
        <v>140097</v>
      </c>
      <c r="J33" s="731" t="s">
        <v>697</v>
      </c>
      <c r="K33" s="731" t="s">
        <v>698</v>
      </c>
      <c r="L33" s="734">
        <v>93.340000000000018</v>
      </c>
      <c r="M33" s="734">
        <v>1</v>
      </c>
      <c r="N33" s="735">
        <v>93.340000000000018</v>
      </c>
    </row>
    <row r="34" spans="1:14" ht="14.45" customHeight="1" x14ac:dyDescent="0.2">
      <c r="A34" s="729" t="s">
        <v>614</v>
      </c>
      <c r="B34" s="730" t="s">
        <v>615</v>
      </c>
      <c r="C34" s="731" t="s">
        <v>626</v>
      </c>
      <c r="D34" s="732" t="s">
        <v>627</v>
      </c>
      <c r="E34" s="733">
        <v>50113001</v>
      </c>
      <c r="F34" s="732" t="s">
        <v>646</v>
      </c>
      <c r="G34" s="731" t="s">
        <v>649</v>
      </c>
      <c r="H34" s="731">
        <v>230053</v>
      </c>
      <c r="I34" s="731">
        <v>230053</v>
      </c>
      <c r="J34" s="731" t="s">
        <v>699</v>
      </c>
      <c r="K34" s="731" t="s">
        <v>700</v>
      </c>
      <c r="L34" s="734">
        <v>129.10000000000002</v>
      </c>
      <c r="M34" s="734">
        <v>2</v>
      </c>
      <c r="N34" s="735">
        <v>258.20000000000005</v>
      </c>
    </row>
    <row r="35" spans="1:14" ht="14.45" customHeight="1" x14ac:dyDescent="0.2">
      <c r="A35" s="729" t="s">
        <v>614</v>
      </c>
      <c r="B35" s="730" t="s">
        <v>615</v>
      </c>
      <c r="C35" s="731" t="s">
        <v>626</v>
      </c>
      <c r="D35" s="732" t="s">
        <v>627</v>
      </c>
      <c r="E35" s="733">
        <v>50113001</v>
      </c>
      <c r="F35" s="732" t="s">
        <v>646</v>
      </c>
      <c r="G35" s="731" t="s">
        <v>649</v>
      </c>
      <c r="H35" s="731">
        <v>230051</v>
      </c>
      <c r="I35" s="731">
        <v>230051</v>
      </c>
      <c r="J35" s="731" t="s">
        <v>701</v>
      </c>
      <c r="K35" s="731" t="s">
        <v>702</v>
      </c>
      <c r="L35" s="734">
        <v>51.980000000000004</v>
      </c>
      <c r="M35" s="734">
        <v>10</v>
      </c>
      <c r="N35" s="735">
        <v>519.80000000000007</v>
      </c>
    </row>
    <row r="36" spans="1:14" ht="14.45" customHeight="1" x14ac:dyDescent="0.2">
      <c r="A36" s="729" t="s">
        <v>614</v>
      </c>
      <c r="B36" s="730" t="s">
        <v>615</v>
      </c>
      <c r="C36" s="731" t="s">
        <v>626</v>
      </c>
      <c r="D36" s="732" t="s">
        <v>627</v>
      </c>
      <c r="E36" s="733">
        <v>50113001</v>
      </c>
      <c r="F36" s="732" t="s">
        <v>646</v>
      </c>
      <c r="G36" s="731" t="s">
        <v>649</v>
      </c>
      <c r="H36" s="731">
        <v>230496</v>
      </c>
      <c r="I36" s="731">
        <v>230496</v>
      </c>
      <c r="J36" s="731" t="s">
        <v>703</v>
      </c>
      <c r="K36" s="731" t="s">
        <v>329</v>
      </c>
      <c r="L36" s="734">
        <v>104.83058823529412</v>
      </c>
      <c r="M36" s="734">
        <v>17</v>
      </c>
      <c r="N36" s="735">
        <v>1782.12</v>
      </c>
    </row>
    <row r="37" spans="1:14" ht="14.45" customHeight="1" x14ac:dyDescent="0.2">
      <c r="A37" s="729" t="s">
        <v>614</v>
      </c>
      <c r="B37" s="730" t="s">
        <v>615</v>
      </c>
      <c r="C37" s="731" t="s">
        <v>626</v>
      </c>
      <c r="D37" s="732" t="s">
        <v>627</v>
      </c>
      <c r="E37" s="733">
        <v>50113001</v>
      </c>
      <c r="F37" s="732" t="s">
        <v>646</v>
      </c>
      <c r="G37" s="731" t="s">
        <v>649</v>
      </c>
      <c r="H37" s="731">
        <v>230497</v>
      </c>
      <c r="I37" s="731">
        <v>230497</v>
      </c>
      <c r="J37" s="731" t="s">
        <v>704</v>
      </c>
      <c r="K37" s="731" t="s">
        <v>329</v>
      </c>
      <c r="L37" s="734">
        <v>163.53</v>
      </c>
      <c r="M37" s="734">
        <v>6</v>
      </c>
      <c r="N37" s="735">
        <v>981.18</v>
      </c>
    </row>
    <row r="38" spans="1:14" ht="14.45" customHeight="1" x14ac:dyDescent="0.2">
      <c r="A38" s="729" t="s">
        <v>614</v>
      </c>
      <c r="B38" s="730" t="s">
        <v>615</v>
      </c>
      <c r="C38" s="731" t="s">
        <v>626</v>
      </c>
      <c r="D38" s="732" t="s">
        <v>627</v>
      </c>
      <c r="E38" s="733">
        <v>50113001</v>
      </c>
      <c r="F38" s="732" t="s">
        <v>646</v>
      </c>
      <c r="G38" s="731" t="s">
        <v>649</v>
      </c>
      <c r="H38" s="731">
        <v>99884</v>
      </c>
      <c r="I38" s="731">
        <v>99884</v>
      </c>
      <c r="J38" s="731" t="s">
        <v>705</v>
      </c>
      <c r="K38" s="731" t="s">
        <v>706</v>
      </c>
      <c r="L38" s="734">
        <v>133.84000000000003</v>
      </c>
      <c r="M38" s="734">
        <v>1</v>
      </c>
      <c r="N38" s="735">
        <v>133.84000000000003</v>
      </c>
    </row>
    <row r="39" spans="1:14" ht="14.45" customHeight="1" x14ac:dyDescent="0.2">
      <c r="A39" s="729" t="s">
        <v>614</v>
      </c>
      <c r="B39" s="730" t="s">
        <v>615</v>
      </c>
      <c r="C39" s="731" t="s">
        <v>626</v>
      </c>
      <c r="D39" s="732" t="s">
        <v>627</v>
      </c>
      <c r="E39" s="733">
        <v>50113001</v>
      </c>
      <c r="F39" s="732" t="s">
        <v>646</v>
      </c>
      <c r="G39" s="731" t="s">
        <v>649</v>
      </c>
      <c r="H39" s="731">
        <v>238142</v>
      </c>
      <c r="I39" s="731">
        <v>238142</v>
      </c>
      <c r="J39" s="731" t="s">
        <v>707</v>
      </c>
      <c r="K39" s="731" t="s">
        <v>708</v>
      </c>
      <c r="L39" s="734">
        <v>58.840000000000011</v>
      </c>
      <c r="M39" s="734">
        <v>3</v>
      </c>
      <c r="N39" s="735">
        <v>176.52000000000004</v>
      </c>
    </row>
    <row r="40" spans="1:14" ht="14.45" customHeight="1" x14ac:dyDescent="0.2">
      <c r="A40" s="729" t="s">
        <v>614</v>
      </c>
      <c r="B40" s="730" t="s">
        <v>615</v>
      </c>
      <c r="C40" s="731" t="s">
        <v>626</v>
      </c>
      <c r="D40" s="732" t="s">
        <v>627</v>
      </c>
      <c r="E40" s="733">
        <v>50113001</v>
      </c>
      <c r="F40" s="732" t="s">
        <v>646</v>
      </c>
      <c r="G40" s="731" t="s">
        <v>649</v>
      </c>
      <c r="H40" s="731">
        <v>230417</v>
      </c>
      <c r="I40" s="731">
        <v>230417</v>
      </c>
      <c r="J40" s="731" t="s">
        <v>709</v>
      </c>
      <c r="K40" s="731" t="s">
        <v>710</v>
      </c>
      <c r="L40" s="734">
        <v>52.386666666666663</v>
      </c>
      <c r="M40" s="734">
        <v>3</v>
      </c>
      <c r="N40" s="735">
        <v>157.16</v>
      </c>
    </row>
    <row r="41" spans="1:14" ht="14.45" customHeight="1" x14ac:dyDescent="0.2">
      <c r="A41" s="729" t="s">
        <v>614</v>
      </c>
      <c r="B41" s="730" t="s">
        <v>615</v>
      </c>
      <c r="C41" s="731" t="s">
        <v>626</v>
      </c>
      <c r="D41" s="732" t="s">
        <v>627</v>
      </c>
      <c r="E41" s="733">
        <v>50113001</v>
      </c>
      <c r="F41" s="732" t="s">
        <v>646</v>
      </c>
      <c r="G41" s="731" t="s">
        <v>649</v>
      </c>
      <c r="H41" s="731">
        <v>230409</v>
      </c>
      <c r="I41" s="731">
        <v>230409</v>
      </c>
      <c r="J41" s="731" t="s">
        <v>711</v>
      </c>
      <c r="K41" s="731" t="s">
        <v>712</v>
      </c>
      <c r="L41" s="734">
        <v>19.82</v>
      </c>
      <c r="M41" s="734">
        <v>2</v>
      </c>
      <c r="N41" s="735">
        <v>39.64</v>
      </c>
    </row>
    <row r="42" spans="1:14" ht="14.45" customHeight="1" x14ac:dyDescent="0.2">
      <c r="A42" s="729" t="s">
        <v>614</v>
      </c>
      <c r="B42" s="730" t="s">
        <v>615</v>
      </c>
      <c r="C42" s="731" t="s">
        <v>626</v>
      </c>
      <c r="D42" s="732" t="s">
        <v>627</v>
      </c>
      <c r="E42" s="733">
        <v>50113001</v>
      </c>
      <c r="F42" s="732" t="s">
        <v>646</v>
      </c>
      <c r="G42" s="731" t="s">
        <v>649</v>
      </c>
      <c r="H42" s="731">
        <v>207779</v>
      </c>
      <c r="I42" s="731">
        <v>207779</v>
      </c>
      <c r="J42" s="731" t="s">
        <v>713</v>
      </c>
      <c r="K42" s="731" t="s">
        <v>714</v>
      </c>
      <c r="L42" s="734">
        <v>186.33</v>
      </c>
      <c r="M42" s="734">
        <v>1</v>
      </c>
      <c r="N42" s="735">
        <v>186.33</v>
      </c>
    </row>
    <row r="43" spans="1:14" ht="14.45" customHeight="1" x14ac:dyDescent="0.2">
      <c r="A43" s="729" t="s">
        <v>614</v>
      </c>
      <c r="B43" s="730" t="s">
        <v>615</v>
      </c>
      <c r="C43" s="731" t="s">
        <v>626</v>
      </c>
      <c r="D43" s="732" t="s">
        <v>627</v>
      </c>
      <c r="E43" s="733">
        <v>50113001</v>
      </c>
      <c r="F43" s="732" t="s">
        <v>646</v>
      </c>
      <c r="G43" s="731" t="s">
        <v>329</v>
      </c>
      <c r="H43" s="731">
        <v>847085</v>
      </c>
      <c r="I43" s="731">
        <v>115401</v>
      </c>
      <c r="J43" s="731" t="s">
        <v>715</v>
      </c>
      <c r="K43" s="731" t="s">
        <v>716</v>
      </c>
      <c r="L43" s="734">
        <v>606.69500000000005</v>
      </c>
      <c r="M43" s="734">
        <v>1</v>
      </c>
      <c r="N43" s="735">
        <v>606.69500000000005</v>
      </c>
    </row>
    <row r="44" spans="1:14" ht="14.45" customHeight="1" x14ac:dyDescent="0.2">
      <c r="A44" s="729" t="s">
        <v>614</v>
      </c>
      <c r="B44" s="730" t="s">
        <v>615</v>
      </c>
      <c r="C44" s="731" t="s">
        <v>626</v>
      </c>
      <c r="D44" s="732" t="s">
        <v>627</v>
      </c>
      <c r="E44" s="733">
        <v>50113001</v>
      </c>
      <c r="F44" s="732" t="s">
        <v>646</v>
      </c>
      <c r="G44" s="731" t="s">
        <v>649</v>
      </c>
      <c r="H44" s="731">
        <v>207939</v>
      </c>
      <c r="I44" s="731">
        <v>207939</v>
      </c>
      <c r="J44" s="731" t="s">
        <v>717</v>
      </c>
      <c r="K44" s="731" t="s">
        <v>718</v>
      </c>
      <c r="L44" s="734">
        <v>61.359999999999985</v>
      </c>
      <c r="M44" s="734">
        <v>2</v>
      </c>
      <c r="N44" s="735">
        <v>122.71999999999997</v>
      </c>
    </row>
    <row r="45" spans="1:14" ht="14.45" customHeight="1" x14ac:dyDescent="0.2">
      <c r="A45" s="729" t="s">
        <v>614</v>
      </c>
      <c r="B45" s="730" t="s">
        <v>615</v>
      </c>
      <c r="C45" s="731" t="s">
        <v>626</v>
      </c>
      <c r="D45" s="732" t="s">
        <v>627</v>
      </c>
      <c r="E45" s="733">
        <v>50113001</v>
      </c>
      <c r="F45" s="732" t="s">
        <v>646</v>
      </c>
      <c r="G45" s="731" t="s">
        <v>649</v>
      </c>
      <c r="H45" s="731">
        <v>207940</v>
      </c>
      <c r="I45" s="731">
        <v>207940</v>
      </c>
      <c r="J45" s="731" t="s">
        <v>719</v>
      </c>
      <c r="K45" s="731" t="s">
        <v>720</v>
      </c>
      <c r="L45" s="734">
        <v>73.06</v>
      </c>
      <c r="M45" s="734">
        <v>1</v>
      </c>
      <c r="N45" s="735">
        <v>73.06</v>
      </c>
    </row>
    <row r="46" spans="1:14" ht="14.45" customHeight="1" x14ac:dyDescent="0.2">
      <c r="A46" s="729" t="s">
        <v>614</v>
      </c>
      <c r="B46" s="730" t="s">
        <v>615</v>
      </c>
      <c r="C46" s="731" t="s">
        <v>626</v>
      </c>
      <c r="D46" s="732" t="s">
        <v>627</v>
      </c>
      <c r="E46" s="733">
        <v>50113001</v>
      </c>
      <c r="F46" s="732" t="s">
        <v>646</v>
      </c>
      <c r="G46" s="731" t="s">
        <v>649</v>
      </c>
      <c r="H46" s="731">
        <v>214525</v>
      </c>
      <c r="I46" s="731">
        <v>214525</v>
      </c>
      <c r="J46" s="731" t="s">
        <v>721</v>
      </c>
      <c r="K46" s="731" t="s">
        <v>722</v>
      </c>
      <c r="L46" s="734">
        <v>26.43</v>
      </c>
      <c r="M46" s="734">
        <v>1</v>
      </c>
      <c r="N46" s="735">
        <v>26.43</v>
      </c>
    </row>
    <row r="47" spans="1:14" ht="14.45" customHeight="1" x14ac:dyDescent="0.2">
      <c r="A47" s="729" t="s">
        <v>614</v>
      </c>
      <c r="B47" s="730" t="s">
        <v>615</v>
      </c>
      <c r="C47" s="731" t="s">
        <v>626</v>
      </c>
      <c r="D47" s="732" t="s">
        <v>627</v>
      </c>
      <c r="E47" s="733">
        <v>50113001</v>
      </c>
      <c r="F47" s="732" t="s">
        <v>646</v>
      </c>
      <c r="G47" s="731" t="s">
        <v>663</v>
      </c>
      <c r="H47" s="731">
        <v>113767</v>
      </c>
      <c r="I47" s="731">
        <v>13767</v>
      </c>
      <c r="J47" s="731" t="s">
        <v>723</v>
      </c>
      <c r="K47" s="731" t="s">
        <v>724</v>
      </c>
      <c r="L47" s="734">
        <v>44.829999999999991</v>
      </c>
      <c r="M47" s="734">
        <v>1</v>
      </c>
      <c r="N47" s="735">
        <v>44.829999999999991</v>
      </c>
    </row>
    <row r="48" spans="1:14" ht="14.45" customHeight="1" x14ac:dyDescent="0.2">
      <c r="A48" s="729" t="s">
        <v>614</v>
      </c>
      <c r="B48" s="730" t="s">
        <v>615</v>
      </c>
      <c r="C48" s="731" t="s">
        <v>626</v>
      </c>
      <c r="D48" s="732" t="s">
        <v>627</v>
      </c>
      <c r="E48" s="733">
        <v>50113001</v>
      </c>
      <c r="F48" s="732" t="s">
        <v>646</v>
      </c>
      <c r="G48" s="731" t="s">
        <v>649</v>
      </c>
      <c r="H48" s="731">
        <v>198191</v>
      </c>
      <c r="I48" s="731">
        <v>98191</v>
      </c>
      <c r="J48" s="731" t="s">
        <v>725</v>
      </c>
      <c r="K48" s="731" t="s">
        <v>726</v>
      </c>
      <c r="L48" s="734">
        <v>187.44000000000003</v>
      </c>
      <c r="M48" s="734">
        <v>1</v>
      </c>
      <c r="N48" s="735">
        <v>187.44000000000003</v>
      </c>
    </row>
    <row r="49" spans="1:14" ht="14.45" customHeight="1" x14ac:dyDescent="0.2">
      <c r="A49" s="729" t="s">
        <v>614</v>
      </c>
      <c r="B49" s="730" t="s">
        <v>615</v>
      </c>
      <c r="C49" s="731" t="s">
        <v>626</v>
      </c>
      <c r="D49" s="732" t="s">
        <v>627</v>
      </c>
      <c r="E49" s="733">
        <v>50113001</v>
      </c>
      <c r="F49" s="732" t="s">
        <v>646</v>
      </c>
      <c r="G49" s="731" t="s">
        <v>649</v>
      </c>
      <c r="H49" s="731">
        <v>193104</v>
      </c>
      <c r="I49" s="731">
        <v>93104</v>
      </c>
      <c r="J49" s="731" t="s">
        <v>727</v>
      </c>
      <c r="K49" s="731" t="s">
        <v>728</v>
      </c>
      <c r="L49" s="734">
        <v>47.27000000000001</v>
      </c>
      <c r="M49" s="734">
        <v>1</v>
      </c>
      <c r="N49" s="735">
        <v>47.27000000000001</v>
      </c>
    </row>
    <row r="50" spans="1:14" ht="14.45" customHeight="1" x14ac:dyDescent="0.2">
      <c r="A50" s="729" t="s">
        <v>614</v>
      </c>
      <c r="B50" s="730" t="s">
        <v>615</v>
      </c>
      <c r="C50" s="731" t="s">
        <v>626</v>
      </c>
      <c r="D50" s="732" t="s">
        <v>627</v>
      </c>
      <c r="E50" s="733">
        <v>50113001</v>
      </c>
      <c r="F50" s="732" t="s">
        <v>646</v>
      </c>
      <c r="G50" s="731" t="s">
        <v>649</v>
      </c>
      <c r="H50" s="731">
        <v>193105</v>
      </c>
      <c r="I50" s="731">
        <v>93105</v>
      </c>
      <c r="J50" s="731" t="s">
        <v>727</v>
      </c>
      <c r="K50" s="731" t="s">
        <v>729</v>
      </c>
      <c r="L50" s="734">
        <v>208.33</v>
      </c>
      <c r="M50" s="734">
        <v>1</v>
      </c>
      <c r="N50" s="735">
        <v>208.33</v>
      </c>
    </row>
    <row r="51" spans="1:14" ht="14.45" customHeight="1" x14ac:dyDescent="0.2">
      <c r="A51" s="729" t="s">
        <v>614</v>
      </c>
      <c r="B51" s="730" t="s">
        <v>615</v>
      </c>
      <c r="C51" s="731" t="s">
        <v>626</v>
      </c>
      <c r="D51" s="732" t="s">
        <v>627</v>
      </c>
      <c r="E51" s="733">
        <v>50113001</v>
      </c>
      <c r="F51" s="732" t="s">
        <v>646</v>
      </c>
      <c r="G51" s="731" t="s">
        <v>649</v>
      </c>
      <c r="H51" s="731">
        <v>114075</v>
      </c>
      <c r="I51" s="731">
        <v>14075</v>
      </c>
      <c r="J51" s="731" t="s">
        <v>730</v>
      </c>
      <c r="K51" s="731" t="s">
        <v>731</v>
      </c>
      <c r="L51" s="734">
        <v>294.6608571428572</v>
      </c>
      <c r="M51" s="734">
        <v>35</v>
      </c>
      <c r="N51" s="735">
        <v>10313.130000000001</v>
      </c>
    </row>
    <row r="52" spans="1:14" ht="14.45" customHeight="1" x14ac:dyDescent="0.2">
      <c r="A52" s="729" t="s">
        <v>614</v>
      </c>
      <c r="B52" s="730" t="s">
        <v>615</v>
      </c>
      <c r="C52" s="731" t="s">
        <v>626</v>
      </c>
      <c r="D52" s="732" t="s">
        <v>627</v>
      </c>
      <c r="E52" s="733">
        <v>50113001</v>
      </c>
      <c r="F52" s="732" t="s">
        <v>646</v>
      </c>
      <c r="G52" s="731" t="s">
        <v>649</v>
      </c>
      <c r="H52" s="731">
        <v>201992</v>
      </c>
      <c r="I52" s="731">
        <v>201992</v>
      </c>
      <c r="J52" s="731" t="s">
        <v>730</v>
      </c>
      <c r="K52" s="731" t="s">
        <v>732</v>
      </c>
      <c r="L52" s="734">
        <v>552.91666666666663</v>
      </c>
      <c r="M52" s="734">
        <v>3</v>
      </c>
      <c r="N52" s="735">
        <v>1658.75</v>
      </c>
    </row>
    <row r="53" spans="1:14" ht="14.45" customHeight="1" x14ac:dyDescent="0.2">
      <c r="A53" s="729" t="s">
        <v>614</v>
      </c>
      <c r="B53" s="730" t="s">
        <v>615</v>
      </c>
      <c r="C53" s="731" t="s">
        <v>626</v>
      </c>
      <c r="D53" s="732" t="s">
        <v>627</v>
      </c>
      <c r="E53" s="733">
        <v>50113001</v>
      </c>
      <c r="F53" s="732" t="s">
        <v>646</v>
      </c>
      <c r="G53" s="731" t="s">
        <v>649</v>
      </c>
      <c r="H53" s="731">
        <v>118390</v>
      </c>
      <c r="I53" s="731">
        <v>18390</v>
      </c>
      <c r="J53" s="731" t="s">
        <v>733</v>
      </c>
      <c r="K53" s="731" t="s">
        <v>734</v>
      </c>
      <c r="L53" s="734">
        <v>256.5</v>
      </c>
      <c r="M53" s="734">
        <v>1</v>
      </c>
      <c r="N53" s="735">
        <v>256.5</v>
      </c>
    </row>
    <row r="54" spans="1:14" ht="14.45" customHeight="1" x14ac:dyDescent="0.2">
      <c r="A54" s="729" t="s">
        <v>614</v>
      </c>
      <c r="B54" s="730" t="s">
        <v>615</v>
      </c>
      <c r="C54" s="731" t="s">
        <v>626</v>
      </c>
      <c r="D54" s="732" t="s">
        <v>627</v>
      </c>
      <c r="E54" s="733">
        <v>50113001</v>
      </c>
      <c r="F54" s="732" t="s">
        <v>646</v>
      </c>
      <c r="G54" s="731" t="s">
        <v>649</v>
      </c>
      <c r="H54" s="731">
        <v>230421</v>
      </c>
      <c r="I54" s="731">
        <v>230421</v>
      </c>
      <c r="J54" s="731" t="s">
        <v>735</v>
      </c>
      <c r="K54" s="731" t="s">
        <v>736</v>
      </c>
      <c r="L54" s="734">
        <v>76.989999999999995</v>
      </c>
      <c r="M54" s="734">
        <v>15</v>
      </c>
      <c r="N54" s="735">
        <v>1154.8499999999999</v>
      </c>
    </row>
    <row r="55" spans="1:14" ht="14.45" customHeight="1" x14ac:dyDescent="0.2">
      <c r="A55" s="729" t="s">
        <v>614</v>
      </c>
      <c r="B55" s="730" t="s">
        <v>615</v>
      </c>
      <c r="C55" s="731" t="s">
        <v>626</v>
      </c>
      <c r="D55" s="732" t="s">
        <v>627</v>
      </c>
      <c r="E55" s="733">
        <v>50113001</v>
      </c>
      <c r="F55" s="732" t="s">
        <v>646</v>
      </c>
      <c r="G55" s="731" t="s">
        <v>649</v>
      </c>
      <c r="H55" s="731">
        <v>846346</v>
      </c>
      <c r="I55" s="731">
        <v>119672</v>
      </c>
      <c r="J55" s="731" t="s">
        <v>737</v>
      </c>
      <c r="K55" s="731" t="s">
        <v>738</v>
      </c>
      <c r="L55" s="734">
        <v>111.72590163934426</v>
      </c>
      <c r="M55" s="734">
        <v>61</v>
      </c>
      <c r="N55" s="735">
        <v>6815.28</v>
      </c>
    </row>
    <row r="56" spans="1:14" ht="14.45" customHeight="1" x14ac:dyDescent="0.2">
      <c r="A56" s="729" t="s">
        <v>614</v>
      </c>
      <c r="B56" s="730" t="s">
        <v>615</v>
      </c>
      <c r="C56" s="731" t="s">
        <v>626</v>
      </c>
      <c r="D56" s="732" t="s">
        <v>627</v>
      </c>
      <c r="E56" s="733">
        <v>50113001</v>
      </c>
      <c r="F56" s="732" t="s">
        <v>646</v>
      </c>
      <c r="G56" s="731" t="s">
        <v>649</v>
      </c>
      <c r="H56" s="731">
        <v>183318</v>
      </c>
      <c r="I56" s="731">
        <v>83318</v>
      </c>
      <c r="J56" s="731" t="s">
        <v>739</v>
      </c>
      <c r="K56" s="731" t="s">
        <v>740</v>
      </c>
      <c r="L56" s="734">
        <v>31.77</v>
      </c>
      <c r="M56" s="734">
        <v>1</v>
      </c>
      <c r="N56" s="735">
        <v>31.77</v>
      </c>
    </row>
    <row r="57" spans="1:14" ht="14.45" customHeight="1" x14ac:dyDescent="0.2">
      <c r="A57" s="729" t="s">
        <v>614</v>
      </c>
      <c r="B57" s="730" t="s">
        <v>615</v>
      </c>
      <c r="C57" s="731" t="s">
        <v>626</v>
      </c>
      <c r="D57" s="732" t="s">
        <v>627</v>
      </c>
      <c r="E57" s="733">
        <v>50113001</v>
      </c>
      <c r="F57" s="732" t="s">
        <v>646</v>
      </c>
      <c r="G57" s="731" t="s">
        <v>649</v>
      </c>
      <c r="H57" s="731">
        <v>102479</v>
      </c>
      <c r="I57" s="731">
        <v>2479</v>
      </c>
      <c r="J57" s="731" t="s">
        <v>741</v>
      </c>
      <c r="K57" s="731" t="s">
        <v>742</v>
      </c>
      <c r="L57" s="734">
        <v>65.490000000000023</v>
      </c>
      <c r="M57" s="734">
        <v>1</v>
      </c>
      <c r="N57" s="735">
        <v>65.490000000000023</v>
      </c>
    </row>
    <row r="58" spans="1:14" ht="14.45" customHeight="1" x14ac:dyDescent="0.2">
      <c r="A58" s="729" t="s">
        <v>614</v>
      </c>
      <c r="B58" s="730" t="s">
        <v>615</v>
      </c>
      <c r="C58" s="731" t="s">
        <v>626</v>
      </c>
      <c r="D58" s="732" t="s">
        <v>627</v>
      </c>
      <c r="E58" s="733">
        <v>50113001</v>
      </c>
      <c r="F58" s="732" t="s">
        <v>646</v>
      </c>
      <c r="G58" s="731" t="s">
        <v>649</v>
      </c>
      <c r="H58" s="731">
        <v>175289</v>
      </c>
      <c r="I58" s="731">
        <v>75289</v>
      </c>
      <c r="J58" s="731" t="s">
        <v>743</v>
      </c>
      <c r="K58" s="731" t="s">
        <v>744</v>
      </c>
      <c r="L58" s="734">
        <v>124.09999999999998</v>
      </c>
      <c r="M58" s="734">
        <v>2</v>
      </c>
      <c r="N58" s="735">
        <v>248.19999999999996</v>
      </c>
    </row>
    <row r="59" spans="1:14" ht="14.45" customHeight="1" x14ac:dyDescent="0.2">
      <c r="A59" s="729" t="s">
        <v>614</v>
      </c>
      <c r="B59" s="730" t="s">
        <v>615</v>
      </c>
      <c r="C59" s="731" t="s">
        <v>626</v>
      </c>
      <c r="D59" s="732" t="s">
        <v>627</v>
      </c>
      <c r="E59" s="733">
        <v>50113001</v>
      </c>
      <c r="F59" s="732" t="s">
        <v>646</v>
      </c>
      <c r="G59" s="731" t="s">
        <v>649</v>
      </c>
      <c r="H59" s="731">
        <v>154539</v>
      </c>
      <c r="I59" s="731">
        <v>54539</v>
      </c>
      <c r="J59" s="731" t="s">
        <v>745</v>
      </c>
      <c r="K59" s="731" t="s">
        <v>746</v>
      </c>
      <c r="L59" s="734">
        <v>60.160000000000011</v>
      </c>
      <c r="M59" s="734">
        <v>4</v>
      </c>
      <c r="N59" s="735">
        <v>240.64000000000004</v>
      </c>
    </row>
    <row r="60" spans="1:14" ht="14.45" customHeight="1" x14ac:dyDescent="0.2">
      <c r="A60" s="729" t="s">
        <v>614</v>
      </c>
      <c r="B60" s="730" t="s">
        <v>615</v>
      </c>
      <c r="C60" s="731" t="s">
        <v>626</v>
      </c>
      <c r="D60" s="732" t="s">
        <v>627</v>
      </c>
      <c r="E60" s="733">
        <v>50113001</v>
      </c>
      <c r="F60" s="732" t="s">
        <v>646</v>
      </c>
      <c r="G60" s="731" t="s">
        <v>663</v>
      </c>
      <c r="H60" s="731">
        <v>231007</v>
      </c>
      <c r="I60" s="731">
        <v>231007</v>
      </c>
      <c r="J60" s="731" t="s">
        <v>747</v>
      </c>
      <c r="K60" s="731" t="s">
        <v>748</v>
      </c>
      <c r="L60" s="734">
        <v>197.32999999999996</v>
      </c>
      <c r="M60" s="734">
        <v>1</v>
      </c>
      <c r="N60" s="735">
        <v>197.32999999999996</v>
      </c>
    </row>
    <row r="61" spans="1:14" ht="14.45" customHeight="1" x14ac:dyDescent="0.2">
      <c r="A61" s="729" t="s">
        <v>614</v>
      </c>
      <c r="B61" s="730" t="s">
        <v>615</v>
      </c>
      <c r="C61" s="731" t="s">
        <v>626</v>
      </c>
      <c r="D61" s="732" t="s">
        <v>627</v>
      </c>
      <c r="E61" s="733">
        <v>50113001</v>
      </c>
      <c r="F61" s="732" t="s">
        <v>646</v>
      </c>
      <c r="G61" s="731" t="s">
        <v>649</v>
      </c>
      <c r="H61" s="731">
        <v>185656</v>
      </c>
      <c r="I61" s="731">
        <v>85656</v>
      </c>
      <c r="J61" s="731" t="s">
        <v>749</v>
      </c>
      <c r="K61" s="731" t="s">
        <v>750</v>
      </c>
      <c r="L61" s="734">
        <v>69.22</v>
      </c>
      <c r="M61" s="734">
        <v>1</v>
      </c>
      <c r="N61" s="735">
        <v>69.22</v>
      </c>
    </row>
    <row r="62" spans="1:14" ht="14.45" customHeight="1" x14ac:dyDescent="0.2">
      <c r="A62" s="729" t="s">
        <v>614</v>
      </c>
      <c r="B62" s="730" t="s">
        <v>615</v>
      </c>
      <c r="C62" s="731" t="s">
        <v>626</v>
      </c>
      <c r="D62" s="732" t="s">
        <v>627</v>
      </c>
      <c r="E62" s="733">
        <v>50113001</v>
      </c>
      <c r="F62" s="732" t="s">
        <v>646</v>
      </c>
      <c r="G62" s="731" t="s">
        <v>649</v>
      </c>
      <c r="H62" s="731">
        <v>226525</v>
      </c>
      <c r="I62" s="731">
        <v>226525</v>
      </c>
      <c r="J62" s="731" t="s">
        <v>751</v>
      </c>
      <c r="K62" s="731" t="s">
        <v>752</v>
      </c>
      <c r="L62" s="734">
        <v>79.260625000000005</v>
      </c>
      <c r="M62" s="734">
        <v>16</v>
      </c>
      <c r="N62" s="735">
        <v>1268.17</v>
      </c>
    </row>
    <row r="63" spans="1:14" ht="14.45" customHeight="1" x14ac:dyDescent="0.2">
      <c r="A63" s="729" t="s">
        <v>614</v>
      </c>
      <c r="B63" s="730" t="s">
        <v>615</v>
      </c>
      <c r="C63" s="731" t="s">
        <v>626</v>
      </c>
      <c r="D63" s="732" t="s">
        <v>627</v>
      </c>
      <c r="E63" s="733">
        <v>50113001</v>
      </c>
      <c r="F63" s="732" t="s">
        <v>646</v>
      </c>
      <c r="G63" s="731" t="s">
        <v>649</v>
      </c>
      <c r="H63" s="731">
        <v>226523</v>
      </c>
      <c r="I63" s="731">
        <v>226523</v>
      </c>
      <c r="J63" s="731" t="s">
        <v>751</v>
      </c>
      <c r="K63" s="731" t="s">
        <v>753</v>
      </c>
      <c r="L63" s="734">
        <v>51.959999999999987</v>
      </c>
      <c r="M63" s="734">
        <v>7</v>
      </c>
      <c r="N63" s="735">
        <v>363.71999999999991</v>
      </c>
    </row>
    <row r="64" spans="1:14" ht="14.45" customHeight="1" x14ac:dyDescent="0.2">
      <c r="A64" s="729" t="s">
        <v>614</v>
      </c>
      <c r="B64" s="730" t="s">
        <v>615</v>
      </c>
      <c r="C64" s="731" t="s">
        <v>626</v>
      </c>
      <c r="D64" s="732" t="s">
        <v>627</v>
      </c>
      <c r="E64" s="733">
        <v>50113001</v>
      </c>
      <c r="F64" s="732" t="s">
        <v>646</v>
      </c>
      <c r="G64" s="731" t="s">
        <v>649</v>
      </c>
      <c r="H64" s="731">
        <v>905098</v>
      </c>
      <c r="I64" s="731">
        <v>23989</v>
      </c>
      <c r="J64" s="731" t="s">
        <v>754</v>
      </c>
      <c r="K64" s="731" t="s">
        <v>329</v>
      </c>
      <c r="L64" s="734">
        <v>398.86100000000005</v>
      </c>
      <c r="M64" s="734">
        <v>6</v>
      </c>
      <c r="N64" s="735">
        <v>2393.1660000000002</v>
      </c>
    </row>
    <row r="65" spans="1:14" ht="14.45" customHeight="1" x14ac:dyDescent="0.2">
      <c r="A65" s="729" t="s">
        <v>614</v>
      </c>
      <c r="B65" s="730" t="s">
        <v>615</v>
      </c>
      <c r="C65" s="731" t="s">
        <v>626</v>
      </c>
      <c r="D65" s="732" t="s">
        <v>627</v>
      </c>
      <c r="E65" s="733">
        <v>50113001</v>
      </c>
      <c r="F65" s="732" t="s">
        <v>646</v>
      </c>
      <c r="G65" s="731" t="s">
        <v>649</v>
      </c>
      <c r="H65" s="731">
        <v>920154</v>
      </c>
      <c r="I65" s="731">
        <v>0</v>
      </c>
      <c r="J65" s="731" t="s">
        <v>755</v>
      </c>
      <c r="K65" s="731" t="s">
        <v>329</v>
      </c>
      <c r="L65" s="734">
        <v>273.4568958865442</v>
      </c>
      <c r="M65" s="734">
        <v>16</v>
      </c>
      <c r="N65" s="735">
        <v>4375.3103341847072</v>
      </c>
    </row>
    <row r="66" spans="1:14" ht="14.45" customHeight="1" x14ac:dyDescent="0.2">
      <c r="A66" s="729" t="s">
        <v>614</v>
      </c>
      <c r="B66" s="730" t="s">
        <v>615</v>
      </c>
      <c r="C66" s="731" t="s">
        <v>626</v>
      </c>
      <c r="D66" s="732" t="s">
        <v>627</v>
      </c>
      <c r="E66" s="733">
        <v>50113001</v>
      </c>
      <c r="F66" s="732" t="s">
        <v>646</v>
      </c>
      <c r="G66" s="731" t="s">
        <v>649</v>
      </c>
      <c r="H66" s="731">
        <v>215476</v>
      </c>
      <c r="I66" s="731">
        <v>215476</v>
      </c>
      <c r="J66" s="731" t="s">
        <v>756</v>
      </c>
      <c r="K66" s="731" t="s">
        <v>757</v>
      </c>
      <c r="L66" s="734">
        <v>122.97499999999999</v>
      </c>
      <c r="M66" s="734">
        <v>2</v>
      </c>
      <c r="N66" s="735">
        <v>245.95</v>
      </c>
    </row>
    <row r="67" spans="1:14" ht="14.45" customHeight="1" x14ac:dyDescent="0.2">
      <c r="A67" s="729" t="s">
        <v>614</v>
      </c>
      <c r="B67" s="730" t="s">
        <v>615</v>
      </c>
      <c r="C67" s="731" t="s">
        <v>626</v>
      </c>
      <c r="D67" s="732" t="s">
        <v>627</v>
      </c>
      <c r="E67" s="733">
        <v>50113001</v>
      </c>
      <c r="F67" s="732" t="s">
        <v>646</v>
      </c>
      <c r="G67" s="731" t="s">
        <v>649</v>
      </c>
      <c r="H67" s="731">
        <v>210108</v>
      </c>
      <c r="I67" s="731">
        <v>210108</v>
      </c>
      <c r="J67" s="731" t="s">
        <v>758</v>
      </c>
      <c r="K67" s="731" t="s">
        <v>759</v>
      </c>
      <c r="L67" s="734">
        <v>734.14</v>
      </c>
      <c r="M67" s="734">
        <v>1</v>
      </c>
      <c r="N67" s="735">
        <v>734.14</v>
      </c>
    </row>
    <row r="68" spans="1:14" ht="14.45" customHeight="1" x14ac:dyDescent="0.2">
      <c r="A68" s="729" t="s">
        <v>614</v>
      </c>
      <c r="B68" s="730" t="s">
        <v>615</v>
      </c>
      <c r="C68" s="731" t="s">
        <v>626</v>
      </c>
      <c r="D68" s="732" t="s">
        <v>627</v>
      </c>
      <c r="E68" s="733">
        <v>50113001</v>
      </c>
      <c r="F68" s="732" t="s">
        <v>646</v>
      </c>
      <c r="G68" s="731" t="s">
        <v>649</v>
      </c>
      <c r="H68" s="731">
        <v>192202</v>
      </c>
      <c r="I68" s="731">
        <v>192202</v>
      </c>
      <c r="J68" s="731" t="s">
        <v>760</v>
      </c>
      <c r="K68" s="731" t="s">
        <v>761</v>
      </c>
      <c r="L68" s="734">
        <v>87.769999999999982</v>
      </c>
      <c r="M68" s="734">
        <v>3</v>
      </c>
      <c r="N68" s="735">
        <v>263.30999999999995</v>
      </c>
    </row>
    <row r="69" spans="1:14" ht="14.45" customHeight="1" x14ac:dyDescent="0.2">
      <c r="A69" s="729" t="s">
        <v>614</v>
      </c>
      <c r="B69" s="730" t="s">
        <v>615</v>
      </c>
      <c r="C69" s="731" t="s">
        <v>626</v>
      </c>
      <c r="D69" s="732" t="s">
        <v>627</v>
      </c>
      <c r="E69" s="733">
        <v>50113001</v>
      </c>
      <c r="F69" s="732" t="s">
        <v>646</v>
      </c>
      <c r="G69" s="731" t="s">
        <v>649</v>
      </c>
      <c r="H69" s="731">
        <v>229192</v>
      </c>
      <c r="I69" s="731">
        <v>229192</v>
      </c>
      <c r="J69" s="731" t="s">
        <v>762</v>
      </c>
      <c r="K69" s="731" t="s">
        <v>763</v>
      </c>
      <c r="L69" s="734">
        <v>224.65000000000003</v>
      </c>
      <c r="M69" s="734">
        <v>8</v>
      </c>
      <c r="N69" s="735">
        <v>1797.2000000000003</v>
      </c>
    </row>
    <row r="70" spans="1:14" ht="14.45" customHeight="1" x14ac:dyDescent="0.2">
      <c r="A70" s="729" t="s">
        <v>614</v>
      </c>
      <c r="B70" s="730" t="s">
        <v>615</v>
      </c>
      <c r="C70" s="731" t="s">
        <v>626</v>
      </c>
      <c r="D70" s="732" t="s">
        <v>627</v>
      </c>
      <c r="E70" s="733">
        <v>50113001</v>
      </c>
      <c r="F70" s="732" t="s">
        <v>646</v>
      </c>
      <c r="G70" s="731" t="s">
        <v>649</v>
      </c>
      <c r="H70" s="731">
        <v>199680</v>
      </c>
      <c r="I70" s="731">
        <v>199680</v>
      </c>
      <c r="J70" s="731" t="s">
        <v>764</v>
      </c>
      <c r="K70" s="731" t="s">
        <v>765</v>
      </c>
      <c r="L70" s="734">
        <v>362.45999999999992</v>
      </c>
      <c r="M70" s="734">
        <v>2</v>
      </c>
      <c r="N70" s="735">
        <v>724.91999999999985</v>
      </c>
    </row>
    <row r="71" spans="1:14" ht="14.45" customHeight="1" x14ac:dyDescent="0.2">
      <c r="A71" s="729" t="s">
        <v>614</v>
      </c>
      <c r="B71" s="730" t="s">
        <v>615</v>
      </c>
      <c r="C71" s="731" t="s">
        <v>626</v>
      </c>
      <c r="D71" s="732" t="s">
        <v>627</v>
      </c>
      <c r="E71" s="733">
        <v>50113001</v>
      </c>
      <c r="F71" s="732" t="s">
        <v>646</v>
      </c>
      <c r="G71" s="731" t="s">
        <v>649</v>
      </c>
      <c r="H71" s="731">
        <v>187076</v>
      </c>
      <c r="I71" s="731">
        <v>87076</v>
      </c>
      <c r="J71" s="731" t="s">
        <v>766</v>
      </c>
      <c r="K71" s="731" t="s">
        <v>767</v>
      </c>
      <c r="L71" s="734">
        <v>133.35</v>
      </c>
      <c r="M71" s="734">
        <v>1</v>
      </c>
      <c r="N71" s="735">
        <v>133.35</v>
      </c>
    </row>
    <row r="72" spans="1:14" ht="14.45" customHeight="1" x14ac:dyDescent="0.2">
      <c r="A72" s="729" t="s">
        <v>614</v>
      </c>
      <c r="B72" s="730" t="s">
        <v>615</v>
      </c>
      <c r="C72" s="731" t="s">
        <v>626</v>
      </c>
      <c r="D72" s="732" t="s">
        <v>627</v>
      </c>
      <c r="E72" s="733">
        <v>50113001</v>
      </c>
      <c r="F72" s="732" t="s">
        <v>646</v>
      </c>
      <c r="G72" s="731" t="s">
        <v>649</v>
      </c>
      <c r="H72" s="731">
        <v>846413</v>
      </c>
      <c r="I72" s="731">
        <v>57585</v>
      </c>
      <c r="J72" s="731" t="s">
        <v>768</v>
      </c>
      <c r="K72" s="731" t="s">
        <v>769</v>
      </c>
      <c r="L72" s="734">
        <v>133.12</v>
      </c>
      <c r="M72" s="734">
        <v>3</v>
      </c>
      <c r="N72" s="735">
        <v>399.36</v>
      </c>
    </row>
    <row r="73" spans="1:14" ht="14.45" customHeight="1" x14ac:dyDescent="0.2">
      <c r="A73" s="729" t="s">
        <v>614</v>
      </c>
      <c r="B73" s="730" t="s">
        <v>615</v>
      </c>
      <c r="C73" s="731" t="s">
        <v>626</v>
      </c>
      <c r="D73" s="732" t="s">
        <v>627</v>
      </c>
      <c r="E73" s="733">
        <v>50113001</v>
      </c>
      <c r="F73" s="732" t="s">
        <v>646</v>
      </c>
      <c r="G73" s="731" t="s">
        <v>649</v>
      </c>
      <c r="H73" s="731">
        <v>848560</v>
      </c>
      <c r="I73" s="731">
        <v>125752</v>
      </c>
      <c r="J73" s="731" t="s">
        <v>770</v>
      </c>
      <c r="K73" s="731" t="s">
        <v>771</v>
      </c>
      <c r="L73" s="734">
        <v>222.99</v>
      </c>
      <c r="M73" s="734">
        <v>8</v>
      </c>
      <c r="N73" s="735">
        <v>1783.92</v>
      </c>
    </row>
    <row r="74" spans="1:14" ht="14.45" customHeight="1" x14ac:dyDescent="0.2">
      <c r="A74" s="729" t="s">
        <v>614</v>
      </c>
      <c r="B74" s="730" t="s">
        <v>615</v>
      </c>
      <c r="C74" s="731" t="s">
        <v>626</v>
      </c>
      <c r="D74" s="732" t="s">
        <v>627</v>
      </c>
      <c r="E74" s="733">
        <v>50113001</v>
      </c>
      <c r="F74" s="732" t="s">
        <v>646</v>
      </c>
      <c r="G74" s="731" t="s">
        <v>649</v>
      </c>
      <c r="H74" s="731">
        <v>181293</v>
      </c>
      <c r="I74" s="731">
        <v>181293</v>
      </c>
      <c r="J74" s="731" t="s">
        <v>772</v>
      </c>
      <c r="K74" s="731" t="s">
        <v>773</v>
      </c>
      <c r="L74" s="734">
        <v>224.11000000000016</v>
      </c>
      <c r="M74" s="734">
        <v>1</v>
      </c>
      <c r="N74" s="735">
        <v>224.11000000000016</v>
      </c>
    </row>
    <row r="75" spans="1:14" ht="14.45" customHeight="1" x14ac:dyDescent="0.2">
      <c r="A75" s="729" t="s">
        <v>614</v>
      </c>
      <c r="B75" s="730" t="s">
        <v>615</v>
      </c>
      <c r="C75" s="731" t="s">
        <v>626</v>
      </c>
      <c r="D75" s="732" t="s">
        <v>627</v>
      </c>
      <c r="E75" s="733">
        <v>50113001</v>
      </c>
      <c r="F75" s="732" t="s">
        <v>646</v>
      </c>
      <c r="G75" s="731" t="s">
        <v>649</v>
      </c>
      <c r="H75" s="731">
        <v>129734</v>
      </c>
      <c r="I75" s="731">
        <v>29734</v>
      </c>
      <c r="J75" s="731" t="s">
        <v>774</v>
      </c>
      <c r="K75" s="731" t="s">
        <v>731</v>
      </c>
      <c r="L75" s="734">
        <v>806.3</v>
      </c>
      <c r="M75" s="734">
        <v>1</v>
      </c>
      <c r="N75" s="735">
        <v>806.3</v>
      </c>
    </row>
    <row r="76" spans="1:14" ht="14.45" customHeight="1" x14ac:dyDescent="0.2">
      <c r="A76" s="729" t="s">
        <v>614</v>
      </c>
      <c r="B76" s="730" t="s">
        <v>615</v>
      </c>
      <c r="C76" s="731" t="s">
        <v>626</v>
      </c>
      <c r="D76" s="732" t="s">
        <v>627</v>
      </c>
      <c r="E76" s="733">
        <v>50113001</v>
      </c>
      <c r="F76" s="732" t="s">
        <v>646</v>
      </c>
      <c r="G76" s="731" t="s">
        <v>663</v>
      </c>
      <c r="H76" s="731">
        <v>243130</v>
      </c>
      <c r="I76" s="731">
        <v>243130</v>
      </c>
      <c r="J76" s="731" t="s">
        <v>775</v>
      </c>
      <c r="K76" s="731" t="s">
        <v>776</v>
      </c>
      <c r="L76" s="734">
        <v>78.670000000000016</v>
      </c>
      <c r="M76" s="734">
        <v>2</v>
      </c>
      <c r="N76" s="735">
        <v>157.34000000000003</v>
      </c>
    </row>
    <row r="77" spans="1:14" ht="14.45" customHeight="1" x14ac:dyDescent="0.2">
      <c r="A77" s="729" t="s">
        <v>614</v>
      </c>
      <c r="B77" s="730" t="s">
        <v>615</v>
      </c>
      <c r="C77" s="731" t="s">
        <v>626</v>
      </c>
      <c r="D77" s="732" t="s">
        <v>627</v>
      </c>
      <c r="E77" s="733">
        <v>50113001</v>
      </c>
      <c r="F77" s="732" t="s">
        <v>646</v>
      </c>
      <c r="G77" s="731" t="s">
        <v>663</v>
      </c>
      <c r="H77" s="731">
        <v>243131</v>
      </c>
      <c r="I77" s="731">
        <v>243131</v>
      </c>
      <c r="J77" s="731" t="s">
        <v>775</v>
      </c>
      <c r="K77" s="731" t="s">
        <v>777</v>
      </c>
      <c r="L77" s="734">
        <v>78.44</v>
      </c>
      <c r="M77" s="734">
        <v>1</v>
      </c>
      <c r="N77" s="735">
        <v>78.44</v>
      </c>
    </row>
    <row r="78" spans="1:14" ht="14.45" customHeight="1" x14ac:dyDescent="0.2">
      <c r="A78" s="729" t="s">
        <v>614</v>
      </c>
      <c r="B78" s="730" t="s">
        <v>615</v>
      </c>
      <c r="C78" s="731" t="s">
        <v>626</v>
      </c>
      <c r="D78" s="732" t="s">
        <v>627</v>
      </c>
      <c r="E78" s="733">
        <v>50113001</v>
      </c>
      <c r="F78" s="732" t="s">
        <v>646</v>
      </c>
      <c r="G78" s="731" t="s">
        <v>649</v>
      </c>
      <c r="H78" s="731">
        <v>142613</v>
      </c>
      <c r="I78" s="731">
        <v>42613</v>
      </c>
      <c r="J78" s="731" t="s">
        <v>778</v>
      </c>
      <c r="K78" s="731" t="s">
        <v>779</v>
      </c>
      <c r="L78" s="734">
        <v>134.5</v>
      </c>
      <c r="M78" s="734">
        <v>3</v>
      </c>
      <c r="N78" s="735">
        <v>403.5</v>
      </c>
    </row>
    <row r="79" spans="1:14" ht="14.45" customHeight="1" x14ac:dyDescent="0.2">
      <c r="A79" s="729" t="s">
        <v>614</v>
      </c>
      <c r="B79" s="730" t="s">
        <v>615</v>
      </c>
      <c r="C79" s="731" t="s">
        <v>626</v>
      </c>
      <c r="D79" s="732" t="s">
        <v>627</v>
      </c>
      <c r="E79" s="733">
        <v>50113001</v>
      </c>
      <c r="F79" s="732" t="s">
        <v>646</v>
      </c>
      <c r="G79" s="731" t="s">
        <v>649</v>
      </c>
      <c r="H79" s="731">
        <v>238146</v>
      </c>
      <c r="I79" s="731">
        <v>238146</v>
      </c>
      <c r="J79" s="731" t="s">
        <v>780</v>
      </c>
      <c r="K79" s="731" t="s">
        <v>781</v>
      </c>
      <c r="L79" s="734">
        <v>133.86000000000001</v>
      </c>
      <c r="M79" s="734">
        <v>2</v>
      </c>
      <c r="N79" s="735">
        <v>267.72000000000003</v>
      </c>
    </row>
    <row r="80" spans="1:14" ht="14.45" customHeight="1" x14ac:dyDescent="0.2">
      <c r="A80" s="729" t="s">
        <v>614</v>
      </c>
      <c r="B80" s="730" t="s">
        <v>615</v>
      </c>
      <c r="C80" s="731" t="s">
        <v>626</v>
      </c>
      <c r="D80" s="732" t="s">
        <v>627</v>
      </c>
      <c r="E80" s="733">
        <v>50113001</v>
      </c>
      <c r="F80" s="732" t="s">
        <v>646</v>
      </c>
      <c r="G80" s="731" t="s">
        <v>649</v>
      </c>
      <c r="H80" s="731">
        <v>214595</v>
      </c>
      <c r="I80" s="731">
        <v>214595</v>
      </c>
      <c r="J80" s="731" t="s">
        <v>782</v>
      </c>
      <c r="K80" s="731" t="s">
        <v>783</v>
      </c>
      <c r="L80" s="734">
        <v>134.04999999999998</v>
      </c>
      <c r="M80" s="734">
        <v>1</v>
      </c>
      <c r="N80" s="735">
        <v>134.04999999999998</v>
      </c>
    </row>
    <row r="81" spans="1:14" ht="14.45" customHeight="1" x14ac:dyDescent="0.2">
      <c r="A81" s="729" t="s">
        <v>614</v>
      </c>
      <c r="B81" s="730" t="s">
        <v>615</v>
      </c>
      <c r="C81" s="731" t="s">
        <v>626</v>
      </c>
      <c r="D81" s="732" t="s">
        <v>627</v>
      </c>
      <c r="E81" s="733">
        <v>50113001</v>
      </c>
      <c r="F81" s="732" t="s">
        <v>646</v>
      </c>
      <c r="G81" s="731" t="s">
        <v>649</v>
      </c>
      <c r="H81" s="731">
        <v>214596</v>
      </c>
      <c r="I81" s="731">
        <v>214596</v>
      </c>
      <c r="J81" s="731" t="s">
        <v>784</v>
      </c>
      <c r="K81" s="731" t="s">
        <v>785</v>
      </c>
      <c r="L81" s="734">
        <v>92.070000000000007</v>
      </c>
      <c r="M81" s="734">
        <v>1</v>
      </c>
      <c r="N81" s="735">
        <v>92.070000000000007</v>
      </c>
    </row>
    <row r="82" spans="1:14" ht="14.45" customHeight="1" x14ac:dyDescent="0.2">
      <c r="A82" s="729" t="s">
        <v>614</v>
      </c>
      <c r="B82" s="730" t="s">
        <v>615</v>
      </c>
      <c r="C82" s="731" t="s">
        <v>626</v>
      </c>
      <c r="D82" s="732" t="s">
        <v>627</v>
      </c>
      <c r="E82" s="733">
        <v>50113001</v>
      </c>
      <c r="F82" s="732" t="s">
        <v>646</v>
      </c>
      <c r="G82" s="731" t="s">
        <v>649</v>
      </c>
      <c r="H82" s="731">
        <v>202364</v>
      </c>
      <c r="I82" s="731">
        <v>202364</v>
      </c>
      <c r="J82" s="731" t="s">
        <v>786</v>
      </c>
      <c r="K82" s="731" t="s">
        <v>787</v>
      </c>
      <c r="L82" s="734">
        <v>60.400000000000013</v>
      </c>
      <c r="M82" s="734">
        <v>2</v>
      </c>
      <c r="N82" s="735">
        <v>120.80000000000003</v>
      </c>
    </row>
    <row r="83" spans="1:14" ht="14.45" customHeight="1" x14ac:dyDescent="0.2">
      <c r="A83" s="729" t="s">
        <v>614</v>
      </c>
      <c r="B83" s="730" t="s">
        <v>615</v>
      </c>
      <c r="C83" s="731" t="s">
        <v>626</v>
      </c>
      <c r="D83" s="732" t="s">
        <v>627</v>
      </c>
      <c r="E83" s="733">
        <v>50113001</v>
      </c>
      <c r="F83" s="732" t="s">
        <v>646</v>
      </c>
      <c r="G83" s="731" t="s">
        <v>663</v>
      </c>
      <c r="H83" s="731">
        <v>213485</v>
      </c>
      <c r="I83" s="731">
        <v>213485</v>
      </c>
      <c r="J83" s="731" t="s">
        <v>788</v>
      </c>
      <c r="K83" s="731" t="s">
        <v>789</v>
      </c>
      <c r="L83" s="734">
        <v>721.17714285714283</v>
      </c>
      <c r="M83" s="734">
        <v>14</v>
      </c>
      <c r="N83" s="735">
        <v>10096.48</v>
      </c>
    </row>
    <row r="84" spans="1:14" ht="14.45" customHeight="1" x14ac:dyDescent="0.2">
      <c r="A84" s="729" t="s">
        <v>614</v>
      </c>
      <c r="B84" s="730" t="s">
        <v>615</v>
      </c>
      <c r="C84" s="731" t="s">
        <v>626</v>
      </c>
      <c r="D84" s="732" t="s">
        <v>627</v>
      </c>
      <c r="E84" s="733">
        <v>50113001</v>
      </c>
      <c r="F84" s="732" t="s">
        <v>646</v>
      </c>
      <c r="G84" s="731" t="s">
        <v>663</v>
      </c>
      <c r="H84" s="731">
        <v>213489</v>
      </c>
      <c r="I84" s="731">
        <v>213489</v>
      </c>
      <c r="J84" s="731" t="s">
        <v>788</v>
      </c>
      <c r="K84" s="731" t="s">
        <v>790</v>
      </c>
      <c r="L84" s="734">
        <v>627.25042553191486</v>
      </c>
      <c r="M84" s="734">
        <v>94</v>
      </c>
      <c r="N84" s="735">
        <v>58961.54</v>
      </c>
    </row>
    <row r="85" spans="1:14" ht="14.45" customHeight="1" x14ac:dyDescent="0.2">
      <c r="A85" s="729" t="s">
        <v>614</v>
      </c>
      <c r="B85" s="730" t="s">
        <v>615</v>
      </c>
      <c r="C85" s="731" t="s">
        <v>626</v>
      </c>
      <c r="D85" s="732" t="s">
        <v>627</v>
      </c>
      <c r="E85" s="733">
        <v>50113001</v>
      </c>
      <c r="F85" s="732" t="s">
        <v>646</v>
      </c>
      <c r="G85" s="731" t="s">
        <v>663</v>
      </c>
      <c r="H85" s="731">
        <v>213487</v>
      </c>
      <c r="I85" s="731">
        <v>213487</v>
      </c>
      <c r="J85" s="731" t="s">
        <v>788</v>
      </c>
      <c r="K85" s="731" t="s">
        <v>791</v>
      </c>
      <c r="L85" s="734">
        <v>271.84999999999997</v>
      </c>
      <c r="M85" s="734">
        <v>13</v>
      </c>
      <c r="N85" s="735">
        <v>3534.0499999999993</v>
      </c>
    </row>
    <row r="86" spans="1:14" ht="14.45" customHeight="1" x14ac:dyDescent="0.2">
      <c r="A86" s="729" t="s">
        <v>614</v>
      </c>
      <c r="B86" s="730" t="s">
        <v>615</v>
      </c>
      <c r="C86" s="731" t="s">
        <v>626</v>
      </c>
      <c r="D86" s="732" t="s">
        <v>627</v>
      </c>
      <c r="E86" s="733">
        <v>50113001</v>
      </c>
      <c r="F86" s="732" t="s">
        <v>646</v>
      </c>
      <c r="G86" s="731" t="s">
        <v>663</v>
      </c>
      <c r="H86" s="731">
        <v>213494</v>
      </c>
      <c r="I86" s="731">
        <v>213494</v>
      </c>
      <c r="J86" s="731" t="s">
        <v>788</v>
      </c>
      <c r="K86" s="731" t="s">
        <v>792</v>
      </c>
      <c r="L86" s="734">
        <v>408.91349514563109</v>
      </c>
      <c r="M86" s="734">
        <v>103</v>
      </c>
      <c r="N86" s="735">
        <v>42118.090000000004</v>
      </c>
    </row>
    <row r="87" spans="1:14" ht="14.45" customHeight="1" x14ac:dyDescent="0.2">
      <c r="A87" s="729" t="s">
        <v>614</v>
      </c>
      <c r="B87" s="730" t="s">
        <v>615</v>
      </c>
      <c r="C87" s="731" t="s">
        <v>626</v>
      </c>
      <c r="D87" s="732" t="s">
        <v>627</v>
      </c>
      <c r="E87" s="733">
        <v>50113001</v>
      </c>
      <c r="F87" s="732" t="s">
        <v>646</v>
      </c>
      <c r="G87" s="731" t="s">
        <v>663</v>
      </c>
      <c r="H87" s="731">
        <v>156804</v>
      </c>
      <c r="I87" s="731">
        <v>56804</v>
      </c>
      <c r="J87" s="731" t="s">
        <v>793</v>
      </c>
      <c r="K87" s="731" t="s">
        <v>794</v>
      </c>
      <c r="L87" s="734">
        <v>31.34</v>
      </c>
      <c r="M87" s="734">
        <v>1</v>
      </c>
      <c r="N87" s="735">
        <v>31.34</v>
      </c>
    </row>
    <row r="88" spans="1:14" ht="14.45" customHeight="1" x14ac:dyDescent="0.2">
      <c r="A88" s="729" t="s">
        <v>614</v>
      </c>
      <c r="B88" s="730" t="s">
        <v>615</v>
      </c>
      <c r="C88" s="731" t="s">
        <v>626</v>
      </c>
      <c r="D88" s="732" t="s">
        <v>627</v>
      </c>
      <c r="E88" s="733">
        <v>50113001</v>
      </c>
      <c r="F88" s="732" t="s">
        <v>646</v>
      </c>
      <c r="G88" s="731" t="s">
        <v>649</v>
      </c>
      <c r="H88" s="731">
        <v>221744</v>
      </c>
      <c r="I88" s="731">
        <v>221744</v>
      </c>
      <c r="J88" s="731" t="s">
        <v>795</v>
      </c>
      <c r="K88" s="731" t="s">
        <v>796</v>
      </c>
      <c r="L88" s="734">
        <v>32.999996930475888</v>
      </c>
      <c r="M88" s="734">
        <v>11</v>
      </c>
      <c r="N88" s="735">
        <v>362.99996623523475</v>
      </c>
    </row>
    <row r="89" spans="1:14" ht="14.45" customHeight="1" x14ac:dyDescent="0.2">
      <c r="A89" s="729" t="s">
        <v>614</v>
      </c>
      <c r="B89" s="730" t="s">
        <v>615</v>
      </c>
      <c r="C89" s="731" t="s">
        <v>626</v>
      </c>
      <c r="D89" s="732" t="s">
        <v>627</v>
      </c>
      <c r="E89" s="733">
        <v>50113001</v>
      </c>
      <c r="F89" s="732" t="s">
        <v>646</v>
      </c>
      <c r="G89" s="731" t="s">
        <v>649</v>
      </c>
      <c r="H89" s="731">
        <v>129199</v>
      </c>
      <c r="I89" s="731">
        <v>29199</v>
      </c>
      <c r="J89" s="731" t="s">
        <v>797</v>
      </c>
      <c r="K89" s="731" t="s">
        <v>798</v>
      </c>
      <c r="L89" s="734">
        <v>542.58000000000015</v>
      </c>
      <c r="M89" s="734">
        <v>1</v>
      </c>
      <c r="N89" s="735">
        <v>542.58000000000015</v>
      </c>
    </row>
    <row r="90" spans="1:14" ht="14.45" customHeight="1" x14ac:dyDescent="0.2">
      <c r="A90" s="729" t="s">
        <v>614</v>
      </c>
      <c r="B90" s="730" t="s">
        <v>615</v>
      </c>
      <c r="C90" s="731" t="s">
        <v>626</v>
      </c>
      <c r="D90" s="732" t="s">
        <v>627</v>
      </c>
      <c r="E90" s="733">
        <v>50113001</v>
      </c>
      <c r="F90" s="732" t="s">
        <v>646</v>
      </c>
      <c r="G90" s="731" t="s">
        <v>329</v>
      </c>
      <c r="H90" s="731">
        <v>234730</v>
      </c>
      <c r="I90" s="731">
        <v>234730</v>
      </c>
      <c r="J90" s="731" t="s">
        <v>799</v>
      </c>
      <c r="K90" s="731" t="s">
        <v>800</v>
      </c>
      <c r="L90" s="734">
        <v>195.36</v>
      </c>
      <c r="M90" s="734">
        <v>1</v>
      </c>
      <c r="N90" s="735">
        <v>195.36</v>
      </c>
    </row>
    <row r="91" spans="1:14" ht="14.45" customHeight="1" x14ac:dyDescent="0.2">
      <c r="A91" s="729" t="s">
        <v>614</v>
      </c>
      <c r="B91" s="730" t="s">
        <v>615</v>
      </c>
      <c r="C91" s="731" t="s">
        <v>626</v>
      </c>
      <c r="D91" s="732" t="s">
        <v>627</v>
      </c>
      <c r="E91" s="733">
        <v>50113001</v>
      </c>
      <c r="F91" s="732" t="s">
        <v>646</v>
      </c>
      <c r="G91" s="731" t="s">
        <v>649</v>
      </c>
      <c r="H91" s="731">
        <v>158249</v>
      </c>
      <c r="I91" s="731">
        <v>58249</v>
      </c>
      <c r="J91" s="731" t="s">
        <v>801</v>
      </c>
      <c r="K91" s="731" t="s">
        <v>329</v>
      </c>
      <c r="L91" s="734">
        <v>246.6399999999999</v>
      </c>
      <c r="M91" s="734">
        <v>2</v>
      </c>
      <c r="N91" s="735">
        <v>493.2799999999998</v>
      </c>
    </row>
    <row r="92" spans="1:14" ht="14.45" customHeight="1" x14ac:dyDescent="0.2">
      <c r="A92" s="729" t="s">
        <v>614</v>
      </c>
      <c r="B92" s="730" t="s">
        <v>615</v>
      </c>
      <c r="C92" s="731" t="s">
        <v>626</v>
      </c>
      <c r="D92" s="732" t="s">
        <v>627</v>
      </c>
      <c r="E92" s="733">
        <v>50113001</v>
      </c>
      <c r="F92" s="732" t="s">
        <v>646</v>
      </c>
      <c r="G92" s="731" t="s">
        <v>649</v>
      </c>
      <c r="H92" s="731">
        <v>125366</v>
      </c>
      <c r="I92" s="731">
        <v>25366</v>
      </c>
      <c r="J92" s="731" t="s">
        <v>802</v>
      </c>
      <c r="K92" s="731" t="s">
        <v>803</v>
      </c>
      <c r="L92" s="734">
        <v>68.75875000000002</v>
      </c>
      <c r="M92" s="734">
        <v>32</v>
      </c>
      <c r="N92" s="735">
        <v>2200.2800000000007</v>
      </c>
    </row>
    <row r="93" spans="1:14" ht="14.45" customHeight="1" x14ac:dyDescent="0.2">
      <c r="A93" s="729" t="s">
        <v>614</v>
      </c>
      <c r="B93" s="730" t="s">
        <v>615</v>
      </c>
      <c r="C93" s="731" t="s">
        <v>626</v>
      </c>
      <c r="D93" s="732" t="s">
        <v>627</v>
      </c>
      <c r="E93" s="733">
        <v>50113001</v>
      </c>
      <c r="F93" s="732" t="s">
        <v>646</v>
      </c>
      <c r="G93" s="731" t="s">
        <v>649</v>
      </c>
      <c r="H93" s="731">
        <v>180080</v>
      </c>
      <c r="I93" s="731">
        <v>180080</v>
      </c>
      <c r="J93" s="731" t="s">
        <v>804</v>
      </c>
      <c r="K93" s="731" t="s">
        <v>805</v>
      </c>
      <c r="L93" s="734">
        <v>294.13000000000005</v>
      </c>
      <c r="M93" s="734">
        <v>1</v>
      </c>
      <c r="N93" s="735">
        <v>294.13000000000005</v>
      </c>
    </row>
    <row r="94" spans="1:14" ht="14.45" customHeight="1" x14ac:dyDescent="0.2">
      <c r="A94" s="729" t="s">
        <v>614</v>
      </c>
      <c r="B94" s="730" t="s">
        <v>615</v>
      </c>
      <c r="C94" s="731" t="s">
        <v>626</v>
      </c>
      <c r="D94" s="732" t="s">
        <v>627</v>
      </c>
      <c r="E94" s="733">
        <v>50113001</v>
      </c>
      <c r="F94" s="732" t="s">
        <v>646</v>
      </c>
      <c r="G94" s="731" t="s">
        <v>649</v>
      </c>
      <c r="H94" s="731">
        <v>109139</v>
      </c>
      <c r="I94" s="731">
        <v>176129</v>
      </c>
      <c r="J94" s="731" t="s">
        <v>806</v>
      </c>
      <c r="K94" s="731" t="s">
        <v>807</v>
      </c>
      <c r="L94" s="734">
        <v>639.13999999999987</v>
      </c>
      <c r="M94" s="734">
        <v>2</v>
      </c>
      <c r="N94" s="735">
        <v>1278.2799999999997</v>
      </c>
    </row>
    <row r="95" spans="1:14" ht="14.45" customHeight="1" x14ac:dyDescent="0.2">
      <c r="A95" s="729" t="s">
        <v>614</v>
      </c>
      <c r="B95" s="730" t="s">
        <v>615</v>
      </c>
      <c r="C95" s="731" t="s">
        <v>626</v>
      </c>
      <c r="D95" s="732" t="s">
        <v>627</v>
      </c>
      <c r="E95" s="733">
        <v>50113001</v>
      </c>
      <c r="F95" s="732" t="s">
        <v>646</v>
      </c>
      <c r="G95" s="731" t="s">
        <v>649</v>
      </c>
      <c r="H95" s="731">
        <v>849180</v>
      </c>
      <c r="I95" s="731">
        <v>155941</v>
      </c>
      <c r="J95" s="731" t="s">
        <v>808</v>
      </c>
      <c r="K95" s="731" t="s">
        <v>809</v>
      </c>
      <c r="L95" s="734">
        <v>147.81000000000003</v>
      </c>
      <c r="M95" s="734">
        <v>1</v>
      </c>
      <c r="N95" s="735">
        <v>147.81000000000003</v>
      </c>
    </row>
    <row r="96" spans="1:14" ht="14.45" customHeight="1" x14ac:dyDescent="0.2">
      <c r="A96" s="729" t="s">
        <v>614</v>
      </c>
      <c r="B96" s="730" t="s">
        <v>615</v>
      </c>
      <c r="C96" s="731" t="s">
        <v>626</v>
      </c>
      <c r="D96" s="732" t="s">
        <v>627</v>
      </c>
      <c r="E96" s="733">
        <v>50113001</v>
      </c>
      <c r="F96" s="732" t="s">
        <v>646</v>
      </c>
      <c r="G96" s="731" t="s">
        <v>649</v>
      </c>
      <c r="H96" s="731">
        <v>849045</v>
      </c>
      <c r="I96" s="731">
        <v>155938</v>
      </c>
      <c r="J96" s="731" t="s">
        <v>810</v>
      </c>
      <c r="K96" s="731" t="s">
        <v>811</v>
      </c>
      <c r="L96" s="734">
        <v>179.88200000000001</v>
      </c>
      <c r="M96" s="734">
        <v>5</v>
      </c>
      <c r="N96" s="735">
        <v>899.41</v>
      </c>
    </row>
    <row r="97" spans="1:14" ht="14.45" customHeight="1" x14ac:dyDescent="0.2">
      <c r="A97" s="729" t="s">
        <v>614</v>
      </c>
      <c r="B97" s="730" t="s">
        <v>615</v>
      </c>
      <c r="C97" s="731" t="s">
        <v>626</v>
      </c>
      <c r="D97" s="732" t="s">
        <v>627</v>
      </c>
      <c r="E97" s="733">
        <v>50113001</v>
      </c>
      <c r="F97" s="732" t="s">
        <v>646</v>
      </c>
      <c r="G97" s="731" t="s">
        <v>649</v>
      </c>
      <c r="H97" s="731">
        <v>155936</v>
      </c>
      <c r="I97" s="731">
        <v>155936</v>
      </c>
      <c r="J97" s="731" t="s">
        <v>812</v>
      </c>
      <c r="K97" s="731" t="s">
        <v>813</v>
      </c>
      <c r="L97" s="734">
        <v>247.90000000000006</v>
      </c>
      <c r="M97" s="734">
        <v>1</v>
      </c>
      <c r="N97" s="735">
        <v>247.90000000000006</v>
      </c>
    </row>
    <row r="98" spans="1:14" ht="14.45" customHeight="1" x14ac:dyDescent="0.2">
      <c r="A98" s="729" t="s">
        <v>614</v>
      </c>
      <c r="B98" s="730" t="s">
        <v>615</v>
      </c>
      <c r="C98" s="731" t="s">
        <v>626</v>
      </c>
      <c r="D98" s="732" t="s">
        <v>627</v>
      </c>
      <c r="E98" s="733">
        <v>50113001</v>
      </c>
      <c r="F98" s="732" t="s">
        <v>646</v>
      </c>
      <c r="G98" s="731" t="s">
        <v>663</v>
      </c>
      <c r="H98" s="731">
        <v>100308</v>
      </c>
      <c r="I98" s="731">
        <v>100308</v>
      </c>
      <c r="J98" s="731" t="s">
        <v>814</v>
      </c>
      <c r="K98" s="731" t="s">
        <v>815</v>
      </c>
      <c r="L98" s="734">
        <v>39.617200000000004</v>
      </c>
      <c r="M98" s="734">
        <v>25</v>
      </c>
      <c r="N98" s="735">
        <v>990.43000000000018</v>
      </c>
    </row>
    <row r="99" spans="1:14" ht="14.45" customHeight="1" x14ac:dyDescent="0.2">
      <c r="A99" s="729" t="s">
        <v>614</v>
      </c>
      <c r="B99" s="730" t="s">
        <v>615</v>
      </c>
      <c r="C99" s="731" t="s">
        <v>626</v>
      </c>
      <c r="D99" s="732" t="s">
        <v>627</v>
      </c>
      <c r="E99" s="733">
        <v>50113001</v>
      </c>
      <c r="F99" s="732" t="s">
        <v>646</v>
      </c>
      <c r="G99" s="731" t="s">
        <v>649</v>
      </c>
      <c r="H99" s="731">
        <v>214355</v>
      </c>
      <c r="I99" s="731">
        <v>214355</v>
      </c>
      <c r="J99" s="731" t="s">
        <v>816</v>
      </c>
      <c r="K99" s="731" t="s">
        <v>817</v>
      </c>
      <c r="L99" s="734">
        <v>215.41000000000005</v>
      </c>
      <c r="M99" s="734">
        <v>1</v>
      </c>
      <c r="N99" s="735">
        <v>215.41000000000005</v>
      </c>
    </row>
    <row r="100" spans="1:14" ht="14.45" customHeight="1" x14ac:dyDescent="0.2">
      <c r="A100" s="729" t="s">
        <v>614</v>
      </c>
      <c r="B100" s="730" t="s">
        <v>615</v>
      </c>
      <c r="C100" s="731" t="s">
        <v>626</v>
      </c>
      <c r="D100" s="732" t="s">
        <v>627</v>
      </c>
      <c r="E100" s="733">
        <v>50113001</v>
      </c>
      <c r="F100" s="732" t="s">
        <v>646</v>
      </c>
      <c r="G100" s="731" t="s">
        <v>649</v>
      </c>
      <c r="H100" s="731">
        <v>216572</v>
      </c>
      <c r="I100" s="731">
        <v>216572</v>
      </c>
      <c r="J100" s="731" t="s">
        <v>818</v>
      </c>
      <c r="K100" s="731" t="s">
        <v>819</v>
      </c>
      <c r="L100" s="734">
        <v>37.203333333333333</v>
      </c>
      <c r="M100" s="734">
        <v>90</v>
      </c>
      <c r="N100" s="735">
        <v>3348.3</v>
      </c>
    </row>
    <row r="101" spans="1:14" ht="14.45" customHeight="1" x14ac:dyDescent="0.2">
      <c r="A101" s="729" t="s">
        <v>614</v>
      </c>
      <c r="B101" s="730" t="s">
        <v>615</v>
      </c>
      <c r="C101" s="731" t="s">
        <v>626</v>
      </c>
      <c r="D101" s="732" t="s">
        <v>627</v>
      </c>
      <c r="E101" s="733">
        <v>50113001</v>
      </c>
      <c r="F101" s="732" t="s">
        <v>646</v>
      </c>
      <c r="G101" s="731" t="s">
        <v>649</v>
      </c>
      <c r="H101" s="731">
        <v>229793</v>
      </c>
      <c r="I101" s="731">
        <v>229793</v>
      </c>
      <c r="J101" s="731" t="s">
        <v>820</v>
      </c>
      <c r="K101" s="731" t="s">
        <v>821</v>
      </c>
      <c r="L101" s="734">
        <v>126.4</v>
      </c>
      <c r="M101" s="734">
        <v>2</v>
      </c>
      <c r="N101" s="735">
        <v>252.8</v>
      </c>
    </row>
    <row r="102" spans="1:14" ht="14.45" customHeight="1" x14ac:dyDescent="0.2">
      <c r="A102" s="729" t="s">
        <v>614</v>
      </c>
      <c r="B102" s="730" t="s">
        <v>615</v>
      </c>
      <c r="C102" s="731" t="s">
        <v>626</v>
      </c>
      <c r="D102" s="732" t="s">
        <v>627</v>
      </c>
      <c r="E102" s="733">
        <v>50113001</v>
      </c>
      <c r="F102" s="732" t="s">
        <v>646</v>
      </c>
      <c r="G102" s="731" t="s">
        <v>649</v>
      </c>
      <c r="H102" s="731">
        <v>157608</v>
      </c>
      <c r="I102" s="731">
        <v>57608</v>
      </c>
      <c r="J102" s="731" t="s">
        <v>822</v>
      </c>
      <c r="K102" s="731" t="s">
        <v>823</v>
      </c>
      <c r="L102" s="734">
        <v>103.98071428571428</v>
      </c>
      <c r="M102" s="734">
        <v>14</v>
      </c>
      <c r="N102" s="735">
        <v>1455.73</v>
      </c>
    </row>
    <row r="103" spans="1:14" ht="14.45" customHeight="1" x14ac:dyDescent="0.2">
      <c r="A103" s="729" t="s">
        <v>614</v>
      </c>
      <c r="B103" s="730" t="s">
        <v>615</v>
      </c>
      <c r="C103" s="731" t="s">
        <v>626</v>
      </c>
      <c r="D103" s="732" t="s">
        <v>627</v>
      </c>
      <c r="E103" s="733">
        <v>50113001</v>
      </c>
      <c r="F103" s="732" t="s">
        <v>646</v>
      </c>
      <c r="G103" s="731" t="s">
        <v>649</v>
      </c>
      <c r="H103" s="731">
        <v>208990</v>
      </c>
      <c r="I103" s="731">
        <v>208990</v>
      </c>
      <c r="J103" s="731" t="s">
        <v>824</v>
      </c>
      <c r="K103" s="731" t="s">
        <v>825</v>
      </c>
      <c r="L103" s="734">
        <v>668.46999999999991</v>
      </c>
      <c r="M103" s="734">
        <v>3</v>
      </c>
      <c r="N103" s="735">
        <v>2005.4099999999999</v>
      </c>
    </row>
    <row r="104" spans="1:14" ht="14.45" customHeight="1" x14ac:dyDescent="0.2">
      <c r="A104" s="729" t="s">
        <v>614</v>
      </c>
      <c r="B104" s="730" t="s">
        <v>615</v>
      </c>
      <c r="C104" s="731" t="s">
        <v>626</v>
      </c>
      <c r="D104" s="732" t="s">
        <v>627</v>
      </c>
      <c r="E104" s="733">
        <v>50113001</v>
      </c>
      <c r="F104" s="732" t="s">
        <v>646</v>
      </c>
      <c r="G104" s="731" t="s">
        <v>649</v>
      </c>
      <c r="H104" s="731">
        <v>225166</v>
      </c>
      <c r="I104" s="731">
        <v>225166</v>
      </c>
      <c r="J104" s="731" t="s">
        <v>826</v>
      </c>
      <c r="K104" s="731" t="s">
        <v>827</v>
      </c>
      <c r="L104" s="734">
        <v>58.289999999999992</v>
      </c>
      <c r="M104" s="734">
        <v>4</v>
      </c>
      <c r="N104" s="735">
        <v>233.15999999999997</v>
      </c>
    </row>
    <row r="105" spans="1:14" ht="14.45" customHeight="1" x14ac:dyDescent="0.2">
      <c r="A105" s="729" t="s">
        <v>614</v>
      </c>
      <c r="B105" s="730" t="s">
        <v>615</v>
      </c>
      <c r="C105" s="731" t="s">
        <v>626</v>
      </c>
      <c r="D105" s="732" t="s">
        <v>627</v>
      </c>
      <c r="E105" s="733">
        <v>50113001</v>
      </c>
      <c r="F105" s="732" t="s">
        <v>646</v>
      </c>
      <c r="G105" s="731" t="s">
        <v>649</v>
      </c>
      <c r="H105" s="731">
        <v>224964</v>
      </c>
      <c r="I105" s="731">
        <v>224964</v>
      </c>
      <c r="J105" s="731" t="s">
        <v>828</v>
      </c>
      <c r="K105" s="731" t="s">
        <v>829</v>
      </c>
      <c r="L105" s="734">
        <v>107.75</v>
      </c>
      <c r="M105" s="734">
        <v>3</v>
      </c>
      <c r="N105" s="735">
        <v>323.25</v>
      </c>
    </row>
    <row r="106" spans="1:14" ht="14.45" customHeight="1" x14ac:dyDescent="0.2">
      <c r="A106" s="729" t="s">
        <v>614</v>
      </c>
      <c r="B106" s="730" t="s">
        <v>615</v>
      </c>
      <c r="C106" s="731" t="s">
        <v>626</v>
      </c>
      <c r="D106" s="732" t="s">
        <v>627</v>
      </c>
      <c r="E106" s="733">
        <v>50113001</v>
      </c>
      <c r="F106" s="732" t="s">
        <v>646</v>
      </c>
      <c r="G106" s="731" t="s">
        <v>649</v>
      </c>
      <c r="H106" s="731">
        <v>224965</v>
      </c>
      <c r="I106" s="731">
        <v>224965</v>
      </c>
      <c r="J106" s="731" t="s">
        <v>830</v>
      </c>
      <c r="K106" s="731" t="s">
        <v>831</v>
      </c>
      <c r="L106" s="734">
        <v>107.75</v>
      </c>
      <c r="M106" s="734">
        <v>4</v>
      </c>
      <c r="N106" s="735">
        <v>431</v>
      </c>
    </row>
    <row r="107" spans="1:14" ht="14.45" customHeight="1" x14ac:dyDescent="0.2">
      <c r="A107" s="729" t="s">
        <v>614</v>
      </c>
      <c r="B107" s="730" t="s">
        <v>615</v>
      </c>
      <c r="C107" s="731" t="s">
        <v>626</v>
      </c>
      <c r="D107" s="732" t="s">
        <v>627</v>
      </c>
      <c r="E107" s="733">
        <v>50113001</v>
      </c>
      <c r="F107" s="732" t="s">
        <v>646</v>
      </c>
      <c r="G107" s="731" t="s">
        <v>649</v>
      </c>
      <c r="H107" s="731">
        <v>193724</v>
      </c>
      <c r="I107" s="731">
        <v>93724</v>
      </c>
      <c r="J107" s="731" t="s">
        <v>832</v>
      </c>
      <c r="K107" s="731" t="s">
        <v>833</v>
      </c>
      <c r="L107" s="734">
        <v>68.240000000000009</v>
      </c>
      <c r="M107" s="734">
        <v>10</v>
      </c>
      <c r="N107" s="735">
        <v>682.40000000000009</v>
      </c>
    </row>
    <row r="108" spans="1:14" ht="14.45" customHeight="1" x14ac:dyDescent="0.2">
      <c r="A108" s="729" t="s">
        <v>614</v>
      </c>
      <c r="B108" s="730" t="s">
        <v>615</v>
      </c>
      <c r="C108" s="731" t="s">
        <v>626</v>
      </c>
      <c r="D108" s="732" t="s">
        <v>627</v>
      </c>
      <c r="E108" s="733">
        <v>50113001</v>
      </c>
      <c r="F108" s="732" t="s">
        <v>646</v>
      </c>
      <c r="G108" s="731" t="s">
        <v>649</v>
      </c>
      <c r="H108" s="731">
        <v>202878</v>
      </c>
      <c r="I108" s="731">
        <v>202878</v>
      </c>
      <c r="J108" s="731" t="s">
        <v>834</v>
      </c>
      <c r="K108" s="731" t="s">
        <v>835</v>
      </c>
      <c r="L108" s="734">
        <v>50.64</v>
      </c>
      <c r="M108" s="734">
        <v>2</v>
      </c>
      <c r="N108" s="735">
        <v>101.28</v>
      </c>
    </row>
    <row r="109" spans="1:14" ht="14.45" customHeight="1" x14ac:dyDescent="0.2">
      <c r="A109" s="729" t="s">
        <v>614</v>
      </c>
      <c r="B109" s="730" t="s">
        <v>615</v>
      </c>
      <c r="C109" s="731" t="s">
        <v>626</v>
      </c>
      <c r="D109" s="732" t="s">
        <v>627</v>
      </c>
      <c r="E109" s="733">
        <v>50113001</v>
      </c>
      <c r="F109" s="732" t="s">
        <v>646</v>
      </c>
      <c r="G109" s="731" t="s">
        <v>649</v>
      </c>
      <c r="H109" s="731">
        <v>844864</v>
      </c>
      <c r="I109" s="731">
        <v>85346</v>
      </c>
      <c r="J109" s="731" t="s">
        <v>836</v>
      </c>
      <c r="K109" s="731" t="s">
        <v>837</v>
      </c>
      <c r="L109" s="734">
        <v>304.28999999999996</v>
      </c>
      <c r="M109" s="734">
        <v>2</v>
      </c>
      <c r="N109" s="735">
        <v>608.57999999999993</v>
      </c>
    </row>
    <row r="110" spans="1:14" ht="14.45" customHeight="1" x14ac:dyDescent="0.2">
      <c r="A110" s="729" t="s">
        <v>614</v>
      </c>
      <c r="B110" s="730" t="s">
        <v>615</v>
      </c>
      <c r="C110" s="731" t="s">
        <v>626</v>
      </c>
      <c r="D110" s="732" t="s">
        <v>627</v>
      </c>
      <c r="E110" s="733">
        <v>50113001</v>
      </c>
      <c r="F110" s="732" t="s">
        <v>646</v>
      </c>
      <c r="G110" s="731" t="s">
        <v>649</v>
      </c>
      <c r="H110" s="731">
        <v>208466</v>
      </c>
      <c r="I110" s="731">
        <v>208466</v>
      </c>
      <c r="J110" s="731" t="s">
        <v>838</v>
      </c>
      <c r="K110" s="731" t="s">
        <v>839</v>
      </c>
      <c r="L110" s="734">
        <v>792.76999999999987</v>
      </c>
      <c r="M110" s="734">
        <v>1</v>
      </c>
      <c r="N110" s="735">
        <v>792.76999999999987</v>
      </c>
    </row>
    <row r="111" spans="1:14" ht="14.45" customHeight="1" x14ac:dyDescent="0.2">
      <c r="A111" s="729" t="s">
        <v>614</v>
      </c>
      <c r="B111" s="730" t="s">
        <v>615</v>
      </c>
      <c r="C111" s="731" t="s">
        <v>626</v>
      </c>
      <c r="D111" s="732" t="s">
        <v>627</v>
      </c>
      <c r="E111" s="733">
        <v>50113001</v>
      </c>
      <c r="F111" s="732" t="s">
        <v>646</v>
      </c>
      <c r="G111" s="731" t="s">
        <v>649</v>
      </c>
      <c r="H111" s="731">
        <v>117189</v>
      </c>
      <c r="I111" s="731">
        <v>17189</v>
      </c>
      <c r="J111" s="731" t="s">
        <v>840</v>
      </c>
      <c r="K111" s="731" t="s">
        <v>841</v>
      </c>
      <c r="L111" s="734">
        <v>73.540000000000006</v>
      </c>
      <c r="M111" s="734">
        <v>2</v>
      </c>
      <c r="N111" s="735">
        <v>147.08000000000001</v>
      </c>
    </row>
    <row r="112" spans="1:14" ht="14.45" customHeight="1" x14ac:dyDescent="0.2">
      <c r="A112" s="729" t="s">
        <v>614</v>
      </c>
      <c r="B112" s="730" t="s">
        <v>615</v>
      </c>
      <c r="C112" s="731" t="s">
        <v>626</v>
      </c>
      <c r="D112" s="732" t="s">
        <v>627</v>
      </c>
      <c r="E112" s="733">
        <v>50113001</v>
      </c>
      <c r="F112" s="732" t="s">
        <v>646</v>
      </c>
      <c r="G112" s="731" t="s">
        <v>649</v>
      </c>
      <c r="H112" s="731">
        <v>107678</v>
      </c>
      <c r="I112" s="731">
        <v>107678</v>
      </c>
      <c r="J112" s="731" t="s">
        <v>842</v>
      </c>
      <c r="K112" s="731" t="s">
        <v>843</v>
      </c>
      <c r="L112" s="734">
        <v>487.8060000000001</v>
      </c>
      <c r="M112" s="734">
        <v>3</v>
      </c>
      <c r="N112" s="735">
        <v>1463.4180000000003</v>
      </c>
    </row>
    <row r="113" spans="1:14" ht="14.45" customHeight="1" x14ac:dyDescent="0.2">
      <c r="A113" s="729" t="s">
        <v>614</v>
      </c>
      <c r="B113" s="730" t="s">
        <v>615</v>
      </c>
      <c r="C113" s="731" t="s">
        <v>626</v>
      </c>
      <c r="D113" s="732" t="s">
        <v>627</v>
      </c>
      <c r="E113" s="733">
        <v>50113001</v>
      </c>
      <c r="F113" s="732" t="s">
        <v>646</v>
      </c>
      <c r="G113" s="731" t="s">
        <v>649</v>
      </c>
      <c r="H113" s="731">
        <v>845697</v>
      </c>
      <c r="I113" s="731">
        <v>200935</v>
      </c>
      <c r="J113" s="731" t="s">
        <v>844</v>
      </c>
      <c r="K113" s="731" t="s">
        <v>845</v>
      </c>
      <c r="L113" s="734">
        <v>44.789999999999992</v>
      </c>
      <c r="M113" s="734">
        <v>1</v>
      </c>
      <c r="N113" s="735">
        <v>44.789999999999992</v>
      </c>
    </row>
    <row r="114" spans="1:14" ht="14.45" customHeight="1" x14ac:dyDescent="0.2">
      <c r="A114" s="729" t="s">
        <v>614</v>
      </c>
      <c r="B114" s="730" t="s">
        <v>615</v>
      </c>
      <c r="C114" s="731" t="s">
        <v>626</v>
      </c>
      <c r="D114" s="732" t="s">
        <v>627</v>
      </c>
      <c r="E114" s="733">
        <v>50113001</v>
      </c>
      <c r="F114" s="732" t="s">
        <v>646</v>
      </c>
      <c r="G114" s="731" t="s">
        <v>649</v>
      </c>
      <c r="H114" s="731">
        <v>100489</v>
      </c>
      <c r="I114" s="731">
        <v>489</v>
      </c>
      <c r="J114" s="731" t="s">
        <v>846</v>
      </c>
      <c r="K114" s="731" t="s">
        <v>847</v>
      </c>
      <c r="L114" s="734">
        <v>47.233999999999995</v>
      </c>
      <c r="M114" s="734">
        <v>5</v>
      </c>
      <c r="N114" s="735">
        <v>236.17</v>
      </c>
    </row>
    <row r="115" spans="1:14" ht="14.45" customHeight="1" x14ac:dyDescent="0.2">
      <c r="A115" s="729" t="s">
        <v>614</v>
      </c>
      <c r="B115" s="730" t="s">
        <v>615</v>
      </c>
      <c r="C115" s="731" t="s">
        <v>626</v>
      </c>
      <c r="D115" s="732" t="s">
        <v>627</v>
      </c>
      <c r="E115" s="733">
        <v>50113001</v>
      </c>
      <c r="F115" s="732" t="s">
        <v>646</v>
      </c>
      <c r="G115" s="731" t="s">
        <v>649</v>
      </c>
      <c r="H115" s="731">
        <v>230426</v>
      </c>
      <c r="I115" s="731">
        <v>230426</v>
      </c>
      <c r="J115" s="731" t="s">
        <v>846</v>
      </c>
      <c r="K115" s="731" t="s">
        <v>848</v>
      </c>
      <c r="L115" s="734">
        <v>77.87</v>
      </c>
      <c r="M115" s="734">
        <v>1</v>
      </c>
      <c r="N115" s="735">
        <v>77.87</v>
      </c>
    </row>
    <row r="116" spans="1:14" ht="14.45" customHeight="1" x14ac:dyDescent="0.2">
      <c r="A116" s="729" t="s">
        <v>614</v>
      </c>
      <c r="B116" s="730" t="s">
        <v>615</v>
      </c>
      <c r="C116" s="731" t="s">
        <v>626</v>
      </c>
      <c r="D116" s="732" t="s">
        <v>627</v>
      </c>
      <c r="E116" s="733">
        <v>50113001</v>
      </c>
      <c r="F116" s="732" t="s">
        <v>646</v>
      </c>
      <c r="G116" s="731" t="s">
        <v>663</v>
      </c>
      <c r="H116" s="731">
        <v>166759</v>
      </c>
      <c r="I116" s="731">
        <v>166759</v>
      </c>
      <c r="J116" s="731" t="s">
        <v>849</v>
      </c>
      <c r="K116" s="731" t="s">
        <v>850</v>
      </c>
      <c r="L116" s="734">
        <v>123.17000000000003</v>
      </c>
      <c r="M116" s="734">
        <v>1</v>
      </c>
      <c r="N116" s="735">
        <v>123.17000000000003</v>
      </c>
    </row>
    <row r="117" spans="1:14" ht="14.45" customHeight="1" x14ac:dyDescent="0.2">
      <c r="A117" s="729" t="s">
        <v>614</v>
      </c>
      <c r="B117" s="730" t="s">
        <v>615</v>
      </c>
      <c r="C117" s="731" t="s">
        <v>626</v>
      </c>
      <c r="D117" s="732" t="s">
        <v>627</v>
      </c>
      <c r="E117" s="733">
        <v>50113001</v>
      </c>
      <c r="F117" s="732" t="s">
        <v>646</v>
      </c>
      <c r="G117" s="731" t="s">
        <v>649</v>
      </c>
      <c r="H117" s="731">
        <v>900071</v>
      </c>
      <c r="I117" s="731">
        <v>0</v>
      </c>
      <c r="J117" s="731" t="s">
        <v>851</v>
      </c>
      <c r="K117" s="731" t="s">
        <v>329</v>
      </c>
      <c r="L117" s="734">
        <v>145.85395093967657</v>
      </c>
      <c r="M117" s="734">
        <v>8</v>
      </c>
      <c r="N117" s="735">
        <v>1166.8316075174125</v>
      </c>
    </row>
    <row r="118" spans="1:14" ht="14.45" customHeight="1" x14ac:dyDescent="0.2">
      <c r="A118" s="729" t="s">
        <v>614</v>
      </c>
      <c r="B118" s="730" t="s">
        <v>615</v>
      </c>
      <c r="C118" s="731" t="s">
        <v>626</v>
      </c>
      <c r="D118" s="732" t="s">
        <v>627</v>
      </c>
      <c r="E118" s="733">
        <v>50113001</v>
      </c>
      <c r="F118" s="732" t="s">
        <v>646</v>
      </c>
      <c r="G118" s="731" t="s">
        <v>649</v>
      </c>
      <c r="H118" s="731">
        <v>921542</v>
      </c>
      <c r="I118" s="731">
        <v>0</v>
      </c>
      <c r="J118" s="731" t="s">
        <v>852</v>
      </c>
      <c r="K118" s="731" t="s">
        <v>329</v>
      </c>
      <c r="L118" s="734">
        <v>193.62389240793235</v>
      </c>
      <c r="M118" s="734">
        <v>1</v>
      </c>
      <c r="N118" s="735">
        <v>193.62389240793235</v>
      </c>
    </row>
    <row r="119" spans="1:14" ht="14.45" customHeight="1" x14ac:dyDescent="0.2">
      <c r="A119" s="729" t="s">
        <v>614</v>
      </c>
      <c r="B119" s="730" t="s">
        <v>615</v>
      </c>
      <c r="C119" s="731" t="s">
        <v>626</v>
      </c>
      <c r="D119" s="732" t="s">
        <v>627</v>
      </c>
      <c r="E119" s="733">
        <v>50113001</v>
      </c>
      <c r="F119" s="732" t="s">
        <v>646</v>
      </c>
      <c r="G119" s="731" t="s">
        <v>649</v>
      </c>
      <c r="H119" s="731">
        <v>500829</v>
      </c>
      <c r="I119" s="731">
        <v>0</v>
      </c>
      <c r="J119" s="731" t="s">
        <v>853</v>
      </c>
      <c r="K119" s="731" t="s">
        <v>854</v>
      </c>
      <c r="L119" s="734">
        <v>221.324818489074</v>
      </c>
      <c r="M119" s="734">
        <v>2</v>
      </c>
      <c r="N119" s="735">
        <v>442.64963697814801</v>
      </c>
    </row>
    <row r="120" spans="1:14" ht="14.45" customHeight="1" x14ac:dyDescent="0.2">
      <c r="A120" s="729" t="s">
        <v>614</v>
      </c>
      <c r="B120" s="730" t="s">
        <v>615</v>
      </c>
      <c r="C120" s="731" t="s">
        <v>626</v>
      </c>
      <c r="D120" s="732" t="s">
        <v>627</v>
      </c>
      <c r="E120" s="733">
        <v>50113001</v>
      </c>
      <c r="F120" s="732" t="s">
        <v>646</v>
      </c>
      <c r="G120" s="731" t="s">
        <v>649</v>
      </c>
      <c r="H120" s="731">
        <v>235808</v>
      </c>
      <c r="I120" s="731">
        <v>235808</v>
      </c>
      <c r="J120" s="731" t="s">
        <v>855</v>
      </c>
      <c r="K120" s="731" t="s">
        <v>856</v>
      </c>
      <c r="L120" s="734">
        <v>86.66</v>
      </c>
      <c r="M120" s="734">
        <v>1</v>
      </c>
      <c r="N120" s="735">
        <v>86.66</v>
      </c>
    </row>
    <row r="121" spans="1:14" ht="14.45" customHeight="1" x14ac:dyDescent="0.2">
      <c r="A121" s="729" t="s">
        <v>614</v>
      </c>
      <c r="B121" s="730" t="s">
        <v>615</v>
      </c>
      <c r="C121" s="731" t="s">
        <v>626</v>
      </c>
      <c r="D121" s="732" t="s">
        <v>627</v>
      </c>
      <c r="E121" s="733">
        <v>50113001</v>
      </c>
      <c r="F121" s="732" t="s">
        <v>646</v>
      </c>
      <c r="G121" s="731" t="s">
        <v>649</v>
      </c>
      <c r="H121" s="731">
        <v>990947</v>
      </c>
      <c r="I121" s="731">
        <v>0</v>
      </c>
      <c r="J121" s="731" t="s">
        <v>857</v>
      </c>
      <c r="K121" s="731" t="s">
        <v>329</v>
      </c>
      <c r="L121" s="734">
        <v>1400.67</v>
      </c>
      <c r="M121" s="734">
        <v>2</v>
      </c>
      <c r="N121" s="735">
        <v>2801.34</v>
      </c>
    </row>
    <row r="122" spans="1:14" ht="14.45" customHeight="1" x14ac:dyDescent="0.2">
      <c r="A122" s="729" t="s">
        <v>614</v>
      </c>
      <c r="B122" s="730" t="s">
        <v>615</v>
      </c>
      <c r="C122" s="731" t="s">
        <v>626</v>
      </c>
      <c r="D122" s="732" t="s">
        <v>627</v>
      </c>
      <c r="E122" s="733">
        <v>50113001</v>
      </c>
      <c r="F122" s="732" t="s">
        <v>646</v>
      </c>
      <c r="G122" s="731" t="s">
        <v>649</v>
      </c>
      <c r="H122" s="731">
        <v>119571</v>
      </c>
      <c r="I122" s="731">
        <v>19571</v>
      </c>
      <c r="J122" s="731" t="s">
        <v>858</v>
      </c>
      <c r="K122" s="731" t="s">
        <v>859</v>
      </c>
      <c r="L122" s="734">
        <v>235.11</v>
      </c>
      <c r="M122" s="734">
        <v>1</v>
      </c>
      <c r="N122" s="735">
        <v>235.11</v>
      </c>
    </row>
    <row r="123" spans="1:14" ht="14.45" customHeight="1" x14ac:dyDescent="0.2">
      <c r="A123" s="729" t="s">
        <v>614</v>
      </c>
      <c r="B123" s="730" t="s">
        <v>615</v>
      </c>
      <c r="C123" s="731" t="s">
        <v>626</v>
      </c>
      <c r="D123" s="732" t="s">
        <v>627</v>
      </c>
      <c r="E123" s="733">
        <v>50113001</v>
      </c>
      <c r="F123" s="732" t="s">
        <v>646</v>
      </c>
      <c r="G123" s="731" t="s">
        <v>663</v>
      </c>
      <c r="H123" s="731">
        <v>117121</v>
      </c>
      <c r="I123" s="731">
        <v>17121</v>
      </c>
      <c r="J123" s="731" t="s">
        <v>860</v>
      </c>
      <c r="K123" s="731" t="s">
        <v>861</v>
      </c>
      <c r="L123" s="734">
        <v>106.05999999999999</v>
      </c>
      <c r="M123" s="734">
        <v>1</v>
      </c>
      <c r="N123" s="735">
        <v>106.05999999999999</v>
      </c>
    </row>
    <row r="124" spans="1:14" ht="14.45" customHeight="1" x14ac:dyDescent="0.2">
      <c r="A124" s="729" t="s">
        <v>614</v>
      </c>
      <c r="B124" s="730" t="s">
        <v>615</v>
      </c>
      <c r="C124" s="731" t="s">
        <v>626</v>
      </c>
      <c r="D124" s="732" t="s">
        <v>627</v>
      </c>
      <c r="E124" s="733">
        <v>50113001</v>
      </c>
      <c r="F124" s="732" t="s">
        <v>646</v>
      </c>
      <c r="G124" s="731" t="s">
        <v>663</v>
      </c>
      <c r="H124" s="731">
        <v>187427</v>
      </c>
      <c r="I124" s="731">
        <v>187427</v>
      </c>
      <c r="J124" s="731" t="s">
        <v>862</v>
      </c>
      <c r="K124" s="731" t="s">
        <v>863</v>
      </c>
      <c r="L124" s="734">
        <v>62.73</v>
      </c>
      <c r="M124" s="734">
        <v>1</v>
      </c>
      <c r="N124" s="735">
        <v>62.73</v>
      </c>
    </row>
    <row r="125" spans="1:14" ht="14.45" customHeight="1" x14ac:dyDescent="0.2">
      <c r="A125" s="729" t="s">
        <v>614</v>
      </c>
      <c r="B125" s="730" t="s">
        <v>615</v>
      </c>
      <c r="C125" s="731" t="s">
        <v>626</v>
      </c>
      <c r="D125" s="732" t="s">
        <v>627</v>
      </c>
      <c r="E125" s="733">
        <v>50113001</v>
      </c>
      <c r="F125" s="732" t="s">
        <v>646</v>
      </c>
      <c r="G125" s="731" t="s">
        <v>663</v>
      </c>
      <c r="H125" s="731">
        <v>169714</v>
      </c>
      <c r="I125" s="731">
        <v>169714</v>
      </c>
      <c r="J125" s="731" t="s">
        <v>864</v>
      </c>
      <c r="K125" s="731" t="s">
        <v>865</v>
      </c>
      <c r="L125" s="734">
        <v>112.13000000000002</v>
      </c>
      <c r="M125" s="734">
        <v>1</v>
      </c>
      <c r="N125" s="735">
        <v>112.13000000000002</v>
      </c>
    </row>
    <row r="126" spans="1:14" ht="14.45" customHeight="1" x14ac:dyDescent="0.2">
      <c r="A126" s="729" t="s">
        <v>614</v>
      </c>
      <c r="B126" s="730" t="s">
        <v>615</v>
      </c>
      <c r="C126" s="731" t="s">
        <v>626</v>
      </c>
      <c r="D126" s="732" t="s">
        <v>627</v>
      </c>
      <c r="E126" s="733">
        <v>50113001</v>
      </c>
      <c r="F126" s="732" t="s">
        <v>646</v>
      </c>
      <c r="G126" s="731" t="s">
        <v>649</v>
      </c>
      <c r="H126" s="731">
        <v>191929</v>
      </c>
      <c r="I126" s="731">
        <v>191929</v>
      </c>
      <c r="J126" s="731" t="s">
        <v>866</v>
      </c>
      <c r="K126" s="731" t="s">
        <v>867</v>
      </c>
      <c r="L126" s="734">
        <v>94.34999999999998</v>
      </c>
      <c r="M126" s="734">
        <v>1</v>
      </c>
      <c r="N126" s="735">
        <v>94.34999999999998</v>
      </c>
    </row>
    <row r="127" spans="1:14" ht="14.45" customHeight="1" x14ac:dyDescent="0.2">
      <c r="A127" s="729" t="s">
        <v>614</v>
      </c>
      <c r="B127" s="730" t="s">
        <v>615</v>
      </c>
      <c r="C127" s="731" t="s">
        <v>626</v>
      </c>
      <c r="D127" s="732" t="s">
        <v>627</v>
      </c>
      <c r="E127" s="733">
        <v>50113001</v>
      </c>
      <c r="F127" s="732" t="s">
        <v>646</v>
      </c>
      <c r="G127" s="731" t="s">
        <v>649</v>
      </c>
      <c r="H127" s="731">
        <v>188217</v>
      </c>
      <c r="I127" s="731">
        <v>88217</v>
      </c>
      <c r="J127" s="731" t="s">
        <v>868</v>
      </c>
      <c r="K127" s="731" t="s">
        <v>869</v>
      </c>
      <c r="L127" s="734">
        <v>126.60200000000002</v>
      </c>
      <c r="M127" s="734">
        <v>20</v>
      </c>
      <c r="N127" s="735">
        <v>2532.0400000000004</v>
      </c>
    </row>
    <row r="128" spans="1:14" ht="14.45" customHeight="1" x14ac:dyDescent="0.2">
      <c r="A128" s="729" t="s">
        <v>614</v>
      </c>
      <c r="B128" s="730" t="s">
        <v>615</v>
      </c>
      <c r="C128" s="731" t="s">
        <v>626</v>
      </c>
      <c r="D128" s="732" t="s">
        <v>627</v>
      </c>
      <c r="E128" s="733">
        <v>50113001</v>
      </c>
      <c r="F128" s="732" t="s">
        <v>646</v>
      </c>
      <c r="G128" s="731" t="s">
        <v>649</v>
      </c>
      <c r="H128" s="731">
        <v>188219</v>
      </c>
      <c r="I128" s="731">
        <v>88219</v>
      </c>
      <c r="J128" s="731" t="s">
        <v>870</v>
      </c>
      <c r="K128" s="731" t="s">
        <v>871</v>
      </c>
      <c r="L128" s="734">
        <v>142.27521739130435</v>
      </c>
      <c r="M128" s="734">
        <v>23</v>
      </c>
      <c r="N128" s="735">
        <v>3272.3300000000004</v>
      </c>
    </row>
    <row r="129" spans="1:14" ht="14.45" customHeight="1" x14ac:dyDescent="0.2">
      <c r="A129" s="729" t="s">
        <v>614</v>
      </c>
      <c r="B129" s="730" t="s">
        <v>615</v>
      </c>
      <c r="C129" s="731" t="s">
        <v>626</v>
      </c>
      <c r="D129" s="732" t="s">
        <v>627</v>
      </c>
      <c r="E129" s="733">
        <v>50113001</v>
      </c>
      <c r="F129" s="732" t="s">
        <v>646</v>
      </c>
      <c r="G129" s="731" t="s">
        <v>649</v>
      </c>
      <c r="H129" s="731">
        <v>216146</v>
      </c>
      <c r="I129" s="731">
        <v>216146</v>
      </c>
      <c r="J129" s="731" t="s">
        <v>870</v>
      </c>
      <c r="K129" s="731" t="s">
        <v>872</v>
      </c>
      <c r="L129" s="734">
        <v>133.34666666666666</v>
      </c>
      <c r="M129" s="734">
        <v>6</v>
      </c>
      <c r="N129" s="735">
        <v>800.08</v>
      </c>
    </row>
    <row r="130" spans="1:14" ht="14.45" customHeight="1" x14ac:dyDescent="0.2">
      <c r="A130" s="729" t="s">
        <v>614</v>
      </c>
      <c r="B130" s="730" t="s">
        <v>615</v>
      </c>
      <c r="C130" s="731" t="s">
        <v>626</v>
      </c>
      <c r="D130" s="732" t="s">
        <v>627</v>
      </c>
      <c r="E130" s="733">
        <v>50113001</v>
      </c>
      <c r="F130" s="732" t="s">
        <v>646</v>
      </c>
      <c r="G130" s="731" t="s">
        <v>649</v>
      </c>
      <c r="H130" s="731">
        <v>183106</v>
      </c>
      <c r="I130" s="731">
        <v>83106</v>
      </c>
      <c r="J130" s="731" t="s">
        <v>873</v>
      </c>
      <c r="K130" s="731" t="s">
        <v>874</v>
      </c>
      <c r="L130" s="734">
        <v>172.15999999999994</v>
      </c>
      <c r="M130" s="734">
        <v>2</v>
      </c>
      <c r="N130" s="735">
        <v>344.31999999999988</v>
      </c>
    </row>
    <row r="131" spans="1:14" ht="14.45" customHeight="1" x14ac:dyDescent="0.2">
      <c r="A131" s="729" t="s">
        <v>614</v>
      </c>
      <c r="B131" s="730" t="s">
        <v>615</v>
      </c>
      <c r="C131" s="731" t="s">
        <v>626</v>
      </c>
      <c r="D131" s="732" t="s">
        <v>627</v>
      </c>
      <c r="E131" s="733">
        <v>50113001</v>
      </c>
      <c r="F131" s="732" t="s">
        <v>646</v>
      </c>
      <c r="G131" s="731" t="s">
        <v>649</v>
      </c>
      <c r="H131" s="731">
        <v>225971</v>
      </c>
      <c r="I131" s="731">
        <v>225971</v>
      </c>
      <c r="J131" s="731" t="s">
        <v>875</v>
      </c>
      <c r="K131" s="731" t="s">
        <v>876</v>
      </c>
      <c r="L131" s="734">
        <v>103.91000000000004</v>
      </c>
      <c r="M131" s="734">
        <v>1</v>
      </c>
      <c r="N131" s="735">
        <v>103.91000000000004</v>
      </c>
    </row>
    <row r="132" spans="1:14" ht="14.45" customHeight="1" x14ac:dyDescent="0.2">
      <c r="A132" s="729" t="s">
        <v>614</v>
      </c>
      <c r="B132" s="730" t="s">
        <v>615</v>
      </c>
      <c r="C132" s="731" t="s">
        <v>626</v>
      </c>
      <c r="D132" s="732" t="s">
        <v>627</v>
      </c>
      <c r="E132" s="733">
        <v>50113001</v>
      </c>
      <c r="F132" s="732" t="s">
        <v>646</v>
      </c>
      <c r="G132" s="731" t="s">
        <v>649</v>
      </c>
      <c r="H132" s="731">
        <v>205992</v>
      </c>
      <c r="I132" s="731">
        <v>205992</v>
      </c>
      <c r="J132" s="731" t="s">
        <v>877</v>
      </c>
      <c r="K132" s="731" t="s">
        <v>878</v>
      </c>
      <c r="L132" s="734">
        <v>172.92</v>
      </c>
      <c r="M132" s="734">
        <v>2</v>
      </c>
      <c r="N132" s="735">
        <v>345.84</v>
      </c>
    </row>
    <row r="133" spans="1:14" ht="14.45" customHeight="1" x14ac:dyDescent="0.2">
      <c r="A133" s="729" t="s">
        <v>614</v>
      </c>
      <c r="B133" s="730" t="s">
        <v>615</v>
      </c>
      <c r="C133" s="731" t="s">
        <v>626</v>
      </c>
      <c r="D133" s="732" t="s">
        <v>627</v>
      </c>
      <c r="E133" s="733">
        <v>50113001</v>
      </c>
      <c r="F133" s="732" t="s">
        <v>646</v>
      </c>
      <c r="G133" s="731" t="s">
        <v>649</v>
      </c>
      <c r="H133" s="731">
        <v>206001</v>
      </c>
      <c r="I133" s="731">
        <v>206001</v>
      </c>
      <c r="J133" s="731" t="s">
        <v>879</v>
      </c>
      <c r="K133" s="731" t="s">
        <v>880</v>
      </c>
      <c r="L133" s="734">
        <v>298.65999999999997</v>
      </c>
      <c r="M133" s="734">
        <v>1</v>
      </c>
      <c r="N133" s="735">
        <v>298.65999999999997</v>
      </c>
    </row>
    <row r="134" spans="1:14" ht="14.45" customHeight="1" x14ac:dyDescent="0.2">
      <c r="A134" s="729" t="s">
        <v>614</v>
      </c>
      <c r="B134" s="730" t="s">
        <v>615</v>
      </c>
      <c r="C134" s="731" t="s">
        <v>626</v>
      </c>
      <c r="D134" s="732" t="s">
        <v>627</v>
      </c>
      <c r="E134" s="733">
        <v>50113001</v>
      </c>
      <c r="F134" s="732" t="s">
        <v>646</v>
      </c>
      <c r="G134" s="731" t="s">
        <v>663</v>
      </c>
      <c r="H134" s="731">
        <v>149909</v>
      </c>
      <c r="I134" s="731">
        <v>49909</v>
      </c>
      <c r="J134" s="731" t="s">
        <v>881</v>
      </c>
      <c r="K134" s="731" t="s">
        <v>882</v>
      </c>
      <c r="L134" s="734">
        <v>27.9</v>
      </c>
      <c r="M134" s="734">
        <v>1</v>
      </c>
      <c r="N134" s="735">
        <v>27.9</v>
      </c>
    </row>
    <row r="135" spans="1:14" ht="14.45" customHeight="1" x14ac:dyDescent="0.2">
      <c r="A135" s="729" t="s">
        <v>614</v>
      </c>
      <c r="B135" s="730" t="s">
        <v>615</v>
      </c>
      <c r="C135" s="731" t="s">
        <v>626</v>
      </c>
      <c r="D135" s="732" t="s">
        <v>627</v>
      </c>
      <c r="E135" s="733">
        <v>50113001</v>
      </c>
      <c r="F135" s="732" t="s">
        <v>646</v>
      </c>
      <c r="G135" s="731" t="s">
        <v>649</v>
      </c>
      <c r="H135" s="731">
        <v>110151</v>
      </c>
      <c r="I135" s="731">
        <v>10151</v>
      </c>
      <c r="J135" s="731" t="s">
        <v>883</v>
      </c>
      <c r="K135" s="731" t="s">
        <v>884</v>
      </c>
      <c r="L135" s="734">
        <v>66.180000000000021</v>
      </c>
      <c r="M135" s="734">
        <v>7</v>
      </c>
      <c r="N135" s="735">
        <v>463.2600000000001</v>
      </c>
    </row>
    <row r="136" spans="1:14" ht="14.45" customHeight="1" x14ac:dyDescent="0.2">
      <c r="A136" s="729" t="s">
        <v>614</v>
      </c>
      <c r="B136" s="730" t="s">
        <v>615</v>
      </c>
      <c r="C136" s="731" t="s">
        <v>626</v>
      </c>
      <c r="D136" s="732" t="s">
        <v>627</v>
      </c>
      <c r="E136" s="733">
        <v>50113001</v>
      </c>
      <c r="F136" s="732" t="s">
        <v>646</v>
      </c>
      <c r="G136" s="731" t="s">
        <v>649</v>
      </c>
      <c r="H136" s="731">
        <v>192853</v>
      </c>
      <c r="I136" s="731">
        <v>192853</v>
      </c>
      <c r="J136" s="731" t="s">
        <v>883</v>
      </c>
      <c r="K136" s="731" t="s">
        <v>885</v>
      </c>
      <c r="L136" s="734">
        <v>106.90000000000002</v>
      </c>
      <c r="M136" s="734">
        <v>4</v>
      </c>
      <c r="N136" s="735">
        <v>427.60000000000008</v>
      </c>
    </row>
    <row r="137" spans="1:14" ht="14.45" customHeight="1" x14ac:dyDescent="0.2">
      <c r="A137" s="729" t="s">
        <v>614</v>
      </c>
      <c r="B137" s="730" t="s">
        <v>615</v>
      </c>
      <c r="C137" s="731" t="s">
        <v>626</v>
      </c>
      <c r="D137" s="732" t="s">
        <v>627</v>
      </c>
      <c r="E137" s="733">
        <v>50113001</v>
      </c>
      <c r="F137" s="732" t="s">
        <v>646</v>
      </c>
      <c r="G137" s="731" t="s">
        <v>649</v>
      </c>
      <c r="H137" s="731">
        <v>220635</v>
      </c>
      <c r="I137" s="731">
        <v>220635</v>
      </c>
      <c r="J137" s="731" t="s">
        <v>886</v>
      </c>
      <c r="K137" s="731" t="s">
        <v>887</v>
      </c>
      <c r="L137" s="734">
        <v>134.91999999999999</v>
      </c>
      <c r="M137" s="734">
        <v>1</v>
      </c>
      <c r="N137" s="735">
        <v>134.91999999999999</v>
      </c>
    </row>
    <row r="138" spans="1:14" ht="14.45" customHeight="1" x14ac:dyDescent="0.2">
      <c r="A138" s="729" t="s">
        <v>614</v>
      </c>
      <c r="B138" s="730" t="s">
        <v>615</v>
      </c>
      <c r="C138" s="731" t="s">
        <v>626</v>
      </c>
      <c r="D138" s="732" t="s">
        <v>627</v>
      </c>
      <c r="E138" s="733">
        <v>50113001</v>
      </c>
      <c r="F138" s="732" t="s">
        <v>646</v>
      </c>
      <c r="G138" s="731" t="s">
        <v>649</v>
      </c>
      <c r="H138" s="731">
        <v>105693</v>
      </c>
      <c r="I138" s="731">
        <v>5693</v>
      </c>
      <c r="J138" s="731" t="s">
        <v>888</v>
      </c>
      <c r="K138" s="731" t="s">
        <v>889</v>
      </c>
      <c r="L138" s="734">
        <v>81.710000000000008</v>
      </c>
      <c r="M138" s="734">
        <v>3</v>
      </c>
      <c r="N138" s="735">
        <v>245.13000000000002</v>
      </c>
    </row>
    <row r="139" spans="1:14" ht="14.45" customHeight="1" x14ac:dyDescent="0.2">
      <c r="A139" s="729" t="s">
        <v>614</v>
      </c>
      <c r="B139" s="730" t="s">
        <v>615</v>
      </c>
      <c r="C139" s="731" t="s">
        <v>626</v>
      </c>
      <c r="D139" s="732" t="s">
        <v>627</v>
      </c>
      <c r="E139" s="733">
        <v>50113001</v>
      </c>
      <c r="F139" s="732" t="s">
        <v>646</v>
      </c>
      <c r="G139" s="731" t="s">
        <v>649</v>
      </c>
      <c r="H139" s="731">
        <v>185512</v>
      </c>
      <c r="I139" s="731">
        <v>185512</v>
      </c>
      <c r="J139" s="731" t="s">
        <v>890</v>
      </c>
      <c r="K139" s="731" t="s">
        <v>891</v>
      </c>
      <c r="L139" s="734">
        <v>73.825294117647076</v>
      </c>
      <c r="M139" s="734">
        <v>17</v>
      </c>
      <c r="N139" s="735">
        <v>1255.0300000000002</v>
      </c>
    </row>
    <row r="140" spans="1:14" ht="14.45" customHeight="1" x14ac:dyDescent="0.2">
      <c r="A140" s="729" t="s">
        <v>614</v>
      </c>
      <c r="B140" s="730" t="s">
        <v>615</v>
      </c>
      <c r="C140" s="731" t="s">
        <v>626</v>
      </c>
      <c r="D140" s="732" t="s">
        <v>627</v>
      </c>
      <c r="E140" s="733">
        <v>50113001</v>
      </c>
      <c r="F140" s="732" t="s">
        <v>646</v>
      </c>
      <c r="G140" s="731" t="s">
        <v>649</v>
      </c>
      <c r="H140" s="731">
        <v>117992</v>
      </c>
      <c r="I140" s="731">
        <v>17992</v>
      </c>
      <c r="J140" s="731" t="s">
        <v>892</v>
      </c>
      <c r="K140" s="731" t="s">
        <v>893</v>
      </c>
      <c r="L140" s="734">
        <v>82.467500000000001</v>
      </c>
      <c r="M140" s="734">
        <v>8</v>
      </c>
      <c r="N140" s="735">
        <v>659.74</v>
      </c>
    </row>
    <row r="141" spans="1:14" ht="14.45" customHeight="1" x14ac:dyDescent="0.2">
      <c r="A141" s="729" t="s">
        <v>614</v>
      </c>
      <c r="B141" s="730" t="s">
        <v>615</v>
      </c>
      <c r="C141" s="731" t="s">
        <v>626</v>
      </c>
      <c r="D141" s="732" t="s">
        <v>627</v>
      </c>
      <c r="E141" s="733">
        <v>50113001</v>
      </c>
      <c r="F141" s="732" t="s">
        <v>646</v>
      </c>
      <c r="G141" s="731" t="s">
        <v>649</v>
      </c>
      <c r="H141" s="731">
        <v>231541</v>
      </c>
      <c r="I141" s="731">
        <v>231541</v>
      </c>
      <c r="J141" s="731" t="s">
        <v>894</v>
      </c>
      <c r="K141" s="731" t="s">
        <v>895</v>
      </c>
      <c r="L141" s="734">
        <v>80.689999999999984</v>
      </c>
      <c r="M141" s="734">
        <v>7</v>
      </c>
      <c r="N141" s="735">
        <v>564.82999999999993</v>
      </c>
    </row>
    <row r="142" spans="1:14" ht="14.45" customHeight="1" x14ac:dyDescent="0.2">
      <c r="A142" s="729" t="s">
        <v>614</v>
      </c>
      <c r="B142" s="730" t="s">
        <v>615</v>
      </c>
      <c r="C142" s="731" t="s">
        <v>626</v>
      </c>
      <c r="D142" s="732" t="s">
        <v>627</v>
      </c>
      <c r="E142" s="733">
        <v>50113001</v>
      </c>
      <c r="F142" s="732" t="s">
        <v>646</v>
      </c>
      <c r="G142" s="731" t="s">
        <v>649</v>
      </c>
      <c r="H142" s="731">
        <v>237329</v>
      </c>
      <c r="I142" s="731">
        <v>237329</v>
      </c>
      <c r="J142" s="731" t="s">
        <v>896</v>
      </c>
      <c r="K142" s="731" t="s">
        <v>897</v>
      </c>
      <c r="L142" s="734">
        <v>108.64</v>
      </c>
      <c r="M142" s="734">
        <v>3</v>
      </c>
      <c r="N142" s="735">
        <v>325.92</v>
      </c>
    </row>
    <row r="143" spans="1:14" ht="14.45" customHeight="1" x14ac:dyDescent="0.2">
      <c r="A143" s="729" t="s">
        <v>614</v>
      </c>
      <c r="B143" s="730" t="s">
        <v>615</v>
      </c>
      <c r="C143" s="731" t="s">
        <v>626</v>
      </c>
      <c r="D143" s="732" t="s">
        <v>627</v>
      </c>
      <c r="E143" s="733">
        <v>50113001</v>
      </c>
      <c r="F143" s="732" t="s">
        <v>646</v>
      </c>
      <c r="G143" s="731" t="s">
        <v>649</v>
      </c>
      <c r="H143" s="731">
        <v>987685</v>
      </c>
      <c r="I143" s="731">
        <v>0</v>
      </c>
      <c r="J143" s="731" t="s">
        <v>898</v>
      </c>
      <c r="K143" s="731" t="s">
        <v>329</v>
      </c>
      <c r="L143" s="734">
        <v>134.07999999999998</v>
      </c>
      <c r="M143" s="734">
        <v>1</v>
      </c>
      <c r="N143" s="735">
        <v>134.07999999999998</v>
      </c>
    </row>
    <row r="144" spans="1:14" ht="14.45" customHeight="1" x14ac:dyDescent="0.2">
      <c r="A144" s="729" t="s">
        <v>614</v>
      </c>
      <c r="B144" s="730" t="s">
        <v>615</v>
      </c>
      <c r="C144" s="731" t="s">
        <v>626</v>
      </c>
      <c r="D144" s="732" t="s">
        <v>627</v>
      </c>
      <c r="E144" s="733">
        <v>50113001</v>
      </c>
      <c r="F144" s="732" t="s">
        <v>646</v>
      </c>
      <c r="G144" s="731" t="s">
        <v>649</v>
      </c>
      <c r="H144" s="731">
        <v>234736</v>
      </c>
      <c r="I144" s="731">
        <v>234736</v>
      </c>
      <c r="J144" s="731" t="s">
        <v>899</v>
      </c>
      <c r="K144" s="731" t="s">
        <v>900</v>
      </c>
      <c r="L144" s="734">
        <v>120.54</v>
      </c>
      <c r="M144" s="734">
        <v>15</v>
      </c>
      <c r="N144" s="735">
        <v>1808.1000000000001</v>
      </c>
    </row>
    <row r="145" spans="1:14" ht="14.45" customHeight="1" x14ac:dyDescent="0.2">
      <c r="A145" s="729" t="s">
        <v>614</v>
      </c>
      <c r="B145" s="730" t="s">
        <v>615</v>
      </c>
      <c r="C145" s="731" t="s">
        <v>626</v>
      </c>
      <c r="D145" s="732" t="s">
        <v>627</v>
      </c>
      <c r="E145" s="733">
        <v>50113001</v>
      </c>
      <c r="F145" s="732" t="s">
        <v>646</v>
      </c>
      <c r="G145" s="731" t="s">
        <v>649</v>
      </c>
      <c r="H145" s="731">
        <v>102684</v>
      </c>
      <c r="I145" s="731">
        <v>2684</v>
      </c>
      <c r="J145" s="731" t="s">
        <v>901</v>
      </c>
      <c r="K145" s="731" t="s">
        <v>902</v>
      </c>
      <c r="L145" s="734">
        <v>113.04428571428573</v>
      </c>
      <c r="M145" s="734">
        <v>35</v>
      </c>
      <c r="N145" s="735">
        <v>3956.5500000000006</v>
      </c>
    </row>
    <row r="146" spans="1:14" ht="14.45" customHeight="1" x14ac:dyDescent="0.2">
      <c r="A146" s="729" t="s">
        <v>614</v>
      </c>
      <c r="B146" s="730" t="s">
        <v>615</v>
      </c>
      <c r="C146" s="731" t="s">
        <v>626</v>
      </c>
      <c r="D146" s="732" t="s">
        <v>627</v>
      </c>
      <c r="E146" s="733">
        <v>50113001</v>
      </c>
      <c r="F146" s="732" t="s">
        <v>646</v>
      </c>
      <c r="G146" s="731" t="s">
        <v>295</v>
      </c>
      <c r="H146" s="731">
        <v>158809</v>
      </c>
      <c r="I146" s="731">
        <v>158809</v>
      </c>
      <c r="J146" s="731" t="s">
        <v>903</v>
      </c>
      <c r="K146" s="731" t="s">
        <v>904</v>
      </c>
      <c r="L146" s="734">
        <v>62.239999999999995</v>
      </c>
      <c r="M146" s="734">
        <v>1</v>
      </c>
      <c r="N146" s="735">
        <v>62.239999999999995</v>
      </c>
    </row>
    <row r="147" spans="1:14" ht="14.45" customHeight="1" x14ac:dyDescent="0.2">
      <c r="A147" s="729" t="s">
        <v>614</v>
      </c>
      <c r="B147" s="730" t="s">
        <v>615</v>
      </c>
      <c r="C147" s="731" t="s">
        <v>626</v>
      </c>
      <c r="D147" s="732" t="s">
        <v>627</v>
      </c>
      <c r="E147" s="733">
        <v>50113001</v>
      </c>
      <c r="F147" s="732" t="s">
        <v>646</v>
      </c>
      <c r="G147" s="731" t="s">
        <v>649</v>
      </c>
      <c r="H147" s="731">
        <v>113816</v>
      </c>
      <c r="I147" s="731">
        <v>13816</v>
      </c>
      <c r="J147" s="731" t="s">
        <v>905</v>
      </c>
      <c r="K147" s="731" t="s">
        <v>906</v>
      </c>
      <c r="L147" s="734">
        <v>254.09</v>
      </c>
      <c r="M147" s="734">
        <v>1</v>
      </c>
      <c r="N147" s="735">
        <v>254.09</v>
      </c>
    </row>
    <row r="148" spans="1:14" ht="14.45" customHeight="1" x14ac:dyDescent="0.2">
      <c r="A148" s="729" t="s">
        <v>614</v>
      </c>
      <c r="B148" s="730" t="s">
        <v>615</v>
      </c>
      <c r="C148" s="731" t="s">
        <v>626</v>
      </c>
      <c r="D148" s="732" t="s">
        <v>627</v>
      </c>
      <c r="E148" s="733">
        <v>50113001</v>
      </c>
      <c r="F148" s="732" t="s">
        <v>646</v>
      </c>
      <c r="G148" s="731" t="s">
        <v>649</v>
      </c>
      <c r="H148" s="731">
        <v>118566</v>
      </c>
      <c r="I148" s="731">
        <v>18566</v>
      </c>
      <c r="J148" s="731" t="s">
        <v>907</v>
      </c>
      <c r="K148" s="731" t="s">
        <v>908</v>
      </c>
      <c r="L148" s="734">
        <v>875.19000000000028</v>
      </c>
      <c r="M148" s="734">
        <v>1</v>
      </c>
      <c r="N148" s="735">
        <v>875.19000000000028</v>
      </c>
    </row>
    <row r="149" spans="1:14" ht="14.45" customHeight="1" x14ac:dyDescent="0.2">
      <c r="A149" s="729" t="s">
        <v>614</v>
      </c>
      <c r="B149" s="730" t="s">
        <v>615</v>
      </c>
      <c r="C149" s="731" t="s">
        <v>626</v>
      </c>
      <c r="D149" s="732" t="s">
        <v>627</v>
      </c>
      <c r="E149" s="733">
        <v>50113001</v>
      </c>
      <c r="F149" s="732" t="s">
        <v>646</v>
      </c>
      <c r="G149" s="731" t="s">
        <v>649</v>
      </c>
      <c r="H149" s="731">
        <v>147271</v>
      </c>
      <c r="I149" s="731">
        <v>47271</v>
      </c>
      <c r="J149" s="731" t="s">
        <v>909</v>
      </c>
      <c r="K149" s="731" t="s">
        <v>910</v>
      </c>
      <c r="L149" s="734">
        <v>90.2</v>
      </c>
      <c r="M149" s="734">
        <v>1</v>
      </c>
      <c r="N149" s="735">
        <v>90.2</v>
      </c>
    </row>
    <row r="150" spans="1:14" ht="14.45" customHeight="1" x14ac:dyDescent="0.2">
      <c r="A150" s="729" t="s">
        <v>614</v>
      </c>
      <c r="B150" s="730" t="s">
        <v>615</v>
      </c>
      <c r="C150" s="731" t="s">
        <v>626</v>
      </c>
      <c r="D150" s="732" t="s">
        <v>627</v>
      </c>
      <c r="E150" s="733">
        <v>50113001</v>
      </c>
      <c r="F150" s="732" t="s">
        <v>646</v>
      </c>
      <c r="G150" s="731" t="s">
        <v>663</v>
      </c>
      <c r="H150" s="731">
        <v>116923</v>
      </c>
      <c r="I150" s="731">
        <v>16923</v>
      </c>
      <c r="J150" s="731" t="s">
        <v>911</v>
      </c>
      <c r="K150" s="731" t="s">
        <v>912</v>
      </c>
      <c r="L150" s="734">
        <v>78.410000000000011</v>
      </c>
      <c r="M150" s="734">
        <v>1</v>
      </c>
      <c r="N150" s="735">
        <v>78.410000000000011</v>
      </c>
    </row>
    <row r="151" spans="1:14" ht="14.45" customHeight="1" x14ac:dyDescent="0.2">
      <c r="A151" s="729" t="s">
        <v>614</v>
      </c>
      <c r="B151" s="730" t="s">
        <v>615</v>
      </c>
      <c r="C151" s="731" t="s">
        <v>626</v>
      </c>
      <c r="D151" s="732" t="s">
        <v>627</v>
      </c>
      <c r="E151" s="733">
        <v>50113001</v>
      </c>
      <c r="F151" s="732" t="s">
        <v>646</v>
      </c>
      <c r="G151" s="731" t="s">
        <v>649</v>
      </c>
      <c r="H151" s="731">
        <v>223159</v>
      </c>
      <c r="I151" s="731">
        <v>223159</v>
      </c>
      <c r="J151" s="731" t="s">
        <v>913</v>
      </c>
      <c r="K151" s="731" t="s">
        <v>914</v>
      </c>
      <c r="L151" s="734">
        <v>74.279999999999987</v>
      </c>
      <c r="M151" s="734">
        <v>3</v>
      </c>
      <c r="N151" s="735">
        <v>222.83999999999995</v>
      </c>
    </row>
    <row r="152" spans="1:14" ht="14.45" customHeight="1" x14ac:dyDescent="0.2">
      <c r="A152" s="729" t="s">
        <v>614</v>
      </c>
      <c r="B152" s="730" t="s">
        <v>615</v>
      </c>
      <c r="C152" s="731" t="s">
        <v>626</v>
      </c>
      <c r="D152" s="732" t="s">
        <v>627</v>
      </c>
      <c r="E152" s="733">
        <v>50113001</v>
      </c>
      <c r="F152" s="732" t="s">
        <v>646</v>
      </c>
      <c r="G152" s="731" t="s">
        <v>329</v>
      </c>
      <c r="H152" s="731">
        <v>223148</v>
      </c>
      <c r="I152" s="731">
        <v>223148</v>
      </c>
      <c r="J152" s="731" t="s">
        <v>915</v>
      </c>
      <c r="K152" s="731" t="s">
        <v>916</v>
      </c>
      <c r="L152" s="734">
        <v>111.45999999999998</v>
      </c>
      <c r="M152" s="734">
        <v>1</v>
      </c>
      <c r="N152" s="735">
        <v>111.45999999999998</v>
      </c>
    </row>
    <row r="153" spans="1:14" ht="14.45" customHeight="1" x14ac:dyDescent="0.2">
      <c r="A153" s="729" t="s">
        <v>614</v>
      </c>
      <c r="B153" s="730" t="s">
        <v>615</v>
      </c>
      <c r="C153" s="731" t="s">
        <v>626</v>
      </c>
      <c r="D153" s="732" t="s">
        <v>627</v>
      </c>
      <c r="E153" s="733">
        <v>50113001</v>
      </c>
      <c r="F153" s="732" t="s">
        <v>646</v>
      </c>
      <c r="G153" s="731" t="s">
        <v>649</v>
      </c>
      <c r="H153" s="731">
        <v>157525</v>
      </c>
      <c r="I153" s="731">
        <v>57525</v>
      </c>
      <c r="J153" s="731" t="s">
        <v>917</v>
      </c>
      <c r="K153" s="731" t="s">
        <v>918</v>
      </c>
      <c r="L153" s="734">
        <v>97.419999999999973</v>
      </c>
      <c r="M153" s="734">
        <v>1</v>
      </c>
      <c r="N153" s="735">
        <v>97.419999999999973</v>
      </c>
    </row>
    <row r="154" spans="1:14" ht="14.45" customHeight="1" x14ac:dyDescent="0.2">
      <c r="A154" s="729" t="s">
        <v>614</v>
      </c>
      <c r="B154" s="730" t="s">
        <v>615</v>
      </c>
      <c r="C154" s="731" t="s">
        <v>626</v>
      </c>
      <c r="D154" s="732" t="s">
        <v>627</v>
      </c>
      <c r="E154" s="733">
        <v>50113001</v>
      </c>
      <c r="F154" s="732" t="s">
        <v>646</v>
      </c>
      <c r="G154" s="731" t="s">
        <v>649</v>
      </c>
      <c r="H154" s="731">
        <v>207253</v>
      </c>
      <c r="I154" s="731">
        <v>207253</v>
      </c>
      <c r="J154" s="731" t="s">
        <v>919</v>
      </c>
      <c r="K154" s="731" t="s">
        <v>920</v>
      </c>
      <c r="L154" s="734">
        <v>99.570000000000022</v>
      </c>
      <c r="M154" s="734">
        <v>1</v>
      </c>
      <c r="N154" s="735">
        <v>99.570000000000022</v>
      </c>
    </row>
    <row r="155" spans="1:14" ht="14.45" customHeight="1" x14ac:dyDescent="0.2">
      <c r="A155" s="729" t="s">
        <v>614</v>
      </c>
      <c r="B155" s="730" t="s">
        <v>615</v>
      </c>
      <c r="C155" s="731" t="s">
        <v>626</v>
      </c>
      <c r="D155" s="732" t="s">
        <v>627</v>
      </c>
      <c r="E155" s="733">
        <v>50113001</v>
      </c>
      <c r="F155" s="732" t="s">
        <v>646</v>
      </c>
      <c r="G155" s="731" t="s">
        <v>649</v>
      </c>
      <c r="H155" s="731">
        <v>230353</v>
      </c>
      <c r="I155" s="731">
        <v>230353</v>
      </c>
      <c r="J155" s="731" t="s">
        <v>921</v>
      </c>
      <c r="K155" s="731" t="s">
        <v>922</v>
      </c>
      <c r="L155" s="734">
        <v>1758.33</v>
      </c>
      <c r="M155" s="734">
        <v>3</v>
      </c>
      <c r="N155" s="735">
        <v>5274.99</v>
      </c>
    </row>
    <row r="156" spans="1:14" ht="14.45" customHeight="1" x14ac:dyDescent="0.2">
      <c r="A156" s="729" t="s">
        <v>614</v>
      </c>
      <c r="B156" s="730" t="s">
        <v>615</v>
      </c>
      <c r="C156" s="731" t="s">
        <v>626</v>
      </c>
      <c r="D156" s="732" t="s">
        <v>627</v>
      </c>
      <c r="E156" s="733">
        <v>50113001</v>
      </c>
      <c r="F156" s="732" t="s">
        <v>646</v>
      </c>
      <c r="G156" s="731" t="s">
        <v>663</v>
      </c>
      <c r="H156" s="731">
        <v>191788</v>
      </c>
      <c r="I156" s="731">
        <v>91788</v>
      </c>
      <c r="J156" s="731" t="s">
        <v>923</v>
      </c>
      <c r="K156" s="731" t="s">
        <v>924</v>
      </c>
      <c r="L156" s="734">
        <v>9.1066666666666638</v>
      </c>
      <c r="M156" s="734">
        <v>60</v>
      </c>
      <c r="N156" s="735">
        <v>546.39999999999986</v>
      </c>
    </row>
    <row r="157" spans="1:14" ht="14.45" customHeight="1" x14ac:dyDescent="0.2">
      <c r="A157" s="729" t="s">
        <v>614</v>
      </c>
      <c r="B157" s="730" t="s">
        <v>615</v>
      </c>
      <c r="C157" s="731" t="s">
        <v>626</v>
      </c>
      <c r="D157" s="732" t="s">
        <v>627</v>
      </c>
      <c r="E157" s="733">
        <v>50113001</v>
      </c>
      <c r="F157" s="732" t="s">
        <v>646</v>
      </c>
      <c r="G157" s="731" t="s">
        <v>649</v>
      </c>
      <c r="H157" s="731">
        <v>117187</v>
      </c>
      <c r="I157" s="731">
        <v>17187</v>
      </c>
      <c r="J157" s="731" t="s">
        <v>925</v>
      </c>
      <c r="K157" s="731" t="s">
        <v>926</v>
      </c>
      <c r="L157" s="734">
        <v>89</v>
      </c>
      <c r="M157" s="734">
        <v>3</v>
      </c>
      <c r="N157" s="735">
        <v>267</v>
      </c>
    </row>
    <row r="158" spans="1:14" ht="14.45" customHeight="1" x14ac:dyDescent="0.2">
      <c r="A158" s="729" t="s">
        <v>614</v>
      </c>
      <c r="B158" s="730" t="s">
        <v>615</v>
      </c>
      <c r="C158" s="731" t="s">
        <v>626</v>
      </c>
      <c r="D158" s="732" t="s">
        <v>627</v>
      </c>
      <c r="E158" s="733">
        <v>50113001</v>
      </c>
      <c r="F158" s="732" t="s">
        <v>646</v>
      </c>
      <c r="G158" s="731" t="s">
        <v>649</v>
      </c>
      <c r="H158" s="731">
        <v>216963</v>
      </c>
      <c r="I158" s="731">
        <v>216963</v>
      </c>
      <c r="J158" s="731" t="s">
        <v>927</v>
      </c>
      <c r="K158" s="731" t="s">
        <v>928</v>
      </c>
      <c r="L158" s="734">
        <v>135.34000000000003</v>
      </c>
      <c r="M158" s="734">
        <v>2</v>
      </c>
      <c r="N158" s="735">
        <v>270.68000000000006</v>
      </c>
    </row>
    <row r="159" spans="1:14" ht="14.45" customHeight="1" x14ac:dyDescent="0.2">
      <c r="A159" s="729" t="s">
        <v>614</v>
      </c>
      <c r="B159" s="730" t="s">
        <v>615</v>
      </c>
      <c r="C159" s="731" t="s">
        <v>626</v>
      </c>
      <c r="D159" s="732" t="s">
        <v>627</v>
      </c>
      <c r="E159" s="733">
        <v>50113001</v>
      </c>
      <c r="F159" s="732" t="s">
        <v>646</v>
      </c>
      <c r="G159" s="731" t="s">
        <v>663</v>
      </c>
      <c r="H159" s="731">
        <v>155823</v>
      </c>
      <c r="I159" s="731">
        <v>55823</v>
      </c>
      <c r="J159" s="731" t="s">
        <v>929</v>
      </c>
      <c r="K159" s="731" t="s">
        <v>930</v>
      </c>
      <c r="L159" s="734">
        <v>33.107515151515138</v>
      </c>
      <c r="M159" s="734">
        <v>330</v>
      </c>
      <c r="N159" s="735">
        <v>10925.479999999996</v>
      </c>
    </row>
    <row r="160" spans="1:14" ht="14.45" customHeight="1" x14ac:dyDescent="0.2">
      <c r="A160" s="729" t="s">
        <v>614</v>
      </c>
      <c r="B160" s="730" t="s">
        <v>615</v>
      </c>
      <c r="C160" s="731" t="s">
        <v>626</v>
      </c>
      <c r="D160" s="732" t="s">
        <v>627</v>
      </c>
      <c r="E160" s="733">
        <v>50113001</v>
      </c>
      <c r="F160" s="732" t="s">
        <v>646</v>
      </c>
      <c r="G160" s="731" t="s">
        <v>663</v>
      </c>
      <c r="H160" s="731">
        <v>155824</v>
      </c>
      <c r="I160" s="731">
        <v>55824</v>
      </c>
      <c r="J160" s="731" t="s">
        <v>929</v>
      </c>
      <c r="K160" s="731" t="s">
        <v>931</v>
      </c>
      <c r="L160" s="734">
        <v>43.437816091954012</v>
      </c>
      <c r="M160" s="734">
        <v>87</v>
      </c>
      <c r="N160" s="735">
        <v>3779.0899999999988</v>
      </c>
    </row>
    <row r="161" spans="1:14" ht="14.45" customHeight="1" x14ac:dyDescent="0.2">
      <c r="A161" s="729" t="s">
        <v>614</v>
      </c>
      <c r="B161" s="730" t="s">
        <v>615</v>
      </c>
      <c r="C161" s="731" t="s">
        <v>626</v>
      </c>
      <c r="D161" s="732" t="s">
        <v>627</v>
      </c>
      <c r="E161" s="733">
        <v>50113001</v>
      </c>
      <c r="F161" s="732" t="s">
        <v>646</v>
      </c>
      <c r="G161" s="731" t="s">
        <v>663</v>
      </c>
      <c r="H161" s="731">
        <v>126762</v>
      </c>
      <c r="I161" s="731">
        <v>26762</v>
      </c>
      <c r="J161" s="731" t="s">
        <v>932</v>
      </c>
      <c r="K161" s="731" t="s">
        <v>933</v>
      </c>
      <c r="L161" s="734">
        <v>671.45</v>
      </c>
      <c r="M161" s="734">
        <v>1</v>
      </c>
      <c r="N161" s="735">
        <v>671.45</v>
      </c>
    </row>
    <row r="162" spans="1:14" ht="14.45" customHeight="1" x14ac:dyDescent="0.2">
      <c r="A162" s="729" t="s">
        <v>614</v>
      </c>
      <c r="B162" s="730" t="s">
        <v>615</v>
      </c>
      <c r="C162" s="731" t="s">
        <v>626</v>
      </c>
      <c r="D162" s="732" t="s">
        <v>627</v>
      </c>
      <c r="E162" s="733">
        <v>50113001</v>
      </c>
      <c r="F162" s="732" t="s">
        <v>646</v>
      </c>
      <c r="G162" s="731" t="s">
        <v>649</v>
      </c>
      <c r="H162" s="731">
        <v>186187</v>
      </c>
      <c r="I162" s="731">
        <v>186187</v>
      </c>
      <c r="J162" s="731" t="s">
        <v>934</v>
      </c>
      <c r="K162" s="731" t="s">
        <v>935</v>
      </c>
      <c r="L162" s="734">
        <v>139.98999999999998</v>
      </c>
      <c r="M162" s="734">
        <v>3</v>
      </c>
      <c r="N162" s="735">
        <v>419.96999999999991</v>
      </c>
    </row>
    <row r="163" spans="1:14" ht="14.45" customHeight="1" x14ac:dyDescent="0.2">
      <c r="A163" s="729" t="s">
        <v>614</v>
      </c>
      <c r="B163" s="730" t="s">
        <v>615</v>
      </c>
      <c r="C163" s="731" t="s">
        <v>626</v>
      </c>
      <c r="D163" s="732" t="s">
        <v>627</v>
      </c>
      <c r="E163" s="733">
        <v>50113001</v>
      </c>
      <c r="F163" s="732" t="s">
        <v>646</v>
      </c>
      <c r="G163" s="731" t="s">
        <v>663</v>
      </c>
      <c r="H163" s="731">
        <v>187607</v>
      </c>
      <c r="I163" s="731">
        <v>187607</v>
      </c>
      <c r="J163" s="731" t="s">
        <v>936</v>
      </c>
      <c r="K163" s="731" t="s">
        <v>937</v>
      </c>
      <c r="L163" s="734">
        <v>273.89999999999998</v>
      </c>
      <c r="M163" s="734">
        <v>1</v>
      </c>
      <c r="N163" s="735">
        <v>273.89999999999998</v>
      </c>
    </row>
    <row r="164" spans="1:14" ht="14.45" customHeight="1" x14ac:dyDescent="0.2">
      <c r="A164" s="729" t="s">
        <v>614</v>
      </c>
      <c r="B164" s="730" t="s">
        <v>615</v>
      </c>
      <c r="C164" s="731" t="s">
        <v>626</v>
      </c>
      <c r="D164" s="732" t="s">
        <v>627</v>
      </c>
      <c r="E164" s="733">
        <v>50113001</v>
      </c>
      <c r="F164" s="732" t="s">
        <v>646</v>
      </c>
      <c r="G164" s="731" t="s">
        <v>649</v>
      </c>
      <c r="H164" s="731">
        <v>102668</v>
      </c>
      <c r="I164" s="731">
        <v>2668</v>
      </c>
      <c r="J164" s="731" t="s">
        <v>938</v>
      </c>
      <c r="K164" s="731" t="s">
        <v>939</v>
      </c>
      <c r="L164" s="734">
        <v>33.44</v>
      </c>
      <c r="M164" s="734">
        <v>1</v>
      </c>
      <c r="N164" s="735">
        <v>33.44</v>
      </c>
    </row>
    <row r="165" spans="1:14" ht="14.45" customHeight="1" x14ac:dyDescent="0.2">
      <c r="A165" s="729" t="s">
        <v>614</v>
      </c>
      <c r="B165" s="730" t="s">
        <v>615</v>
      </c>
      <c r="C165" s="731" t="s">
        <v>626</v>
      </c>
      <c r="D165" s="732" t="s">
        <v>627</v>
      </c>
      <c r="E165" s="733">
        <v>50113001</v>
      </c>
      <c r="F165" s="732" t="s">
        <v>646</v>
      </c>
      <c r="G165" s="731" t="s">
        <v>649</v>
      </c>
      <c r="H165" s="731">
        <v>200863</v>
      </c>
      <c r="I165" s="731">
        <v>200863</v>
      </c>
      <c r="J165" s="731" t="s">
        <v>940</v>
      </c>
      <c r="K165" s="731" t="s">
        <v>941</v>
      </c>
      <c r="L165" s="734">
        <v>84.70999999999998</v>
      </c>
      <c r="M165" s="734">
        <v>1</v>
      </c>
      <c r="N165" s="735">
        <v>84.70999999999998</v>
      </c>
    </row>
    <row r="166" spans="1:14" ht="14.45" customHeight="1" x14ac:dyDescent="0.2">
      <c r="A166" s="729" t="s">
        <v>614</v>
      </c>
      <c r="B166" s="730" t="s">
        <v>615</v>
      </c>
      <c r="C166" s="731" t="s">
        <v>626</v>
      </c>
      <c r="D166" s="732" t="s">
        <v>627</v>
      </c>
      <c r="E166" s="733">
        <v>50113001</v>
      </c>
      <c r="F166" s="732" t="s">
        <v>646</v>
      </c>
      <c r="G166" s="731" t="s">
        <v>649</v>
      </c>
      <c r="H166" s="731">
        <v>230359</v>
      </c>
      <c r="I166" s="731">
        <v>230359</v>
      </c>
      <c r="J166" s="731" t="s">
        <v>942</v>
      </c>
      <c r="K166" s="731" t="s">
        <v>943</v>
      </c>
      <c r="L166" s="734">
        <v>170.31999999999996</v>
      </c>
      <c r="M166" s="734">
        <v>2</v>
      </c>
      <c r="N166" s="735">
        <v>340.63999999999993</v>
      </c>
    </row>
    <row r="167" spans="1:14" ht="14.45" customHeight="1" x14ac:dyDescent="0.2">
      <c r="A167" s="729" t="s">
        <v>614</v>
      </c>
      <c r="B167" s="730" t="s">
        <v>615</v>
      </c>
      <c r="C167" s="731" t="s">
        <v>626</v>
      </c>
      <c r="D167" s="732" t="s">
        <v>627</v>
      </c>
      <c r="E167" s="733">
        <v>50113001</v>
      </c>
      <c r="F167" s="732" t="s">
        <v>646</v>
      </c>
      <c r="G167" s="731" t="s">
        <v>649</v>
      </c>
      <c r="H167" s="731">
        <v>207820</v>
      </c>
      <c r="I167" s="731">
        <v>207820</v>
      </c>
      <c r="J167" s="731" t="s">
        <v>944</v>
      </c>
      <c r="K167" s="731" t="s">
        <v>945</v>
      </c>
      <c r="L167" s="734">
        <v>31.649740259740263</v>
      </c>
      <c r="M167" s="734">
        <v>77</v>
      </c>
      <c r="N167" s="735">
        <v>2437.0300000000002</v>
      </c>
    </row>
    <row r="168" spans="1:14" ht="14.45" customHeight="1" x14ac:dyDescent="0.2">
      <c r="A168" s="729" t="s">
        <v>614</v>
      </c>
      <c r="B168" s="730" t="s">
        <v>615</v>
      </c>
      <c r="C168" s="731" t="s">
        <v>626</v>
      </c>
      <c r="D168" s="732" t="s">
        <v>627</v>
      </c>
      <c r="E168" s="733">
        <v>50113001</v>
      </c>
      <c r="F168" s="732" t="s">
        <v>646</v>
      </c>
      <c r="G168" s="731" t="s">
        <v>649</v>
      </c>
      <c r="H168" s="731">
        <v>207819</v>
      </c>
      <c r="I168" s="731">
        <v>207819</v>
      </c>
      <c r="J168" s="731" t="s">
        <v>946</v>
      </c>
      <c r="K168" s="731" t="s">
        <v>947</v>
      </c>
      <c r="L168" s="734">
        <v>22.53</v>
      </c>
      <c r="M168" s="734">
        <v>20</v>
      </c>
      <c r="N168" s="735">
        <v>450.6</v>
      </c>
    </row>
    <row r="169" spans="1:14" ht="14.45" customHeight="1" x14ac:dyDescent="0.2">
      <c r="A169" s="729" t="s">
        <v>614</v>
      </c>
      <c r="B169" s="730" t="s">
        <v>615</v>
      </c>
      <c r="C169" s="731" t="s">
        <v>626</v>
      </c>
      <c r="D169" s="732" t="s">
        <v>627</v>
      </c>
      <c r="E169" s="733">
        <v>50113001</v>
      </c>
      <c r="F169" s="732" t="s">
        <v>646</v>
      </c>
      <c r="G169" s="731" t="s">
        <v>649</v>
      </c>
      <c r="H169" s="731">
        <v>207974</v>
      </c>
      <c r="I169" s="731">
        <v>207974</v>
      </c>
      <c r="J169" s="731" t="s">
        <v>948</v>
      </c>
      <c r="K169" s="731" t="s">
        <v>949</v>
      </c>
      <c r="L169" s="734">
        <v>111.46000000000002</v>
      </c>
      <c r="M169" s="734">
        <v>2</v>
      </c>
      <c r="N169" s="735">
        <v>222.92000000000004</v>
      </c>
    </row>
    <row r="170" spans="1:14" ht="14.45" customHeight="1" x14ac:dyDescent="0.2">
      <c r="A170" s="729" t="s">
        <v>614</v>
      </c>
      <c r="B170" s="730" t="s">
        <v>615</v>
      </c>
      <c r="C170" s="731" t="s">
        <v>626</v>
      </c>
      <c r="D170" s="732" t="s">
        <v>627</v>
      </c>
      <c r="E170" s="733">
        <v>50113001</v>
      </c>
      <c r="F170" s="732" t="s">
        <v>646</v>
      </c>
      <c r="G170" s="731" t="s">
        <v>649</v>
      </c>
      <c r="H170" s="731">
        <v>173196</v>
      </c>
      <c r="I170" s="731">
        <v>173196</v>
      </c>
      <c r="J170" s="731" t="s">
        <v>950</v>
      </c>
      <c r="K170" s="731" t="s">
        <v>951</v>
      </c>
      <c r="L170" s="734">
        <v>135.74</v>
      </c>
      <c r="M170" s="734">
        <v>1</v>
      </c>
      <c r="N170" s="735">
        <v>135.74</v>
      </c>
    </row>
    <row r="171" spans="1:14" ht="14.45" customHeight="1" x14ac:dyDescent="0.2">
      <c r="A171" s="729" t="s">
        <v>614</v>
      </c>
      <c r="B171" s="730" t="s">
        <v>615</v>
      </c>
      <c r="C171" s="731" t="s">
        <v>626</v>
      </c>
      <c r="D171" s="732" t="s">
        <v>627</v>
      </c>
      <c r="E171" s="733">
        <v>50113001</v>
      </c>
      <c r="F171" s="732" t="s">
        <v>646</v>
      </c>
      <c r="G171" s="731" t="s">
        <v>649</v>
      </c>
      <c r="H171" s="731">
        <v>229903</v>
      </c>
      <c r="I171" s="731">
        <v>229903</v>
      </c>
      <c r="J171" s="731" t="s">
        <v>952</v>
      </c>
      <c r="K171" s="731" t="s">
        <v>953</v>
      </c>
      <c r="L171" s="734">
        <v>25.629999999999995</v>
      </c>
      <c r="M171" s="734">
        <v>1</v>
      </c>
      <c r="N171" s="735">
        <v>25.629999999999995</v>
      </c>
    </row>
    <row r="172" spans="1:14" ht="14.45" customHeight="1" x14ac:dyDescent="0.2">
      <c r="A172" s="729" t="s">
        <v>614</v>
      </c>
      <c r="B172" s="730" t="s">
        <v>615</v>
      </c>
      <c r="C172" s="731" t="s">
        <v>626</v>
      </c>
      <c r="D172" s="732" t="s">
        <v>627</v>
      </c>
      <c r="E172" s="733">
        <v>50113001</v>
      </c>
      <c r="F172" s="732" t="s">
        <v>646</v>
      </c>
      <c r="G172" s="731" t="s">
        <v>649</v>
      </c>
      <c r="H172" s="731">
        <v>229909</v>
      </c>
      <c r="I172" s="731">
        <v>229909</v>
      </c>
      <c r="J172" s="731" t="s">
        <v>954</v>
      </c>
      <c r="K172" s="731" t="s">
        <v>955</v>
      </c>
      <c r="L172" s="734">
        <v>51.259999999999984</v>
      </c>
      <c r="M172" s="734">
        <v>1</v>
      </c>
      <c r="N172" s="735">
        <v>51.259999999999984</v>
      </c>
    </row>
    <row r="173" spans="1:14" ht="14.45" customHeight="1" x14ac:dyDescent="0.2">
      <c r="A173" s="729" t="s">
        <v>614</v>
      </c>
      <c r="B173" s="730" t="s">
        <v>615</v>
      </c>
      <c r="C173" s="731" t="s">
        <v>626</v>
      </c>
      <c r="D173" s="732" t="s">
        <v>627</v>
      </c>
      <c r="E173" s="733">
        <v>50113001</v>
      </c>
      <c r="F173" s="732" t="s">
        <v>646</v>
      </c>
      <c r="G173" s="731" t="s">
        <v>663</v>
      </c>
      <c r="H173" s="731">
        <v>846980</v>
      </c>
      <c r="I173" s="731">
        <v>124129</v>
      </c>
      <c r="J173" s="731" t="s">
        <v>956</v>
      </c>
      <c r="K173" s="731" t="s">
        <v>671</v>
      </c>
      <c r="L173" s="734">
        <v>254.25</v>
      </c>
      <c r="M173" s="734">
        <v>1</v>
      </c>
      <c r="N173" s="735">
        <v>254.25</v>
      </c>
    </row>
    <row r="174" spans="1:14" ht="14.45" customHeight="1" x14ac:dyDescent="0.2">
      <c r="A174" s="729" t="s">
        <v>614</v>
      </c>
      <c r="B174" s="730" t="s">
        <v>615</v>
      </c>
      <c r="C174" s="731" t="s">
        <v>626</v>
      </c>
      <c r="D174" s="732" t="s">
        <v>627</v>
      </c>
      <c r="E174" s="733">
        <v>50113001</v>
      </c>
      <c r="F174" s="732" t="s">
        <v>646</v>
      </c>
      <c r="G174" s="731" t="s">
        <v>663</v>
      </c>
      <c r="H174" s="731">
        <v>124093</v>
      </c>
      <c r="I174" s="731">
        <v>124093</v>
      </c>
      <c r="J174" s="731" t="s">
        <v>957</v>
      </c>
      <c r="K174" s="731" t="s">
        <v>958</v>
      </c>
      <c r="L174" s="734">
        <v>580.39</v>
      </c>
      <c r="M174" s="734">
        <v>4</v>
      </c>
      <c r="N174" s="735">
        <v>2321.56</v>
      </c>
    </row>
    <row r="175" spans="1:14" ht="14.45" customHeight="1" x14ac:dyDescent="0.2">
      <c r="A175" s="729" t="s">
        <v>614</v>
      </c>
      <c r="B175" s="730" t="s">
        <v>615</v>
      </c>
      <c r="C175" s="731" t="s">
        <v>626</v>
      </c>
      <c r="D175" s="732" t="s">
        <v>627</v>
      </c>
      <c r="E175" s="733">
        <v>50113001</v>
      </c>
      <c r="F175" s="732" t="s">
        <v>646</v>
      </c>
      <c r="G175" s="731" t="s">
        <v>663</v>
      </c>
      <c r="H175" s="731">
        <v>845220</v>
      </c>
      <c r="I175" s="731">
        <v>101211</v>
      </c>
      <c r="J175" s="731" t="s">
        <v>959</v>
      </c>
      <c r="K175" s="731" t="s">
        <v>960</v>
      </c>
      <c r="L175" s="734">
        <v>188.87</v>
      </c>
      <c r="M175" s="734">
        <v>1</v>
      </c>
      <c r="N175" s="735">
        <v>188.87</v>
      </c>
    </row>
    <row r="176" spans="1:14" ht="14.45" customHeight="1" x14ac:dyDescent="0.2">
      <c r="A176" s="729" t="s">
        <v>614</v>
      </c>
      <c r="B176" s="730" t="s">
        <v>615</v>
      </c>
      <c r="C176" s="731" t="s">
        <v>626</v>
      </c>
      <c r="D176" s="732" t="s">
        <v>627</v>
      </c>
      <c r="E176" s="733">
        <v>50113001</v>
      </c>
      <c r="F176" s="732" t="s">
        <v>646</v>
      </c>
      <c r="G176" s="731" t="s">
        <v>649</v>
      </c>
      <c r="H176" s="731">
        <v>846338</v>
      </c>
      <c r="I176" s="731">
        <v>122685</v>
      </c>
      <c r="J176" s="731" t="s">
        <v>961</v>
      </c>
      <c r="K176" s="731" t="s">
        <v>962</v>
      </c>
      <c r="L176" s="734">
        <v>115.90999999999997</v>
      </c>
      <c r="M176" s="734">
        <v>1</v>
      </c>
      <c r="N176" s="735">
        <v>115.90999999999997</v>
      </c>
    </row>
    <row r="177" spans="1:14" ht="14.45" customHeight="1" x14ac:dyDescent="0.2">
      <c r="A177" s="729" t="s">
        <v>614</v>
      </c>
      <c r="B177" s="730" t="s">
        <v>615</v>
      </c>
      <c r="C177" s="731" t="s">
        <v>626</v>
      </c>
      <c r="D177" s="732" t="s">
        <v>627</v>
      </c>
      <c r="E177" s="733">
        <v>50113001</v>
      </c>
      <c r="F177" s="732" t="s">
        <v>646</v>
      </c>
      <c r="G177" s="731" t="s">
        <v>649</v>
      </c>
      <c r="H177" s="731">
        <v>191731</v>
      </c>
      <c r="I177" s="731">
        <v>91731</v>
      </c>
      <c r="J177" s="731" t="s">
        <v>963</v>
      </c>
      <c r="K177" s="731" t="s">
        <v>964</v>
      </c>
      <c r="L177" s="734">
        <v>3886.5399999999991</v>
      </c>
      <c r="M177" s="734">
        <v>2</v>
      </c>
      <c r="N177" s="735">
        <v>7773.0799999999981</v>
      </c>
    </row>
    <row r="178" spans="1:14" ht="14.45" customHeight="1" x14ac:dyDescent="0.2">
      <c r="A178" s="729" t="s">
        <v>614</v>
      </c>
      <c r="B178" s="730" t="s">
        <v>615</v>
      </c>
      <c r="C178" s="731" t="s">
        <v>626</v>
      </c>
      <c r="D178" s="732" t="s">
        <v>627</v>
      </c>
      <c r="E178" s="733">
        <v>50113001</v>
      </c>
      <c r="F178" s="732" t="s">
        <v>646</v>
      </c>
      <c r="G178" s="731" t="s">
        <v>329</v>
      </c>
      <c r="H178" s="731">
        <v>142865</v>
      </c>
      <c r="I178" s="731">
        <v>142865</v>
      </c>
      <c r="J178" s="731" t="s">
        <v>965</v>
      </c>
      <c r="K178" s="731" t="s">
        <v>966</v>
      </c>
      <c r="L178" s="734">
        <v>47.149999999999991</v>
      </c>
      <c r="M178" s="734">
        <v>1</v>
      </c>
      <c r="N178" s="735">
        <v>47.149999999999991</v>
      </c>
    </row>
    <row r="179" spans="1:14" ht="14.45" customHeight="1" x14ac:dyDescent="0.2">
      <c r="A179" s="729" t="s">
        <v>614</v>
      </c>
      <c r="B179" s="730" t="s">
        <v>615</v>
      </c>
      <c r="C179" s="731" t="s">
        <v>626</v>
      </c>
      <c r="D179" s="732" t="s">
        <v>627</v>
      </c>
      <c r="E179" s="733">
        <v>50113001</v>
      </c>
      <c r="F179" s="732" t="s">
        <v>646</v>
      </c>
      <c r="G179" s="731" t="s">
        <v>663</v>
      </c>
      <c r="H179" s="731">
        <v>844374</v>
      </c>
      <c r="I179" s="731">
        <v>112562</v>
      </c>
      <c r="J179" s="731" t="s">
        <v>967</v>
      </c>
      <c r="K179" s="731" t="s">
        <v>968</v>
      </c>
      <c r="L179" s="734">
        <v>104.22666666666669</v>
      </c>
      <c r="M179" s="734">
        <v>3</v>
      </c>
      <c r="N179" s="735">
        <v>312.68000000000006</v>
      </c>
    </row>
    <row r="180" spans="1:14" ht="14.45" customHeight="1" x14ac:dyDescent="0.2">
      <c r="A180" s="729" t="s">
        <v>614</v>
      </c>
      <c r="B180" s="730" t="s">
        <v>615</v>
      </c>
      <c r="C180" s="731" t="s">
        <v>626</v>
      </c>
      <c r="D180" s="732" t="s">
        <v>627</v>
      </c>
      <c r="E180" s="733">
        <v>50113001</v>
      </c>
      <c r="F180" s="732" t="s">
        <v>646</v>
      </c>
      <c r="G180" s="731" t="s">
        <v>649</v>
      </c>
      <c r="H180" s="731">
        <v>176380</v>
      </c>
      <c r="I180" s="731">
        <v>76380</v>
      </c>
      <c r="J180" s="731" t="s">
        <v>969</v>
      </c>
      <c r="K180" s="731" t="s">
        <v>970</v>
      </c>
      <c r="L180" s="734">
        <v>67.979999999999976</v>
      </c>
      <c r="M180" s="734">
        <v>1</v>
      </c>
      <c r="N180" s="735">
        <v>67.979999999999976</v>
      </c>
    </row>
    <row r="181" spans="1:14" ht="14.45" customHeight="1" x14ac:dyDescent="0.2">
      <c r="A181" s="729" t="s">
        <v>614</v>
      </c>
      <c r="B181" s="730" t="s">
        <v>615</v>
      </c>
      <c r="C181" s="731" t="s">
        <v>626</v>
      </c>
      <c r="D181" s="732" t="s">
        <v>627</v>
      </c>
      <c r="E181" s="733">
        <v>50113001</v>
      </c>
      <c r="F181" s="732" t="s">
        <v>646</v>
      </c>
      <c r="G181" s="731" t="s">
        <v>649</v>
      </c>
      <c r="H181" s="731">
        <v>145551</v>
      </c>
      <c r="I181" s="731">
        <v>145551</v>
      </c>
      <c r="J181" s="731" t="s">
        <v>971</v>
      </c>
      <c r="K181" s="731" t="s">
        <v>972</v>
      </c>
      <c r="L181" s="734">
        <v>41.02000000000001</v>
      </c>
      <c r="M181" s="734">
        <v>1</v>
      </c>
      <c r="N181" s="735">
        <v>41.02000000000001</v>
      </c>
    </row>
    <row r="182" spans="1:14" ht="14.45" customHeight="1" x14ac:dyDescent="0.2">
      <c r="A182" s="729" t="s">
        <v>614</v>
      </c>
      <c r="B182" s="730" t="s">
        <v>615</v>
      </c>
      <c r="C182" s="731" t="s">
        <v>626</v>
      </c>
      <c r="D182" s="732" t="s">
        <v>627</v>
      </c>
      <c r="E182" s="733">
        <v>50113001</v>
      </c>
      <c r="F182" s="732" t="s">
        <v>646</v>
      </c>
      <c r="G182" s="731" t="s">
        <v>649</v>
      </c>
      <c r="H182" s="731">
        <v>101147</v>
      </c>
      <c r="I182" s="731">
        <v>1147</v>
      </c>
      <c r="J182" s="731" t="s">
        <v>973</v>
      </c>
      <c r="K182" s="731" t="s">
        <v>974</v>
      </c>
      <c r="L182" s="734">
        <v>162.47999999999996</v>
      </c>
      <c r="M182" s="734">
        <v>1</v>
      </c>
      <c r="N182" s="735">
        <v>162.47999999999996</v>
      </c>
    </row>
    <row r="183" spans="1:14" ht="14.45" customHeight="1" x14ac:dyDescent="0.2">
      <c r="A183" s="729" t="s">
        <v>614</v>
      </c>
      <c r="B183" s="730" t="s">
        <v>615</v>
      </c>
      <c r="C183" s="731" t="s">
        <v>626</v>
      </c>
      <c r="D183" s="732" t="s">
        <v>627</v>
      </c>
      <c r="E183" s="733">
        <v>50113001</v>
      </c>
      <c r="F183" s="732" t="s">
        <v>646</v>
      </c>
      <c r="G183" s="731" t="s">
        <v>663</v>
      </c>
      <c r="H183" s="731">
        <v>109709</v>
      </c>
      <c r="I183" s="731">
        <v>9709</v>
      </c>
      <c r="J183" s="731" t="s">
        <v>975</v>
      </c>
      <c r="K183" s="731" t="s">
        <v>976</v>
      </c>
      <c r="L183" s="734">
        <v>64.900000000000006</v>
      </c>
      <c r="M183" s="734">
        <v>5</v>
      </c>
      <c r="N183" s="735">
        <v>324.5</v>
      </c>
    </row>
    <row r="184" spans="1:14" ht="14.45" customHeight="1" x14ac:dyDescent="0.2">
      <c r="A184" s="729" t="s">
        <v>614</v>
      </c>
      <c r="B184" s="730" t="s">
        <v>615</v>
      </c>
      <c r="C184" s="731" t="s">
        <v>626</v>
      </c>
      <c r="D184" s="732" t="s">
        <v>627</v>
      </c>
      <c r="E184" s="733">
        <v>50113001</v>
      </c>
      <c r="F184" s="732" t="s">
        <v>646</v>
      </c>
      <c r="G184" s="731" t="s">
        <v>649</v>
      </c>
      <c r="H184" s="731">
        <v>119654</v>
      </c>
      <c r="I184" s="731">
        <v>119654</v>
      </c>
      <c r="J184" s="731" t="s">
        <v>977</v>
      </c>
      <c r="K184" s="731" t="s">
        <v>978</v>
      </c>
      <c r="L184" s="734">
        <v>255.02230769230766</v>
      </c>
      <c r="M184" s="734">
        <v>26</v>
      </c>
      <c r="N184" s="735">
        <v>6630.579999999999</v>
      </c>
    </row>
    <row r="185" spans="1:14" ht="14.45" customHeight="1" x14ac:dyDescent="0.2">
      <c r="A185" s="729" t="s">
        <v>614</v>
      </c>
      <c r="B185" s="730" t="s">
        <v>615</v>
      </c>
      <c r="C185" s="731" t="s">
        <v>626</v>
      </c>
      <c r="D185" s="732" t="s">
        <v>627</v>
      </c>
      <c r="E185" s="733">
        <v>50113001</v>
      </c>
      <c r="F185" s="732" t="s">
        <v>646</v>
      </c>
      <c r="G185" s="731" t="s">
        <v>649</v>
      </c>
      <c r="H185" s="731">
        <v>225688</v>
      </c>
      <c r="I185" s="731">
        <v>225688</v>
      </c>
      <c r="J185" s="731" t="s">
        <v>977</v>
      </c>
      <c r="K185" s="731" t="s">
        <v>979</v>
      </c>
      <c r="L185" s="734">
        <v>78.600000000000009</v>
      </c>
      <c r="M185" s="734">
        <v>3</v>
      </c>
      <c r="N185" s="735">
        <v>235.8</v>
      </c>
    </row>
    <row r="186" spans="1:14" ht="14.45" customHeight="1" x14ac:dyDescent="0.2">
      <c r="A186" s="729" t="s">
        <v>614</v>
      </c>
      <c r="B186" s="730" t="s">
        <v>615</v>
      </c>
      <c r="C186" s="731" t="s">
        <v>626</v>
      </c>
      <c r="D186" s="732" t="s">
        <v>627</v>
      </c>
      <c r="E186" s="733">
        <v>50113001</v>
      </c>
      <c r="F186" s="732" t="s">
        <v>646</v>
      </c>
      <c r="G186" s="731" t="s">
        <v>649</v>
      </c>
      <c r="H186" s="731">
        <v>848866</v>
      </c>
      <c r="I186" s="731">
        <v>119654</v>
      </c>
      <c r="J186" s="731" t="s">
        <v>977</v>
      </c>
      <c r="K186" s="731" t="s">
        <v>978</v>
      </c>
      <c r="L186" s="734">
        <v>255.10000000000002</v>
      </c>
      <c r="M186" s="734">
        <v>13</v>
      </c>
      <c r="N186" s="735">
        <v>3316.3</v>
      </c>
    </row>
    <row r="187" spans="1:14" ht="14.45" customHeight="1" x14ac:dyDescent="0.2">
      <c r="A187" s="729" t="s">
        <v>614</v>
      </c>
      <c r="B187" s="730" t="s">
        <v>615</v>
      </c>
      <c r="C187" s="731" t="s">
        <v>626</v>
      </c>
      <c r="D187" s="732" t="s">
        <v>627</v>
      </c>
      <c r="E187" s="733">
        <v>50113001</v>
      </c>
      <c r="F187" s="732" t="s">
        <v>646</v>
      </c>
      <c r="G187" s="731" t="s">
        <v>649</v>
      </c>
      <c r="H187" s="731">
        <v>119653</v>
      </c>
      <c r="I187" s="731">
        <v>119653</v>
      </c>
      <c r="J187" s="731" t="s">
        <v>977</v>
      </c>
      <c r="K187" s="731" t="s">
        <v>980</v>
      </c>
      <c r="L187" s="734">
        <v>157.19</v>
      </c>
      <c r="M187" s="734">
        <v>15</v>
      </c>
      <c r="N187" s="735">
        <v>2357.85</v>
      </c>
    </row>
    <row r="188" spans="1:14" ht="14.45" customHeight="1" x14ac:dyDescent="0.2">
      <c r="A188" s="729" t="s">
        <v>614</v>
      </c>
      <c r="B188" s="730" t="s">
        <v>615</v>
      </c>
      <c r="C188" s="731" t="s">
        <v>626</v>
      </c>
      <c r="D188" s="732" t="s">
        <v>627</v>
      </c>
      <c r="E188" s="733">
        <v>50113001</v>
      </c>
      <c r="F188" s="732" t="s">
        <v>646</v>
      </c>
      <c r="G188" s="731" t="s">
        <v>649</v>
      </c>
      <c r="H188" s="731">
        <v>149014</v>
      </c>
      <c r="I188" s="731">
        <v>49014</v>
      </c>
      <c r="J188" s="731" t="s">
        <v>981</v>
      </c>
      <c r="K188" s="731" t="s">
        <v>982</v>
      </c>
      <c r="L188" s="734">
        <v>103.31000000000003</v>
      </c>
      <c r="M188" s="734">
        <v>1</v>
      </c>
      <c r="N188" s="735">
        <v>103.31000000000003</v>
      </c>
    </row>
    <row r="189" spans="1:14" ht="14.45" customHeight="1" x14ac:dyDescent="0.2">
      <c r="A189" s="729" t="s">
        <v>614</v>
      </c>
      <c r="B189" s="730" t="s">
        <v>615</v>
      </c>
      <c r="C189" s="731" t="s">
        <v>626</v>
      </c>
      <c r="D189" s="732" t="s">
        <v>627</v>
      </c>
      <c r="E189" s="733">
        <v>50113001</v>
      </c>
      <c r="F189" s="732" t="s">
        <v>646</v>
      </c>
      <c r="G189" s="731" t="s">
        <v>649</v>
      </c>
      <c r="H189" s="731">
        <v>117162</v>
      </c>
      <c r="I189" s="731">
        <v>17162</v>
      </c>
      <c r="J189" s="731" t="s">
        <v>983</v>
      </c>
      <c r="K189" s="731" t="s">
        <v>984</v>
      </c>
      <c r="L189" s="734">
        <v>126.26</v>
      </c>
      <c r="M189" s="734">
        <v>1</v>
      </c>
      <c r="N189" s="735">
        <v>126.26</v>
      </c>
    </row>
    <row r="190" spans="1:14" ht="14.45" customHeight="1" x14ac:dyDescent="0.2">
      <c r="A190" s="729" t="s">
        <v>614</v>
      </c>
      <c r="B190" s="730" t="s">
        <v>615</v>
      </c>
      <c r="C190" s="731" t="s">
        <v>626</v>
      </c>
      <c r="D190" s="732" t="s">
        <v>627</v>
      </c>
      <c r="E190" s="733">
        <v>50113001</v>
      </c>
      <c r="F190" s="732" t="s">
        <v>646</v>
      </c>
      <c r="G190" s="731" t="s">
        <v>649</v>
      </c>
      <c r="H190" s="731">
        <v>850445</v>
      </c>
      <c r="I190" s="731">
        <v>109810</v>
      </c>
      <c r="J190" s="731" t="s">
        <v>985</v>
      </c>
      <c r="K190" s="731" t="s">
        <v>986</v>
      </c>
      <c r="L190" s="734">
        <v>725.04</v>
      </c>
      <c r="M190" s="734">
        <v>1</v>
      </c>
      <c r="N190" s="735">
        <v>725.04</v>
      </c>
    </row>
    <row r="191" spans="1:14" ht="14.45" customHeight="1" x14ac:dyDescent="0.2">
      <c r="A191" s="729" t="s">
        <v>614</v>
      </c>
      <c r="B191" s="730" t="s">
        <v>615</v>
      </c>
      <c r="C191" s="731" t="s">
        <v>626</v>
      </c>
      <c r="D191" s="732" t="s">
        <v>627</v>
      </c>
      <c r="E191" s="733">
        <v>50113001</v>
      </c>
      <c r="F191" s="732" t="s">
        <v>646</v>
      </c>
      <c r="G191" s="731" t="s">
        <v>649</v>
      </c>
      <c r="H191" s="731">
        <v>188900</v>
      </c>
      <c r="I191" s="731">
        <v>88900</v>
      </c>
      <c r="J191" s="731" t="s">
        <v>987</v>
      </c>
      <c r="K191" s="731" t="s">
        <v>988</v>
      </c>
      <c r="L191" s="734">
        <v>85.449999999999989</v>
      </c>
      <c r="M191" s="734">
        <v>2</v>
      </c>
      <c r="N191" s="735">
        <v>170.89999999999998</v>
      </c>
    </row>
    <row r="192" spans="1:14" ht="14.45" customHeight="1" x14ac:dyDescent="0.2">
      <c r="A192" s="729" t="s">
        <v>614</v>
      </c>
      <c r="B192" s="730" t="s">
        <v>615</v>
      </c>
      <c r="C192" s="731" t="s">
        <v>626</v>
      </c>
      <c r="D192" s="732" t="s">
        <v>627</v>
      </c>
      <c r="E192" s="733">
        <v>50113001</v>
      </c>
      <c r="F192" s="732" t="s">
        <v>646</v>
      </c>
      <c r="G192" s="731" t="s">
        <v>649</v>
      </c>
      <c r="H192" s="731">
        <v>849361</v>
      </c>
      <c r="I192" s="731">
        <v>65926</v>
      </c>
      <c r="J192" s="731" t="s">
        <v>989</v>
      </c>
      <c r="K192" s="731" t="s">
        <v>990</v>
      </c>
      <c r="L192" s="734">
        <v>156.74</v>
      </c>
      <c r="M192" s="734">
        <v>1</v>
      </c>
      <c r="N192" s="735">
        <v>156.74</v>
      </c>
    </row>
    <row r="193" spans="1:14" ht="14.45" customHeight="1" x14ac:dyDescent="0.2">
      <c r="A193" s="729" t="s">
        <v>614</v>
      </c>
      <c r="B193" s="730" t="s">
        <v>615</v>
      </c>
      <c r="C193" s="731" t="s">
        <v>626</v>
      </c>
      <c r="D193" s="732" t="s">
        <v>627</v>
      </c>
      <c r="E193" s="733">
        <v>50113001</v>
      </c>
      <c r="F193" s="732" t="s">
        <v>646</v>
      </c>
      <c r="G193" s="731" t="s">
        <v>649</v>
      </c>
      <c r="H193" s="731">
        <v>225261</v>
      </c>
      <c r="I193" s="731">
        <v>225261</v>
      </c>
      <c r="J193" s="731" t="s">
        <v>991</v>
      </c>
      <c r="K193" s="731" t="s">
        <v>992</v>
      </c>
      <c r="L193" s="734">
        <v>56.583181818181835</v>
      </c>
      <c r="M193" s="734">
        <v>110</v>
      </c>
      <c r="N193" s="735">
        <v>6224.1500000000015</v>
      </c>
    </row>
    <row r="194" spans="1:14" ht="14.45" customHeight="1" x14ac:dyDescent="0.2">
      <c r="A194" s="729" t="s">
        <v>614</v>
      </c>
      <c r="B194" s="730" t="s">
        <v>615</v>
      </c>
      <c r="C194" s="731" t="s">
        <v>626</v>
      </c>
      <c r="D194" s="732" t="s">
        <v>627</v>
      </c>
      <c r="E194" s="733">
        <v>50113001</v>
      </c>
      <c r="F194" s="732" t="s">
        <v>646</v>
      </c>
      <c r="G194" s="731" t="s">
        <v>663</v>
      </c>
      <c r="H194" s="731">
        <v>180087</v>
      </c>
      <c r="I194" s="731">
        <v>180087</v>
      </c>
      <c r="J194" s="731" t="s">
        <v>993</v>
      </c>
      <c r="K194" s="731" t="s">
        <v>994</v>
      </c>
      <c r="L194" s="734">
        <v>587.15000000000009</v>
      </c>
      <c r="M194" s="734">
        <v>2</v>
      </c>
      <c r="N194" s="735">
        <v>1174.3000000000002</v>
      </c>
    </row>
    <row r="195" spans="1:14" ht="14.45" customHeight="1" x14ac:dyDescent="0.2">
      <c r="A195" s="729" t="s">
        <v>614</v>
      </c>
      <c r="B195" s="730" t="s">
        <v>615</v>
      </c>
      <c r="C195" s="731" t="s">
        <v>626</v>
      </c>
      <c r="D195" s="732" t="s">
        <v>627</v>
      </c>
      <c r="E195" s="733">
        <v>50113001</v>
      </c>
      <c r="F195" s="732" t="s">
        <v>646</v>
      </c>
      <c r="G195" s="731" t="s">
        <v>649</v>
      </c>
      <c r="H195" s="731">
        <v>100610</v>
      </c>
      <c r="I195" s="731">
        <v>610</v>
      </c>
      <c r="J195" s="731" t="s">
        <v>995</v>
      </c>
      <c r="K195" s="731" t="s">
        <v>996</v>
      </c>
      <c r="L195" s="734">
        <v>72.420000000000016</v>
      </c>
      <c r="M195" s="734">
        <v>15</v>
      </c>
      <c r="N195" s="735">
        <v>1086.3000000000002</v>
      </c>
    </row>
    <row r="196" spans="1:14" ht="14.45" customHeight="1" x14ac:dyDescent="0.2">
      <c r="A196" s="729" t="s">
        <v>614</v>
      </c>
      <c r="B196" s="730" t="s">
        <v>615</v>
      </c>
      <c r="C196" s="731" t="s">
        <v>626</v>
      </c>
      <c r="D196" s="732" t="s">
        <v>627</v>
      </c>
      <c r="E196" s="733">
        <v>50113001</v>
      </c>
      <c r="F196" s="732" t="s">
        <v>646</v>
      </c>
      <c r="G196" s="731" t="s">
        <v>649</v>
      </c>
      <c r="H196" s="731">
        <v>395293</v>
      </c>
      <c r="I196" s="731">
        <v>180305</v>
      </c>
      <c r="J196" s="731" t="s">
        <v>997</v>
      </c>
      <c r="K196" s="731" t="s">
        <v>998</v>
      </c>
      <c r="L196" s="734">
        <v>123.83000000000003</v>
      </c>
      <c r="M196" s="734">
        <v>1</v>
      </c>
      <c r="N196" s="735">
        <v>123.83000000000003</v>
      </c>
    </row>
    <row r="197" spans="1:14" ht="14.45" customHeight="1" x14ac:dyDescent="0.2">
      <c r="A197" s="729" t="s">
        <v>614</v>
      </c>
      <c r="B197" s="730" t="s">
        <v>615</v>
      </c>
      <c r="C197" s="731" t="s">
        <v>626</v>
      </c>
      <c r="D197" s="732" t="s">
        <v>627</v>
      </c>
      <c r="E197" s="733">
        <v>50113001</v>
      </c>
      <c r="F197" s="732" t="s">
        <v>646</v>
      </c>
      <c r="G197" s="731" t="s">
        <v>649</v>
      </c>
      <c r="H197" s="731">
        <v>395294</v>
      </c>
      <c r="I197" s="731">
        <v>180306</v>
      </c>
      <c r="J197" s="731" t="s">
        <v>997</v>
      </c>
      <c r="K197" s="731" t="s">
        <v>999</v>
      </c>
      <c r="L197" s="734">
        <v>208.57285714285709</v>
      </c>
      <c r="M197" s="734">
        <v>7</v>
      </c>
      <c r="N197" s="735">
        <v>1460.0099999999995</v>
      </c>
    </row>
    <row r="198" spans="1:14" ht="14.45" customHeight="1" x14ac:dyDescent="0.2">
      <c r="A198" s="729" t="s">
        <v>614</v>
      </c>
      <c r="B198" s="730" t="s">
        <v>615</v>
      </c>
      <c r="C198" s="731" t="s">
        <v>626</v>
      </c>
      <c r="D198" s="732" t="s">
        <v>627</v>
      </c>
      <c r="E198" s="733">
        <v>50113001</v>
      </c>
      <c r="F198" s="732" t="s">
        <v>646</v>
      </c>
      <c r="G198" s="731" t="s">
        <v>649</v>
      </c>
      <c r="H198" s="731">
        <v>180172</v>
      </c>
      <c r="I198" s="731">
        <v>180172</v>
      </c>
      <c r="J198" s="731" t="s">
        <v>1000</v>
      </c>
      <c r="K198" s="731" t="s">
        <v>1001</v>
      </c>
      <c r="L198" s="734">
        <v>122.67500000000001</v>
      </c>
      <c r="M198" s="734">
        <v>2</v>
      </c>
      <c r="N198" s="735">
        <v>245.35000000000002</v>
      </c>
    </row>
    <row r="199" spans="1:14" ht="14.45" customHeight="1" x14ac:dyDescent="0.2">
      <c r="A199" s="729" t="s">
        <v>614</v>
      </c>
      <c r="B199" s="730" t="s">
        <v>615</v>
      </c>
      <c r="C199" s="731" t="s">
        <v>626</v>
      </c>
      <c r="D199" s="732" t="s">
        <v>627</v>
      </c>
      <c r="E199" s="733">
        <v>50113001</v>
      </c>
      <c r="F199" s="732" t="s">
        <v>646</v>
      </c>
      <c r="G199" s="731" t="s">
        <v>649</v>
      </c>
      <c r="H199" s="731">
        <v>158198</v>
      </c>
      <c r="I199" s="731">
        <v>158198</v>
      </c>
      <c r="J199" s="731" t="s">
        <v>1002</v>
      </c>
      <c r="K199" s="731" t="s">
        <v>1003</v>
      </c>
      <c r="L199" s="734">
        <v>196.97</v>
      </c>
      <c r="M199" s="734">
        <v>1</v>
      </c>
      <c r="N199" s="735">
        <v>196.97</v>
      </c>
    </row>
    <row r="200" spans="1:14" ht="14.45" customHeight="1" x14ac:dyDescent="0.2">
      <c r="A200" s="729" t="s">
        <v>614</v>
      </c>
      <c r="B200" s="730" t="s">
        <v>615</v>
      </c>
      <c r="C200" s="731" t="s">
        <v>626</v>
      </c>
      <c r="D200" s="732" t="s">
        <v>627</v>
      </c>
      <c r="E200" s="733">
        <v>50113001</v>
      </c>
      <c r="F200" s="732" t="s">
        <v>646</v>
      </c>
      <c r="G200" s="731" t="s">
        <v>649</v>
      </c>
      <c r="H200" s="731">
        <v>158191</v>
      </c>
      <c r="I200" s="731">
        <v>158191</v>
      </c>
      <c r="J200" s="731" t="s">
        <v>1004</v>
      </c>
      <c r="K200" s="731" t="s">
        <v>1005</v>
      </c>
      <c r="L200" s="734">
        <v>58.839999999999996</v>
      </c>
      <c r="M200" s="734">
        <v>1</v>
      </c>
      <c r="N200" s="735">
        <v>58.839999999999996</v>
      </c>
    </row>
    <row r="201" spans="1:14" ht="14.45" customHeight="1" x14ac:dyDescent="0.2">
      <c r="A201" s="729" t="s">
        <v>614</v>
      </c>
      <c r="B201" s="730" t="s">
        <v>615</v>
      </c>
      <c r="C201" s="731" t="s">
        <v>626</v>
      </c>
      <c r="D201" s="732" t="s">
        <v>627</v>
      </c>
      <c r="E201" s="733">
        <v>50113001</v>
      </c>
      <c r="F201" s="732" t="s">
        <v>646</v>
      </c>
      <c r="G201" s="731" t="s">
        <v>649</v>
      </c>
      <c r="H201" s="731">
        <v>184360</v>
      </c>
      <c r="I201" s="731">
        <v>84360</v>
      </c>
      <c r="J201" s="731" t="s">
        <v>1006</v>
      </c>
      <c r="K201" s="731" t="s">
        <v>1007</v>
      </c>
      <c r="L201" s="734">
        <v>149.5</v>
      </c>
      <c r="M201" s="734">
        <v>1</v>
      </c>
      <c r="N201" s="735">
        <v>149.5</v>
      </c>
    </row>
    <row r="202" spans="1:14" ht="14.45" customHeight="1" x14ac:dyDescent="0.2">
      <c r="A202" s="729" t="s">
        <v>614</v>
      </c>
      <c r="B202" s="730" t="s">
        <v>615</v>
      </c>
      <c r="C202" s="731" t="s">
        <v>626</v>
      </c>
      <c r="D202" s="732" t="s">
        <v>627</v>
      </c>
      <c r="E202" s="733">
        <v>50113001</v>
      </c>
      <c r="F202" s="732" t="s">
        <v>646</v>
      </c>
      <c r="G202" s="731" t="s">
        <v>649</v>
      </c>
      <c r="H202" s="731">
        <v>172034</v>
      </c>
      <c r="I202" s="731">
        <v>172034</v>
      </c>
      <c r="J202" s="731" t="s">
        <v>1008</v>
      </c>
      <c r="K202" s="731" t="s">
        <v>1009</v>
      </c>
      <c r="L202" s="734">
        <v>23.229999999999997</v>
      </c>
      <c r="M202" s="734">
        <v>2</v>
      </c>
      <c r="N202" s="735">
        <v>46.459999999999994</v>
      </c>
    </row>
    <row r="203" spans="1:14" ht="14.45" customHeight="1" x14ac:dyDescent="0.2">
      <c r="A203" s="729" t="s">
        <v>614</v>
      </c>
      <c r="B203" s="730" t="s">
        <v>615</v>
      </c>
      <c r="C203" s="731" t="s">
        <v>626</v>
      </c>
      <c r="D203" s="732" t="s">
        <v>627</v>
      </c>
      <c r="E203" s="733">
        <v>50113001</v>
      </c>
      <c r="F203" s="732" t="s">
        <v>646</v>
      </c>
      <c r="G203" s="731" t="s">
        <v>649</v>
      </c>
      <c r="H203" s="731">
        <v>189688</v>
      </c>
      <c r="I203" s="731">
        <v>189688</v>
      </c>
      <c r="J203" s="731" t="s">
        <v>1010</v>
      </c>
      <c r="K203" s="731" t="s">
        <v>1011</v>
      </c>
      <c r="L203" s="734">
        <v>255.53</v>
      </c>
      <c r="M203" s="734">
        <v>1</v>
      </c>
      <c r="N203" s="735">
        <v>255.53</v>
      </c>
    </row>
    <row r="204" spans="1:14" ht="14.45" customHeight="1" x14ac:dyDescent="0.2">
      <c r="A204" s="729" t="s">
        <v>614</v>
      </c>
      <c r="B204" s="730" t="s">
        <v>615</v>
      </c>
      <c r="C204" s="731" t="s">
        <v>626</v>
      </c>
      <c r="D204" s="732" t="s">
        <v>627</v>
      </c>
      <c r="E204" s="733">
        <v>50113001</v>
      </c>
      <c r="F204" s="732" t="s">
        <v>646</v>
      </c>
      <c r="G204" s="731" t="s">
        <v>649</v>
      </c>
      <c r="H204" s="731">
        <v>148578</v>
      </c>
      <c r="I204" s="731">
        <v>48578</v>
      </c>
      <c r="J204" s="731" t="s">
        <v>1012</v>
      </c>
      <c r="K204" s="731" t="s">
        <v>1013</v>
      </c>
      <c r="L204" s="734">
        <v>54.920000000000009</v>
      </c>
      <c r="M204" s="734">
        <v>6</v>
      </c>
      <c r="N204" s="735">
        <v>329.52000000000004</v>
      </c>
    </row>
    <row r="205" spans="1:14" ht="14.45" customHeight="1" x14ac:dyDescent="0.2">
      <c r="A205" s="729" t="s">
        <v>614</v>
      </c>
      <c r="B205" s="730" t="s">
        <v>615</v>
      </c>
      <c r="C205" s="731" t="s">
        <v>626</v>
      </c>
      <c r="D205" s="732" t="s">
        <v>627</v>
      </c>
      <c r="E205" s="733">
        <v>50113001</v>
      </c>
      <c r="F205" s="732" t="s">
        <v>646</v>
      </c>
      <c r="G205" s="731" t="s">
        <v>663</v>
      </c>
      <c r="H205" s="731">
        <v>187788</v>
      </c>
      <c r="I205" s="731">
        <v>187788</v>
      </c>
      <c r="J205" s="731" t="s">
        <v>1014</v>
      </c>
      <c r="K205" s="731" t="s">
        <v>671</v>
      </c>
      <c r="L205" s="734">
        <v>80.89</v>
      </c>
      <c r="M205" s="734">
        <v>1</v>
      </c>
      <c r="N205" s="735">
        <v>80.89</v>
      </c>
    </row>
    <row r="206" spans="1:14" ht="14.45" customHeight="1" x14ac:dyDescent="0.2">
      <c r="A206" s="729" t="s">
        <v>614</v>
      </c>
      <c r="B206" s="730" t="s">
        <v>615</v>
      </c>
      <c r="C206" s="731" t="s">
        <v>626</v>
      </c>
      <c r="D206" s="732" t="s">
        <v>627</v>
      </c>
      <c r="E206" s="733">
        <v>50113001</v>
      </c>
      <c r="F206" s="732" t="s">
        <v>646</v>
      </c>
      <c r="G206" s="731" t="s">
        <v>649</v>
      </c>
      <c r="H206" s="731">
        <v>191836</v>
      </c>
      <c r="I206" s="731">
        <v>91836</v>
      </c>
      <c r="J206" s="731" t="s">
        <v>1015</v>
      </c>
      <c r="K206" s="731" t="s">
        <v>1016</v>
      </c>
      <c r="L206" s="734">
        <v>44.23</v>
      </c>
      <c r="M206" s="734">
        <v>1</v>
      </c>
      <c r="N206" s="735">
        <v>44.23</v>
      </c>
    </row>
    <row r="207" spans="1:14" ht="14.45" customHeight="1" x14ac:dyDescent="0.2">
      <c r="A207" s="729" t="s">
        <v>614</v>
      </c>
      <c r="B207" s="730" t="s">
        <v>615</v>
      </c>
      <c r="C207" s="731" t="s">
        <v>626</v>
      </c>
      <c r="D207" s="732" t="s">
        <v>627</v>
      </c>
      <c r="E207" s="733">
        <v>50113001</v>
      </c>
      <c r="F207" s="732" t="s">
        <v>646</v>
      </c>
      <c r="G207" s="731" t="s">
        <v>649</v>
      </c>
      <c r="H207" s="731">
        <v>109844</v>
      </c>
      <c r="I207" s="731">
        <v>9844</v>
      </c>
      <c r="J207" s="731" t="s">
        <v>1015</v>
      </c>
      <c r="K207" s="731" t="s">
        <v>1017</v>
      </c>
      <c r="L207" s="734">
        <v>73.02</v>
      </c>
      <c r="M207" s="734">
        <v>1</v>
      </c>
      <c r="N207" s="735">
        <v>73.02</v>
      </c>
    </row>
    <row r="208" spans="1:14" ht="14.45" customHeight="1" x14ac:dyDescent="0.2">
      <c r="A208" s="729" t="s">
        <v>614</v>
      </c>
      <c r="B208" s="730" t="s">
        <v>615</v>
      </c>
      <c r="C208" s="731" t="s">
        <v>626</v>
      </c>
      <c r="D208" s="732" t="s">
        <v>627</v>
      </c>
      <c r="E208" s="733">
        <v>50113001</v>
      </c>
      <c r="F208" s="732" t="s">
        <v>646</v>
      </c>
      <c r="G208" s="731" t="s">
        <v>649</v>
      </c>
      <c r="H208" s="731">
        <v>230438</v>
      </c>
      <c r="I208" s="731">
        <v>230438</v>
      </c>
      <c r="J208" s="731" t="s">
        <v>1018</v>
      </c>
      <c r="K208" s="731" t="s">
        <v>1019</v>
      </c>
      <c r="L208" s="734">
        <v>71.561499999999995</v>
      </c>
      <c r="M208" s="734">
        <v>20</v>
      </c>
      <c r="N208" s="735">
        <v>1431.23</v>
      </c>
    </row>
    <row r="209" spans="1:14" ht="14.45" customHeight="1" x14ac:dyDescent="0.2">
      <c r="A209" s="729" t="s">
        <v>614</v>
      </c>
      <c r="B209" s="730" t="s">
        <v>615</v>
      </c>
      <c r="C209" s="731" t="s">
        <v>626</v>
      </c>
      <c r="D209" s="732" t="s">
        <v>627</v>
      </c>
      <c r="E209" s="733">
        <v>50113001</v>
      </c>
      <c r="F209" s="732" t="s">
        <v>646</v>
      </c>
      <c r="G209" s="731" t="s">
        <v>649</v>
      </c>
      <c r="H209" s="731">
        <v>201137</v>
      </c>
      <c r="I209" s="731">
        <v>201137</v>
      </c>
      <c r="J209" s="731" t="s">
        <v>1020</v>
      </c>
      <c r="K209" s="731" t="s">
        <v>1021</v>
      </c>
      <c r="L209" s="734">
        <v>23.29</v>
      </c>
      <c r="M209" s="734">
        <v>2</v>
      </c>
      <c r="N209" s="735">
        <v>46.58</v>
      </c>
    </row>
    <row r="210" spans="1:14" ht="14.45" customHeight="1" x14ac:dyDescent="0.2">
      <c r="A210" s="729" t="s">
        <v>614</v>
      </c>
      <c r="B210" s="730" t="s">
        <v>615</v>
      </c>
      <c r="C210" s="731" t="s">
        <v>626</v>
      </c>
      <c r="D210" s="732" t="s">
        <v>627</v>
      </c>
      <c r="E210" s="733">
        <v>50113001</v>
      </c>
      <c r="F210" s="732" t="s">
        <v>646</v>
      </c>
      <c r="G210" s="731" t="s">
        <v>649</v>
      </c>
      <c r="H210" s="731">
        <v>143979</v>
      </c>
      <c r="I210" s="731">
        <v>43979</v>
      </c>
      <c r="J210" s="731" t="s">
        <v>1022</v>
      </c>
      <c r="K210" s="731" t="s">
        <v>1023</v>
      </c>
      <c r="L210" s="734">
        <v>84.939032258064515</v>
      </c>
      <c r="M210" s="734">
        <v>31</v>
      </c>
      <c r="N210" s="735">
        <v>2633.11</v>
      </c>
    </row>
    <row r="211" spans="1:14" ht="14.45" customHeight="1" x14ac:dyDescent="0.2">
      <c r="A211" s="729" t="s">
        <v>614</v>
      </c>
      <c r="B211" s="730" t="s">
        <v>615</v>
      </c>
      <c r="C211" s="731" t="s">
        <v>626</v>
      </c>
      <c r="D211" s="732" t="s">
        <v>627</v>
      </c>
      <c r="E211" s="733">
        <v>50113001</v>
      </c>
      <c r="F211" s="732" t="s">
        <v>646</v>
      </c>
      <c r="G211" s="731" t="s">
        <v>649</v>
      </c>
      <c r="H211" s="731">
        <v>102828</v>
      </c>
      <c r="I211" s="731">
        <v>2828</v>
      </c>
      <c r="J211" s="731" t="s">
        <v>1024</v>
      </c>
      <c r="K211" s="731" t="s">
        <v>1025</v>
      </c>
      <c r="L211" s="734">
        <v>41.98</v>
      </c>
      <c r="M211" s="734">
        <v>1</v>
      </c>
      <c r="N211" s="735">
        <v>41.98</v>
      </c>
    </row>
    <row r="212" spans="1:14" ht="14.45" customHeight="1" x14ac:dyDescent="0.2">
      <c r="A212" s="729" t="s">
        <v>614</v>
      </c>
      <c r="B212" s="730" t="s">
        <v>615</v>
      </c>
      <c r="C212" s="731" t="s">
        <v>626</v>
      </c>
      <c r="D212" s="732" t="s">
        <v>627</v>
      </c>
      <c r="E212" s="733">
        <v>50113001</v>
      </c>
      <c r="F212" s="732" t="s">
        <v>646</v>
      </c>
      <c r="G212" s="731" t="s">
        <v>649</v>
      </c>
      <c r="H212" s="731">
        <v>102829</v>
      </c>
      <c r="I212" s="731">
        <v>2829</v>
      </c>
      <c r="J212" s="731" t="s">
        <v>1024</v>
      </c>
      <c r="K212" s="731" t="s">
        <v>1026</v>
      </c>
      <c r="L212" s="734">
        <v>26.76</v>
      </c>
      <c r="M212" s="734">
        <v>1</v>
      </c>
      <c r="N212" s="735">
        <v>26.76</v>
      </c>
    </row>
    <row r="213" spans="1:14" ht="14.45" customHeight="1" x14ac:dyDescent="0.2">
      <c r="A213" s="729" t="s">
        <v>614</v>
      </c>
      <c r="B213" s="730" t="s">
        <v>615</v>
      </c>
      <c r="C213" s="731" t="s">
        <v>626</v>
      </c>
      <c r="D213" s="732" t="s">
        <v>627</v>
      </c>
      <c r="E213" s="733">
        <v>50113001</v>
      </c>
      <c r="F213" s="732" t="s">
        <v>646</v>
      </c>
      <c r="G213" s="731" t="s">
        <v>649</v>
      </c>
      <c r="H213" s="731">
        <v>190968</v>
      </c>
      <c r="I213" s="731">
        <v>190968</v>
      </c>
      <c r="J213" s="731" t="s">
        <v>1027</v>
      </c>
      <c r="K213" s="731" t="s">
        <v>962</v>
      </c>
      <c r="L213" s="734">
        <v>195.81</v>
      </c>
      <c r="M213" s="734">
        <v>1</v>
      </c>
      <c r="N213" s="735">
        <v>195.81</v>
      </c>
    </row>
    <row r="214" spans="1:14" ht="14.45" customHeight="1" x14ac:dyDescent="0.2">
      <c r="A214" s="729" t="s">
        <v>614</v>
      </c>
      <c r="B214" s="730" t="s">
        <v>615</v>
      </c>
      <c r="C214" s="731" t="s">
        <v>626</v>
      </c>
      <c r="D214" s="732" t="s">
        <v>627</v>
      </c>
      <c r="E214" s="733">
        <v>50113001</v>
      </c>
      <c r="F214" s="732" t="s">
        <v>646</v>
      </c>
      <c r="G214" s="731" t="s">
        <v>649</v>
      </c>
      <c r="H214" s="731">
        <v>146444</v>
      </c>
      <c r="I214" s="731">
        <v>46444</v>
      </c>
      <c r="J214" s="731" t="s">
        <v>1028</v>
      </c>
      <c r="K214" s="731" t="s">
        <v>1029</v>
      </c>
      <c r="L214" s="734">
        <v>298.35999999999996</v>
      </c>
      <c r="M214" s="734">
        <v>1</v>
      </c>
      <c r="N214" s="735">
        <v>298.35999999999996</v>
      </c>
    </row>
    <row r="215" spans="1:14" ht="14.45" customHeight="1" x14ac:dyDescent="0.2">
      <c r="A215" s="729" t="s">
        <v>614</v>
      </c>
      <c r="B215" s="730" t="s">
        <v>615</v>
      </c>
      <c r="C215" s="731" t="s">
        <v>626</v>
      </c>
      <c r="D215" s="732" t="s">
        <v>627</v>
      </c>
      <c r="E215" s="733">
        <v>50113001</v>
      </c>
      <c r="F215" s="732" t="s">
        <v>646</v>
      </c>
      <c r="G215" s="731" t="s">
        <v>663</v>
      </c>
      <c r="H215" s="731">
        <v>850552</v>
      </c>
      <c r="I215" s="731">
        <v>167852</v>
      </c>
      <c r="J215" s="731" t="s">
        <v>1030</v>
      </c>
      <c r="K215" s="731" t="s">
        <v>1031</v>
      </c>
      <c r="L215" s="734">
        <v>148.97999999999999</v>
      </c>
      <c r="M215" s="734">
        <v>1</v>
      </c>
      <c r="N215" s="735">
        <v>148.97999999999999</v>
      </c>
    </row>
    <row r="216" spans="1:14" ht="14.45" customHeight="1" x14ac:dyDescent="0.2">
      <c r="A216" s="729" t="s">
        <v>614</v>
      </c>
      <c r="B216" s="730" t="s">
        <v>615</v>
      </c>
      <c r="C216" s="731" t="s">
        <v>626</v>
      </c>
      <c r="D216" s="732" t="s">
        <v>627</v>
      </c>
      <c r="E216" s="733">
        <v>50113001</v>
      </c>
      <c r="F216" s="732" t="s">
        <v>646</v>
      </c>
      <c r="G216" s="731" t="s">
        <v>649</v>
      </c>
      <c r="H216" s="731">
        <v>849695</v>
      </c>
      <c r="I216" s="731">
        <v>500578</v>
      </c>
      <c r="J216" s="731" t="s">
        <v>1032</v>
      </c>
      <c r="K216" s="731" t="s">
        <v>1033</v>
      </c>
      <c r="L216" s="734">
        <v>929.75</v>
      </c>
      <c r="M216" s="734">
        <v>1</v>
      </c>
      <c r="N216" s="735">
        <v>929.75</v>
      </c>
    </row>
    <row r="217" spans="1:14" ht="14.45" customHeight="1" x14ac:dyDescent="0.2">
      <c r="A217" s="729" t="s">
        <v>614</v>
      </c>
      <c r="B217" s="730" t="s">
        <v>615</v>
      </c>
      <c r="C217" s="731" t="s">
        <v>626</v>
      </c>
      <c r="D217" s="732" t="s">
        <v>627</v>
      </c>
      <c r="E217" s="733">
        <v>50113001</v>
      </c>
      <c r="F217" s="732" t="s">
        <v>646</v>
      </c>
      <c r="G217" s="731" t="s">
        <v>649</v>
      </c>
      <c r="H217" s="731">
        <v>845108</v>
      </c>
      <c r="I217" s="731">
        <v>125595</v>
      </c>
      <c r="J217" s="731" t="s">
        <v>1034</v>
      </c>
      <c r="K217" s="731" t="s">
        <v>1035</v>
      </c>
      <c r="L217" s="734">
        <v>121.81</v>
      </c>
      <c r="M217" s="734">
        <v>1</v>
      </c>
      <c r="N217" s="735">
        <v>121.81</v>
      </c>
    </row>
    <row r="218" spans="1:14" ht="14.45" customHeight="1" x14ac:dyDescent="0.2">
      <c r="A218" s="729" t="s">
        <v>614</v>
      </c>
      <c r="B218" s="730" t="s">
        <v>615</v>
      </c>
      <c r="C218" s="731" t="s">
        <v>626</v>
      </c>
      <c r="D218" s="732" t="s">
        <v>627</v>
      </c>
      <c r="E218" s="733">
        <v>50113001</v>
      </c>
      <c r="F218" s="732" t="s">
        <v>646</v>
      </c>
      <c r="G218" s="731" t="s">
        <v>663</v>
      </c>
      <c r="H218" s="731">
        <v>231956</v>
      </c>
      <c r="I218" s="731">
        <v>231956</v>
      </c>
      <c r="J218" s="731" t="s">
        <v>1036</v>
      </c>
      <c r="K218" s="731" t="s">
        <v>1037</v>
      </c>
      <c r="L218" s="734">
        <v>49.81</v>
      </c>
      <c r="M218" s="734">
        <v>3</v>
      </c>
      <c r="N218" s="735">
        <v>149.43</v>
      </c>
    </row>
    <row r="219" spans="1:14" ht="14.45" customHeight="1" x14ac:dyDescent="0.2">
      <c r="A219" s="729" t="s">
        <v>614</v>
      </c>
      <c r="B219" s="730" t="s">
        <v>615</v>
      </c>
      <c r="C219" s="731" t="s">
        <v>626</v>
      </c>
      <c r="D219" s="732" t="s">
        <v>627</v>
      </c>
      <c r="E219" s="733">
        <v>50113001</v>
      </c>
      <c r="F219" s="732" t="s">
        <v>646</v>
      </c>
      <c r="G219" s="731" t="s">
        <v>649</v>
      </c>
      <c r="H219" s="731">
        <v>202789</v>
      </c>
      <c r="I219" s="731">
        <v>202789</v>
      </c>
      <c r="J219" s="731" t="s">
        <v>1038</v>
      </c>
      <c r="K219" s="731" t="s">
        <v>1039</v>
      </c>
      <c r="L219" s="734">
        <v>74.69</v>
      </c>
      <c r="M219" s="734">
        <v>5</v>
      </c>
      <c r="N219" s="735">
        <v>373.45</v>
      </c>
    </row>
    <row r="220" spans="1:14" ht="14.45" customHeight="1" x14ac:dyDescent="0.2">
      <c r="A220" s="729" t="s">
        <v>614</v>
      </c>
      <c r="B220" s="730" t="s">
        <v>615</v>
      </c>
      <c r="C220" s="731" t="s">
        <v>626</v>
      </c>
      <c r="D220" s="732" t="s">
        <v>627</v>
      </c>
      <c r="E220" s="733">
        <v>50113001</v>
      </c>
      <c r="F220" s="732" t="s">
        <v>646</v>
      </c>
      <c r="G220" s="731" t="s">
        <v>649</v>
      </c>
      <c r="H220" s="731">
        <v>130434</v>
      </c>
      <c r="I220" s="731">
        <v>30434</v>
      </c>
      <c r="J220" s="731" t="s">
        <v>1040</v>
      </c>
      <c r="K220" s="731" t="s">
        <v>1041</v>
      </c>
      <c r="L220" s="734">
        <v>156.43</v>
      </c>
      <c r="M220" s="734">
        <v>1</v>
      </c>
      <c r="N220" s="735">
        <v>156.43</v>
      </c>
    </row>
    <row r="221" spans="1:14" ht="14.45" customHeight="1" x14ac:dyDescent="0.2">
      <c r="A221" s="729" t="s">
        <v>614</v>
      </c>
      <c r="B221" s="730" t="s">
        <v>615</v>
      </c>
      <c r="C221" s="731" t="s">
        <v>626</v>
      </c>
      <c r="D221" s="732" t="s">
        <v>627</v>
      </c>
      <c r="E221" s="733">
        <v>50113001</v>
      </c>
      <c r="F221" s="732" t="s">
        <v>646</v>
      </c>
      <c r="G221" s="731" t="s">
        <v>649</v>
      </c>
      <c r="H221" s="731">
        <v>207721</v>
      </c>
      <c r="I221" s="731">
        <v>207721</v>
      </c>
      <c r="J221" s="731" t="s">
        <v>1042</v>
      </c>
      <c r="K221" s="731" t="s">
        <v>1043</v>
      </c>
      <c r="L221" s="734">
        <v>314.91000000000003</v>
      </c>
      <c r="M221" s="734">
        <v>1</v>
      </c>
      <c r="N221" s="735">
        <v>314.91000000000003</v>
      </c>
    </row>
    <row r="222" spans="1:14" ht="14.45" customHeight="1" x14ac:dyDescent="0.2">
      <c r="A222" s="729" t="s">
        <v>614</v>
      </c>
      <c r="B222" s="730" t="s">
        <v>615</v>
      </c>
      <c r="C222" s="731" t="s">
        <v>626</v>
      </c>
      <c r="D222" s="732" t="s">
        <v>627</v>
      </c>
      <c r="E222" s="733">
        <v>50113001</v>
      </c>
      <c r="F222" s="732" t="s">
        <v>646</v>
      </c>
      <c r="G222" s="731" t="s">
        <v>649</v>
      </c>
      <c r="H222" s="731">
        <v>172672</v>
      </c>
      <c r="I222" s="731">
        <v>172672</v>
      </c>
      <c r="J222" s="731" t="s">
        <v>1044</v>
      </c>
      <c r="K222" s="731" t="s">
        <v>1045</v>
      </c>
      <c r="L222" s="734">
        <v>267.59000000000003</v>
      </c>
      <c r="M222" s="734">
        <v>1</v>
      </c>
      <c r="N222" s="735">
        <v>267.59000000000003</v>
      </c>
    </row>
    <row r="223" spans="1:14" ht="14.45" customHeight="1" x14ac:dyDescent="0.2">
      <c r="A223" s="729" t="s">
        <v>614</v>
      </c>
      <c r="B223" s="730" t="s">
        <v>615</v>
      </c>
      <c r="C223" s="731" t="s">
        <v>626</v>
      </c>
      <c r="D223" s="732" t="s">
        <v>627</v>
      </c>
      <c r="E223" s="733">
        <v>50113001</v>
      </c>
      <c r="F223" s="732" t="s">
        <v>646</v>
      </c>
      <c r="G223" s="731" t="s">
        <v>649</v>
      </c>
      <c r="H223" s="731">
        <v>173218</v>
      </c>
      <c r="I223" s="731">
        <v>173218</v>
      </c>
      <c r="J223" s="731" t="s">
        <v>1046</v>
      </c>
      <c r="K223" s="731" t="s">
        <v>1047</v>
      </c>
      <c r="L223" s="734">
        <v>222.77</v>
      </c>
      <c r="M223" s="734">
        <v>1</v>
      </c>
      <c r="N223" s="735">
        <v>222.77</v>
      </c>
    </row>
    <row r="224" spans="1:14" ht="14.45" customHeight="1" x14ac:dyDescent="0.2">
      <c r="A224" s="729" t="s">
        <v>614</v>
      </c>
      <c r="B224" s="730" t="s">
        <v>615</v>
      </c>
      <c r="C224" s="731" t="s">
        <v>626</v>
      </c>
      <c r="D224" s="732" t="s">
        <v>627</v>
      </c>
      <c r="E224" s="733">
        <v>50113001</v>
      </c>
      <c r="F224" s="732" t="s">
        <v>646</v>
      </c>
      <c r="G224" s="731" t="s">
        <v>663</v>
      </c>
      <c r="H224" s="731">
        <v>192342</v>
      </c>
      <c r="I224" s="731">
        <v>192342</v>
      </c>
      <c r="J224" s="731" t="s">
        <v>1048</v>
      </c>
      <c r="K224" s="731" t="s">
        <v>1049</v>
      </c>
      <c r="L224" s="734">
        <v>137.37</v>
      </c>
      <c r="M224" s="734">
        <v>1</v>
      </c>
      <c r="N224" s="735">
        <v>137.37</v>
      </c>
    </row>
    <row r="225" spans="1:14" ht="14.45" customHeight="1" x14ac:dyDescent="0.2">
      <c r="A225" s="729" t="s">
        <v>614</v>
      </c>
      <c r="B225" s="730" t="s">
        <v>615</v>
      </c>
      <c r="C225" s="731" t="s">
        <v>626</v>
      </c>
      <c r="D225" s="732" t="s">
        <v>627</v>
      </c>
      <c r="E225" s="733">
        <v>50113001</v>
      </c>
      <c r="F225" s="732" t="s">
        <v>646</v>
      </c>
      <c r="G225" s="731" t="s">
        <v>649</v>
      </c>
      <c r="H225" s="731">
        <v>148673</v>
      </c>
      <c r="I225" s="731">
        <v>148673</v>
      </c>
      <c r="J225" s="731" t="s">
        <v>1050</v>
      </c>
      <c r="K225" s="731" t="s">
        <v>1051</v>
      </c>
      <c r="L225" s="734">
        <v>146.11999999999998</v>
      </c>
      <c r="M225" s="734">
        <v>1</v>
      </c>
      <c r="N225" s="735">
        <v>146.11999999999998</v>
      </c>
    </row>
    <row r="226" spans="1:14" ht="14.45" customHeight="1" x14ac:dyDescent="0.2">
      <c r="A226" s="729" t="s">
        <v>614</v>
      </c>
      <c r="B226" s="730" t="s">
        <v>615</v>
      </c>
      <c r="C226" s="731" t="s">
        <v>626</v>
      </c>
      <c r="D226" s="732" t="s">
        <v>627</v>
      </c>
      <c r="E226" s="733">
        <v>50113001</v>
      </c>
      <c r="F226" s="732" t="s">
        <v>646</v>
      </c>
      <c r="G226" s="731" t="s">
        <v>649</v>
      </c>
      <c r="H226" s="731">
        <v>148675</v>
      </c>
      <c r="I226" s="731">
        <v>148675</v>
      </c>
      <c r="J226" s="731" t="s">
        <v>1050</v>
      </c>
      <c r="K226" s="731" t="s">
        <v>1052</v>
      </c>
      <c r="L226" s="734">
        <v>243.72999999999993</v>
      </c>
      <c r="M226" s="734">
        <v>1</v>
      </c>
      <c r="N226" s="735">
        <v>243.72999999999993</v>
      </c>
    </row>
    <row r="227" spans="1:14" ht="14.45" customHeight="1" x14ac:dyDescent="0.2">
      <c r="A227" s="729" t="s">
        <v>614</v>
      </c>
      <c r="B227" s="730" t="s">
        <v>615</v>
      </c>
      <c r="C227" s="731" t="s">
        <v>626</v>
      </c>
      <c r="D227" s="732" t="s">
        <v>627</v>
      </c>
      <c r="E227" s="733">
        <v>50113001</v>
      </c>
      <c r="F227" s="732" t="s">
        <v>646</v>
      </c>
      <c r="G227" s="731" t="s">
        <v>649</v>
      </c>
      <c r="H227" s="731">
        <v>848469</v>
      </c>
      <c r="I227" s="731">
        <v>500719</v>
      </c>
      <c r="J227" s="731" t="s">
        <v>1053</v>
      </c>
      <c r="K227" s="731" t="s">
        <v>1054</v>
      </c>
      <c r="L227" s="734">
        <v>3960</v>
      </c>
      <c r="M227" s="734">
        <v>7</v>
      </c>
      <c r="N227" s="735">
        <v>27720</v>
      </c>
    </row>
    <row r="228" spans="1:14" ht="14.45" customHeight="1" x14ac:dyDescent="0.2">
      <c r="A228" s="729" t="s">
        <v>614</v>
      </c>
      <c r="B228" s="730" t="s">
        <v>615</v>
      </c>
      <c r="C228" s="731" t="s">
        <v>626</v>
      </c>
      <c r="D228" s="732" t="s">
        <v>627</v>
      </c>
      <c r="E228" s="733">
        <v>50113001</v>
      </c>
      <c r="F228" s="732" t="s">
        <v>646</v>
      </c>
      <c r="G228" s="731" t="s">
        <v>649</v>
      </c>
      <c r="H228" s="731">
        <v>200901</v>
      </c>
      <c r="I228" s="731">
        <v>200901</v>
      </c>
      <c r="J228" s="731" t="s">
        <v>1055</v>
      </c>
      <c r="K228" s="731" t="s">
        <v>1056</v>
      </c>
      <c r="L228" s="734">
        <v>128.92500000000001</v>
      </c>
      <c r="M228" s="734">
        <v>20</v>
      </c>
      <c r="N228" s="735">
        <v>2578.5</v>
      </c>
    </row>
    <row r="229" spans="1:14" ht="14.45" customHeight="1" x14ac:dyDescent="0.2">
      <c r="A229" s="729" t="s">
        <v>614</v>
      </c>
      <c r="B229" s="730" t="s">
        <v>615</v>
      </c>
      <c r="C229" s="731" t="s">
        <v>626</v>
      </c>
      <c r="D229" s="732" t="s">
        <v>627</v>
      </c>
      <c r="E229" s="733">
        <v>50113001</v>
      </c>
      <c r="F229" s="732" t="s">
        <v>646</v>
      </c>
      <c r="G229" s="731" t="s">
        <v>649</v>
      </c>
      <c r="H229" s="731">
        <v>185142</v>
      </c>
      <c r="I229" s="731">
        <v>85142</v>
      </c>
      <c r="J229" s="731" t="s">
        <v>1057</v>
      </c>
      <c r="K229" s="731" t="s">
        <v>960</v>
      </c>
      <c r="L229" s="734">
        <v>256.10000000000008</v>
      </c>
      <c r="M229" s="734">
        <v>1</v>
      </c>
      <c r="N229" s="735">
        <v>256.10000000000008</v>
      </c>
    </row>
    <row r="230" spans="1:14" ht="14.45" customHeight="1" x14ac:dyDescent="0.2">
      <c r="A230" s="729" t="s">
        <v>614</v>
      </c>
      <c r="B230" s="730" t="s">
        <v>615</v>
      </c>
      <c r="C230" s="731" t="s">
        <v>626</v>
      </c>
      <c r="D230" s="732" t="s">
        <v>627</v>
      </c>
      <c r="E230" s="733">
        <v>50113001</v>
      </c>
      <c r="F230" s="732" t="s">
        <v>646</v>
      </c>
      <c r="G230" s="731" t="s">
        <v>649</v>
      </c>
      <c r="H230" s="731">
        <v>201608</v>
      </c>
      <c r="I230" s="731">
        <v>201608</v>
      </c>
      <c r="J230" s="731" t="s">
        <v>1058</v>
      </c>
      <c r="K230" s="731" t="s">
        <v>1059</v>
      </c>
      <c r="L230" s="734">
        <v>35.977407407407412</v>
      </c>
      <c r="M230" s="734">
        <v>27</v>
      </c>
      <c r="N230" s="735">
        <v>971.3900000000001</v>
      </c>
    </row>
    <row r="231" spans="1:14" ht="14.45" customHeight="1" x14ac:dyDescent="0.2">
      <c r="A231" s="729" t="s">
        <v>614</v>
      </c>
      <c r="B231" s="730" t="s">
        <v>615</v>
      </c>
      <c r="C231" s="731" t="s">
        <v>626</v>
      </c>
      <c r="D231" s="732" t="s">
        <v>627</v>
      </c>
      <c r="E231" s="733">
        <v>50113001</v>
      </c>
      <c r="F231" s="732" t="s">
        <v>646</v>
      </c>
      <c r="G231" s="731" t="s">
        <v>649</v>
      </c>
      <c r="H231" s="731">
        <v>226604</v>
      </c>
      <c r="I231" s="731">
        <v>226604</v>
      </c>
      <c r="J231" s="731" t="s">
        <v>1060</v>
      </c>
      <c r="K231" s="731" t="s">
        <v>1061</v>
      </c>
      <c r="L231" s="734">
        <v>161.85</v>
      </c>
      <c r="M231" s="734">
        <v>1</v>
      </c>
      <c r="N231" s="735">
        <v>161.85</v>
      </c>
    </row>
    <row r="232" spans="1:14" ht="14.45" customHeight="1" x14ac:dyDescent="0.2">
      <c r="A232" s="729" t="s">
        <v>614</v>
      </c>
      <c r="B232" s="730" t="s">
        <v>615</v>
      </c>
      <c r="C232" s="731" t="s">
        <v>626</v>
      </c>
      <c r="D232" s="732" t="s">
        <v>627</v>
      </c>
      <c r="E232" s="733">
        <v>50113001</v>
      </c>
      <c r="F232" s="732" t="s">
        <v>646</v>
      </c>
      <c r="G232" s="731" t="s">
        <v>649</v>
      </c>
      <c r="H232" s="731">
        <v>130526</v>
      </c>
      <c r="I232" s="731">
        <v>30526</v>
      </c>
      <c r="J232" s="731" t="s">
        <v>1062</v>
      </c>
      <c r="K232" s="731" t="s">
        <v>1063</v>
      </c>
      <c r="L232" s="734">
        <v>328.53000000000003</v>
      </c>
      <c r="M232" s="734">
        <v>6</v>
      </c>
      <c r="N232" s="735">
        <v>1971.1800000000003</v>
      </c>
    </row>
    <row r="233" spans="1:14" ht="14.45" customHeight="1" x14ac:dyDescent="0.2">
      <c r="A233" s="729" t="s">
        <v>614</v>
      </c>
      <c r="B233" s="730" t="s">
        <v>615</v>
      </c>
      <c r="C233" s="731" t="s">
        <v>626</v>
      </c>
      <c r="D233" s="732" t="s">
        <v>627</v>
      </c>
      <c r="E233" s="733">
        <v>50113001</v>
      </c>
      <c r="F233" s="732" t="s">
        <v>646</v>
      </c>
      <c r="G233" s="731" t="s">
        <v>663</v>
      </c>
      <c r="H233" s="731">
        <v>199600</v>
      </c>
      <c r="I233" s="731">
        <v>99600</v>
      </c>
      <c r="J233" s="731" t="s">
        <v>1064</v>
      </c>
      <c r="K233" s="731" t="s">
        <v>1065</v>
      </c>
      <c r="L233" s="734">
        <v>99.889999999999986</v>
      </c>
      <c r="M233" s="734">
        <v>4</v>
      </c>
      <c r="N233" s="735">
        <v>399.55999999999995</v>
      </c>
    </row>
    <row r="234" spans="1:14" ht="14.45" customHeight="1" x14ac:dyDescent="0.2">
      <c r="A234" s="729" t="s">
        <v>614</v>
      </c>
      <c r="B234" s="730" t="s">
        <v>615</v>
      </c>
      <c r="C234" s="731" t="s">
        <v>626</v>
      </c>
      <c r="D234" s="732" t="s">
        <v>627</v>
      </c>
      <c r="E234" s="733">
        <v>50113001</v>
      </c>
      <c r="F234" s="732" t="s">
        <v>646</v>
      </c>
      <c r="G234" s="731" t="s">
        <v>663</v>
      </c>
      <c r="H234" s="731">
        <v>166030</v>
      </c>
      <c r="I234" s="731">
        <v>66030</v>
      </c>
      <c r="J234" s="731" t="s">
        <v>1064</v>
      </c>
      <c r="K234" s="731" t="s">
        <v>910</v>
      </c>
      <c r="L234" s="734">
        <v>29.838285714285711</v>
      </c>
      <c r="M234" s="734">
        <v>35</v>
      </c>
      <c r="N234" s="735">
        <v>1044.3399999999999</v>
      </c>
    </row>
    <row r="235" spans="1:14" ht="14.45" customHeight="1" x14ac:dyDescent="0.2">
      <c r="A235" s="729" t="s">
        <v>614</v>
      </c>
      <c r="B235" s="730" t="s">
        <v>615</v>
      </c>
      <c r="C235" s="731" t="s">
        <v>626</v>
      </c>
      <c r="D235" s="732" t="s">
        <v>627</v>
      </c>
      <c r="E235" s="733">
        <v>50113001</v>
      </c>
      <c r="F235" s="732" t="s">
        <v>646</v>
      </c>
      <c r="G235" s="731" t="s">
        <v>663</v>
      </c>
      <c r="H235" s="731">
        <v>105496</v>
      </c>
      <c r="I235" s="731">
        <v>5496</v>
      </c>
      <c r="J235" s="731" t="s">
        <v>1064</v>
      </c>
      <c r="K235" s="731" t="s">
        <v>1066</v>
      </c>
      <c r="L235" s="734">
        <v>75.107500000000002</v>
      </c>
      <c r="M235" s="734">
        <v>8</v>
      </c>
      <c r="N235" s="735">
        <v>600.86</v>
      </c>
    </row>
    <row r="236" spans="1:14" ht="14.45" customHeight="1" x14ac:dyDescent="0.2">
      <c r="A236" s="729" t="s">
        <v>614</v>
      </c>
      <c r="B236" s="730" t="s">
        <v>615</v>
      </c>
      <c r="C236" s="731" t="s">
        <v>626</v>
      </c>
      <c r="D236" s="732" t="s">
        <v>627</v>
      </c>
      <c r="E236" s="733">
        <v>50113001</v>
      </c>
      <c r="F236" s="732" t="s">
        <v>646</v>
      </c>
      <c r="G236" s="731" t="s">
        <v>663</v>
      </c>
      <c r="H236" s="731">
        <v>153951</v>
      </c>
      <c r="I236" s="731">
        <v>53951</v>
      </c>
      <c r="J236" s="731" t="s">
        <v>1067</v>
      </c>
      <c r="K236" s="731" t="s">
        <v>1068</v>
      </c>
      <c r="L236" s="734">
        <v>183.29</v>
      </c>
      <c r="M236" s="734">
        <v>2</v>
      </c>
      <c r="N236" s="735">
        <v>366.58</v>
      </c>
    </row>
    <row r="237" spans="1:14" ht="14.45" customHeight="1" x14ac:dyDescent="0.2">
      <c r="A237" s="729" t="s">
        <v>614</v>
      </c>
      <c r="B237" s="730" t="s">
        <v>615</v>
      </c>
      <c r="C237" s="731" t="s">
        <v>626</v>
      </c>
      <c r="D237" s="732" t="s">
        <v>627</v>
      </c>
      <c r="E237" s="733">
        <v>50113001</v>
      </c>
      <c r="F237" s="732" t="s">
        <v>646</v>
      </c>
      <c r="G237" s="731" t="s">
        <v>663</v>
      </c>
      <c r="H237" s="731">
        <v>233360</v>
      </c>
      <c r="I237" s="731">
        <v>233360</v>
      </c>
      <c r="J237" s="731" t="s">
        <v>1069</v>
      </c>
      <c r="K237" s="731" t="s">
        <v>1070</v>
      </c>
      <c r="L237" s="734">
        <v>21.981666666666666</v>
      </c>
      <c r="M237" s="734">
        <v>24</v>
      </c>
      <c r="N237" s="735">
        <v>527.55999999999995</v>
      </c>
    </row>
    <row r="238" spans="1:14" ht="14.45" customHeight="1" x14ac:dyDescent="0.2">
      <c r="A238" s="729" t="s">
        <v>614</v>
      </c>
      <c r="B238" s="730" t="s">
        <v>615</v>
      </c>
      <c r="C238" s="731" t="s">
        <v>626</v>
      </c>
      <c r="D238" s="732" t="s">
        <v>627</v>
      </c>
      <c r="E238" s="733">
        <v>50113001</v>
      </c>
      <c r="F238" s="732" t="s">
        <v>646</v>
      </c>
      <c r="G238" s="731" t="s">
        <v>663</v>
      </c>
      <c r="H238" s="731">
        <v>233366</v>
      </c>
      <c r="I238" s="731">
        <v>233366</v>
      </c>
      <c r="J238" s="731" t="s">
        <v>1069</v>
      </c>
      <c r="K238" s="731" t="s">
        <v>1071</v>
      </c>
      <c r="L238" s="734">
        <v>45.634545454545453</v>
      </c>
      <c r="M238" s="734">
        <v>11</v>
      </c>
      <c r="N238" s="735">
        <v>501.98</v>
      </c>
    </row>
    <row r="239" spans="1:14" ht="14.45" customHeight="1" x14ac:dyDescent="0.2">
      <c r="A239" s="729" t="s">
        <v>614</v>
      </c>
      <c r="B239" s="730" t="s">
        <v>615</v>
      </c>
      <c r="C239" s="731" t="s">
        <v>626</v>
      </c>
      <c r="D239" s="732" t="s">
        <v>627</v>
      </c>
      <c r="E239" s="733">
        <v>50113011</v>
      </c>
      <c r="F239" s="732" t="s">
        <v>1072</v>
      </c>
      <c r="G239" s="731"/>
      <c r="H239" s="731"/>
      <c r="I239" s="731">
        <v>158152</v>
      </c>
      <c r="J239" s="731" t="s">
        <v>1073</v>
      </c>
      <c r="K239" s="731" t="s">
        <v>1074</v>
      </c>
      <c r="L239" s="734">
        <v>912.989990234375</v>
      </c>
      <c r="M239" s="734">
        <v>15</v>
      </c>
      <c r="N239" s="735">
        <v>13694.849853515625</v>
      </c>
    </row>
    <row r="240" spans="1:14" ht="14.45" customHeight="1" x14ac:dyDescent="0.2">
      <c r="A240" s="729" t="s">
        <v>614</v>
      </c>
      <c r="B240" s="730" t="s">
        <v>615</v>
      </c>
      <c r="C240" s="731" t="s">
        <v>626</v>
      </c>
      <c r="D240" s="732" t="s">
        <v>627</v>
      </c>
      <c r="E240" s="733">
        <v>50113011</v>
      </c>
      <c r="F240" s="732" t="s">
        <v>1072</v>
      </c>
      <c r="G240" s="731"/>
      <c r="H240" s="731"/>
      <c r="I240" s="731">
        <v>87240</v>
      </c>
      <c r="J240" s="731" t="s">
        <v>1075</v>
      </c>
      <c r="K240" s="731" t="s">
        <v>1076</v>
      </c>
      <c r="L240" s="734">
        <v>7700</v>
      </c>
      <c r="M240" s="734">
        <v>5</v>
      </c>
      <c r="N240" s="735">
        <v>38500</v>
      </c>
    </row>
    <row r="241" spans="1:14" ht="14.45" customHeight="1" x14ac:dyDescent="0.2">
      <c r="A241" s="729" t="s">
        <v>614</v>
      </c>
      <c r="B241" s="730" t="s">
        <v>615</v>
      </c>
      <c r="C241" s="731" t="s">
        <v>626</v>
      </c>
      <c r="D241" s="732" t="s">
        <v>627</v>
      </c>
      <c r="E241" s="733">
        <v>50113013</v>
      </c>
      <c r="F241" s="732" t="s">
        <v>1077</v>
      </c>
      <c r="G241" s="731" t="s">
        <v>649</v>
      </c>
      <c r="H241" s="731">
        <v>203097</v>
      </c>
      <c r="I241" s="731">
        <v>203097</v>
      </c>
      <c r="J241" s="731" t="s">
        <v>1078</v>
      </c>
      <c r="K241" s="731" t="s">
        <v>1079</v>
      </c>
      <c r="L241" s="734">
        <v>166.62499999999997</v>
      </c>
      <c r="M241" s="734">
        <v>20</v>
      </c>
      <c r="N241" s="735">
        <v>3332.4999999999995</v>
      </c>
    </row>
    <row r="242" spans="1:14" ht="14.45" customHeight="1" x14ac:dyDescent="0.2">
      <c r="A242" s="729" t="s">
        <v>614</v>
      </c>
      <c r="B242" s="730" t="s">
        <v>615</v>
      </c>
      <c r="C242" s="731" t="s">
        <v>626</v>
      </c>
      <c r="D242" s="732" t="s">
        <v>627</v>
      </c>
      <c r="E242" s="733">
        <v>50113013</v>
      </c>
      <c r="F242" s="732" t="s">
        <v>1077</v>
      </c>
      <c r="G242" s="731" t="s">
        <v>649</v>
      </c>
      <c r="H242" s="731">
        <v>172972</v>
      </c>
      <c r="I242" s="731">
        <v>72972</v>
      </c>
      <c r="J242" s="731" t="s">
        <v>1080</v>
      </c>
      <c r="K242" s="731" t="s">
        <v>1081</v>
      </c>
      <c r="L242" s="734">
        <v>203.71999999999991</v>
      </c>
      <c r="M242" s="734">
        <v>30.999999999999996</v>
      </c>
      <c r="N242" s="735">
        <v>6315.319999999997</v>
      </c>
    </row>
    <row r="243" spans="1:14" ht="14.45" customHeight="1" x14ac:dyDescent="0.2">
      <c r="A243" s="729" t="s">
        <v>614</v>
      </c>
      <c r="B243" s="730" t="s">
        <v>615</v>
      </c>
      <c r="C243" s="731" t="s">
        <v>626</v>
      </c>
      <c r="D243" s="732" t="s">
        <v>627</v>
      </c>
      <c r="E243" s="733">
        <v>50113013</v>
      </c>
      <c r="F243" s="732" t="s">
        <v>1077</v>
      </c>
      <c r="G243" s="731" t="s">
        <v>663</v>
      </c>
      <c r="H243" s="731">
        <v>105951</v>
      </c>
      <c r="I243" s="731">
        <v>5951</v>
      </c>
      <c r="J243" s="731" t="s">
        <v>1082</v>
      </c>
      <c r="K243" s="731" t="s">
        <v>1083</v>
      </c>
      <c r="L243" s="734">
        <v>114.16600000000001</v>
      </c>
      <c r="M243" s="734">
        <v>15</v>
      </c>
      <c r="N243" s="735">
        <v>1712.4900000000002</v>
      </c>
    </row>
    <row r="244" spans="1:14" ht="14.45" customHeight="1" x14ac:dyDescent="0.2">
      <c r="A244" s="729" t="s">
        <v>614</v>
      </c>
      <c r="B244" s="730" t="s">
        <v>615</v>
      </c>
      <c r="C244" s="731" t="s">
        <v>626</v>
      </c>
      <c r="D244" s="732" t="s">
        <v>627</v>
      </c>
      <c r="E244" s="733">
        <v>50113013</v>
      </c>
      <c r="F244" s="732" t="s">
        <v>1077</v>
      </c>
      <c r="G244" s="731" t="s">
        <v>663</v>
      </c>
      <c r="H244" s="731">
        <v>164831</v>
      </c>
      <c r="I244" s="731">
        <v>64831</v>
      </c>
      <c r="J244" s="731" t="s">
        <v>1084</v>
      </c>
      <c r="K244" s="731" t="s">
        <v>1085</v>
      </c>
      <c r="L244" s="734">
        <v>196.0199999999997</v>
      </c>
      <c r="M244" s="734">
        <v>43.700000000000053</v>
      </c>
      <c r="N244" s="735">
        <v>8566.0739999999969</v>
      </c>
    </row>
    <row r="245" spans="1:14" ht="14.45" customHeight="1" x14ac:dyDescent="0.2">
      <c r="A245" s="729" t="s">
        <v>614</v>
      </c>
      <c r="B245" s="730" t="s">
        <v>615</v>
      </c>
      <c r="C245" s="731" t="s">
        <v>626</v>
      </c>
      <c r="D245" s="732" t="s">
        <v>627</v>
      </c>
      <c r="E245" s="733">
        <v>50113013</v>
      </c>
      <c r="F245" s="732" t="s">
        <v>1077</v>
      </c>
      <c r="G245" s="731" t="s">
        <v>649</v>
      </c>
      <c r="H245" s="731">
        <v>183926</v>
      </c>
      <c r="I245" s="731">
        <v>183926</v>
      </c>
      <c r="J245" s="731" t="s">
        <v>1086</v>
      </c>
      <c r="K245" s="731" t="s">
        <v>1087</v>
      </c>
      <c r="L245" s="734">
        <v>128.80999999999989</v>
      </c>
      <c r="M245" s="734">
        <v>87.600000000000122</v>
      </c>
      <c r="N245" s="735">
        <v>11283.756000000007</v>
      </c>
    </row>
    <row r="246" spans="1:14" ht="14.45" customHeight="1" x14ac:dyDescent="0.2">
      <c r="A246" s="729" t="s">
        <v>614</v>
      </c>
      <c r="B246" s="730" t="s">
        <v>615</v>
      </c>
      <c r="C246" s="731" t="s">
        <v>626</v>
      </c>
      <c r="D246" s="732" t="s">
        <v>627</v>
      </c>
      <c r="E246" s="733">
        <v>50113013</v>
      </c>
      <c r="F246" s="732" t="s">
        <v>1077</v>
      </c>
      <c r="G246" s="731" t="s">
        <v>649</v>
      </c>
      <c r="H246" s="731">
        <v>131656</v>
      </c>
      <c r="I246" s="731">
        <v>131656</v>
      </c>
      <c r="J246" s="731" t="s">
        <v>1088</v>
      </c>
      <c r="K246" s="731" t="s">
        <v>1089</v>
      </c>
      <c r="L246" s="734">
        <v>959.35</v>
      </c>
      <c r="M246" s="734">
        <v>3</v>
      </c>
      <c r="N246" s="735">
        <v>2878.05</v>
      </c>
    </row>
    <row r="247" spans="1:14" ht="14.45" customHeight="1" x14ac:dyDescent="0.2">
      <c r="A247" s="729" t="s">
        <v>614</v>
      </c>
      <c r="B247" s="730" t="s">
        <v>615</v>
      </c>
      <c r="C247" s="731" t="s">
        <v>626</v>
      </c>
      <c r="D247" s="732" t="s">
        <v>627</v>
      </c>
      <c r="E247" s="733">
        <v>50113013</v>
      </c>
      <c r="F247" s="732" t="s">
        <v>1077</v>
      </c>
      <c r="G247" s="731" t="s">
        <v>663</v>
      </c>
      <c r="H247" s="731">
        <v>196039</v>
      </c>
      <c r="I247" s="731">
        <v>96039</v>
      </c>
      <c r="J247" s="731" t="s">
        <v>1090</v>
      </c>
      <c r="K247" s="731" t="s">
        <v>1091</v>
      </c>
      <c r="L247" s="734">
        <v>49.63</v>
      </c>
      <c r="M247" s="734">
        <v>1</v>
      </c>
      <c r="N247" s="735">
        <v>49.63</v>
      </c>
    </row>
    <row r="248" spans="1:14" ht="14.45" customHeight="1" x14ac:dyDescent="0.2">
      <c r="A248" s="729" t="s">
        <v>614</v>
      </c>
      <c r="B248" s="730" t="s">
        <v>615</v>
      </c>
      <c r="C248" s="731" t="s">
        <v>626</v>
      </c>
      <c r="D248" s="732" t="s">
        <v>627</v>
      </c>
      <c r="E248" s="733">
        <v>50113013</v>
      </c>
      <c r="F248" s="732" t="s">
        <v>1077</v>
      </c>
      <c r="G248" s="731" t="s">
        <v>649</v>
      </c>
      <c r="H248" s="731">
        <v>162187</v>
      </c>
      <c r="I248" s="731">
        <v>162187</v>
      </c>
      <c r="J248" s="731" t="s">
        <v>1092</v>
      </c>
      <c r="K248" s="731" t="s">
        <v>1093</v>
      </c>
      <c r="L248" s="734">
        <v>696.27999999999986</v>
      </c>
      <c r="M248" s="734">
        <v>1.7000000000000002</v>
      </c>
      <c r="N248" s="735">
        <v>1183.6759999999999</v>
      </c>
    </row>
    <row r="249" spans="1:14" ht="14.45" customHeight="1" x14ac:dyDescent="0.2">
      <c r="A249" s="729" t="s">
        <v>614</v>
      </c>
      <c r="B249" s="730" t="s">
        <v>615</v>
      </c>
      <c r="C249" s="731" t="s">
        <v>626</v>
      </c>
      <c r="D249" s="732" t="s">
        <v>627</v>
      </c>
      <c r="E249" s="733">
        <v>50113013</v>
      </c>
      <c r="F249" s="732" t="s">
        <v>1077</v>
      </c>
      <c r="G249" s="731" t="s">
        <v>663</v>
      </c>
      <c r="H249" s="731">
        <v>849887</v>
      </c>
      <c r="I249" s="731">
        <v>129834</v>
      </c>
      <c r="J249" s="731" t="s">
        <v>1094</v>
      </c>
      <c r="K249" s="731" t="s">
        <v>1095</v>
      </c>
      <c r="L249" s="734">
        <v>150.69999999999996</v>
      </c>
      <c r="M249" s="734">
        <v>9.2000000000000011</v>
      </c>
      <c r="N249" s="735">
        <v>1386.4399999999998</v>
      </c>
    </row>
    <row r="250" spans="1:14" ht="14.45" customHeight="1" x14ac:dyDescent="0.2">
      <c r="A250" s="729" t="s">
        <v>614</v>
      </c>
      <c r="B250" s="730" t="s">
        <v>615</v>
      </c>
      <c r="C250" s="731" t="s">
        <v>626</v>
      </c>
      <c r="D250" s="732" t="s">
        <v>627</v>
      </c>
      <c r="E250" s="733">
        <v>50113013</v>
      </c>
      <c r="F250" s="732" t="s">
        <v>1077</v>
      </c>
      <c r="G250" s="731" t="s">
        <v>663</v>
      </c>
      <c r="H250" s="731">
        <v>849655</v>
      </c>
      <c r="I250" s="731">
        <v>129836</v>
      </c>
      <c r="J250" s="731" t="s">
        <v>1096</v>
      </c>
      <c r="K250" s="731" t="s">
        <v>1095</v>
      </c>
      <c r="L250" s="734">
        <v>264.00000000000028</v>
      </c>
      <c r="M250" s="734">
        <v>12.599999999999993</v>
      </c>
      <c r="N250" s="735">
        <v>3326.4000000000019</v>
      </c>
    </row>
    <row r="251" spans="1:14" ht="14.45" customHeight="1" x14ac:dyDescent="0.2">
      <c r="A251" s="729" t="s">
        <v>614</v>
      </c>
      <c r="B251" s="730" t="s">
        <v>615</v>
      </c>
      <c r="C251" s="731" t="s">
        <v>626</v>
      </c>
      <c r="D251" s="732" t="s">
        <v>627</v>
      </c>
      <c r="E251" s="733">
        <v>50113013</v>
      </c>
      <c r="F251" s="732" t="s">
        <v>1077</v>
      </c>
      <c r="G251" s="731" t="s">
        <v>649</v>
      </c>
      <c r="H251" s="731">
        <v>844576</v>
      </c>
      <c r="I251" s="731">
        <v>100339</v>
      </c>
      <c r="J251" s="731" t="s">
        <v>1097</v>
      </c>
      <c r="K251" s="731" t="s">
        <v>1098</v>
      </c>
      <c r="L251" s="734">
        <v>96.45</v>
      </c>
      <c r="M251" s="734">
        <v>20</v>
      </c>
      <c r="N251" s="735">
        <v>1929</v>
      </c>
    </row>
    <row r="252" spans="1:14" ht="14.45" customHeight="1" x14ac:dyDescent="0.2">
      <c r="A252" s="729" t="s">
        <v>614</v>
      </c>
      <c r="B252" s="730" t="s">
        <v>615</v>
      </c>
      <c r="C252" s="731" t="s">
        <v>626</v>
      </c>
      <c r="D252" s="732" t="s">
        <v>627</v>
      </c>
      <c r="E252" s="733">
        <v>50113013</v>
      </c>
      <c r="F252" s="732" t="s">
        <v>1077</v>
      </c>
      <c r="G252" s="731" t="s">
        <v>649</v>
      </c>
      <c r="H252" s="731">
        <v>101066</v>
      </c>
      <c r="I252" s="731">
        <v>1066</v>
      </c>
      <c r="J252" s="731" t="s">
        <v>1099</v>
      </c>
      <c r="K252" s="731" t="s">
        <v>1100</v>
      </c>
      <c r="L252" s="734">
        <v>57.35</v>
      </c>
      <c r="M252" s="734">
        <v>2</v>
      </c>
      <c r="N252" s="735">
        <v>114.7</v>
      </c>
    </row>
    <row r="253" spans="1:14" ht="14.45" customHeight="1" x14ac:dyDescent="0.2">
      <c r="A253" s="729" t="s">
        <v>614</v>
      </c>
      <c r="B253" s="730" t="s">
        <v>615</v>
      </c>
      <c r="C253" s="731" t="s">
        <v>626</v>
      </c>
      <c r="D253" s="732" t="s">
        <v>627</v>
      </c>
      <c r="E253" s="733">
        <v>50113013</v>
      </c>
      <c r="F253" s="732" t="s">
        <v>1077</v>
      </c>
      <c r="G253" s="731" t="s">
        <v>649</v>
      </c>
      <c r="H253" s="731">
        <v>207280</v>
      </c>
      <c r="I253" s="731">
        <v>207280</v>
      </c>
      <c r="J253" s="731" t="s">
        <v>1101</v>
      </c>
      <c r="K253" s="731" t="s">
        <v>682</v>
      </c>
      <c r="L253" s="734">
        <v>129.82000000000002</v>
      </c>
      <c r="M253" s="734">
        <v>5</v>
      </c>
      <c r="N253" s="735">
        <v>649.10000000000014</v>
      </c>
    </row>
    <row r="254" spans="1:14" ht="14.45" customHeight="1" x14ac:dyDescent="0.2">
      <c r="A254" s="729" t="s">
        <v>614</v>
      </c>
      <c r="B254" s="730" t="s">
        <v>615</v>
      </c>
      <c r="C254" s="731" t="s">
        <v>626</v>
      </c>
      <c r="D254" s="732" t="s">
        <v>627</v>
      </c>
      <c r="E254" s="733">
        <v>50113013</v>
      </c>
      <c r="F254" s="732" t="s">
        <v>1077</v>
      </c>
      <c r="G254" s="731" t="s">
        <v>649</v>
      </c>
      <c r="H254" s="731">
        <v>847476</v>
      </c>
      <c r="I254" s="731">
        <v>112782</v>
      </c>
      <c r="J254" s="731" t="s">
        <v>1102</v>
      </c>
      <c r="K254" s="731" t="s">
        <v>1103</v>
      </c>
      <c r="L254" s="734">
        <v>728.75</v>
      </c>
      <c r="M254" s="734">
        <v>0.5</v>
      </c>
      <c r="N254" s="735">
        <v>364.375</v>
      </c>
    </row>
    <row r="255" spans="1:14" ht="14.45" customHeight="1" x14ac:dyDescent="0.2">
      <c r="A255" s="729" t="s">
        <v>614</v>
      </c>
      <c r="B255" s="730" t="s">
        <v>615</v>
      </c>
      <c r="C255" s="731" t="s">
        <v>626</v>
      </c>
      <c r="D255" s="732" t="s">
        <v>627</v>
      </c>
      <c r="E255" s="733">
        <v>50113013</v>
      </c>
      <c r="F255" s="732" t="s">
        <v>1077</v>
      </c>
      <c r="G255" s="731" t="s">
        <v>649</v>
      </c>
      <c r="H255" s="731">
        <v>235812</v>
      </c>
      <c r="I255" s="731">
        <v>235812</v>
      </c>
      <c r="J255" s="731" t="s">
        <v>1104</v>
      </c>
      <c r="K255" s="731" t="s">
        <v>1105</v>
      </c>
      <c r="L255" s="734">
        <v>241.15227272727273</v>
      </c>
      <c r="M255" s="734">
        <v>22</v>
      </c>
      <c r="N255" s="735">
        <v>5305.35</v>
      </c>
    </row>
    <row r="256" spans="1:14" ht="14.45" customHeight="1" x14ac:dyDescent="0.2">
      <c r="A256" s="729" t="s">
        <v>614</v>
      </c>
      <c r="B256" s="730" t="s">
        <v>615</v>
      </c>
      <c r="C256" s="731" t="s">
        <v>626</v>
      </c>
      <c r="D256" s="732" t="s">
        <v>627</v>
      </c>
      <c r="E256" s="733">
        <v>50113013</v>
      </c>
      <c r="F256" s="732" t="s">
        <v>1077</v>
      </c>
      <c r="G256" s="731" t="s">
        <v>663</v>
      </c>
      <c r="H256" s="731">
        <v>216704</v>
      </c>
      <c r="I256" s="731">
        <v>216704</v>
      </c>
      <c r="J256" s="731" t="s">
        <v>1106</v>
      </c>
      <c r="K256" s="731" t="s">
        <v>1107</v>
      </c>
      <c r="L256" s="734">
        <v>1111</v>
      </c>
      <c r="M256" s="734">
        <v>0.3</v>
      </c>
      <c r="N256" s="735">
        <v>333.3</v>
      </c>
    </row>
    <row r="257" spans="1:14" ht="14.45" customHeight="1" x14ac:dyDescent="0.2">
      <c r="A257" s="729" t="s">
        <v>614</v>
      </c>
      <c r="B257" s="730" t="s">
        <v>615</v>
      </c>
      <c r="C257" s="731" t="s">
        <v>626</v>
      </c>
      <c r="D257" s="732" t="s">
        <v>627</v>
      </c>
      <c r="E257" s="733">
        <v>50113013</v>
      </c>
      <c r="F257" s="732" t="s">
        <v>1077</v>
      </c>
      <c r="G257" s="731" t="s">
        <v>649</v>
      </c>
      <c r="H257" s="731">
        <v>192490</v>
      </c>
      <c r="I257" s="731">
        <v>92490</v>
      </c>
      <c r="J257" s="731" t="s">
        <v>1108</v>
      </c>
      <c r="K257" s="731" t="s">
        <v>1109</v>
      </c>
      <c r="L257" s="734">
        <v>121.02</v>
      </c>
      <c r="M257" s="734">
        <v>1</v>
      </c>
      <c r="N257" s="735">
        <v>121.02</v>
      </c>
    </row>
    <row r="258" spans="1:14" ht="14.45" customHeight="1" x14ac:dyDescent="0.2">
      <c r="A258" s="729" t="s">
        <v>614</v>
      </c>
      <c r="B258" s="730" t="s">
        <v>615</v>
      </c>
      <c r="C258" s="731" t="s">
        <v>626</v>
      </c>
      <c r="D258" s="732" t="s">
        <v>627</v>
      </c>
      <c r="E258" s="733">
        <v>50113013</v>
      </c>
      <c r="F258" s="732" t="s">
        <v>1077</v>
      </c>
      <c r="G258" s="731" t="s">
        <v>295</v>
      </c>
      <c r="H258" s="731">
        <v>134595</v>
      </c>
      <c r="I258" s="731">
        <v>134595</v>
      </c>
      <c r="J258" s="731" t="s">
        <v>1110</v>
      </c>
      <c r="K258" s="731" t="s">
        <v>1111</v>
      </c>
      <c r="L258" s="734">
        <v>416.78000000000003</v>
      </c>
      <c r="M258" s="734">
        <v>2</v>
      </c>
      <c r="N258" s="735">
        <v>833.56000000000006</v>
      </c>
    </row>
    <row r="259" spans="1:14" ht="14.45" customHeight="1" x14ac:dyDescent="0.2">
      <c r="A259" s="729" t="s">
        <v>614</v>
      </c>
      <c r="B259" s="730" t="s">
        <v>615</v>
      </c>
      <c r="C259" s="731" t="s">
        <v>626</v>
      </c>
      <c r="D259" s="732" t="s">
        <v>627</v>
      </c>
      <c r="E259" s="733">
        <v>50113013</v>
      </c>
      <c r="F259" s="732" t="s">
        <v>1077</v>
      </c>
      <c r="G259" s="731" t="s">
        <v>663</v>
      </c>
      <c r="H259" s="731">
        <v>173750</v>
      </c>
      <c r="I259" s="731">
        <v>173750</v>
      </c>
      <c r="J259" s="731" t="s">
        <v>1112</v>
      </c>
      <c r="K259" s="731" t="s">
        <v>1113</v>
      </c>
      <c r="L259" s="734">
        <v>727.5486868686869</v>
      </c>
      <c r="M259" s="734">
        <v>19.8</v>
      </c>
      <c r="N259" s="735">
        <v>14405.464000000002</v>
      </c>
    </row>
    <row r="260" spans="1:14" ht="14.45" customHeight="1" x14ac:dyDescent="0.2">
      <c r="A260" s="729" t="s">
        <v>614</v>
      </c>
      <c r="B260" s="730" t="s">
        <v>615</v>
      </c>
      <c r="C260" s="731" t="s">
        <v>626</v>
      </c>
      <c r="D260" s="732" t="s">
        <v>627</v>
      </c>
      <c r="E260" s="733">
        <v>50113013</v>
      </c>
      <c r="F260" s="732" t="s">
        <v>1077</v>
      </c>
      <c r="G260" s="731" t="s">
        <v>663</v>
      </c>
      <c r="H260" s="731">
        <v>224407</v>
      </c>
      <c r="I260" s="731">
        <v>224407</v>
      </c>
      <c r="J260" s="731" t="s">
        <v>1114</v>
      </c>
      <c r="K260" s="731" t="s">
        <v>1115</v>
      </c>
      <c r="L260" s="734">
        <v>188.45999999999998</v>
      </c>
      <c r="M260" s="734">
        <v>2.1</v>
      </c>
      <c r="N260" s="735">
        <v>395.76599999999996</v>
      </c>
    </row>
    <row r="261" spans="1:14" ht="14.45" customHeight="1" x14ac:dyDescent="0.2">
      <c r="A261" s="729" t="s">
        <v>614</v>
      </c>
      <c r="B261" s="730" t="s">
        <v>615</v>
      </c>
      <c r="C261" s="731" t="s">
        <v>626</v>
      </c>
      <c r="D261" s="732" t="s">
        <v>627</v>
      </c>
      <c r="E261" s="733">
        <v>50113013</v>
      </c>
      <c r="F261" s="732" t="s">
        <v>1077</v>
      </c>
      <c r="G261" s="731" t="s">
        <v>649</v>
      </c>
      <c r="H261" s="731">
        <v>101076</v>
      </c>
      <c r="I261" s="731">
        <v>1076</v>
      </c>
      <c r="J261" s="731" t="s">
        <v>1116</v>
      </c>
      <c r="K261" s="731" t="s">
        <v>1117</v>
      </c>
      <c r="L261" s="734">
        <v>78.33</v>
      </c>
      <c r="M261" s="734">
        <v>1</v>
      </c>
      <c r="N261" s="735">
        <v>78.33</v>
      </c>
    </row>
    <row r="262" spans="1:14" ht="14.45" customHeight="1" x14ac:dyDescent="0.2">
      <c r="A262" s="729" t="s">
        <v>614</v>
      </c>
      <c r="B262" s="730" t="s">
        <v>615</v>
      </c>
      <c r="C262" s="731" t="s">
        <v>626</v>
      </c>
      <c r="D262" s="732" t="s">
        <v>627</v>
      </c>
      <c r="E262" s="733">
        <v>50113013</v>
      </c>
      <c r="F262" s="732" t="s">
        <v>1077</v>
      </c>
      <c r="G262" s="731" t="s">
        <v>649</v>
      </c>
      <c r="H262" s="731">
        <v>113424</v>
      </c>
      <c r="I262" s="731">
        <v>9999999</v>
      </c>
      <c r="J262" s="731" t="s">
        <v>1118</v>
      </c>
      <c r="K262" s="731" t="s">
        <v>1119</v>
      </c>
      <c r="L262" s="734">
        <v>2278.75</v>
      </c>
      <c r="M262" s="734">
        <v>4.0999999999999996</v>
      </c>
      <c r="N262" s="735">
        <v>9342.875</v>
      </c>
    </row>
    <row r="263" spans="1:14" ht="14.45" customHeight="1" x14ac:dyDescent="0.2">
      <c r="A263" s="729" t="s">
        <v>614</v>
      </c>
      <c r="B263" s="730" t="s">
        <v>615</v>
      </c>
      <c r="C263" s="731" t="s">
        <v>626</v>
      </c>
      <c r="D263" s="732" t="s">
        <v>627</v>
      </c>
      <c r="E263" s="733">
        <v>50113013</v>
      </c>
      <c r="F263" s="732" t="s">
        <v>1077</v>
      </c>
      <c r="G263" s="731" t="s">
        <v>663</v>
      </c>
      <c r="H263" s="731">
        <v>113453</v>
      </c>
      <c r="I263" s="731">
        <v>113453</v>
      </c>
      <c r="J263" s="731" t="s">
        <v>1120</v>
      </c>
      <c r="K263" s="731" t="s">
        <v>1121</v>
      </c>
      <c r="L263" s="734">
        <v>1338.0185714285715</v>
      </c>
      <c r="M263" s="734">
        <v>3.5</v>
      </c>
      <c r="N263" s="735">
        <v>4683.0650000000005</v>
      </c>
    </row>
    <row r="264" spans="1:14" ht="14.45" customHeight="1" x14ac:dyDescent="0.2">
      <c r="A264" s="729" t="s">
        <v>614</v>
      </c>
      <c r="B264" s="730" t="s">
        <v>615</v>
      </c>
      <c r="C264" s="731" t="s">
        <v>626</v>
      </c>
      <c r="D264" s="732" t="s">
        <v>627</v>
      </c>
      <c r="E264" s="733">
        <v>50113013</v>
      </c>
      <c r="F264" s="732" t="s">
        <v>1077</v>
      </c>
      <c r="G264" s="731" t="s">
        <v>649</v>
      </c>
      <c r="H264" s="731">
        <v>502239</v>
      </c>
      <c r="I264" s="731">
        <v>9999999</v>
      </c>
      <c r="J264" s="731" t="s">
        <v>1122</v>
      </c>
      <c r="K264" s="731" t="s">
        <v>1119</v>
      </c>
      <c r="L264" s="734">
        <v>825</v>
      </c>
      <c r="M264" s="734">
        <v>4</v>
      </c>
      <c r="N264" s="735">
        <v>3300</v>
      </c>
    </row>
    <row r="265" spans="1:14" ht="14.45" customHeight="1" x14ac:dyDescent="0.2">
      <c r="A265" s="729" t="s">
        <v>614</v>
      </c>
      <c r="B265" s="730" t="s">
        <v>615</v>
      </c>
      <c r="C265" s="731" t="s">
        <v>626</v>
      </c>
      <c r="D265" s="732" t="s">
        <v>627</v>
      </c>
      <c r="E265" s="733">
        <v>50113013</v>
      </c>
      <c r="F265" s="732" t="s">
        <v>1077</v>
      </c>
      <c r="G265" s="731" t="s">
        <v>649</v>
      </c>
      <c r="H265" s="731">
        <v>106264</v>
      </c>
      <c r="I265" s="731">
        <v>6264</v>
      </c>
      <c r="J265" s="731" t="s">
        <v>1123</v>
      </c>
      <c r="K265" s="731" t="s">
        <v>1124</v>
      </c>
      <c r="L265" s="734">
        <v>31.643023255813944</v>
      </c>
      <c r="M265" s="734">
        <v>43</v>
      </c>
      <c r="N265" s="735">
        <v>1360.6499999999996</v>
      </c>
    </row>
    <row r="266" spans="1:14" ht="14.45" customHeight="1" x14ac:dyDescent="0.2">
      <c r="A266" s="729" t="s">
        <v>614</v>
      </c>
      <c r="B266" s="730" t="s">
        <v>615</v>
      </c>
      <c r="C266" s="731" t="s">
        <v>626</v>
      </c>
      <c r="D266" s="732" t="s">
        <v>627</v>
      </c>
      <c r="E266" s="733">
        <v>50113013</v>
      </c>
      <c r="F266" s="732" t="s">
        <v>1077</v>
      </c>
      <c r="G266" s="731" t="s">
        <v>329</v>
      </c>
      <c r="H266" s="731">
        <v>206566</v>
      </c>
      <c r="I266" s="731">
        <v>206566</v>
      </c>
      <c r="J266" s="731" t="s">
        <v>1125</v>
      </c>
      <c r="K266" s="731" t="s">
        <v>1126</v>
      </c>
      <c r="L266" s="734">
        <v>43.862071005917166</v>
      </c>
      <c r="M266" s="734">
        <v>169</v>
      </c>
      <c r="N266" s="735">
        <v>7412.6900000000005</v>
      </c>
    </row>
    <row r="267" spans="1:14" ht="14.45" customHeight="1" x14ac:dyDescent="0.2">
      <c r="A267" s="729" t="s">
        <v>614</v>
      </c>
      <c r="B267" s="730" t="s">
        <v>615</v>
      </c>
      <c r="C267" s="731" t="s">
        <v>626</v>
      </c>
      <c r="D267" s="732" t="s">
        <v>627</v>
      </c>
      <c r="E267" s="733">
        <v>50113013</v>
      </c>
      <c r="F267" s="732" t="s">
        <v>1077</v>
      </c>
      <c r="G267" s="731" t="s">
        <v>663</v>
      </c>
      <c r="H267" s="731">
        <v>206563</v>
      </c>
      <c r="I267" s="731">
        <v>206563</v>
      </c>
      <c r="J267" s="731" t="s">
        <v>1125</v>
      </c>
      <c r="K267" s="731" t="s">
        <v>1127</v>
      </c>
      <c r="L267" s="734">
        <v>20.143846153846148</v>
      </c>
      <c r="M267" s="734">
        <v>312</v>
      </c>
      <c r="N267" s="735">
        <v>6284.8799999999983</v>
      </c>
    </row>
    <row r="268" spans="1:14" ht="14.45" customHeight="1" x14ac:dyDescent="0.2">
      <c r="A268" s="729" t="s">
        <v>614</v>
      </c>
      <c r="B268" s="730" t="s">
        <v>615</v>
      </c>
      <c r="C268" s="731" t="s">
        <v>626</v>
      </c>
      <c r="D268" s="732" t="s">
        <v>627</v>
      </c>
      <c r="E268" s="733">
        <v>50113013</v>
      </c>
      <c r="F268" s="732" t="s">
        <v>1077</v>
      </c>
      <c r="G268" s="731" t="s">
        <v>663</v>
      </c>
      <c r="H268" s="731">
        <v>166269</v>
      </c>
      <c r="I268" s="731">
        <v>166269</v>
      </c>
      <c r="J268" s="731" t="s">
        <v>1128</v>
      </c>
      <c r="K268" s="731" t="s">
        <v>1129</v>
      </c>
      <c r="L268" s="734">
        <v>52.88</v>
      </c>
      <c r="M268" s="734">
        <v>1</v>
      </c>
      <c r="N268" s="735">
        <v>52.88</v>
      </c>
    </row>
    <row r="269" spans="1:14" ht="14.45" customHeight="1" x14ac:dyDescent="0.2">
      <c r="A269" s="729" t="s">
        <v>614</v>
      </c>
      <c r="B269" s="730" t="s">
        <v>615</v>
      </c>
      <c r="C269" s="731" t="s">
        <v>626</v>
      </c>
      <c r="D269" s="732" t="s">
        <v>627</v>
      </c>
      <c r="E269" s="733">
        <v>50113013</v>
      </c>
      <c r="F269" s="732" t="s">
        <v>1077</v>
      </c>
      <c r="G269" s="731" t="s">
        <v>663</v>
      </c>
      <c r="H269" s="731">
        <v>118547</v>
      </c>
      <c r="I269" s="731">
        <v>18547</v>
      </c>
      <c r="J269" s="731" t="s">
        <v>1130</v>
      </c>
      <c r="K269" s="731" t="s">
        <v>1131</v>
      </c>
      <c r="L269" s="734">
        <v>92.618888888888904</v>
      </c>
      <c r="M269" s="734">
        <v>45</v>
      </c>
      <c r="N269" s="735">
        <v>4167.8500000000004</v>
      </c>
    </row>
    <row r="270" spans="1:14" ht="14.45" customHeight="1" x14ac:dyDescent="0.2">
      <c r="A270" s="729" t="s">
        <v>614</v>
      </c>
      <c r="B270" s="730" t="s">
        <v>615</v>
      </c>
      <c r="C270" s="731" t="s">
        <v>626</v>
      </c>
      <c r="D270" s="732" t="s">
        <v>627</v>
      </c>
      <c r="E270" s="733">
        <v>50113013</v>
      </c>
      <c r="F270" s="732" t="s">
        <v>1077</v>
      </c>
      <c r="G270" s="731" t="s">
        <v>329</v>
      </c>
      <c r="H270" s="731">
        <v>103708</v>
      </c>
      <c r="I270" s="731">
        <v>3708</v>
      </c>
      <c r="J270" s="731" t="s">
        <v>1132</v>
      </c>
      <c r="K270" s="731" t="s">
        <v>1133</v>
      </c>
      <c r="L270" s="734">
        <v>1134.8800000000001</v>
      </c>
      <c r="M270" s="734">
        <v>0.1</v>
      </c>
      <c r="N270" s="735">
        <v>113.48800000000001</v>
      </c>
    </row>
    <row r="271" spans="1:14" ht="14.45" customHeight="1" x14ac:dyDescent="0.2">
      <c r="A271" s="729" t="s">
        <v>614</v>
      </c>
      <c r="B271" s="730" t="s">
        <v>615</v>
      </c>
      <c r="C271" s="731" t="s">
        <v>626</v>
      </c>
      <c r="D271" s="732" t="s">
        <v>627</v>
      </c>
      <c r="E271" s="733">
        <v>50113014</v>
      </c>
      <c r="F271" s="732" t="s">
        <v>1134</v>
      </c>
      <c r="G271" s="731" t="s">
        <v>649</v>
      </c>
      <c r="H271" s="731">
        <v>113798</v>
      </c>
      <c r="I271" s="731">
        <v>13798</v>
      </c>
      <c r="J271" s="731" t="s">
        <v>1135</v>
      </c>
      <c r="K271" s="731" t="s">
        <v>1136</v>
      </c>
      <c r="L271" s="734">
        <v>115.19999999999999</v>
      </c>
      <c r="M271" s="734">
        <v>1</v>
      </c>
      <c r="N271" s="735">
        <v>115.19999999999999</v>
      </c>
    </row>
    <row r="272" spans="1:14" ht="14.45" customHeight="1" x14ac:dyDescent="0.2">
      <c r="A272" s="729" t="s">
        <v>614</v>
      </c>
      <c r="B272" s="730" t="s">
        <v>615</v>
      </c>
      <c r="C272" s="731" t="s">
        <v>626</v>
      </c>
      <c r="D272" s="732" t="s">
        <v>627</v>
      </c>
      <c r="E272" s="733">
        <v>50113014</v>
      </c>
      <c r="F272" s="732" t="s">
        <v>1134</v>
      </c>
      <c r="G272" s="731" t="s">
        <v>663</v>
      </c>
      <c r="H272" s="731">
        <v>64942</v>
      </c>
      <c r="I272" s="731">
        <v>64942</v>
      </c>
      <c r="J272" s="731" t="s">
        <v>1137</v>
      </c>
      <c r="K272" s="731" t="s">
        <v>1138</v>
      </c>
      <c r="L272" s="734">
        <v>1144.3600000000001</v>
      </c>
      <c r="M272" s="734">
        <v>2</v>
      </c>
      <c r="N272" s="735">
        <v>2288.7200000000003</v>
      </c>
    </row>
    <row r="273" spans="1:14" ht="14.45" customHeight="1" x14ac:dyDescent="0.2">
      <c r="A273" s="729" t="s">
        <v>614</v>
      </c>
      <c r="B273" s="730" t="s">
        <v>615</v>
      </c>
      <c r="C273" s="731" t="s">
        <v>626</v>
      </c>
      <c r="D273" s="732" t="s">
        <v>627</v>
      </c>
      <c r="E273" s="733">
        <v>50113014</v>
      </c>
      <c r="F273" s="732" t="s">
        <v>1134</v>
      </c>
      <c r="G273" s="731" t="s">
        <v>663</v>
      </c>
      <c r="H273" s="731">
        <v>164401</v>
      </c>
      <c r="I273" s="731">
        <v>164401</v>
      </c>
      <c r="J273" s="731" t="s">
        <v>1139</v>
      </c>
      <c r="K273" s="731" t="s">
        <v>1140</v>
      </c>
      <c r="L273" s="734">
        <v>319</v>
      </c>
      <c r="M273" s="734">
        <v>10</v>
      </c>
      <c r="N273" s="735">
        <v>3190</v>
      </c>
    </row>
    <row r="274" spans="1:14" ht="14.45" customHeight="1" x14ac:dyDescent="0.2">
      <c r="A274" s="729" t="s">
        <v>614</v>
      </c>
      <c r="B274" s="730" t="s">
        <v>615</v>
      </c>
      <c r="C274" s="731" t="s">
        <v>631</v>
      </c>
      <c r="D274" s="732" t="s">
        <v>632</v>
      </c>
      <c r="E274" s="733">
        <v>50113001</v>
      </c>
      <c r="F274" s="732" t="s">
        <v>646</v>
      </c>
      <c r="G274" s="731" t="s">
        <v>649</v>
      </c>
      <c r="H274" s="731">
        <v>226195</v>
      </c>
      <c r="I274" s="731">
        <v>226195</v>
      </c>
      <c r="J274" s="731" t="s">
        <v>1141</v>
      </c>
      <c r="K274" s="731" t="s">
        <v>1142</v>
      </c>
      <c r="L274" s="734">
        <v>73.609999999999985</v>
      </c>
      <c r="M274" s="734">
        <v>1</v>
      </c>
      <c r="N274" s="735">
        <v>73.609999999999985</v>
      </c>
    </row>
    <row r="275" spans="1:14" ht="14.45" customHeight="1" x14ac:dyDescent="0.2">
      <c r="A275" s="729" t="s">
        <v>614</v>
      </c>
      <c r="B275" s="730" t="s">
        <v>615</v>
      </c>
      <c r="C275" s="731" t="s">
        <v>631</v>
      </c>
      <c r="D275" s="732" t="s">
        <v>632</v>
      </c>
      <c r="E275" s="733">
        <v>50113001</v>
      </c>
      <c r="F275" s="732" t="s">
        <v>646</v>
      </c>
      <c r="G275" s="731" t="s">
        <v>649</v>
      </c>
      <c r="H275" s="731">
        <v>243462</v>
      </c>
      <c r="I275" s="731">
        <v>243462</v>
      </c>
      <c r="J275" s="731" t="s">
        <v>1143</v>
      </c>
      <c r="K275" s="731" t="s">
        <v>1144</v>
      </c>
      <c r="L275" s="734">
        <v>51.620000000000005</v>
      </c>
      <c r="M275" s="734">
        <v>4</v>
      </c>
      <c r="N275" s="735">
        <v>206.48000000000002</v>
      </c>
    </row>
    <row r="276" spans="1:14" ht="14.45" customHeight="1" x14ac:dyDescent="0.2">
      <c r="A276" s="729" t="s">
        <v>614</v>
      </c>
      <c r="B276" s="730" t="s">
        <v>615</v>
      </c>
      <c r="C276" s="731" t="s">
        <v>631</v>
      </c>
      <c r="D276" s="732" t="s">
        <v>632</v>
      </c>
      <c r="E276" s="733">
        <v>50113001</v>
      </c>
      <c r="F276" s="732" t="s">
        <v>646</v>
      </c>
      <c r="G276" s="731" t="s">
        <v>649</v>
      </c>
      <c r="H276" s="731">
        <v>229139</v>
      </c>
      <c r="I276" s="731">
        <v>229139</v>
      </c>
      <c r="J276" s="731" t="s">
        <v>1145</v>
      </c>
      <c r="K276" s="731" t="s">
        <v>1146</v>
      </c>
      <c r="L276" s="734">
        <v>528.44000000000005</v>
      </c>
      <c r="M276" s="734">
        <v>1</v>
      </c>
      <c r="N276" s="735">
        <v>528.44000000000005</v>
      </c>
    </row>
    <row r="277" spans="1:14" ht="14.45" customHeight="1" x14ac:dyDescent="0.2">
      <c r="A277" s="729" t="s">
        <v>614</v>
      </c>
      <c r="B277" s="730" t="s">
        <v>615</v>
      </c>
      <c r="C277" s="731" t="s">
        <v>631</v>
      </c>
      <c r="D277" s="732" t="s">
        <v>632</v>
      </c>
      <c r="E277" s="733">
        <v>50113001</v>
      </c>
      <c r="F277" s="732" t="s">
        <v>646</v>
      </c>
      <c r="G277" s="731" t="s">
        <v>649</v>
      </c>
      <c r="H277" s="731">
        <v>100362</v>
      </c>
      <c r="I277" s="731">
        <v>362</v>
      </c>
      <c r="J277" s="731" t="s">
        <v>652</v>
      </c>
      <c r="K277" s="731" t="s">
        <v>653</v>
      </c>
      <c r="L277" s="734">
        <v>72.569999999999993</v>
      </c>
      <c r="M277" s="734">
        <v>3</v>
      </c>
      <c r="N277" s="735">
        <v>217.70999999999998</v>
      </c>
    </row>
    <row r="278" spans="1:14" ht="14.45" customHeight="1" x14ac:dyDescent="0.2">
      <c r="A278" s="729" t="s">
        <v>614</v>
      </c>
      <c r="B278" s="730" t="s">
        <v>615</v>
      </c>
      <c r="C278" s="731" t="s">
        <v>631</v>
      </c>
      <c r="D278" s="732" t="s">
        <v>632</v>
      </c>
      <c r="E278" s="733">
        <v>50113001</v>
      </c>
      <c r="F278" s="732" t="s">
        <v>646</v>
      </c>
      <c r="G278" s="731" t="s">
        <v>649</v>
      </c>
      <c r="H278" s="731">
        <v>202701</v>
      </c>
      <c r="I278" s="731">
        <v>202701</v>
      </c>
      <c r="J278" s="731" t="s">
        <v>654</v>
      </c>
      <c r="K278" s="731" t="s">
        <v>656</v>
      </c>
      <c r="L278" s="734">
        <v>138.11416666666668</v>
      </c>
      <c r="M278" s="734">
        <v>24</v>
      </c>
      <c r="N278" s="735">
        <v>3314.7400000000002</v>
      </c>
    </row>
    <row r="279" spans="1:14" ht="14.45" customHeight="1" x14ac:dyDescent="0.2">
      <c r="A279" s="729" t="s">
        <v>614</v>
      </c>
      <c r="B279" s="730" t="s">
        <v>615</v>
      </c>
      <c r="C279" s="731" t="s">
        <v>631</v>
      </c>
      <c r="D279" s="732" t="s">
        <v>632</v>
      </c>
      <c r="E279" s="733">
        <v>50113001</v>
      </c>
      <c r="F279" s="732" t="s">
        <v>646</v>
      </c>
      <c r="G279" s="731" t="s">
        <v>663</v>
      </c>
      <c r="H279" s="731">
        <v>115378</v>
      </c>
      <c r="I279" s="731">
        <v>15378</v>
      </c>
      <c r="J279" s="731" t="s">
        <v>1147</v>
      </c>
      <c r="K279" s="731" t="s">
        <v>1148</v>
      </c>
      <c r="L279" s="734">
        <v>21.176666666666666</v>
      </c>
      <c r="M279" s="734">
        <v>3</v>
      </c>
      <c r="N279" s="735">
        <v>63.53</v>
      </c>
    </row>
    <row r="280" spans="1:14" ht="14.45" customHeight="1" x14ac:dyDescent="0.2">
      <c r="A280" s="729" t="s">
        <v>614</v>
      </c>
      <c r="B280" s="730" t="s">
        <v>615</v>
      </c>
      <c r="C280" s="731" t="s">
        <v>631</v>
      </c>
      <c r="D280" s="732" t="s">
        <v>632</v>
      </c>
      <c r="E280" s="733">
        <v>50113001</v>
      </c>
      <c r="F280" s="732" t="s">
        <v>646</v>
      </c>
      <c r="G280" s="731" t="s">
        <v>649</v>
      </c>
      <c r="H280" s="731">
        <v>176954</v>
      </c>
      <c r="I280" s="731">
        <v>176954</v>
      </c>
      <c r="J280" s="731" t="s">
        <v>659</v>
      </c>
      <c r="K280" s="731" t="s">
        <v>660</v>
      </c>
      <c r="L280" s="734">
        <v>94.3</v>
      </c>
      <c r="M280" s="734">
        <v>1</v>
      </c>
      <c r="N280" s="735">
        <v>94.3</v>
      </c>
    </row>
    <row r="281" spans="1:14" ht="14.45" customHeight="1" x14ac:dyDescent="0.2">
      <c r="A281" s="729" t="s">
        <v>614</v>
      </c>
      <c r="B281" s="730" t="s">
        <v>615</v>
      </c>
      <c r="C281" s="731" t="s">
        <v>631</v>
      </c>
      <c r="D281" s="732" t="s">
        <v>632</v>
      </c>
      <c r="E281" s="733">
        <v>50113001</v>
      </c>
      <c r="F281" s="732" t="s">
        <v>646</v>
      </c>
      <c r="G281" s="731" t="s">
        <v>649</v>
      </c>
      <c r="H281" s="731">
        <v>167547</v>
      </c>
      <c r="I281" s="731">
        <v>67547</v>
      </c>
      <c r="J281" s="731" t="s">
        <v>661</v>
      </c>
      <c r="K281" s="731" t="s">
        <v>662</v>
      </c>
      <c r="L281" s="734">
        <v>46.886399999999995</v>
      </c>
      <c r="M281" s="734">
        <v>50</v>
      </c>
      <c r="N281" s="735">
        <v>2344.3199999999997</v>
      </c>
    </row>
    <row r="282" spans="1:14" ht="14.45" customHeight="1" x14ac:dyDescent="0.2">
      <c r="A282" s="729" t="s">
        <v>614</v>
      </c>
      <c r="B282" s="730" t="s">
        <v>615</v>
      </c>
      <c r="C282" s="731" t="s">
        <v>631</v>
      </c>
      <c r="D282" s="732" t="s">
        <v>632</v>
      </c>
      <c r="E282" s="733">
        <v>50113001</v>
      </c>
      <c r="F282" s="732" t="s">
        <v>646</v>
      </c>
      <c r="G282" s="731" t="s">
        <v>649</v>
      </c>
      <c r="H282" s="731">
        <v>242365</v>
      </c>
      <c r="I282" s="731">
        <v>242365</v>
      </c>
      <c r="J282" s="731" t="s">
        <v>1149</v>
      </c>
      <c r="K282" s="731" t="s">
        <v>1150</v>
      </c>
      <c r="L282" s="734">
        <v>209.55000000000007</v>
      </c>
      <c r="M282" s="734">
        <v>1</v>
      </c>
      <c r="N282" s="735">
        <v>209.55000000000007</v>
      </c>
    </row>
    <row r="283" spans="1:14" ht="14.45" customHeight="1" x14ac:dyDescent="0.2">
      <c r="A283" s="729" t="s">
        <v>614</v>
      </c>
      <c r="B283" s="730" t="s">
        <v>615</v>
      </c>
      <c r="C283" s="731" t="s">
        <v>631</v>
      </c>
      <c r="D283" s="732" t="s">
        <v>632</v>
      </c>
      <c r="E283" s="733">
        <v>50113001</v>
      </c>
      <c r="F283" s="732" t="s">
        <v>646</v>
      </c>
      <c r="G283" s="731" t="s">
        <v>649</v>
      </c>
      <c r="H283" s="731">
        <v>848439</v>
      </c>
      <c r="I283" s="731">
        <v>122112</v>
      </c>
      <c r="J283" s="731" t="s">
        <v>1151</v>
      </c>
      <c r="K283" s="731" t="s">
        <v>1152</v>
      </c>
      <c r="L283" s="734">
        <v>46.21</v>
      </c>
      <c r="M283" s="734">
        <v>4</v>
      </c>
      <c r="N283" s="735">
        <v>184.84</v>
      </c>
    </row>
    <row r="284" spans="1:14" ht="14.45" customHeight="1" x14ac:dyDescent="0.2">
      <c r="A284" s="729" t="s">
        <v>614</v>
      </c>
      <c r="B284" s="730" t="s">
        <v>615</v>
      </c>
      <c r="C284" s="731" t="s">
        <v>631</v>
      </c>
      <c r="D284" s="732" t="s">
        <v>632</v>
      </c>
      <c r="E284" s="733">
        <v>50113001</v>
      </c>
      <c r="F284" s="732" t="s">
        <v>646</v>
      </c>
      <c r="G284" s="731" t="s">
        <v>649</v>
      </c>
      <c r="H284" s="731">
        <v>208456</v>
      </c>
      <c r="I284" s="731">
        <v>208456</v>
      </c>
      <c r="J284" s="731" t="s">
        <v>1153</v>
      </c>
      <c r="K284" s="731" t="s">
        <v>1154</v>
      </c>
      <c r="L284" s="734">
        <v>738.54000000000008</v>
      </c>
      <c r="M284" s="734">
        <v>0.05</v>
      </c>
      <c r="N284" s="735">
        <v>36.927000000000007</v>
      </c>
    </row>
    <row r="285" spans="1:14" ht="14.45" customHeight="1" x14ac:dyDescent="0.2">
      <c r="A285" s="729" t="s">
        <v>614</v>
      </c>
      <c r="B285" s="730" t="s">
        <v>615</v>
      </c>
      <c r="C285" s="731" t="s">
        <v>631</v>
      </c>
      <c r="D285" s="732" t="s">
        <v>632</v>
      </c>
      <c r="E285" s="733">
        <v>50113001</v>
      </c>
      <c r="F285" s="732" t="s">
        <v>646</v>
      </c>
      <c r="G285" s="731" t="s">
        <v>649</v>
      </c>
      <c r="H285" s="731">
        <v>100394</v>
      </c>
      <c r="I285" s="731">
        <v>394</v>
      </c>
      <c r="J285" s="731" t="s">
        <v>677</v>
      </c>
      <c r="K285" s="731" t="s">
        <v>678</v>
      </c>
      <c r="L285" s="734">
        <v>65.650000000000006</v>
      </c>
      <c r="M285" s="734">
        <v>1</v>
      </c>
      <c r="N285" s="735">
        <v>65.650000000000006</v>
      </c>
    </row>
    <row r="286" spans="1:14" ht="14.45" customHeight="1" x14ac:dyDescent="0.2">
      <c r="A286" s="729" t="s">
        <v>614</v>
      </c>
      <c r="B286" s="730" t="s">
        <v>615</v>
      </c>
      <c r="C286" s="731" t="s">
        <v>631</v>
      </c>
      <c r="D286" s="732" t="s">
        <v>632</v>
      </c>
      <c r="E286" s="733">
        <v>50113001</v>
      </c>
      <c r="F286" s="732" t="s">
        <v>646</v>
      </c>
      <c r="G286" s="731" t="s">
        <v>649</v>
      </c>
      <c r="H286" s="731">
        <v>112892</v>
      </c>
      <c r="I286" s="731">
        <v>12892</v>
      </c>
      <c r="J286" s="731" t="s">
        <v>681</v>
      </c>
      <c r="K286" s="731" t="s">
        <v>682</v>
      </c>
      <c r="L286" s="734">
        <v>104.23909090909092</v>
      </c>
      <c r="M286" s="734">
        <v>11</v>
      </c>
      <c r="N286" s="735">
        <v>1146.6300000000001</v>
      </c>
    </row>
    <row r="287" spans="1:14" ht="14.45" customHeight="1" x14ac:dyDescent="0.2">
      <c r="A287" s="729" t="s">
        <v>614</v>
      </c>
      <c r="B287" s="730" t="s">
        <v>615</v>
      </c>
      <c r="C287" s="731" t="s">
        <v>631</v>
      </c>
      <c r="D287" s="732" t="s">
        <v>632</v>
      </c>
      <c r="E287" s="733">
        <v>50113001</v>
      </c>
      <c r="F287" s="732" t="s">
        <v>646</v>
      </c>
      <c r="G287" s="731" t="s">
        <v>649</v>
      </c>
      <c r="H287" s="731">
        <v>132853</v>
      </c>
      <c r="I287" s="731">
        <v>132853</v>
      </c>
      <c r="J287" s="731" t="s">
        <v>681</v>
      </c>
      <c r="K287" s="731" t="s">
        <v>682</v>
      </c>
      <c r="L287" s="734">
        <v>103.32</v>
      </c>
      <c r="M287" s="734">
        <v>16</v>
      </c>
      <c r="N287" s="735">
        <v>1653.12</v>
      </c>
    </row>
    <row r="288" spans="1:14" ht="14.45" customHeight="1" x14ac:dyDescent="0.2">
      <c r="A288" s="729" t="s">
        <v>614</v>
      </c>
      <c r="B288" s="730" t="s">
        <v>615</v>
      </c>
      <c r="C288" s="731" t="s">
        <v>631</v>
      </c>
      <c r="D288" s="732" t="s">
        <v>632</v>
      </c>
      <c r="E288" s="733">
        <v>50113001</v>
      </c>
      <c r="F288" s="732" t="s">
        <v>646</v>
      </c>
      <c r="G288" s="731" t="s">
        <v>649</v>
      </c>
      <c r="H288" s="731">
        <v>162320</v>
      </c>
      <c r="I288" s="731">
        <v>62320</v>
      </c>
      <c r="J288" s="731" t="s">
        <v>686</v>
      </c>
      <c r="K288" s="731" t="s">
        <v>687</v>
      </c>
      <c r="L288" s="734">
        <v>79.7</v>
      </c>
      <c r="M288" s="734">
        <v>1</v>
      </c>
      <c r="N288" s="735">
        <v>79.7</v>
      </c>
    </row>
    <row r="289" spans="1:14" ht="14.45" customHeight="1" x14ac:dyDescent="0.2">
      <c r="A289" s="729" t="s">
        <v>614</v>
      </c>
      <c r="B289" s="730" t="s">
        <v>615</v>
      </c>
      <c r="C289" s="731" t="s">
        <v>631</v>
      </c>
      <c r="D289" s="732" t="s">
        <v>632</v>
      </c>
      <c r="E289" s="733">
        <v>50113001</v>
      </c>
      <c r="F289" s="732" t="s">
        <v>646</v>
      </c>
      <c r="G289" s="731" t="s">
        <v>663</v>
      </c>
      <c r="H289" s="731">
        <v>231696</v>
      </c>
      <c r="I289" s="731">
        <v>231696</v>
      </c>
      <c r="J289" s="731" t="s">
        <v>1155</v>
      </c>
      <c r="K289" s="731" t="s">
        <v>1156</v>
      </c>
      <c r="L289" s="734">
        <v>207.22999999999993</v>
      </c>
      <c r="M289" s="734">
        <v>1</v>
      </c>
      <c r="N289" s="735">
        <v>207.22999999999993</v>
      </c>
    </row>
    <row r="290" spans="1:14" ht="14.45" customHeight="1" x14ac:dyDescent="0.2">
      <c r="A290" s="729" t="s">
        <v>614</v>
      </c>
      <c r="B290" s="730" t="s">
        <v>615</v>
      </c>
      <c r="C290" s="731" t="s">
        <v>631</v>
      </c>
      <c r="D290" s="732" t="s">
        <v>632</v>
      </c>
      <c r="E290" s="733">
        <v>50113001</v>
      </c>
      <c r="F290" s="732" t="s">
        <v>646</v>
      </c>
      <c r="G290" s="731" t="s">
        <v>649</v>
      </c>
      <c r="H290" s="731">
        <v>991568</v>
      </c>
      <c r="I290" s="731">
        <v>0</v>
      </c>
      <c r="J290" s="731" t="s">
        <v>688</v>
      </c>
      <c r="K290" s="731" t="s">
        <v>329</v>
      </c>
      <c r="L290" s="734">
        <v>239.97000000000003</v>
      </c>
      <c r="M290" s="734">
        <v>3</v>
      </c>
      <c r="N290" s="735">
        <v>719.91000000000008</v>
      </c>
    </row>
    <row r="291" spans="1:14" ht="14.45" customHeight="1" x14ac:dyDescent="0.2">
      <c r="A291" s="729" t="s">
        <v>614</v>
      </c>
      <c r="B291" s="730" t="s">
        <v>615</v>
      </c>
      <c r="C291" s="731" t="s">
        <v>631</v>
      </c>
      <c r="D291" s="732" t="s">
        <v>632</v>
      </c>
      <c r="E291" s="733">
        <v>50113001</v>
      </c>
      <c r="F291" s="732" t="s">
        <v>646</v>
      </c>
      <c r="G291" s="731" t="s">
        <v>649</v>
      </c>
      <c r="H291" s="731">
        <v>993603</v>
      </c>
      <c r="I291" s="731">
        <v>0</v>
      </c>
      <c r="J291" s="731" t="s">
        <v>689</v>
      </c>
      <c r="K291" s="731" t="s">
        <v>329</v>
      </c>
      <c r="L291" s="734">
        <v>307.37499999999994</v>
      </c>
      <c r="M291" s="734">
        <v>2</v>
      </c>
      <c r="N291" s="735">
        <v>614.74999999999989</v>
      </c>
    </row>
    <row r="292" spans="1:14" ht="14.45" customHeight="1" x14ac:dyDescent="0.2">
      <c r="A292" s="729" t="s">
        <v>614</v>
      </c>
      <c r="B292" s="730" t="s">
        <v>615</v>
      </c>
      <c r="C292" s="731" t="s">
        <v>631</v>
      </c>
      <c r="D292" s="732" t="s">
        <v>632</v>
      </c>
      <c r="E292" s="733">
        <v>50113001</v>
      </c>
      <c r="F292" s="732" t="s">
        <v>646</v>
      </c>
      <c r="G292" s="731" t="s">
        <v>663</v>
      </c>
      <c r="H292" s="731">
        <v>233600</v>
      </c>
      <c r="I292" s="731">
        <v>233600</v>
      </c>
      <c r="J292" s="731" t="s">
        <v>1157</v>
      </c>
      <c r="K292" s="731" t="s">
        <v>712</v>
      </c>
      <c r="L292" s="734">
        <v>52.22000000000002</v>
      </c>
      <c r="M292" s="734">
        <v>1</v>
      </c>
      <c r="N292" s="735">
        <v>52.22000000000002</v>
      </c>
    </row>
    <row r="293" spans="1:14" ht="14.45" customHeight="1" x14ac:dyDescent="0.2">
      <c r="A293" s="729" t="s">
        <v>614</v>
      </c>
      <c r="B293" s="730" t="s">
        <v>615</v>
      </c>
      <c r="C293" s="731" t="s">
        <v>631</v>
      </c>
      <c r="D293" s="732" t="s">
        <v>632</v>
      </c>
      <c r="E293" s="733">
        <v>50113001</v>
      </c>
      <c r="F293" s="732" t="s">
        <v>646</v>
      </c>
      <c r="G293" s="731" t="s">
        <v>649</v>
      </c>
      <c r="H293" s="731">
        <v>500458</v>
      </c>
      <c r="I293" s="731">
        <v>0</v>
      </c>
      <c r="J293" s="731" t="s">
        <v>1158</v>
      </c>
      <c r="K293" s="731" t="s">
        <v>329</v>
      </c>
      <c r="L293" s="734">
        <v>140.66</v>
      </c>
      <c r="M293" s="734">
        <v>2</v>
      </c>
      <c r="N293" s="735">
        <v>281.32</v>
      </c>
    </row>
    <row r="294" spans="1:14" ht="14.45" customHeight="1" x14ac:dyDescent="0.2">
      <c r="A294" s="729" t="s">
        <v>614</v>
      </c>
      <c r="B294" s="730" t="s">
        <v>615</v>
      </c>
      <c r="C294" s="731" t="s">
        <v>631</v>
      </c>
      <c r="D294" s="732" t="s">
        <v>632</v>
      </c>
      <c r="E294" s="733">
        <v>50113001</v>
      </c>
      <c r="F294" s="732" t="s">
        <v>646</v>
      </c>
      <c r="G294" s="731" t="s">
        <v>649</v>
      </c>
      <c r="H294" s="731">
        <v>212884</v>
      </c>
      <c r="I294" s="731">
        <v>212884</v>
      </c>
      <c r="J294" s="731" t="s">
        <v>1159</v>
      </c>
      <c r="K294" s="731" t="s">
        <v>1160</v>
      </c>
      <c r="L294" s="734">
        <v>48.09</v>
      </c>
      <c r="M294" s="734">
        <v>-6</v>
      </c>
      <c r="N294" s="735">
        <v>-288.54000000000002</v>
      </c>
    </row>
    <row r="295" spans="1:14" ht="14.45" customHeight="1" x14ac:dyDescent="0.2">
      <c r="A295" s="729" t="s">
        <v>614</v>
      </c>
      <c r="B295" s="730" t="s">
        <v>615</v>
      </c>
      <c r="C295" s="731" t="s">
        <v>631</v>
      </c>
      <c r="D295" s="732" t="s">
        <v>632</v>
      </c>
      <c r="E295" s="733">
        <v>50113001</v>
      </c>
      <c r="F295" s="732" t="s">
        <v>646</v>
      </c>
      <c r="G295" s="731" t="s">
        <v>649</v>
      </c>
      <c r="H295" s="731">
        <v>159011</v>
      </c>
      <c r="I295" s="731">
        <v>159011</v>
      </c>
      <c r="J295" s="731" t="s">
        <v>1161</v>
      </c>
      <c r="K295" s="731" t="s">
        <v>1162</v>
      </c>
      <c r="L295" s="734">
        <v>162.66999999999999</v>
      </c>
      <c r="M295" s="734">
        <v>1</v>
      </c>
      <c r="N295" s="735">
        <v>162.66999999999999</v>
      </c>
    </row>
    <row r="296" spans="1:14" ht="14.45" customHeight="1" x14ac:dyDescent="0.2">
      <c r="A296" s="729" t="s">
        <v>614</v>
      </c>
      <c r="B296" s="730" t="s">
        <v>615</v>
      </c>
      <c r="C296" s="731" t="s">
        <v>631</v>
      </c>
      <c r="D296" s="732" t="s">
        <v>632</v>
      </c>
      <c r="E296" s="733">
        <v>50113001</v>
      </c>
      <c r="F296" s="732" t="s">
        <v>646</v>
      </c>
      <c r="G296" s="731" t="s">
        <v>649</v>
      </c>
      <c r="H296" s="731">
        <v>841498</v>
      </c>
      <c r="I296" s="731">
        <v>31951</v>
      </c>
      <c r="J296" s="731" t="s">
        <v>1163</v>
      </c>
      <c r="K296" s="731" t="s">
        <v>1164</v>
      </c>
      <c r="L296" s="734">
        <v>50.66</v>
      </c>
      <c r="M296" s="734">
        <v>1</v>
      </c>
      <c r="N296" s="735">
        <v>50.66</v>
      </c>
    </row>
    <row r="297" spans="1:14" ht="14.45" customHeight="1" x14ac:dyDescent="0.2">
      <c r="A297" s="729" t="s">
        <v>614</v>
      </c>
      <c r="B297" s="730" t="s">
        <v>615</v>
      </c>
      <c r="C297" s="731" t="s">
        <v>631</v>
      </c>
      <c r="D297" s="732" t="s">
        <v>632</v>
      </c>
      <c r="E297" s="733">
        <v>50113001</v>
      </c>
      <c r="F297" s="732" t="s">
        <v>646</v>
      </c>
      <c r="G297" s="731" t="s">
        <v>649</v>
      </c>
      <c r="H297" s="731">
        <v>171547</v>
      </c>
      <c r="I297" s="731">
        <v>171547</v>
      </c>
      <c r="J297" s="731" t="s">
        <v>1165</v>
      </c>
      <c r="K297" s="731" t="s">
        <v>1166</v>
      </c>
      <c r="L297" s="734">
        <v>54.900000000000013</v>
      </c>
      <c r="M297" s="734">
        <v>1</v>
      </c>
      <c r="N297" s="735">
        <v>54.900000000000013</v>
      </c>
    </row>
    <row r="298" spans="1:14" ht="14.45" customHeight="1" x14ac:dyDescent="0.2">
      <c r="A298" s="729" t="s">
        <v>614</v>
      </c>
      <c r="B298" s="730" t="s">
        <v>615</v>
      </c>
      <c r="C298" s="731" t="s">
        <v>631</v>
      </c>
      <c r="D298" s="732" t="s">
        <v>632</v>
      </c>
      <c r="E298" s="733">
        <v>50113001</v>
      </c>
      <c r="F298" s="732" t="s">
        <v>646</v>
      </c>
      <c r="G298" s="731" t="s">
        <v>649</v>
      </c>
      <c r="H298" s="731">
        <v>207814</v>
      </c>
      <c r="I298" s="731">
        <v>207814</v>
      </c>
      <c r="J298" s="731" t="s">
        <v>1167</v>
      </c>
      <c r="K298" s="731" t="s">
        <v>1168</v>
      </c>
      <c r="L298" s="734">
        <v>44.763999999999996</v>
      </c>
      <c r="M298" s="734">
        <v>5</v>
      </c>
      <c r="N298" s="735">
        <v>223.82</v>
      </c>
    </row>
    <row r="299" spans="1:14" ht="14.45" customHeight="1" x14ac:dyDescent="0.2">
      <c r="A299" s="729" t="s">
        <v>614</v>
      </c>
      <c r="B299" s="730" t="s">
        <v>615</v>
      </c>
      <c r="C299" s="731" t="s">
        <v>631</v>
      </c>
      <c r="D299" s="732" t="s">
        <v>632</v>
      </c>
      <c r="E299" s="733">
        <v>50113001</v>
      </c>
      <c r="F299" s="732" t="s">
        <v>646</v>
      </c>
      <c r="G299" s="731" t="s">
        <v>649</v>
      </c>
      <c r="H299" s="731">
        <v>230052</v>
      </c>
      <c r="I299" s="731">
        <v>230052</v>
      </c>
      <c r="J299" s="731" t="s">
        <v>1169</v>
      </c>
      <c r="K299" s="731" t="s">
        <v>1170</v>
      </c>
      <c r="L299" s="734">
        <v>89.159999999999982</v>
      </c>
      <c r="M299" s="734">
        <v>2</v>
      </c>
      <c r="N299" s="735">
        <v>178.31999999999996</v>
      </c>
    </row>
    <row r="300" spans="1:14" ht="14.45" customHeight="1" x14ac:dyDescent="0.2">
      <c r="A300" s="729" t="s">
        <v>614</v>
      </c>
      <c r="B300" s="730" t="s">
        <v>615</v>
      </c>
      <c r="C300" s="731" t="s">
        <v>631</v>
      </c>
      <c r="D300" s="732" t="s">
        <v>632</v>
      </c>
      <c r="E300" s="733">
        <v>50113001</v>
      </c>
      <c r="F300" s="732" t="s">
        <v>646</v>
      </c>
      <c r="G300" s="731" t="s">
        <v>649</v>
      </c>
      <c r="H300" s="731">
        <v>230496</v>
      </c>
      <c r="I300" s="731">
        <v>230496</v>
      </c>
      <c r="J300" s="731" t="s">
        <v>703</v>
      </c>
      <c r="K300" s="731" t="s">
        <v>329</v>
      </c>
      <c r="L300" s="734">
        <v>104.02800000000002</v>
      </c>
      <c r="M300" s="734">
        <v>5</v>
      </c>
      <c r="N300" s="735">
        <v>520.1400000000001</v>
      </c>
    </row>
    <row r="301" spans="1:14" ht="14.45" customHeight="1" x14ac:dyDescent="0.2">
      <c r="A301" s="729" t="s">
        <v>614</v>
      </c>
      <c r="B301" s="730" t="s">
        <v>615</v>
      </c>
      <c r="C301" s="731" t="s">
        <v>631</v>
      </c>
      <c r="D301" s="732" t="s">
        <v>632</v>
      </c>
      <c r="E301" s="733">
        <v>50113001</v>
      </c>
      <c r="F301" s="732" t="s">
        <v>646</v>
      </c>
      <c r="G301" s="731" t="s">
        <v>649</v>
      </c>
      <c r="H301" s="731">
        <v>848477</v>
      </c>
      <c r="I301" s="731">
        <v>124346</v>
      </c>
      <c r="J301" s="731" t="s">
        <v>1171</v>
      </c>
      <c r="K301" s="731" t="s">
        <v>960</v>
      </c>
      <c r="L301" s="734">
        <v>131.11999999999998</v>
      </c>
      <c r="M301" s="734">
        <v>1</v>
      </c>
      <c r="N301" s="735">
        <v>131.11999999999998</v>
      </c>
    </row>
    <row r="302" spans="1:14" ht="14.45" customHeight="1" x14ac:dyDescent="0.2">
      <c r="A302" s="729" t="s">
        <v>614</v>
      </c>
      <c r="B302" s="730" t="s">
        <v>615</v>
      </c>
      <c r="C302" s="731" t="s">
        <v>631</v>
      </c>
      <c r="D302" s="732" t="s">
        <v>632</v>
      </c>
      <c r="E302" s="733">
        <v>50113001</v>
      </c>
      <c r="F302" s="732" t="s">
        <v>646</v>
      </c>
      <c r="G302" s="731" t="s">
        <v>649</v>
      </c>
      <c r="H302" s="731">
        <v>238142</v>
      </c>
      <c r="I302" s="731">
        <v>238142</v>
      </c>
      <c r="J302" s="731" t="s">
        <v>707</v>
      </c>
      <c r="K302" s="731" t="s">
        <v>708</v>
      </c>
      <c r="L302" s="734">
        <v>58.839999999999996</v>
      </c>
      <c r="M302" s="734">
        <v>1</v>
      </c>
      <c r="N302" s="735">
        <v>58.839999999999996</v>
      </c>
    </row>
    <row r="303" spans="1:14" ht="14.45" customHeight="1" x14ac:dyDescent="0.2">
      <c r="A303" s="729" t="s">
        <v>614</v>
      </c>
      <c r="B303" s="730" t="s">
        <v>615</v>
      </c>
      <c r="C303" s="731" t="s">
        <v>631</v>
      </c>
      <c r="D303" s="732" t="s">
        <v>632</v>
      </c>
      <c r="E303" s="733">
        <v>50113001</v>
      </c>
      <c r="F303" s="732" t="s">
        <v>646</v>
      </c>
      <c r="G303" s="731" t="s">
        <v>649</v>
      </c>
      <c r="H303" s="731">
        <v>230409</v>
      </c>
      <c r="I303" s="731">
        <v>230409</v>
      </c>
      <c r="J303" s="731" t="s">
        <v>711</v>
      </c>
      <c r="K303" s="731" t="s">
        <v>712</v>
      </c>
      <c r="L303" s="734">
        <v>19.82</v>
      </c>
      <c r="M303" s="734">
        <v>1</v>
      </c>
      <c r="N303" s="735">
        <v>19.82</v>
      </c>
    </row>
    <row r="304" spans="1:14" ht="14.45" customHeight="1" x14ac:dyDescent="0.2">
      <c r="A304" s="729" t="s">
        <v>614</v>
      </c>
      <c r="B304" s="730" t="s">
        <v>615</v>
      </c>
      <c r="C304" s="731" t="s">
        <v>631</v>
      </c>
      <c r="D304" s="732" t="s">
        <v>632</v>
      </c>
      <c r="E304" s="733">
        <v>50113001</v>
      </c>
      <c r="F304" s="732" t="s">
        <v>646</v>
      </c>
      <c r="G304" s="731" t="s">
        <v>329</v>
      </c>
      <c r="H304" s="731">
        <v>849302</v>
      </c>
      <c r="I304" s="731">
        <v>115403</v>
      </c>
      <c r="J304" s="731" t="s">
        <v>715</v>
      </c>
      <c r="K304" s="731" t="s">
        <v>1172</v>
      </c>
      <c r="L304" s="734">
        <v>1019.4699999999999</v>
      </c>
      <c r="M304" s="734">
        <v>1</v>
      </c>
      <c r="N304" s="735">
        <v>1019.4699999999999</v>
      </c>
    </row>
    <row r="305" spans="1:14" ht="14.45" customHeight="1" x14ac:dyDescent="0.2">
      <c r="A305" s="729" t="s">
        <v>614</v>
      </c>
      <c r="B305" s="730" t="s">
        <v>615</v>
      </c>
      <c r="C305" s="731" t="s">
        <v>631</v>
      </c>
      <c r="D305" s="732" t="s">
        <v>632</v>
      </c>
      <c r="E305" s="733">
        <v>50113001</v>
      </c>
      <c r="F305" s="732" t="s">
        <v>646</v>
      </c>
      <c r="G305" s="731" t="s">
        <v>329</v>
      </c>
      <c r="H305" s="731">
        <v>848209</v>
      </c>
      <c r="I305" s="731">
        <v>115402</v>
      </c>
      <c r="J305" s="731" t="s">
        <v>715</v>
      </c>
      <c r="K305" s="731" t="s">
        <v>1173</v>
      </c>
      <c r="L305" s="734">
        <v>762.86128667895002</v>
      </c>
      <c r="M305" s="734">
        <v>1</v>
      </c>
      <c r="N305" s="735">
        <v>762.86128667895002</v>
      </c>
    </row>
    <row r="306" spans="1:14" ht="14.45" customHeight="1" x14ac:dyDescent="0.2">
      <c r="A306" s="729" t="s">
        <v>614</v>
      </c>
      <c r="B306" s="730" t="s">
        <v>615</v>
      </c>
      <c r="C306" s="731" t="s">
        <v>631</v>
      </c>
      <c r="D306" s="732" t="s">
        <v>632</v>
      </c>
      <c r="E306" s="733">
        <v>50113001</v>
      </c>
      <c r="F306" s="732" t="s">
        <v>646</v>
      </c>
      <c r="G306" s="731" t="s">
        <v>329</v>
      </c>
      <c r="H306" s="731">
        <v>847085</v>
      </c>
      <c r="I306" s="731">
        <v>115401</v>
      </c>
      <c r="J306" s="731" t="s">
        <v>715</v>
      </c>
      <c r="K306" s="731" t="s">
        <v>716</v>
      </c>
      <c r="L306" s="734">
        <v>606.69445457801112</v>
      </c>
      <c r="M306" s="734">
        <v>3</v>
      </c>
      <c r="N306" s="735">
        <v>1820.0833637340334</v>
      </c>
    </row>
    <row r="307" spans="1:14" ht="14.45" customHeight="1" x14ac:dyDescent="0.2">
      <c r="A307" s="729" t="s">
        <v>614</v>
      </c>
      <c r="B307" s="730" t="s">
        <v>615</v>
      </c>
      <c r="C307" s="731" t="s">
        <v>631</v>
      </c>
      <c r="D307" s="732" t="s">
        <v>632</v>
      </c>
      <c r="E307" s="733">
        <v>50113001</v>
      </c>
      <c r="F307" s="732" t="s">
        <v>646</v>
      </c>
      <c r="G307" s="731" t="s">
        <v>649</v>
      </c>
      <c r="H307" s="731">
        <v>207940</v>
      </c>
      <c r="I307" s="731">
        <v>207940</v>
      </c>
      <c r="J307" s="731" t="s">
        <v>719</v>
      </c>
      <c r="K307" s="731" t="s">
        <v>720</v>
      </c>
      <c r="L307" s="734">
        <v>72.44</v>
      </c>
      <c r="M307" s="734">
        <v>2</v>
      </c>
      <c r="N307" s="735">
        <v>144.88</v>
      </c>
    </row>
    <row r="308" spans="1:14" ht="14.45" customHeight="1" x14ac:dyDescent="0.2">
      <c r="A308" s="729" t="s">
        <v>614</v>
      </c>
      <c r="B308" s="730" t="s">
        <v>615</v>
      </c>
      <c r="C308" s="731" t="s">
        <v>631</v>
      </c>
      <c r="D308" s="732" t="s">
        <v>632</v>
      </c>
      <c r="E308" s="733">
        <v>50113001</v>
      </c>
      <c r="F308" s="732" t="s">
        <v>646</v>
      </c>
      <c r="G308" s="731" t="s">
        <v>663</v>
      </c>
      <c r="H308" s="731">
        <v>214433</v>
      </c>
      <c r="I308" s="731">
        <v>214433</v>
      </c>
      <c r="J308" s="731" t="s">
        <v>1174</v>
      </c>
      <c r="K308" s="731" t="s">
        <v>1175</v>
      </c>
      <c r="L308" s="734">
        <v>12.200000000000003</v>
      </c>
      <c r="M308" s="734">
        <v>1</v>
      </c>
      <c r="N308" s="735">
        <v>12.200000000000003</v>
      </c>
    </row>
    <row r="309" spans="1:14" ht="14.45" customHeight="1" x14ac:dyDescent="0.2">
      <c r="A309" s="729" t="s">
        <v>614</v>
      </c>
      <c r="B309" s="730" t="s">
        <v>615</v>
      </c>
      <c r="C309" s="731" t="s">
        <v>631</v>
      </c>
      <c r="D309" s="732" t="s">
        <v>632</v>
      </c>
      <c r="E309" s="733">
        <v>50113001</v>
      </c>
      <c r="F309" s="732" t="s">
        <v>646</v>
      </c>
      <c r="G309" s="731" t="s">
        <v>649</v>
      </c>
      <c r="H309" s="731">
        <v>214525</v>
      </c>
      <c r="I309" s="731">
        <v>214525</v>
      </c>
      <c r="J309" s="731" t="s">
        <v>721</v>
      </c>
      <c r="K309" s="731" t="s">
        <v>722</v>
      </c>
      <c r="L309" s="734">
        <v>26.429999999999996</v>
      </c>
      <c r="M309" s="734">
        <v>2</v>
      </c>
      <c r="N309" s="735">
        <v>52.859999999999992</v>
      </c>
    </row>
    <row r="310" spans="1:14" ht="14.45" customHeight="1" x14ac:dyDescent="0.2">
      <c r="A310" s="729" t="s">
        <v>614</v>
      </c>
      <c r="B310" s="730" t="s">
        <v>615</v>
      </c>
      <c r="C310" s="731" t="s">
        <v>631</v>
      </c>
      <c r="D310" s="732" t="s">
        <v>632</v>
      </c>
      <c r="E310" s="733">
        <v>50113001</v>
      </c>
      <c r="F310" s="732" t="s">
        <v>646</v>
      </c>
      <c r="G310" s="731" t="s">
        <v>663</v>
      </c>
      <c r="H310" s="731">
        <v>214427</v>
      </c>
      <c r="I310" s="731">
        <v>214427</v>
      </c>
      <c r="J310" s="731" t="s">
        <v>1176</v>
      </c>
      <c r="K310" s="731" t="s">
        <v>1177</v>
      </c>
      <c r="L310" s="734">
        <v>16.57193548387097</v>
      </c>
      <c r="M310" s="734">
        <v>31</v>
      </c>
      <c r="N310" s="735">
        <v>513.73</v>
      </c>
    </row>
    <row r="311" spans="1:14" ht="14.45" customHeight="1" x14ac:dyDescent="0.2">
      <c r="A311" s="729" t="s">
        <v>614</v>
      </c>
      <c r="B311" s="730" t="s">
        <v>615</v>
      </c>
      <c r="C311" s="731" t="s">
        <v>631</v>
      </c>
      <c r="D311" s="732" t="s">
        <v>632</v>
      </c>
      <c r="E311" s="733">
        <v>50113001</v>
      </c>
      <c r="F311" s="732" t="s">
        <v>646</v>
      </c>
      <c r="G311" s="731" t="s">
        <v>649</v>
      </c>
      <c r="H311" s="731">
        <v>193105</v>
      </c>
      <c r="I311" s="731">
        <v>93105</v>
      </c>
      <c r="J311" s="731" t="s">
        <v>727</v>
      </c>
      <c r="K311" s="731" t="s">
        <v>729</v>
      </c>
      <c r="L311" s="734">
        <v>206.54999999999998</v>
      </c>
      <c r="M311" s="734">
        <v>1</v>
      </c>
      <c r="N311" s="735">
        <v>206.54999999999998</v>
      </c>
    </row>
    <row r="312" spans="1:14" ht="14.45" customHeight="1" x14ac:dyDescent="0.2">
      <c r="A312" s="729" t="s">
        <v>614</v>
      </c>
      <c r="B312" s="730" t="s">
        <v>615</v>
      </c>
      <c r="C312" s="731" t="s">
        <v>631</v>
      </c>
      <c r="D312" s="732" t="s">
        <v>632</v>
      </c>
      <c r="E312" s="733">
        <v>50113001</v>
      </c>
      <c r="F312" s="732" t="s">
        <v>646</v>
      </c>
      <c r="G312" s="731" t="s">
        <v>663</v>
      </c>
      <c r="H312" s="731">
        <v>190044</v>
      </c>
      <c r="I312" s="731">
        <v>90044</v>
      </c>
      <c r="J312" s="731" t="s">
        <v>1178</v>
      </c>
      <c r="K312" s="731" t="s">
        <v>1179</v>
      </c>
      <c r="L312" s="734">
        <v>37.209607843137256</v>
      </c>
      <c r="M312" s="734">
        <v>153</v>
      </c>
      <c r="N312" s="735">
        <v>5693.07</v>
      </c>
    </row>
    <row r="313" spans="1:14" ht="14.45" customHeight="1" x14ac:dyDescent="0.2">
      <c r="A313" s="729" t="s">
        <v>614</v>
      </c>
      <c r="B313" s="730" t="s">
        <v>615</v>
      </c>
      <c r="C313" s="731" t="s">
        <v>631</v>
      </c>
      <c r="D313" s="732" t="s">
        <v>632</v>
      </c>
      <c r="E313" s="733">
        <v>50113001</v>
      </c>
      <c r="F313" s="732" t="s">
        <v>646</v>
      </c>
      <c r="G313" s="731" t="s">
        <v>649</v>
      </c>
      <c r="H313" s="731">
        <v>114075</v>
      </c>
      <c r="I313" s="731">
        <v>14075</v>
      </c>
      <c r="J313" s="731" t="s">
        <v>730</v>
      </c>
      <c r="K313" s="731" t="s">
        <v>731</v>
      </c>
      <c r="L313" s="734">
        <v>294.6099999999999</v>
      </c>
      <c r="M313" s="734">
        <v>2</v>
      </c>
      <c r="N313" s="735">
        <v>589.2199999999998</v>
      </c>
    </row>
    <row r="314" spans="1:14" ht="14.45" customHeight="1" x14ac:dyDescent="0.2">
      <c r="A314" s="729" t="s">
        <v>614</v>
      </c>
      <c r="B314" s="730" t="s">
        <v>615</v>
      </c>
      <c r="C314" s="731" t="s">
        <v>631</v>
      </c>
      <c r="D314" s="732" t="s">
        <v>632</v>
      </c>
      <c r="E314" s="733">
        <v>50113001</v>
      </c>
      <c r="F314" s="732" t="s">
        <v>646</v>
      </c>
      <c r="G314" s="731" t="s">
        <v>649</v>
      </c>
      <c r="H314" s="731">
        <v>184090</v>
      </c>
      <c r="I314" s="731">
        <v>84090</v>
      </c>
      <c r="J314" s="731" t="s">
        <v>1180</v>
      </c>
      <c r="K314" s="731" t="s">
        <v>1181</v>
      </c>
      <c r="L314" s="734">
        <v>60.090909090909093</v>
      </c>
      <c r="M314" s="734">
        <v>11</v>
      </c>
      <c r="N314" s="735">
        <v>661</v>
      </c>
    </row>
    <row r="315" spans="1:14" ht="14.45" customHeight="1" x14ac:dyDescent="0.2">
      <c r="A315" s="729" t="s">
        <v>614</v>
      </c>
      <c r="B315" s="730" t="s">
        <v>615</v>
      </c>
      <c r="C315" s="731" t="s">
        <v>631</v>
      </c>
      <c r="D315" s="732" t="s">
        <v>632</v>
      </c>
      <c r="E315" s="733">
        <v>50113001</v>
      </c>
      <c r="F315" s="732" t="s">
        <v>646</v>
      </c>
      <c r="G315" s="731" t="s">
        <v>649</v>
      </c>
      <c r="H315" s="731">
        <v>101290</v>
      </c>
      <c r="I315" s="731">
        <v>1290</v>
      </c>
      <c r="J315" s="731" t="s">
        <v>733</v>
      </c>
      <c r="K315" s="731" t="s">
        <v>1182</v>
      </c>
      <c r="L315" s="734">
        <v>134.43</v>
      </c>
      <c r="M315" s="734">
        <v>1</v>
      </c>
      <c r="N315" s="735">
        <v>134.43</v>
      </c>
    </row>
    <row r="316" spans="1:14" ht="14.45" customHeight="1" x14ac:dyDescent="0.2">
      <c r="A316" s="729" t="s">
        <v>614</v>
      </c>
      <c r="B316" s="730" t="s">
        <v>615</v>
      </c>
      <c r="C316" s="731" t="s">
        <v>631</v>
      </c>
      <c r="D316" s="732" t="s">
        <v>632</v>
      </c>
      <c r="E316" s="733">
        <v>50113001</v>
      </c>
      <c r="F316" s="732" t="s">
        <v>646</v>
      </c>
      <c r="G316" s="731" t="s">
        <v>649</v>
      </c>
      <c r="H316" s="731">
        <v>221074</v>
      </c>
      <c r="I316" s="731">
        <v>221074</v>
      </c>
      <c r="J316" s="731" t="s">
        <v>735</v>
      </c>
      <c r="K316" s="731" t="s">
        <v>736</v>
      </c>
      <c r="L316" s="734">
        <v>76.329999999999984</v>
      </c>
      <c r="M316" s="734">
        <v>1</v>
      </c>
      <c r="N316" s="735">
        <v>76.329999999999984</v>
      </c>
    </row>
    <row r="317" spans="1:14" ht="14.45" customHeight="1" x14ac:dyDescent="0.2">
      <c r="A317" s="729" t="s">
        <v>614</v>
      </c>
      <c r="B317" s="730" t="s">
        <v>615</v>
      </c>
      <c r="C317" s="731" t="s">
        <v>631</v>
      </c>
      <c r="D317" s="732" t="s">
        <v>632</v>
      </c>
      <c r="E317" s="733">
        <v>50113001</v>
      </c>
      <c r="F317" s="732" t="s">
        <v>646</v>
      </c>
      <c r="G317" s="731" t="s">
        <v>649</v>
      </c>
      <c r="H317" s="731">
        <v>230421</v>
      </c>
      <c r="I317" s="731">
        <v>230421</v>
      </c>
      <c r="J317" s="731" t="s">
        <v>735</v>
      </c>
      <c r="K317" s="731" t="s">
        <v>736</v>
      </c>
      <c r="L317" s="734">
        <v>76.980000000000018</v>
      </c>
      <c r="M317" s="734">
        <v>2</v>
      </c>
      <c r="N317" s="735">
        <v>153.96000000000004</v>
      </c>
    </row>
    <row r="318" spans="1:14" ht="14.45" customHeight="1" x14ac:dyDescent="0.2">
      <c r="A318" s="729" t="s">
        <v>614</v>
      </c>
      <c r="B318" s="730" t="s">
        <v>615</v>
      </c>
      <c r="C318" s="731" t="s">
        <v>631</v>
      </c>
      <c r="D318" s="732" t="s">
        <v>632</v>
      </c>
      <c r="E318" s="733">
        <v>50113001</v>
      </c>
      <c r="F318" s="732" t="s">
        <v>646</v>
      </c>
      <c r="G318" s="731" t="s">
        <v>649</v>
      </c>
      <c r="H318" s="731">
        <v>241672</v>
      </c>
      <c r="I318" s="731">
        <v>241672</v>
      </c>
      <c r="J318" s="731" t="s">
        <v>1183</v>
      </c>
      <c r="K318" s="731" t="s">
        <v>1184</v>
      </c>
      <c r="L318" s="734">
        <v>111.41</v>
      </c>
      <c r="M318" s="734">
        <v>20</v>
      </c>
      <c r="N318" s="735">
        <v>2228.1999999999998</v>
      </c>
    </row>
    <row r="319" spans="1:14" ht="14.45" customHeight="1" x14ac:dyDescent="0.2">
      <c r="A319" s="729" t="s">
        <v>614</v>
      </c>
      <c r="B319" s="730" t="s">
        <v>615</v>
      </c>
      <c r="C319" s="731" t="s">
        <v>631</v>
      </c>
      <c r="D319" s="732" t="s">
        <v>632</v>
      </c>
      <c r="E319" s="733">
        <v>50113001</v>
      </c>
      <c r="F319" s="732" t="s">
        <v>646</v>
      </c>
      <c r="G319" s="731" t="s">
        <v>649</v>
      </c>
      <c r="H319" s="731">
        <v>104071</v>
      </c>
      <c r="I319" s="731">
        <v>4071</v>
      </c>
      <c r="J319" s="731" t="s">
        <v>741</v>
      </c>
      <c r="K319" s="731" t="s">
        <v>1185</v>
      </c>
      <c r="L319" s="734">
        <v>224.1100000000001</v>
      </c>
      <c r="M319" s="734">
        <v>1</v>
      </c>
      <c r="N319" s="735">
        <v>224.1100000000001</v>
      </c>
    </row>
    <row r="320" spans="1:14" ht="14.45" customHeight="1" x14ac:dyDescent="0.2">
      <c r="A320" s="729" t="s">
        <v>614</v>
      </c>
      <c r="B320" s="730" t="s">
        <v>615</v>
      </c>
      <c r="C320" s="731" t="s">
        <v>631</v>
      </c>
      <c r="D320" s="732" t="s">
        <v>632</v>
      </c>
      <c r="E320" s="733">
        <v>50113001</v>
      </c>
      <c r="F320" s="732" t="s">
        <v>646</v>
      </c>
      <c r="G320" s="731" t="s">
        <v>649</v>
      </c>
      <c r="H320" s="731">
        <v>102479</v>
      </c>
      <c r="I320" s="731">
        <v>2479</v>
      </c>
      <c r="J320" s="731" t="s">
        <v>741</v>
      </c>
      <c r="K320" s="731" t="s">
        <v>742</v>
      </c>
      <c r="L320" s="734">
        <v>65.490000000000009</v>
      </c>
      <c r="M320" s="734">
        <v>1</v>
      </c>
      <c r="N320" s="735">
        <v>65.490000000000009</v>
      </c>
    </row>
    <row r="321" spans="1:14" ht="14.45" customHeight="1" x14ac:dyDescent="0.2">
      <c r="A321" s="729" t="s">
        <v>614</v>
      </c>
      <c r="B321" s="730" t="s">
        <v>615</v>
      </c>
      <c r="C321" s="731" t="s">
        <v>631</v>
      </c>
      <c r="D321" s="732" t="s">
        <v>632</v>
      </c>
      <c r="E321" s="733">
        <v>50113001</v>
      </c>
      <c r="F321" s="732" t="s">
        <v>646</v>
      </c>
      <c r="G321" s="731" t="s">
        <v>649</v>
      </c>
      <c r="H321" s="731">
        <v>154539</v>
      </c>
      <c r="I321" s="731">
        <v>54539</v>
      </c>
      <c r="J321" s="731" t="s">
        <v>745</v>
      </c>
      <c r="K321" s="731" t="s">
        <v>746</v>
      </c>
      <c r="L321" s="734">
        <v>60.146666666666675</v>
      </c>
      <c r="M321" s="734">
        <v>69</v>
      </c>
      <c r="N321" s="735">
        <v>4150.1200000000008</v>
      </c>
    </row>
    <row r="322" spans="1:14" ht="14.45" customHeight="1" x14ac:dyDescent="0.2">
      <c r="A322" s="729" t="s">
        <v>614</v>
      </c>
      <c r="B322" s="730" t="s">
        <v>615</v>
      </c>
      <c r="C322" s="731" t="s">
        <v>631</v>
      </c>
      <c r="D322" s="732" t="s">
        <v>632</v>
      </c>
      <c r="E322" s="733">
        <v>50113001</v>
      </c>
      <c r="F322" s="732" t="s">
        <v>646</v>
      </c>
      <c r="G322" s="731" t="s">
        <v>649</v>
      </c>
      <c r="H322" s="731">
        <v>185656</v>
      </c>
      <c r="I322" s="731">
        <v>85656</v>
      </c>
      <c r="J322" s="731" t="s">
        <v>749</v>
      </c>
      <c r="K322" s="731" t="s">
        <v>750</v>
      </c>
      <c r="L322" s="734">
        <v>69.626666666666665</v>
      </c>
      <c r="M322" s="734">
        <v>3</v>
      </c>
      <c r="N322" s="735">
        <v>208.88</v>
      </c>
    </row>
    <row r="323" spans="1:14" ht="14.45" customHeight="1" x14ac:dyDescent="0.2">
      <c r="A323" s="729" t="s">
        <v>614</v>
      </c>
      <c r="B323" s="730" t="s">
        <v>615</v>
      </c>
      <c r="C323" s="731" t="s">
        <v>631</v>
      </c>
      <c r="D323" s="732" t="s">
        <v>632</v>
      </c>
      <c r="E323" s="733">
        <v>50113001</v>
      </c>
      <c r="F323" s="732" t="s">
        <v>646</v>
      </c>
      <c r="G323" s="731" t="s">
        <v>649</v>
      </c>
      <c r="H323" s="731">
        <v>175091</v>
      </c>
      <c r="I323" s="731">
        <v>175091</v>
      </c>
      <c r="J323" s="731" t="s">
        <v>1186</v>
      </c>
      <c r="K323" s="731" t="s">
        <v>1187</v>
      </c>
      <c r="L323" s="734">
        <v>723.19999999999993</v>
      </c>
      <c r="M323" s="734">
        <v>1</v>
      </c>
      <c r="N323" s="735">
        <v>723.19999999999993</v>
      </c>
    </row>
    <row r="324" spans="1:14" ht="14.45" customHeight="1" x14ac:dyDescent="0.2">
      <c r="A324" s="729" t="s">
        <v>614</v>
      </c>
      <c r="B324" s="730" t="s">
        <v>615</v>
      </c>
      <c r="C324" s="731" t="s">
        <v>631</v>
      </c>
      <c r="D324" s="732" t="s">
        <v>632</v>
      </c>
      <c r="E324" s="733">
        <v>50113001</v>
      </c>
      <c r="F324" s="732" t="s">
        <v>646</v>
      </c>
      <c r="G324" s="731" t="s">
        <v>649</v>
      </c>
      <c r="H324" s="731">
        <v>226525</v>
      </c>
      <c r="I324" s="731">
        <v>226525</v>
      </c>
      <c r="J324" s="731" t="s">
        <v>751</v>
      </c>
      <c r="K324" s="731" t="s">
        <v>752</v>
      </c>
      <c r="L324" s="734">
        <v>66.34</v>
      </c>
      <c r="M324" s="734">
        <v>1</v>
      </c>
      <c r="N324" s="735">
        <v>66.34</v>
      </c>
    </row>
    <row r="325" spans="1:14" ht="14.45" customHeight="1" x14ac:dyDescent="0.2">
      <c r="A325" s="729" t="s">
        <v>614</v>
      </c>
      <c r="B325" s="730" t="s">
        <v>615</v>
      </c>
      <c r="C325" s="731" t="s">
        <v>631</v>
      </c>
      <c r="D325" s="732" t="s">
        <v>632</v>
      </c>
      <c r="E325" s="733">
        <v>50113001</v>
      </c>
      <c r="F325" s="732" t="s">
        <v>646</v>
      </c>
      <c r="G325" s="731" t="s">
        <v>649</v>
      </c>
      <c r="H325" s="731">
        <v>905098</v>
      </c>
      <c r="I325" s="731">
        <v>23989</v>
      </c>
      <c r="J325" s="731" t="s">
        <v>754</v>
      </c>
      <c r="K325" s="731" t="s">
        <v>329</v>
      </c>
      <c r="L325" s="734">
        <v>398.86099999999999</v>
      </c>
      <c r="M325" s="734">
        <v>2</v>
      </c>
      <c r="N325" s="735">
        <v>797.72199999999998</v>
      </c>
    </row>
    <row r="326" spans="1:14" ht="14.45" customHeight="1" x14ac:dyDescent="0.2">
      <c r="A326" s="729" t="s">
        <v>614</v>
      </c>
      <c r="B326" s="730" t="s">
        <v>615</v>
      </c>
      <c r="C326" s="731" t="s">
        <v>631</v>
      </c>
      <c r="D326" s="732" t="s">
        <v>632</v>
      </c>
      <c r="E326" s="733">
        <v>50113001</v>
      </c>
      <c r="F326" s="732" t="s">
        <v>646</v>
      </c>
      <c r="G326" s="731" t="s">
        <v>649</v>
      </c>
      <c r="H326" s="731">
        <v>920154</v>
      </c>
      <c r="I326" s="731">
        <v>0</v>
      </c>
      <c r="J326" s="731" t="s">
        <v>755</v>
      </c>
      <c r="K326" s="731" t="s">
        <v>329</v>
      </c>
      <c r="L326" s="734">
        <v>247.31999999999996</v>
      </c>
      <c r="M326" s="734">
        <v>2</v>
      </c>
      <c r="N326" s="735">
        <v>494.63999999999993</v>
      </c>
    </row>
    <row r="327" spans="1:14" ht="14.45" customHeight="1" x14ac:dyDescent="0.2">
      <c r="A327" s="729" t="s">
        <v>614</v>
      </c>
      <c r="B327" s="730" t="s">
        <v>615</v>
      </c>
      <c r="C327" s="731" t="s">
        <v>631</v>
      </c>
      <c r="D327" s="732" t="s">
        <v>632</v>
      </c>
      <c r="E327" s="733">
        <v>50113001</v>
      </c>
      <c r="F327" s="732" t="s">
        <v>646</v>
      </c>
      <c r="G327" s="731" t="s">
        <v>649</v>
      </c>
      <c r="H327" s="731">
        <v>29468</v>
      </c>
      <c r="I327" s="731">
        <v>29468</v>
      </c>
      <c r="J327" s="731" t="s">
        <v>1188</v>
      </c>
      <c r="K327" s="731" t="s">
        <v>1189</v>
      </c>
      <c r="L327" s="734">
        <v>534.03</v>
      </c>
      <c r="M327" s="734">
        <v>1</v>
      </c>
      <c r="N327" s="735">
        <v>534.03</v>
      </c>
    </row>
    <row r="328" spans="1:14" ht="14.45" customHeight="1" x14ac:dyDescent="0.2">
      <c r="A328" s="729" t="s">
        <v>614</v>
      </c>
      <c r="B328" s="730" t="s">
        <v>615</v>
      </c>
      <c r="C328" s="731" t="s">
        <v>631</v>
      </c>
      <c r="D328" s="732" t="s">
        <v>632</v>
      </c>
      <c r="E328" s="733">
        <v>50113001</v>
      </c>
      <c r="F328" s="732" t="s">
        <v>646</v>
      </c>
      <c r="G328" s="731" t="s">
        <v>649</v>
      </c>
      <c r="H328" s="731">
        <v>501596</v>
      </c>
      <c r="I328" s="731">
        <v>0</v>
      </c>
      <c r="J328" s="731" t="s">
        <v>1190</v>
      </c>
      <c r="K328" s="731" t="s">
        <v>1191</v>
      </c>
      <c r="L328" s="734">
        <v>113.26</v>
      </c>
      <c r="M328" s="734">
        <v>1</v>
      </c>
      <c r="N328" s="735">
        <v>113.26</v>
      </c>
    </row>
    <row r="329" spans="1:14" ht="14.45" customHeight="1" x14ac:dyDescent="0.2">
      <c r="A329" s="729" t="s">
        <v>614</v>
      </c>
      <c r="B329" s="730" t="s">
        <v>615</v>
      </c>
      <c r="C329" s="731" t="s">
        <v>631</v>
      </c>
      <c r="D329" s="732" t="s">
        <v>632</v>
      </c>
      <c r="E329" s="733">
        <v>50113001</v>
      </c>
      <c r="F329" s="732" t="s">
        <v>646</v>
      </c>
      <c r="G329" s="731" t="s">
        <v>329</v>
      </c>
      <c r="H329" s="731">
        <v>134508</v>
      </c>
      <c r="I329" s="731">
        <v>134508</v>
      </c>
      <c r="J329" s="731" t="s">
        <v>1192</v>
      </c>
      <c r="K329" s="731" t="s">
        <v>1193</v>
      </c>
      <c r="L329" s="734">
        <v>176.06000000000003</v>
      </c>
      <c r="M329" s="734">
        <v>1</v>
      </c>
      <c r="N329" s="735">
        <v>176.06000000000003</v>
      </c>
    </row>
    <row r="330" spans="1:14" ht="14.45" customHeight="1" x14ac:dyDescent="0.2">
      <c r="A330" s="729" t="s">
        <v>614</v>
      </c>
      <c r="B330" s="730" t="s">
        <v>615</v>
      </c>
      <c r="C330" s="731" t="s">
        <v>631</v>
      </c>
      <c r="D330" s="732" t="s">
        <v>632</v>
      </c>
      <c r="E330" s="733">
        <v>50113001</v>
      </c>
      <c r="F330" s="732" t="s">
        <v>646</v>
      </c>
      <c r="G330" s="731" t="s">
        <v>649</v>
      </c>
      <c r="H330" s="731">
        <v>229192</v>
      </c>
      <c r="I330" s="731">
        <v>229192</v>
      </c>
      <c r="J330" s="731" t="s">
        <v>762</v>
      </c>
      <c r="K330" s="731" t="s">
        <v>763</v>
      </c>
      <c r="L330" s="734">
        <v>224.64999999999998</v>
      </c>
      <c r="M330" s="734">
        <v>2</v>
      </c>
      <c r="N330" s="735">
        <v>449.29999999999995</v>
      </c>
    </row>
    <row r="331" spans="1:14" ht="14.45" customHeight="1" x14ac:dyDescent="0.2">
      <c r="A331" s="729" t="s">
        <v>614</v>
      </c>
      <c r="B331" s="730" t="s">
        <v>615</v>
      </c>
      <c r="C331" s="731" t="s">
        <v>631</v>
      </c>
      <c r="D331" s="732" t="s">
        <v>632</v>
      </c>
      <c r="E331" s="733">
        <v>50113001</v>
      </c>
      <c r="F331" s="732" t="s">
        <v>646</v>
      </c>
      <c r="G331" s="731" t="s">
        <v>663</v>
      </c>
      <c r="H331" s="731">
        <v>243138</v>
      </c>
      <c r="I331" s="731">
        <v>243138</v>
      </c>
      <c r="J331" s="731" t="s">
        <v>1194</v>
      </c>
      <c r="K331" s="731" t="s">
        <v>1195</v>
      </c>
      <c r="L331" s="734">
        <v>61.105000000000004</v>
      </c>
      <c r="M331" s="734">
        <v>2</v>
      </c>
      <c r="N331" s="735">
        <v>122.21000000000001</v>
      </c>
    </row>
    <row r="332" spans="1:14" ht="14.45" customHeight="1" x14ac:dyDescent="0.2">
      <c r="A332" s="729" t="s">
        <v>614</v>
      </c>
      <c r="B332" s="730" t="s">
        <v>615</v>
      </c>
      <c r="C332" s="731" t="s">
        <v>631</v>
      </c>
      <c r="D332" s="732" t="s">
        <v>632</v>
      </c>
      <c r="E332" s="733">
        <v>50113001</v>
      </c>
      <c r="F332" s="732" t="s">
        <v>646</v>
      </c>
      <c r="G332" s="731" t="s">
        <v>649</v>
      </c>
      <c r="H332" s="731">
        <v>149990</v>
      </c>
      <c r="I332" s="731">
        <v>49990</v>
      </c>
      <c r="J332" s="731" t="s">
        <v>778</v>
      </c>
      <c r="K332" s="731" t="s">
        <v>1196</v>
      </c>
      <c r="L332" s="734">
        <v>169.99</v>
      </c>
      <c r="M332" s="734">
        <v>4</v>
      </c>
      <c r="N332" s="735">
        <v>679.96</v>
      </c>
    </row>
    <row r="333" spans="1:14" ht="14.45" customHeight="1" x14ac:dyDescent="0.2">
      <c r="A333" s="729" t="s">
        <v>614</v>
      </c>
      <c r="B333" s="730" t="s">
        <v>615</v>
      </c>
      <c r="C333" s="731" t="s">
        <v>631</v>
      </c>
      <c r="D333" s="732" t="s">
        <v>632</v>
      </c>
      <c r="E333" s="733">
        <v>50113001</v>
      </c>
      <c r="F333" s="732" t="s">
        <v>646</v>
      </c>
      <c r="G333" s="731" t="s">
        <v>649</v>
      </c>
      <c r="H333" s="731">
        <v>189178</v>
      </c>
      <c r="I333" s="731">
        <v>189178</v>
      </c>
      <c r="J333" s="731" t="s">
        <v>1197</v>
      </c>
      <c r="K333" s="731" t="s">
        <v>1198</v>
      </c>
      <c r="L333" s="734">
        <v>93.51</v>
      </c>
      <c r="M333" s="734">
        <v>1</v>
      </c>
      <c r="N333" s="735">
        <v>93.51</v>
      </c>
    </row>
    <row r="334" spans="1:14" ht="14.45" customHeight="1" x14ac:dyDescent="0.2">
      <c r="A334" s="729" t="s">
        <v>614</v>
      </c>
      <c r="B334" s="730" t="s">
        <v>615</v>
      </c>
      <c r="C334" s="731" t="s">
        <v>631</v>
      </c>
      <c r="D334" s="732" t="s">
        <v>632</v>
      </c>
      <c r="E334" s="733">
        <v>50113001</v>
      </c>
      <c r="F334" s="732" t="s">
        <v>646</v>
      </c>
      <c r="G334" s="731" t="s">
        <v>649</v>
      </c>
      <c r="H334" s="731">
        <v>214596</v>
      </c>
      <c r="I334" s="731">
        <v>214596</v>
      </c>
      <c r="J334" s="731" t="s">
        <v>784</v>
      </c>
      <c r="K334" s="731" t="s">
        <v>785</v>
      </c>
      <c r="L334" s="734">
        <v>92.070000000000007</v>
      </c>
      <c r="M334" s="734">
        <v>1</v>
      </c>
      <c r="N334" s="735">
        <v>92.070000000000007</v>
      </c>
    </row>
    <row r="335" spans="1:14" ht="14.45" customHeight="1" x14ac:dyDescent="0.2">
      <c r="A335" s="729" t="s">
        <v>614</v>
      </c>
      <c r="B335" s="730" t="s">
        <v>615</v>
      </c>
      <c r="C335" s="731" t="s">
        <v>631</v>
      </c>
      <c r="D335" s="732" t="s">
        <v>632</v>
      </c>
      <c r="E335" s="733">
        <v>50113001</v>
      </c>
      <c r="F335" s="732" t="s">
        <v>646</v>
      </c>
      <c r="G335" s="731" t="s">
        <v>329</v>
      </c>
      <c r="H335" s="731">
        <v>243210</v>
      </c>
      <c r="I335" s="731">
        <v>243210</v>
      </c>
      <c r="J335" s="731" t="s">
        <v>1199</v>
      </c>
      <c r="K335" s="731" t="s">
        <v>1200</v>
      </c>
      <c r="L335" s="734">
        <v>291.28000000000003</v>
      </c>
      <c r="M335" s="734">
        <v>1</v>
      </c>
      <c r="N335" s="735">
        <v>291.28000000000003</v>
      </c>
    </row>
    <row r="336" spans="1:14" ht="14.45" customHeight="1" x14ac:dyDescent="0.2">
      <c r="A336" s="729" t="s">
        <v>614</v>
      </c>
      <c r="B336" s="730" t="s">
        <v>615</v>
      </c>
      <c r="C336" s="731" t="s">
        <v>631</v>
      </c>
      <c r="D336" s="732" t="s">
        <v>632</v>
      </c>
      <c r="E336" s="733">
        <v>50113001</v>
      </c>
      <c r="F336" s="732" t="s">
        <v>646</v>
      </c>
      <c r="G336" s="731" t="s">
        <v>649</v>
      </c>
      <c r="H336" s="731">
        <v>158827</v>
      </c>
      <c r="I336" s="731">
        <v>58827</v>
      </c>
      <c r="J336" s="731" t="s">
        <v>1201</v>
      </c>
      <c r="K336" s="731" t="s">
        <v>1202</v>
      </c>
      <c r="L336" s="734">
        <v>162.32999999999998</v>
      </c>
      <c r="M336" s="734">
        <v>1</v>
      </c>
      <c r="N336" s="735">
        <v>162.32999999999998</v>
      </c>
    </row>
    <row r="337" spans="1:14" ht="14.45" customHeight="1" x14ac:dyDescent="0.2">
      <c r="A337" s="729" t="s">
        <v>614</v>
      </c>
      <c r="B337" s="730" t="s">
        <v>615</v>
      </c>
      <c r="C337" s="731" t="s">
        <v>631</v>
      </c>
      <c r="D337" s="732" t="s">
        <v>632</v>
      </c>
      <c r="E337" s="733">
        <v>50113001</v>
      </c>
      <c r="F337" s="732" t="s">
        <v>646</v>
      </c>
      <c r="G337" s="731" t="s">
        <v>663</v>
      </c>
      <c r="H337" s="731">
        <v>213485</v>
      </c>
      <c r="I337" s="731">
        <v>213485</v>
      </c>
      <c r="J337" s="731" t="s">
        <v>788</v>
      </c>
      <c r="K337" s="731" t="s">
        <v>789</v>
      </c>
      <c r="L337" s="734">
        <v>721.16444444444437</v>
      </c>
      <c r="M337" s="734">
        <v>9</v>
      </c>
      <c r="N337" s="735">
        <v>6490.48</v>
      </c>
    </row>
    <row r="338" spans="1:14" ht="14.45" customHeight="1" x14ac:dyDescent="0.2">
      <c r="A338" s="729" t="s">
        <v>614</v>
      </c>
      <c r="B338" s="730" t="s">
        <v>615</v>
      </c>
      <c r="C338" s="731" t="s">
        <v>631</v>
      </c>
      <c r="D338" s="732" t="s">
        <v>632</v>
      </c>
      <c r="E338" s="733">
        <v>50113001</v>
      </c>
      <c r="F338" s="732" t="s">
        <v>646</v>
      </c>
      <c r="G338" s="731" t="s">
        <v>663</v>
      </c>
      <c r="H338" s="731">
        <v>213487</v>
      </c>
      <c r="I338" s="731">
        <v>213487</v>
      </c>
      <c r="J338" s="731" t="s">
        <v>788</v>
      </c>
      <c r="K338" s="731" t="s">
        <v>791</v>
      </c>
      <c r="L338" s="734">
        <v>274.9783333333333</v>
      </c>
      <c r="M338" s="734">
        <v>6</v>
      </c>
      <c r="N338" s="735">
        <v>1649.87</v>
      </c>
    </row>
    <row r="339" spans="1:14" ht="14.45" customHeight="1" x14ac:dyDescent="0.2">
      <c r="A339" s="729" t="s">
        <v>614</v>
      </c>
      <c r="B339" s="730" t="s">
        <v>615</v>
      </c>
      <c r="C339" s="731" t="s">
        <v>631</v>
      </c>
      <c r="D339" s="732" t="s">
        <v>632</v>
      </c>
      <c r="E339" s="733">
        <v>50113001</v>
      </c>
      <c r="F339" s="732" t="s">
        <v>646</v>
      </c>
      <c r="G339" s="731" t="s">
        <v>663</v>
      </c>
      <c r="H339" s="731">
        <v>213489</v>
      </c>
      <c r="I339" s="731">
        <v>213489</v>
      </c>
      <c r="J339" s="731" t="s">
        <v>788</v>
      </c>
      <c r="K339" s="731" t="s">
        <v>790</v>
      </c>
      <c r="L339" s="734">
        <v>627.05437500000005</v>
      </c>
      <c r="M339" s="734">
        <v>48</v>
      </c>
      <c r="N339" s="735">
        <v>30098.61</v>
      </c>
    </row>
    <row r="340" spans="1:14" ht="14.45" customHeight="1" x14ac:dyDescent="0.2">
      <c r="A340" s="729" t="s">
        <v>614</v>
      </c>
      <c r="B340" s="730" t="s">
        <v>615</v>
      </c>
      <c r="C340" s="731" t="s">
        <v>631</v>
      </c>
      <c r="D340" s="732" t="s">
        <v>632</v>
      </c>
      <c r="E340" s="733">
        <v>50113001</v>
      </c>
      <c r="F340" s="732" t="s">
        <v>646</v>
      </c>
      <c r="G340" s="731" t="s">
        <v>663</v>
      </c>
      <c r="H340" s="731">
        <v>213494</v>
      </c>
      <c r="I340" s="731">
        <v>213494</v>
      </c>
      <c r="J340" s="731" t="s">
        <v>788</v>
      </c>
      <c r="K340" s="731" t="s">
        <v>792</v>
      </c>
      <c r="L340" s="734">
        <v>408.91954545454536</v>
      </c>
      <c r="M340" s="734">
        <v>176</v>
      </c>
      <c r="N340" s="735">
        <v>71969.839999999982</v>
      </c>
    </row>
    <row r="341" spans="1:14" ht="14.45" customHeight="1" x14ac:dyDescent="0.2">
      <c r="A341" s="729" t="s">
        <v>614</v>
      </c>
      <c r="B341" s="730" t="s">
        <v>615</v>
      </c>
      <c r="C341" s="731" t="s">
        <v>631</v>
      </c>
      <c r="D341" s="732" t="s">
        <v>632</v>
      </c>
      <c r="E341" s="733">
        <v>50113001</v>
      </c>
      <c r="F341" s="732" t="s">
        <v>646</v>
      </c>
      <c r="G341" s="731" t="s">
        <v>663</v>
      </c>
      <c r="H341" s="731">
        <v>213482</v>
      </c>
      <c r="I341" s="731">
        <v>213482</v>
      </c>
      <c r="J341" s="731" t="s">
        <v>1203</v>
      </c>
      <c r="K341" s="731" t="s">
        <v>1204</v>
      </c>
      <c r="L341" s="734">
        <v>1501.0199999999998</v>
      </c>
      <c r="M341" s="734">
        <v>1</v>
      </c>
      <c r="N341" s="735">
        <v>1501.0199999999998</v>
      </c>
    </row>
    <row r="342" spans="1:14" ht="14.45" customHeight="1" x14ac:dyDescent="0.2">
      <c r="A342" s="729" t="s">
        <v>614</v>
      </c>
      <c r="B342" s="730" t="s">
        <v>615</v>
      </c>
      <c r="C342" s="731" t="s">
        <v>631</v>
      </c>
      <c r="D342" s="732" t="s">
        <v>632</v>
      </c>
      <c r="E342" s="733">
        <v>50113001</v>
      </c>
      <c r="F342" s="732" t="s">
        <v>646</v>
      </c>
      <c r="G342" s="731" t="s">
        <v>649</v>
      </c>
      <c r="H342" s="731">
        <v>238119</v>
      </c>
      <c r="I342" s="731">
        <v>238119</v>
      </c>
      <c r="J342" s="731" t="s">
        <v>1205</v>
      </c>
      <c r="K342" s="731" t="s">
        <v>1206</v>
      </c>
      <c r="L342" s="734">
        <v>62.87</v>
      </c>
      <c r="M342" s="734">
        <v>1</v>
      </c>
      <c r="N342" s="735">
        <v>62.87</v>
      </c>
    </row>
    <row r="343" spans="1:14" ht="14.45" customHeight="1" x14ac:dyDescent="0.2">
      <c r="A343" s="729" t="s">
        <v>614</v>
      </c>
      <c r="B343" s="730" t="s">
        <v>615</v>
      </c>
      <c r="C343" s="731" t="s">
        <v>631</v>
      </c>
      <c r="D343" s="732" t="s">
        <v>632</v>
      </c>
      <c r="E343" s="733">
        <v>50113001</v>
      </c>
      <c r="F343" s="732" t="s">
        <v>646</v>
      </c>
      <c r="G343" s="731" t="s">
        <v>649</v>
      </c>
      <c r="H343" s="731">
        <v>31915</v>
      </c>
      <c r="I343" s="731">
        <v>31915</v>
      </c>
      <c r="J343" s="731" t="s">
        <v>1207</v>
      </c>
      <c r="K343" s="731" t="s">
        <v>1208</v>
      </c>
      <c r="L343" s="734">
        <v>173.69</v>
      </c>
      <c r="M343" s="734">
        <v>7</v>
      </c>
      <c r="N343" s="735">
        <v>1215.83</v>
      </c>
    </row>
    <row r="344" spans="1:14" ht="14.45" customHeight="1" x14ac:dyDescent="0.2">
      <c r="A344" s="729" t="s">
        <v>614</v>
      </c>
      <c r="B344" s="730" t="s">
        <v>615</v>
      </c>
      <c r="C344" s="731" t="s">
        <v>631</v>
      </c>
      <c r="D344" s="732" t="s">
        <v>632</v>
      </c>
      <c r="E344" s="733">
        <v>50113001</v>
      </c>
      <c r="F344" s="732" t="s">
        <v>646</v>
      </c>
      <c r="G344" s="731" t="s">
        <v>649</v>
      </c>
      <c r="H344" s="731">
        <v>47256</v>
      </c>
      <c r="I344" s="731">
        <v>47256</v>
      </c>
      <c r="J344" s="731" t="s">
        <v>1209</v>
      </c>
      <c r="K344" s="731" t="s">
        <v>1210</v>
      </c>
      <c r="L344" s="734">
        <v>222.20000000000002</v>
      </c>
      <c r="M344" s="734">
        <v>1</v>
      </c>
      <c r="N344" s="735">
        <v>222.20000000000002</v>
      </c>
    </row>
    <row r="345" spans="1:14" ht="14.45" customHeight="1" x14ac:dyDescent="0.2">
      <c r="A345" s="729" t="s">
        <v>614</v>
      </c>
      <c r="B345" s="730" t="s">
        <v>615</v>
      </c>
      <c r="C345" s="731" t="s">
        <v>631</v>
      </c>
      <c r="D345" s="732" t="s">
        <v>632</v>
      </c>
      <c r="E345" s="733">
        <v>50113001</v>
      </c>
      <c r="F345" s="732" t="s">
        <v>646</v>
      </c>
      <c r="G345" s="731" t="s">
        <v>649</v>
      </c>
      <c r="H345" s="731">
        <v>102537</v>
      </c>
      <c r="I345" s="731">
        <v>2537</v>
      </c>
      <c r="J345" s="731" t="s">
        <v>1211</v>
      </c>
      <c r="K345" s="731" t="s">
        <v>1212</v>
      </c>
      <c r="L345" s="734">
        <v>38.299999999999997</v>
      </c>
      <c r="M345" s="734">
        <v>1</v>
      </c>
      <c r="N345" s="735">
        <v>38.299999999999997</v>
      </c>
    </row>
    <row r="346" spans="1:14" ht="14.45" customHeight="1" x14ac:dyDescent="0.2">
      <c r="A346" s="729" t="s">
        <v>614</v>
      </c>
      <c r="B346" s="730" t="s">
        <v>615</v>
      </c>
      <c r="C346" s="731" t="s">
        <v>631</v>
      </c>
      <c r="D346" s="732" t="s">
        <v>632</v>
      </c>
      <c r="E346" s="733">
        <v>50113001</v>
      </c>
      <c r="F346" s="732" t="s">
        <v>646</v>
      </c>
      <c r="G346" s="731" t="s">
        <v>649</v>
      </c>
      <c r="H346" s="731">
        <v>215605</v>
      </c>
      <c r="I346" s="731">
        <v>215605</v>
      </c>
      <c r="J346" s="731" t="s">
        <v>802</v>
      </c>
      <c r="K346" s="731" t="s">
        <v>1152</v>
      </c>
      <c r="L346" s="734">
        <v>20.349999999999998</v>
      </c>
      <c r="M346" s="734">
        <v>1</v>
      </c>
      <c r="N346" s="735">
        <v>20.349999999999998</v>
      </c>
    </row>
    <row r="347" spans="1:14" ht="14.45" customHeight="1" x14ac:dyDescent="0.2">
      <c r="A347" s="729" t="s">
        <v>614</v>
      </c>
      <c r="B347" s="730" t="s">
        <v>615</v>
      </c>
      <c r="C347" s="731" t="s">
        <v>631</v>
      </c>
      <c r="D347" s="732" t="s">
        <v>632</v>
      </c>
      <c r="E347" s="733">
        <v>50113001</v>
      </c>
      <c r="F347" s="732" t="s">
        <v>646</v>
      </c>
      <c r="G347" s="731" t="s">
        <v>649</v>
      </c>
      <c r="H347" s="731">
        <v>125366</v>
      </c>
      <c r="I347" s="731">
        <v>25366</v>
      </c>
      <c r="J347" s="731" t="s">
        <v>802</v>
      </c>
      <c r="K347" s="731" t="s">
        <v>803</v>
      </c>
      <c r="L347" s="734">
        <v>72.02000000000001</v>
      </c>
      <c r="M347" s="734">
        <v>1</v>
      </c>
      <c r="N347" s="735">
        <v>72.02000000000001</v>
      </c>
    </row>
    <row r="348" spans="1:14" ht="14.45" customHeight="1" x14ac:dyDescent="0.2">
      <c r="A348" s="729" t="s">
        <v>614</v>
      </c>
      <c r="B348" s="730" t="s">
        <v>615</v>
      </c>
      <c r="C348" s="731" t="s">
        <v>631</v>
      </c>
      <c r="D348" s="732" t="s">
        <v>632</v>
      </c>
      <c r="E348" s="733">
        <v>50113001</v>
      </c>
      <c r="F348" s="732" t="s">
        <v>646</v>
      </c>
      <c r="G348" s="731" t="s">
        <v>649</v>
      </c>
      <c r="H348" s="731">
        <v>849045</v>
      </c>
      <c r="I348" s="731">
        <v>155938</v>
      </c>
      <c r="J348" s="731" t="s">
        <v>810</v>
      </c>
      <c r="K348" s="731" t="s">
        <v>811</v>
      </c>
      <c r="L348" s="734">
        <v>180.19</v>
      </c>
      <c r="M348" s="734">
        <v>1</v>
      </c>
      <c r="N348" s="735">
        <v>180.19</v>
      </c>
    </row>
    <row r="349" spans="1:14" ht="14.45" customHeight="1" x14ac:dyDescent="0.2">
      <c r="A349" s="729" t="s">
        <v>614</v>
      </c>
      <c r="B349" s="730" t="s">
        <v>615</v>
      </c>
      <c r="C349" s="731" t="s">
        <v>631</v>
      </c>
      <c r="D349" s="732" t="s">
        <v>632</v>
      </c>
      <c r="E349" s="733">
        <v>50113001</v>
      </c>
      <c r="F349" s="732" t="s">
        <v>646</v>
      </c>
      <c r="G349" s="731" t="s">
        <v>649</v>
      </c>
      <c r="H349" s="731">
        <v>155936</v>
      </c>
      <c r="I349" s="731">
        <v>155936</v>
      </c>
      <c r="J349" s="731" t="s">
        <v>812</v>
      </c>
      <c r="K349" s="731" t="s">
        <v>813</v>
      </c>
      <c r="L349" s="734">
        <v>247.90000000000003</v>
      </c>
      <c r="M349" s="734">
        <v>2</v>
      </c>
      <c r="N349" s="735">
        <v>495.80000000000007</v>
      </c>
    </row>
    <row r="350" spans="1:14" ht="14.45" customHeight="1" x14ac:dyDescent="0.2">
      <c r="A350" s="729" t="s">
        <v>614</v>
      </c>
      <c r="B350" s="730" t="s">
        <v>615</v>
      </c>
      <c r="C350" s="731" t="s">
        <v>631</v>
      </c>
      <c r="D350" s="732" t="s">
        <v>632</v>
      </c>
      <c r="E350" s="733">
        <v>50113001</v>
      </c>
      <c r="F350" s="732" t="s">
        <v>646</v>
      </c>
      <c r="G350" s="731" t="s">
        <v>663</v>
      </c>
      <c r="H350" s="731">
        <v>845593</v>
      </c>
      <c r="I350" s="731">
        <v>100304</v>
      </c>
      <c r="J350" s="731" t="s">
        <v>814</v>
      </c>
      <c r="K350" s="731" t="s">
        <v>1213</v>
      </c>
      <c r="L350" s="734">
        <v>39.729999999999997</v>
      </c>
      <c r="M350" s="734">
        <v>5</v>
      </c>
      <c r="N350" s="735">
        <v>198.64999999999998</v>
      </c>
    </row>
    <row r="351" spans="1:14" ht="14.45" customHeight="1" x14ac:dyDescent="0.2">
      <c r="A351" s="729" t="s">
        <v>614</v>
      </c>
      <c r="B351" s="730" t="s">
        <v>615</v>
      </c>
      <c r="C351" s="731" t="s">
        <v>631</v>
      </c>
      <c r="D351" s="732" t="s">
        <v>632</v>
      </c>
      <c r="E351" s="733">
        <v>50113001</v>
      </c>
      <c r="F351" s="732" t="s">
        <v>646</v>
      </c>
      <c r="G351" s="731" t="s">
        <v>649</v>
      </c>
      <c r="H351" s="731">
        <v>214355</v>
      </c>
      <c r="I351" s="731">
        <v>214355</v>
      </c>
      <c r="J351" s="731" t="s">
        <v>816</v>
      </c>
      <c r="K351" s="731" t="s">
        <v>817</v>
      </c>
      <c r="L351" s="734">
        <v>233.20285714285711</v>
      </c>
      <c r="M351" s="734">
        <v>7</v>
      </c>
      <c r="N351" s="735">
        <v>1632.4199999999998</v>
      </c>
    </row>
    <row r="352" spans="1:14" ht="14.45" customHeight="1" x14ac:dyDescent="0.2">
      <c r="A352" s="729" t="s">
        <v>614</v>
      </c>
      <c r="B352" s="730" t="s">
        <v>615</v>
      </c>
      <c r="C352" s="731" t="s">
        <v>631</v>
      </c>
      <c r="D352" s="732" t="s">
        <v>632</v>
      </c>
      <c r="E352" s="733">
        <v>50113001</v>
      </c>
      <c r="F352" s="732" t="s">
        <v>646</v>
      </c>
      <c r="G352" s="731" t="s">
        <v>649</v>
      </c>
      <c r="H352" s="731">
        <v>216572</v>
      </c>
      <c r="I352" s="731">
        <v>216572</v>
      </c>
      <c r="J352" s="731" t="s">
        <v>818</v>
      </c>
      <c r="K352" s="731" t="s">
        <v>819</v>
      </c>
      <c r="L352" s="734">
        <v>36.304736842105264</v>
      </c>
      <c r="M352" s="734">
        <v>57</v>
      </c>
      <c r="N352" s="735">
        <v>2069.37</v>
      </c>
    </row>
    <row r="353" spans="1:14" ht="14.45" customHeight="1" x14ac:dyDescent="0.2">
      <c r="A353" s="729" t="s">
        <v>614</v>
      </c>
      <c r="B353" s="730" t="s">
        <v>615</v>
      </c>
      <c r="C353" s="731" t="s">
        <v>631</v>
      </c>
      <c r="D353" s="732" t="s">
        <v>632</v>
      </c>
      <c r="E353" s="733">
        <v>50113001</v>
      </c>
      <c r="F353" s="732" t="s">
        <v>646</v>
      </c>
      <c r="G353" s="731" t="s">
        <v>649</v>
      </c>
      <c r="H353" s="731">
        <v>100168</v>
      </c>
      <c r="I353" s="731">
        <v>168</v>
      </c>
      <c r="J353" s="731" t="s">
        <v>1214</v>
      </c>
      <c r="K353" s="731" t="s">
        <v>1215</v>
      </c>
      <c r="L353" s="734">
        <v>43.090000000000011</v>
      </c>
      <c r="M353" s="734">
        <v>1</v>
      </c>
      <c r="N353" s="735">
        <v>43.090000000000011</v>
      </c>
    </row>
    <row r="354" spans="1:14" ht="14.45" customHeight="1" x14ac:dyDescent="0.2">
      <c r="A354" s="729" t="s">
        <v>614</v>
      </c>
      <c r="B354" s="730" t="s">
        <v>615</v>
      </c>
      <c r="C354" s="731" t="s">
        <v>631</v>
      </c>
      <c r="D354" s="732" t="s">
        <v>632</v>
      </c>
      <c r="E354" s="733">
        <v>50113001</v>
      </c>
      <c r="F354" s="732" t="s">
        <v>646</v>
      </c>
      <c r="G354" s="731" t="s">
        <v>649</v>
      </c>
      <c r="H354" s="731">
        <v>51383</v>
      </c>
      <c r="I354" s="731">
        <v>51383</v>
      </c>
      <c r="J354" s="731" t="s">
        <v>1216</v>
      </c>
      <c r="K354" s="731" t="s">
        <v>1217</v>
      </c>
      <c r="L354" s="734">
        <v>93.5</v>
      </c>
      <c r="M354" s="734">
        <v>3</v>
      </c>
      <c r="N354" s="735">
        <v>280.5</v>
      </c>
    </row>
    <row r="355" spans="1:14" ht="14.45" customHeight="1" x14ac:dyDescent="0.2">
      <c r="A355" s="729" t="s">
        <v>614</v>
      </c>
      <c r="B355" s="730" t="s">
        <v>615</v>
      </c>
      <c r="C355" s="731" t="s">
        <v>631</v>
      </c>
      <c r="D355" s="732" t="s">
        <v>632</v>
      </c>
      <c r="E355" s="733">
        <v>50113001</v>
      </c>
      <c r="F355" s="732" t="s">
        <v>646</v>
      </c>
      <c r="G355" s="731" t="s">
        <v>649</v>
      </c>
      <c r="H355" s="731">
        <v>51366</v>
      </c>
      <c r="I355" s="731">
        <v>51366</v>
      </c>
      <c r="J355" s="731" t="s">
        <v>1216</v>
      </c>
      <c r="K355" s="731" t="s">
        <v>1218</v>
      </c>
      <c r="L355" s="734">
        <v>171.60000000000002</v>
      </c>
      <c r="M355" s="734">
        <v>243</v>
      </c>
      <c r="N355" s="735">
        <v>41698.800000000003</v>
      </c>
    </row>
    <row r="356" spans="1:14" ht="14.45" customHeight="1" x14ac:dyDescent="0.2">
      <c r="A356" s="729" t="s">
        <v>614</v>
      </c>
      <c r="B356" s="730" t="s">
        <v>615</v>
      </c>
      <c r="C356" s="731" t="s">
        <v>631</v>
      </c>
      <c r="D356" s="732" t="s">
        <v>632</v>
      </c>
      <c r="E356" s="733">
        <v>50113001</v>
      </c>
      <c r="F356" s="732" t="s">
        <v>646</v>
      </c>
      <c r="G356" s="731" t="s">
        <v>649</v>
      </c>
      <c r="H356" s="731">
        <v>51367</v>
      </c>
      <c r="I356" s="731">
        <v>51367</v>
      </c>
      <c r="J356" s="731" t="s">
        <v>1216</v>
      </c>
      <c r="K356" s="731" t="s">
        <v>1219</v>
      </c>
      <c r="L356" s="734">
        <v>92.950000000000017</v>
      </c>
      <c r="M356" s="734">
        <v>20</v>
      </c>
      <c r="N356" s="735">
        <v>1859.0000000000005</v>
      </c>
    </row>
    <row r="357" spans="1:14" ht="14.45" customHeight="1" x14ac:dyDescent="0.2">
      <c r="A357" s="729" t="s">
        <v>614</v>
      </c>
      <c r="B357" s="730" t="s">
        <v>615</v>
      </c>
      <c r="C357" s="731" t="s">
        <v>631</v>
      </c>
      <c r="D357" s="732" t="s">
        <v>632</v>
      </c>
      <c r="E357" s="733">
        <v>50113001</v>
      </c>
      <c r="F357" s="732" t="s">
        <v>646</v>
      </c>
      <c r="G357" s="731" t="s">
        <v>649</v>
      </c>
      <c r="H357" s="731">
        <v>207899</v>
      </c>
      <c r="I357" s="731">
        <v>207899</v>
      </c>
      <c r="J357" s="731" t="s">
        <v>1220</v>
      </c>
      <c r="K357" s="731" t="s">
        <v>1221</v>
      </c>
      <c r="L357" s="734">
        <v>68.345999999999989</v>
      </c>
      <c r="M357" s="734">
        <v>5</v>
      </c>
      <c r="N357" s="735">
        <v>341.72999999999996</v>
      </c>
    </row>
    <row r="358" spans="1:14" ht="14.45" customHeight="1" x14ac:dyDescent="0.2">
      <c r="A358" s="729" t="s">
        <v>614</v>
      </c>
      <c r="B358" s="730" t="s">
        <v>615</v>
      </c>
      <c r="C358" s="731" t="s">
        <v>631</v>
      </c>
      <c r="D358" s="732" t="s">
        <v>632</v>
      </c>
      <c r="E358" s="733">
        <v>50113001</v>
      </c>
      <c r="F358" s="732" t="s">
        <v>646</v>
      </c>
      <c r="G358" s="731" t="s">
        <v>649</v>
      </c>
      <c r="H358" s="731">
        <v>157608</v>
      </c>
      <c r="I358" s="731">
        <v>57608</v>
      </c>
      <c r="J358" s="731" t="s">
        <v>822</v>
      </c>
      <c r="K358" s="731" t="s">
        <v>823</v>
      </c>
      <c r="L358" s="734">
        <v>100.25</v>
      </c>
      <c r="M358" s="734">
        <v>1</v>
      </c>
      <c r="N358" s="735">
        <v>100.25</v>
      </c>
    </row>
    <row r="359" spans="1:14" ht="14.45" customHeight="1" x14ac:dyDescent="0.2">
      <c r="A359" s="729" t="s">
        <v>614</v>
      </c>
      <c r="B359" s="730" t="s">
        <v>615</v>
      </c>
      <c r="C359" s="731" t="s">
        <v>631</v>
      </c>
      <c r="D359" s="732" t="s">
        <v>632</v>
      </c>
      <c r="E359" s="733">
        <v>50113001</v>
      </c>
      <c r="F359" s="732" t="s">
        <v>646</v>
      </c>
      <c r="G359" s="731" t="s">
        <v>649</v>
      </c>
      <c r="H359" s="731">
        <v>208990</v>
      </c>
      <c r="I359" s="731">
        <v>208990</v>
      </c>
      <c r="J359" s="731" t="s">
        <v>824</v>
      </c>
      <c r="K359" s="731" t="s">
        <v>825</v>
      </c>
      <c r="L359" s="734">
        <v>668.47000658492732</v>
      </c>
      <c r="M359" s="734">
        <v>80</v>
      </c>
      <c r="N359" s="735">
        <v>53477.600526794187</v>
      </c>
    </row>
    <row r="360" spans="1:14" ht="14.45" customHeight="1" x14ac:dyDescent="0.2">
      <c r="A360" s="729" t="s">
        <v>614</v>
      </c>
      <c r="B360" s="730" t="s">
        <v>615</v>
      </c>
      <c r="C360" s="731" t="s">
        <v>631</v>
      </c>
      <c r="D360" s="732" t="s">
        <v>632</v>
      </c>
      <c r="E360" s="733">
        <v>50113001</v>
      </c>
      <c r="F360" s="732" t="s">
        <v>646</v>
      </c>
      <c r="G360" s="731" t="s">
        <v>649</v>
      </c>
      <c r="H360" s="731">
        <v>193724</v>
      </c>
      <c r="I360" s="731">
        <v>93724</v>
      </c>
      <c r="J360" s="731" t="s">
        <v>832</v>
      </c>
      <c r="K360" s="731" t="s">
        <v>833</v>
      </c>
      <c r="L360" s="734">
        <v>68.239999999999981</v>
      </c>
      <c r="M360" s="734">
        <v>5</v>
      </c>
      <c r="N360" s="735">
        <v>341.19999999999993</v>
      </c>
    </row>
    <row r="361" spans="1:14" ht="14.45" customHeight="1" x14ac:dyDescent="0.2">
      <c r="A361" s="729" t="s">
        <v>614</v>
      </c>
      <c r="B361" s="730" t="s">
        <v>615</v>
      </c>
      <c r="C361" s="731" t="s">
        <v>631</v>
      </c>
      <c r="D361" s="732" t="s">
        <v>632</v>
      </c>
      <c r="E361" s="733">
        <v>50113001</v>
      </c>
      <c r="F361" s="732" t="s">
        <v>646</v>
      </c>
      <c r="G361" s="731" t="s">
        <v>663</v>
      </c>
      <c r="H361" s="731">
        <v>844716</v>
      </c>
      <c r="I361" s="731">
        <v>107676</v>
      </c>
      <c r="J361" s="731" t="s">
        <v>1222</v>
      </c>
      <c r="K361" s="731" t="s">
        <v>1223</v>
      </c>
      <c r="L361" s="734">
        <v>359.85</v>
      </c>
      <c r="M361" s="734">
        <v>1</v>
      </c>
      <c r="N361" s="735">
        <v>359.85</v>
      </c>
    </row>
    <row r="362" spans="1:14" ht="14.45" customHeight="1" x14ac:dyDescent="0.2">
      <c r="A362" s="729" t="s">
        <v>614</v>
      </c>
      <c r="B362" s="730" t="s">
        <v>615</v>
      </c>
      <c r="C362" s="731" t="s">
        <v>631</v>
      </c>
      <c r="D362" s="732" t="s">
        <v>632</v>
      </c>
      <c r="E362" s="733">
        <v>50113001</v>
      </c>
      <c r="F362" s="732" t="s">
        <v>646</v>
      </c>
      <c r="G362" s="731" t="s">
        <v>649</v>
      </c>
      <c r="H362" s="731">
        <v>102486</v>
      </c>
      <c r="I362" s="731">
        <v>2486</v>
      </c>
      <c r="J362" s="731" t="s">
        <v>1224</v>
      </c>
      <c r="K362" s="731" t="s">
        <v>1225</v>
      </c>
      <c r="L362" s="734">
        <v>122.96</v>
      </c>
      <c r="M362" s="734">
        <v>4</v>
      </c>
      <c r="N362" s="735">
        <v>491.84</v>
      </c>
    </row>
    <row r="363" spans="1:14" ht="14.45" customHeight="1" x14ac:dyDescent="0.2">
      <c r="A363" s="729" t="s">
        <v>614</v>
      </c>
      <c r="B363" s="730" t="s">
        <v>615</v>
      </c>
      <c r="C363" s="731" t="s">
        <v>631</v>
      </c>
      <c r="D363" s="732" t="s">
        <v>632</v>
      </c>
      <c r="E363" s="733">
        <v>50113001</v>
      </c>
      <c r="F363" s="732" t="s">
        <v>646</v>
      </c>
      <c r="G363" s="731" t="s">
        <v>649</v>
      </c>
      <c r="H363" s="731">
        <v>845697</v>
      </c>
      <c r="I363" s="731">
        <v>200935</v>
      </c>
      <c r="J363" s="731" t="s">
        <v>844</v>
      </c>
      <c r="K363" s="731" t="s">
        <v>845</v>
      </c>
      <c r="L363" s="734">
        <v>44.79</v>
      </c>
      <c r="M363" s="734">
        <v>1</v>
      </c>
      <c r="N363" s="735">
        <v>44.79</v>
      </c>
    </row>
    <row r="364" spans="1:14" ht="14.45" customHeight="1" x14ac:dyDescent="0.2">
      <c r="A364" s="729" t="s">
        <v>614</v>
      </c>
      <c r="B364" s="730" t="s">
        <v>615</v>
      </c>
      <c r="C364" s="731" t="s">
        <v>631</v>
      </c>
      <c r="D364" s="732" t="s">
        <v>632</v>
      </c>
      <c r="E364" s="733">
        <v>50113001</v>
      </c>
      <c r="F364" s="732" t="s">
        <v>646</v>
      </c>
      <c r="G364" s="731" t="s">
        <v>649</v>
      </c>
      <c r="H364" s="731">
        <v>100489</v>
      </c>
      <c r="I364" s="731">
        <v>489</v>
      </c>
      <c r="J364" s="731" t="s">
        <v>846</v>
      </c>
      <c r="K364" s="731" t="s">
        <v>847</v>
      </c>
      <c r="L364" s="734">
        <v>47.289999999999985</v>
      </c>
      <c r="M364" s="734">
        <v>5</v>
      </c>
      <c r="N364" s="735">
        <v>236.44999999999993</v>
      </c>
    </row>
    <row r="365" spans="1:14" ht="14.45" customHeight="1" x14ac:dyDescent="0.2">
      <c r="A365" s="729" t="s">
        <v>614</v>
      </c>
      <c r="B365" s="730" t="s">
        <v>615</v>
      </c>
      <c r="C365" s="731" t="s">
        <v>631</v>
      </c>
      <c r="D365" s="732" t="s">
        <v>632</v>
      </c>
      <c r="E365" s="733">
        <v>50113001</v>
      </c>
      <c r="F365" s="732" t="s">
        <v>646</v>
      </c>
      <c r="G365" s="731" t="s">
        <v>649</v>
      </c>
      <c r="H365" s="731">
        <v>230426</v>
      </c>
      <c r="I365" s="731">
        <v>230426</v>
      </c>
      <c r="J365" s="731" t="s">
        <v>846</v>
      </c>
      <c r="K365" s="731" t="s">
        <v>848</v>
      </c>
      <c r="L365" s="734">
        <v>78.539999999999992</v>
      </c>
      <c r="M365" s="734">
        <v>1</v>
      </c>
      <c r="N365" s="735">
        <v>78.539999999999992</v>
      </c>
    </row>
    <row r="366" spans="1:14" ht="14.45" customHeight="1" x14ac:dyDescent="0.2">
      <c r="A366" s="729" t="s">
        <v>614</v>
      </c>
      <c r="B366" s="730" t="s">
        <v>615</v>
      </c>
      <c r="C366" s="731" t="s">
        <v>631</v>
      </c>
      <c r="D366" s="732" t="s">
        <v>632</v>
      </c>
      <c r="E366" s="733">
        <v>50113001</v>
      </c>
      <c r="F366" s="732" t="s">
        <v>646</v>
      </c>
      <c r="G366" s="731" t="s">
        <v>663</v>
      </c>
      <c r="H366" s="731">
        <v>169623</v>
      </c>
      <c r="I366" s="731">
        <v>169623</v>
      </c>
      <c r="J366" s="731" t="s">
        <v>1226</v>
      </c>
      <c r="K366" s="731" t="s">
        <v>972</v>
      </c>
      <c r="L366" s="734">
        <v>32.979999999999997</v>
      </c>
      <c r="M366" s="734">
        <v>1</v>
      </c>
      <c r="N366" s="735">
        <v>32.979999999999997</v>
      </c>
    </row>
    <row r="367" spans="1:14" ht="14.45" customHeight="1" x14ac:dyDescent="0.2">
      <c r="A367" s="729" t="s">
        <v>614</v>
      </c>
      <c r="B367" s="730" t="s">
        <v>615</v>
      </c>
      <c r="C367" s="731" t="s">
        <v>631</v>
      </c>
      <c r="D367" s="732" t="s">
        <v>632</v>
      </c>
      <c r="E367" s="733">
        <v>50113001</v>
      </c>
      <c r="F367" s="732" t="s">
        <v>646</v>
      </c>
      <c r="G367" s="731" t="s">
        <v>649</v>
      </c>
      <c r="H367" s="731">
        <v>921478</v>
      </c>
      <c r="I367" s="731">
        <v>0</v>
      </c>
      <c r="J367" s="731" t="s">
        <v>1227</v>
      </c>
      <c r="K367" s="731" t="s">
        <v>329</v>
      </c>
      <c r="L367" s="734">
        <v>209.41714359508666</v>
      </c>
      <c r="M367" s="734">
        <v>1</v>
      </c>
      <c r="N367" s="735">
        <v>209.41714359508666</v>
      </c>
    </row>
    <row r="368" spans="1:14" ht="14.45" customHeight="1" x14ac:dyDescent="0.2">
      <c r="A368" s="729" t="s">
        <v>614</v>
      </c>
      <c r="B368" s="730" t="s">
        <v>615</v>
      </c>
      <c r="C368" s="731" t="s">
        <v>631</v>
      </c>
      <c r="D368" s="732" t="s">
        <v>632</v>
      </c>
      <c r="E368" s="733">
        <v>50113001</v>
      </c>
      <c r="F368" s="732" t="s">
        <v>646</v>
      </c>
      <c r="G368" s="731" t="s">
        <v>649</v>
      </c>
      <c r="H368" s="731">
        <v>921495</v>
      </c>
      <c r="I368" s="731">
        <v>0</v>
      </c>
      <c r="J368" s="731" t="s">
        <v>1228</v>
      </c>
      <c r="K368" s="731" t="s">
        <v>1229</v>
      </c>
      <c r="L368" s="734">
        <v>531.03363283352633</v>
      </c>
      <c r="M368" s="734">
        <v>1</v>
      </c>
      <c r="N368" s="735">
        <v>531.03363283352633</v>
      </c>
    </row>
    <row r="369" spans="1:14" ht="14.45" customHeight="1" x14ac:dyDescent="0.2">
      <c r="A369" s="729" t="s">
        <v>614</v>
      </c>
      <c r="B369" s="730" t="s">
        <v>615</v>
      </c>
      <c r="C369" s="731" t="s">
        <v>631</v>
      </c>
      <c r="D369" s="732" t="s">
        <v>632</v>
      </c>
      <c r="E369" s="733">
        <v>50113001</v>
      </c>
      <c r="F369" s="732" t="s">
        <v>646</v>
      </c>
      <c r="G369" s="731" t="s">
        <v>649</v>
      </c>
      <c r="H369" s="731">
        <v>500530</v>
      </c>
      <c r="I369" s="731">
        <v>0</v>
      </c>
      <c r="J369" s="731" t="s">
        <v>1230</v>
      </c>
      <c r="K369" s="731" t="s">
        <v>329</v>
      </c>
      <c r="L369" s="734">
        <v>755.76802291344779</v>
      </c>
      <c r="M369" s="734">
        <v>1</v>
      </c>
      <c r="N369" s="735">
        <v>755.76802291344779</v>
      </c>
    </row>
    <row r="370" spans="1:14" ht="14.45" customHeight="1" x14ac:dyDescent="0.2">
      <c r="A370" s="729" t="s">
        <v>614</v>
      </c>
      <c r="B370" s="730" t="s">
        <v>615</v>
      </c>
      <c r="C370" s="731" t="s">
        <v>631</v>
      </c>
      <c r="D370" s="732" t="s">
        <v>632</v>
      </c>
      <c r="E370" s="733">
        <v>50113001</v>
      </c>
      <c r="F370" s="732" t="s">
        <v>646</v>
      </c>
      <c r="G370" s="731" t="s">
        <v>649</v>
      </c>
      <c r="H370" s="731">
        <v>235808</v>
      </c>
      <c r="I370" s="731">
        <v>235808</v>
      </c>
      <c r="J370" s="731" t="s">
        <v>855</v>
      </c>
      <c r="K370" s="731" t="s">
        <v>856</v>
      </c>
      <c r="L370" s="734">
        <v>86.66</v>
      </c>
      <c r="M370" s="734">
        <v>9</v>
      </c>
      <c r="N370" s="735">
        <v>779.93999999999994</v>
      </c>
    </row>
    <row r="371" spans="1:14" ht="14.45" customHeight="1" x14ac:dyDescent="0.2">
      <c r="A371" s="729" t="s">
        <v>614</v>
      </c>
      <c r="B371" s="730" t="s">
        <v>615</v>
      </c>
      <c r="C371" s="731" t="s">
        <v>631</v>
      </c>
      <c r="D371" s="732" t="s">
        <v>632</v>
      </c>
      <c r="E371" s="733">
        <v>50113001</v>
      </c>
      <c r="F371" s="732" t="s">
        <v>646</v>
      </c>
      <c r="G371" s="731" t="s">
        <v>663</v>
      </c>
      <c r="H371" s="731">
        <v>117122</v>
      </c>
      <c r="I371" s="731">
        <v>17122</v>
      </c>
      <c r="J371" s="731" t="s">
        <v>860</v>
      </c>
      <c r="K371" s="731" t="s">
        <v>1231</v>
      </c>
      <c r="L371" s="734">
        <v>198.13000000000005</v>
      </c>
      <c r="M371" s="734">
        <v>1</v>
      </c>
      <c r="N371" s="735">
        <v>198.13000000000005</v>
      </c>
    </row>
    <row r="372" spans="1:14" ht="14.45" customHeight="1" x14ac:dyDescent="0.2">
      <c r="A372" s="729" t="s">
        <v>614</v>
      </c>
      <c r="B372" s="730" t="s">
        <v>615</v>
      </c>
      <c r="C372" s="731" t="s">
        <v>631</v>
      </c>
      <c r="D372" s="732" t="s">
        <v>632</v>
      </c>
      <c r="E372" s="733">
        <v>50113001</v>
      </c>
      <c r="F372" s="732" t="s">
        <v>646</v>
      </c>
      <c r="G372" s="731" t="s">
        <v>663</v>
      </c>
      <c r="H372" s="731">
        <v>187425</v>
      </c>
      <c r="I372" s="731">
        <v>187425</v>
      </c>
      <c r="J372" s="731" t="s">
        <v>1232</v>
      </c>
      <c r="K372" s="731" t="s">
        <v>1233</v>
      </c>
      <c r="L372" s="734">
        <v>49.339999999999996</v>
      </c>
      <c r="M372" s="734">
        <v>1</v>
      </c>
      <c r="N372" s="735">
        <v>49.339999999999996</v>
      </c>
    </row>
    <row r="373" spans="1:14" ht="14.45" customHeight="1" x14ac:dyDescent="0.2">
      <c r="A373" s="729" t="s">
        <v>614</v>
      </c>
      <c r="B373" s="730" t="s">
        <v>615</v>
      </c>
      <c r="C373" s="731" t="s">
        <v>631</v>
      </c>
      <c r="D373" s="732" t="s">
        <v>632</v>
      </c>
      <c r="E373" s="733">
        <v>50113001</v>
      </c>
      <c r="F373" s="732" t="s">
        <v>646</v>
      </c>
      <c r="G373" s="731" t="s">
        <v>649</v>
      </c>
      <c r="H373" s="731">
        <v>191929</v>
      </c>
      <c r="I373" s="731">
        <v>191929</v>
      </c>
      <c r="J373" s="731" t="s">
        <v>866</v>
      </c>
      <c r="K373" s="731" t="s">
        <v>867</v>
      </c>
      <c r="L373" s="734">
        <v>94.35</v>
      </c>
      <c r="M373" s="734">
        <v>2</v>
      </c>
      <c r="N373" s="735">
        <v>188.7</v>
      </c>
    </row>
    <row r="374" spans="1:14" ht="14.45" customHeight="1" x14ac:dyDescent="0.2">
      <c r="A374" s="729" t="s">
        <v>614</v>
      </c>
      <c r="B374" s="730" t="s">
        <v>615</v>
      </c>
      <c r="C374" s="731" t="s">
        <v>631</v>
      </c>
      <c r="D374" s="732" t="s">
        <v>632</v>
      </c>
      <c r="E374" s="733">
        <v>50113001</v>
      </c>
      <c r="F374" s="732" t="s">
        <v>646</v>
      </c>
      <c r="G374" s="731" t="s">
        <v>649</v>
      </c>
      <c r="H374" s="731">
        <v>218233</v>
      </c>
      <c r="I374" s="731">
        <v>218233</v>
      </c>
      <c r="J374" s="731" t="s">
        <v>1234</v>
      </c>
      <c r="K374" s="731" t="s">
        <v>1235</v>
      </c>
      <c r="L374" s="734">
        <v>60.140000000000022</v>
      </c>
      <c r="M374" s="734">
        <v>1</v>
      </c>
      <c r="N374" s="735">
        <v>60.140000000000022</v>
      </c>
    </row>
    <row r="375" spans="1:14" ht="14.45" customHeight="1" x14ac:dyDescent="0.2">
      <c r="A375" s="729" t="s">
        <v>614</v>
      </c>
      <c r="B375" s="730" t="s">
        <v>615</v>
      </c>
      <c r="C375" s="731" t="s">
        <v>631</v>
      </c>
      <c r="D375" s="732" t="s">
        <v>632</v>
      </c>
      <c r="E375" s="733">
        <v>50113001</v>
      </c>
      <c r="F375" s="732" t="s">
        <v>646</v>
      </c>
      <c r="G375" s="731" t="s">
        <v>649</v>
      </c>
      <c r="H375" s="731">
        <v>192853</v>
      </c>
      <c r="I375" s="731">
        <v>192853</v>
      </c>
      <c r="J375" s="731" t="s">
        <v>883</v>
      </c>
      <c r="K375" s="731" t="s">
        <v>885</v>
      </c>
      <c r="L375" s="734">
        <v>106.9</v>
      </c>
      <c r="M375" s="734">
        <v>1</v>
      </c>
      <c r="N375" s="735">
        <v>106.9</v>
      </c>
    </row>
    <row r="376" spans="1:14" ht="14.45" customHeight="1" x14ac:dyDescent="0.2">
      <c r="A376" s="729" t="s">
        <v>614</v>
      </c>
      <c r="B376" s="730" t="s">
        <v>615</v>
      </c>
      <c r="C376" s="731" t="s">
        <v>631</v>
      </c>
      <c r="D376" s="732" t="s">
        <v>632</v>
      </c>
      <c r="E376" s="733">
        <v>50113001</v>
      </c>
      <c r="F376" s="732" t="s">
        <v>646</v>
      </c>
      <c r="G376" s="731" t="s">
        <v>663</v>
      </c>
      <c r="H376" s="731">
        <v>844378</v>
      </c>
      <c r="I376" s="731">
        <v>114067</v>
      </c>
      <c r="J376" s="731" t="s">
        <v>1236</v>
      </c>
      <c r="K376" s="731" t="s">
        <v>1237</v>
      </c>
      <c r="L376" s="734">
        <v>48.3</v>
      </c>
      <c r="M376" s="734">
        <v>1</v>
      </c>
      <c r="N376" s="735">
        <v>48.3</v>
      </c>
    </row>
    <row r="377" spans="1:14" ht="14.45" customHeight="1" x14ac:dyDescent="0.2">
      <c r="A377" s="729" t="s">
        <v>614</v>
      </c>
      <c r="B377" s="730" t="s">
        <v>615</v>
      </c>
      <c r="C377" s="731" t="s">
        <v>631</v>
      </c>
      <c r="D377" s="732" t="s">
        <v>632</v>
      </c>
      <c r="E377" s="733">
        <v>50113001</v>
      </c>
      <c r="F377" s="732" t="s">
        <v>646</v>
      </c>
      <c r="G377" s="731" t="s">
        <v>649</v>
      </c>
      <c r="H377" s="731">
        <v>117992</v>
      </c>
      <c r="I377" s="731">
        <v>17992</v>
      </c>
      <c r="J377" s="731" t="s">
        <v>892</v>
      </c>
      <c r="K377" s="731" t="s">
        <v>893</v>
      </c>
      <c r="L377" s="734">
        <v>87.126666666666665</v>
      </c>
      <c r="M377" s="734">
        <v>6</v>
      </c>
      <c r="N377" s="735">
        <v>522.76</v>
      </c>
    </row>
    <row r="378" spans="1:14" ht="14.45" customHeight="1" x14ac:dyDescent="0.2">
      <c r="A378" s="729" t="s">
        <v>614</v>
      </c>
      <c r="B378" s="730" t="s">
        <v>615</v>
      </c>
      <c r="C378" s="731" t="s">
        <v>631</v>
      </c>
      <c r="D378" s="732" t="s">
        <v>632</v>
      </c>
      <c r="E378" s="733">
        <v>50113001</v>
      </c>
      <c r="F378" s="732" t="s">
        <v>646</v>
      </c>
      <c r="G378" s="731" t="s">
        <v>649</v>
      </c>
      <c r="H378" s="731">
        <v>231541</v>
      </c>
      <c r="I378" s="731">
        <v>231541</v>
      </c>
      <c r="J378" s="731" t="s">
        <v>894</v>
      </c>
      <c r="K378" s="731" t="s">
        <v>895</v>
      </c>
      <c r="L378" s="734">
        <v>80.69</v>
      </c>
      <c r="M378" s="734">
        <v>3</v>
      </c>
      <c r="N378" s="735">
        <v>242.07</v>
      </c>
    </row>
    <row r="379" spans="1:14" ht="14.45" customHeight="1" x14ac:dyDescent="0.2">
      <c r="A379" s="729" t="s">
        <v>614</v>
      </c>
      <c r="B379" s="730" t="s">
        <v>615</v>
      </c>
      <c r="C379" s="731" t="s">
        <v>631</v>
      </c>
      <c r="D379" s="732" t="s">
        <v>632</v>
      </c>
      <c r="E379" s="733">
        <v>50113001</v>
      </c>
      <c r="F379" s="732" t="s">
        <v>646</v>
      </c>
      <c r="G379" s="731" t="s">
        <v>649</v>
      </c>
      <c r="H379" s="731">
        <v>237329</v>
      </c>
      <c r="I379" s="731">
        <v>237329</v>
      </c>
      <c r="J379" s="731" t="s">
        <v>896</v>
      </c>
      <c r="K379" s="731" t="s">
        <v>897</v>
      </c>
      <c r="L379" s="734">
        <v>108.64</v>
      </c>
      <c r="M379" s="734">
        <v>1</v>
      </c>
      <c r="N379" s="735">
        <v>108.64</v>
      </c>
    </row>
    <row r="380" spans="1:14" ht="14.45" customHeight="1" x14ac:dyDescent="0.2">
      <c r="A380" s="729" t="s">
        <v>614</v>
      </c>
      <c r="B380" s="730" t="s">
        <v>615</v>
      </c>
      <c r="C380" s="731" t="s">
        <v>631</v>
      </c>
      <c r="D380" s="732" t="s">
        <v>632</v>
      </c>
      <c r="E380" s="733">
        <v>50113001</v>
      </c>
      <c r="F380" s="732" t="s">
        <v>646</v>
      </c>
      <c r="G380" s="731" t="s">
        <v>649</v>
      </c>
      <c r="H380" s="731">
        <v>234736</v>
      </c>
      <c r="I380" s="731">
        <v>234736</v>
      </c>
      <c r="J380" s="731" t="s">
        <v>899</v>
      </c>
      <c r="K380" s="731" t="s">
        <v>900</v>
      </c>
      <c r="L380" s="734">
        <v>120.54</v>
      </c>
      <c r="M380" s="734">
        <v>4</v>
      </c>
      <c r="N380" s="735">
        <v>482.16</v>
      </c>
    </row>
    <row r="381" spans="1:14" ht="14.45" customHeight="1" x14ac:dyDescent="0.2">
      <c r="A381" s="729" t="s">
        <v>614</v>
      </c>
      <c r="B381" s="730" t="s">
        <v>615</v>
      </c>
      <c r="C381" s="731" t="s">
        <v>631</v>
      </c>
      <c r="D381" s="732" t="s">
        <v>632</v>
      </c>
      <c r="E381" s="733">
        <v>50113001</v>
      </c>
      <c r="F381" s="732" t="s">
        <v>646</v>
      </c>
      <c r="G381" s="731" t="s">
        <v>649</v>
      </c>
      <c r="H381" s="731">
        <v>102684</v>
      </c>
      <c r="I381" s="731">
        <v>2684</v>
      </c>
      <c r="J381" s="731" t="s">
        <v>901</v>
      </c>
      <c r="K381" s="731" t="s">
        <v>902</v>
      </c>
      <c r="L381" s="734">
        <v>111.78333333333335</v>
      </c>
      <c r="M381" s="734">
        <v>3</v>
      </c>
      <c r="N381" s="735">
        <v>335.35</v>
      </c>
    </row>
    <row r="382" spans="1:14" ht="14.45" customHeight="1" x14ac:dyDescent="0.2">
      <c r="A382" s="729" t="s">
        <v>614</v>
      </c>
      <c r="B382" s="730" t="s">
        <v>615</v>
      </c>
      <c r="C382" s="731" t="s">
        <v>631</v>
      </c>
      <c r="D382" s="732" t="s">
        <v>632</v>
      </c>
      <c r="E382" s="733">
        <v>50113001</v>
      </c>
      <c r="F382" s="732" t="s">
        <v>646</v>
      </c>
      <c r="G382" s="731" t="s">
        <v>649</v>
      </c>
      <c r="H382" s="731">
        <v>100502</v>
      </c>
      <c r="I382" s="731">
        <v>502</v>
      </c>
      <c r="J382" s="731" t="s">
        <v>901</v>
      </c>
      <c r="K382" s="731" t="s">
        <v>1238</v>
      </c>
      <c r="L382" s="734">
        <v>268.74833333333339</v>
      </c>
      <c r="M382" s="734">
        <v>12</v>
      </c>
      <c r="N382" s="735">
        <v>3224.9800000000005</v>
      </c>
    </row>
    <row r="383" spans="1:14" ht="14.45" customHeight="1" x14ac:dyDescent="0.2">
      <c r="A383" s="729" t="s">
        <v>614</v>
      </c>
      <c r="B383" s="730" t="s">
        <v>615</v>
      </c>
      <c r="C383" s="731" t="s">
        <v>631</v>
      </c>
      <c r="D383" s="732" t="s">
        <v>632</v>
      </c>
      <c r="E383" s="733">
        <v>50113001</v>
      </c>
      <c r="F383" s="732" t="s">
        <v>646</v>
      </c>
      <c r="G383" s="731" t="s">
        <v>663</v>
      </c>
      <c r="H383" s="731">
        <v>239963</v>
      </c>
      <c r="I383" s="731">
        <v>239963</v>
      </c>
      <c r="J383" s="731" t="s">
        <v>1239</v>
      </c>
      <c r="K383" s="731" t="s">
        <v>1240</v>
      </c>
      <c r="L383" s="734">
        <v>155.56</v>
      </c>
      <c r="M383" s="734">
        <v>1</v>
      </c>
      <c r="N383" s="735">
        <v>155.56</v>
      </c>
    </row>
    <row r="384" spans="1:14" ht="14.45" customHeight="1" x14ac:dyDescent="0.2">
      <c r="A384" s="729" t="s">
        <v>614</v>
      </c>
      <c r="B384" s="730" t="s">
        <v>615</v>
      </c>
      <c r="C384" s="731" t="s">
        <v>631</v>
      </c>
      <c r="D384" s="732" t="s">
        <v>632</v>
      </c>
      <c r="E384" s="733">
        <v>50113001</v>
      </c>
      <c r="F384" s="732" t="s">
        <v>646</v>
      </c>
      <c r="G384" s="731" t="s">
        <v>649</v>
      </c>
      <c r="H384" s="731">
        <v>142476</v>
      </c>
      <c r="I384" s="731">
        <v>42476</v>
      </c>
      <c r="J384" s="731" t="s">
        <v>1241</v>
      </c>
      <c r="K384" s="731" t="s">
        <v>1242</v>
      </c>
      <c r="L384" s="734">
        <v>271.15999999999985</v>
      </c>
      <c r="M384" s="734">
        <v>1</v>
      </c>
      <c r="N384" s="735">
        <v>271.15999999999985</v>
      </c>
    </row>
    <row r="385" spans="1:14" ht="14.45" customHeight="1" x14ac:dyDescent="0.2">
      <c r="A385" s="729" t="s">
        <v>614</v>
      </c>
      <c r="B385" s="730" t="s">
        <v>615</v>
      </c>
      <c r="C385" s="731" t="s">
        <v>631</v>
      </c>
      <c r="D385" s="732" t="s">
        <v>632</v>
      </c>
      <c r="E385" s="733">
        <v>50113001</v>
      </c>
      <c r="F385" s="732" t="s">
        <v>646</v>
      </c>
      <c r="G385" s="731" t="s">
        <v>649</v>
      </c>
      <c r="H385" s="731">
        <v>113814</v>
      </c>
      <c r="I385" s="731">
        <v>13814</v>
      </c>
      <c r="J385" s="731" t="s">
        <v>905</v>
      </c>
      <c r="K385" s="731" t="s">
        <v>1243</v>
      </c>
      <c r="L385" s="734">
        <v>160.49999999999997</v>
      </c>
      <c r="M385" s="734">
        <v>1</v>
      </c>
      <c r="N385" s="735">
        <v>160.49999999999997</v>
      </c>
    </row>
    <row r="386" spans="1:14" ht="14.45" customHeight="1" x14ac:dyDescent="0.2">
      <c r="A386" s="729" t="s">
        <v>614</v>
      </c>
      <c r="B386" s="730" t="s">
        <v>615</v>
      </c>
      <c r="C386" s="731" t="s">
        <v>631</v>
      </c>
      <c r="D386" s="732" t="s">
        <v>632</v>
      </c>
      <c r="E386" s="733">
        <v>50113001</v>
      </c>
      <c r="F386" s="732" t="s">
        <v>646</v>
      </c>
      <c r="G386" s="731" t="s">
        <v>649</v>
      </c>
      <c r="H386" s="731">
        <v>113816</v>
      </c>
      <c r="I386" s="731">
        <v>13816</v>
      </c>
      <c r="J386" s="731" t="s">
        <v>905</v>
      </c>
      <c r="K386" s="731" t="s">
        <v>906</v>
      </c>
      <c r="L386" s="734">
        <v>280.92999999999989</v>
      </c>
      <c r="M386" s="734">
        <v>1</v>
      </c>
      <c r="N386" s="735">
        <v>280.92999999999989</v>
      </c>
    </row>
    <row r="387" spans="1:14" ht="14.45" customHeight="1" x14ac:dyDescent="0.2">
      <c r="A387" s="729" t="s">
        <v>614</v>
      </c>
      <c r="B387" s="730" t="s">
        <v>615</v>
      </c>
      <c r="C387" s="731" t="s">
        <v>631</v>
      </c>
      <c r="D387" s="732" t="s">
        <v>632</v>
      </c>
      <c r="E387" s="733">
        <v>50113001</v>
      </c>
      <c r="F387" s="732" t="s">
        <v>646</v>
      </c>
      <c r="G387" s="731" t="s">
        <v>649</v>
      </c>
      <c r="H387" s="731">
        <v>207959</v>
      </c>
      <c r="I387" s="731">
        <v>207959</v>
      </c>
      <c r="J387" s="731" t="s">
        <v>1244</v>
      </c>
      <c r="K387" s="731" t="s">
        <v>1245</v>
      </c>
      <c r="L387" s="734">
        <v>109.79</v>
      </c>
      <c r="M387" s="734">
        <v>1</v>
      </c>
      <c r="N387" s="735">
        <v>109.79</v>
      </c>
    </row>
    <row r="388" spans="1:14" ht="14.45" customHeight="1" x14ac:dyDescent="0.2">
      <c r="A388" s="729" t="s">
        <v>614</v>
      </c>
      <c r="B388" s="730" t="s">
        <v>615</v>
      </c>
      <c r="C388" s="731" t="s">
        <v>631</v>
      </c>
      <c r="D388" s="732" t="s">
        <v>632</v>
      </c>
      <c r="E388" s="733">
        <v>50113001</v>
      </c>
      <c r="F388" s="732" t="s">
        <v>646</v>
      </c>
      <c r="G388" s="731" t="s">
        <v>649</v>
      </c>
      <c r="H388" s="731">
        <v>157525</v>
      </c>
      <c r="I388" s="731">
        <v>57525</v>
      </c>
      <c r="J388" s="731" t="s">
        <v>917</v>
      </c>
      <c r="K388" s="731" t="s">
        <v>918</v>
      </c>
      <c r="L388" s="734">
        <v>97.42000000000003</v>
      </c>
      <c r="M388" s="734">
        <v>1</v>
      </c>
      <c r="N388" s="735">
        <v>97.42000000000003</v>
      </c>
    </row>
    <row r="389" spans="1:14" ht="14.45" customHeight="1" x14ac:dyDescent="0.2">
      <c r="A389" s="729" t="s">
        <v>614</v>
      </c>
      <c r="B389" s="730" t="s">
        <v>615</v>
      </c>
      <c r="C389" s="731" t="s">
        <v>631</v>
      </c>
      <c r="D389" s="732" t="s">
        <v>632</v>
      </c>
      <c r="E389" s="733">
        <v>50113001</v>
      </c>
      <c r="F389" s="732" t="s">
        <v>646</v>
      </c>
      <c r="G389" s="731" t="s">
        <v>649</v>
      </c>
      <c r="H389" s="731">
        <v>112572</v>
      </c>
      <c r="I389" s="731">
        <v>112572</v>
      </c>
      <c r="J389" s="731" t="s">
        <v>1246</v>
      </c>
      <c r="K389" s="731" t="s">
        <v>1247</v>
      </c>
      <c r="L389" s="734">
        <v>64.779999999999987</v>
      </c>
      <c r="M389" s="734">
        <v>1</v>
      </c>
      <c r="N389" s="735">
        <v>64.779999999999987</v>
      </c>
    </row>
    <row r="390" spans="1:14" ht="14.45" customHeight="1" x14ac:dyDescent="0.2">
      <c r="A390" s="729" t="s">
        <v>614</v>
      </c>
      <c r="B390" s="730" t="s">
        <v>615</v>
      </c>
      <c r="C390" s="731" t="s">
        <v>631</v>
      </c>
      <c r="D390" s="732" t="s">
        <v>632</v>
      </c>
      <c r="E390" s="733">
        <v>50113001</v>
      </c>
      <c r="F390" s="732" t="s">
        <v>646</v>
      </c>
      <c r="G390" s="731" t="s">
        <v>649</v>
      </c>
      <c r="H390" s="731">
        <v>230353</v>
      </c>
      <c r="I390" s="731">
        <v>230353</v>
      </c>
      <c r="J390" s="731" t="s">
        <v>921</v>
      </c>
      <c r="K390" s="731" t="s">
        <v>922</v>
      </c>
      <c r="L390" s="734">
        <v>1716.9475000000002</v>
      </c>
      <c r="M390" s="734">
        <v>4</v>
      </c>
      <c r="N390" s="735">
        <v>6867.7900000000009</v>
      </c>
    </row>
    <row r="391" spans="1:14" ht="14.45" customHeight="1" x14ac:dyDescent="0.2">
      <c r="A391" s="729" t="s">
        <v>614</v>
      </c>
      <c r="B391" s="730" t="s">
        <v>615</v>
      </c>
      <c r="C391" s="731" t="s">
        <v>631</v>
      </c>
      <c r="D391" s="732" t="s">
        <v>632</v>
      </c>
      <c r="E391" s="733">
        <v>50113001</v>
      </c>
      <c r="F391" s="732" t="s">
        <v>646</v>
      </c>
      <c r="G391" s="731" t="s">
        <v>663</v>
      </c>
      <c r="H391" s="731">
        <v>191788</v>
      </c>
      <c r="I391" s="731">
        <v>91788</v>
      </c>
      <c r="J391" s="731" t="s">
        <v>923</v>
      </c>
      <c r="K391" s="731" t="s">
        <v>924</v>
      </c>
      <c r="L391" s="734">
        <v>9.1111111111111125</v>
      </c>
      <c r="M391" s="734">
        <v>45</v>
      </c>
      <c r="N391" s="735">
        <v>410.00000000000006</v>
      </c>
    </row>
    <row r="392" spans="1:14" ht="14.45" customHeight="1" x14ac:dyDescent="0.2">
      <c r="A392" s="729" t="s">
        <v>614</v>
      </c>
      <c r="B392" s="730" t="s">
        <v>615</v>
      </c>
      <c r="C392" s="731" t="s">
        <v>631</v>
      </c>
      <c r="D392" s="732" t="s">
        <v>632</v>
      </c>
      <c r="E392" s="733">
        <v>50113001</v>
      </c>
      <c r="F392" s="732" t="s">
        <v>646</v>
      </c>
      <c r="G392" s="731" t="s">
        <v>649</v>
      </c>
      <c r="H392" s="731">
        <v>207962</v>
      </c>
      <c r="I392" s="731">
        <v>207962</v>
      </c>
      <c r="J392" s="731" t="s">
        <v>1248</v>
      </c>
      <c r="K392" s="731" t="s">
        <v>1249</v>
      </c>
      <c r="L392" s="734">
        <v>32.72</v>
      </c>
      <c r="M392" s="734">
        <v>2</v>
      </c>
      <c r="N392" s="735">
        <v>65.44</v>
      </c>
    </row>
    <row r="393" spans="1:14" ht="14.45" customHeight="1" x14ac:dyDescent="0.2">
      <c r="A393" s="729" t="s">
        <v>614</v>
      </c>
      <c r="B393" s="730" t="s">
        <v>615</v>
      </c>
      <c r="C393" s="731" t="s">
        <v>631</v>
      </c>
      <c r="D393" s="732" t="s">
        <v>632</v>
      </c>
      <c r="E393" s="733">
        <v>50113001</v>
      </c>
      <c r="F393" s="732" t="s">
        <v>646</v>
      </c>
      <c r="G393" s="731" t="s">
        <v>663</v>
      </c>
      <c r="H393" s="731">
        <v>155824</v>
      </c>
      <c r="I393" s="731">
        <v>55824</v>
      </c>
      <c r="J393" s="731" t="s">
        <v>929</v>
      </c>
      <c r="K393" s="731" t="s">
        <v>931</v>
      </c>
      <c r="L393" s="734">
        <v>43.701787072243356</v>
      </c>
      <c r="M393" s="734">
        <v>263</v>
      </c>
      <c r="N393" s="735">
        <v>11493.570000000003</v>
      </c>
    </row>
    <row r="394" spans="1:14" ht="14.45" customHeight="1" x14ac:dyDescent="0.2">
      <c r="A394" s="729" t="s">
        <v>614</v>
      </c>
      <c r="B394" s="730" t="s">
        <v>615</v>
      </c>
      <c r="C394" s="731" t="s">
        <v>631</v>
      </c>
      <c r="D394" s="732" t="s">
        <v>632</v>
      </c>
      <c r="E394" s="733">
        <v>50113001</v>
      </c>
      <c r="F394" s="732" t="s">
        <v>646</v>
      </c>
      <c r="G394" s="731" t="s">
        <v>663</v>
      </c>
      <c r="H394" s="731">
        <v>155823</v>
      </c>
      <c r="I394" s="731">
        <v>55823</v>
      </c>
      <c r="J394" s="731" t="s">
        <v>929</v>
      </c>
      <c r="K394" s="731" t="s">
        <v>930</v>
      </c>
      <c r="L394" s="734">
        <v>33.128766203606503</v>
      </c>
      <c r="M394" s="734">
        <v>77</v>
      </c>
      <c r="N394" s="735">
        <v>2550.9149976777007</v>
      </c>
    </row>
    <row r="395" spans="1:14" ht="14.45" customHeight="1" x14ac:dyDescent="0.2">
      <c r="A395" s="729" t="s">
        <v>614</v>
      </c>
      <c r="B395" s="730" t="s">
        <v>615</v>
      </c>
      <c r="C395" s="731" t="s">
        <v>631</v>
      </c>
      <c r="D395" s="732" t="s">
        <v>632</v>
      </c>
      <c r="E395" s="733">
        <v>50113001</v>
      </c>
      <c r="F395" s="732" t="s">
        <v>646</v>
      </c>
      <c r="G395" s="731" t="s">
        <v>649</v>
      </c>
      <c r="H395" s="731">
        <v>162579</v>
      </c>
      <c r="I395" s="731">
        <v>162579</v>
      </c>
      <c r="J395" s="731" t="s">
        <v>1250</v>
      </c>
      <c r="K395" s="731" t="s">
        <v>1251</v>
      </c>
      <c r="L395" s="734">
        <v>44.870000000000005</v>
      </c>
      <c r="M395" s="734">
        <v>4</v>
      </c>
      <c r="N395" s="735">
        <v>179.48000000000002</v>
      </c>
    </row>
    <row r="396" spans="1:14" ht="14.45" customHeight="1" x14ac:dyDescent="0.2">
      <c r="A396" s="729" t="s">
        <v>614</v>
      </c>
      <c r="B396" s="730" t="s">
        <v>615</v>
      </c>
      <c r="C396" s="731" t="s">
        <v>631</v>
      </c>
      <c r="D396" s="732" t="s">
        <v>632</v>
      </c>
      <c r="E396" s="733">
        <v>50113001</v>
      </c>
      <c r="F396" s="732" t="s">
        <v>646</v>
      </c>
      <c r="G396" s="731" t="s">
        <v>329</v>
      </c>
      <c r="H396" s="731">
        <v>232609</v>
      </c>
      <c r="I396" s="731">
        <v>232609</v>
      </c>
      <c r="J396" s="731" t="s">
        <v>1252</v>
      </c>
      <c r="K396" s="731" t="s">
        <v>1253</v>
      </c>
      <c r="L396" s="734">
        <v>25.08</v>
      </c>
      <c r="M396" s="734">
        <v>10</v>
      </c>
      <c r="N396" s="735">
        <v>250.79999999999998</v>
      </c>
    </row>
    <row r="397" spans="1:14" ht="14.45" customHeight="1" x14ac:dyDescent="0.2">
      <c r="A397" s="729" t="s">
        <v>614</v>
      </c>
      <c r="B397" s="730" t="s">
        <v>615</v>
      </c>
      <c r="C397" s="731" t="s">
        <v>631</v>
      </c>
      <c r="D397" s="732" t="s">
        <v>632</v>
      </c>
      <c r="E397" s="733">
        <v>50113001</v>
      </c>
      <c r="F397" s="732" t="s">
        <v>646</v>
      </c>
      <c r="G397" s="731" t="s">
        <v>649</v>
      </c>
      <c r="H397" s="731">
        <v>224053</v>
      </c>
      <c r="I397" s="731">
        <v>224053</v>
      </c>
      <c r="J397" s="731" t="s">
        <v>1254</v>
      </c>
      <c r="K397" s="731" t="s">
        <v>1255</v>
      </c>
      <c r="L397" s="734">
        <v>1255.1623076923076</v>
      </c>
      <c r="M397" s="734">
        <v>13</v>
      </c>
      <c r="N397" s="735">
        <v>16317.109999999999</v>
      </c>
    </row>
    <row r="398" spans="1:14" ht="14.45" customHeight="1" x14ac:dyDescent="0.2">
      <c r="A398" s="729" t="s">
        <v>614</v>
      </c>
      <c r="B398" s="730" t="s">
        <v>615</v>
      </c>
      <c r="C398" s="731" t="s">
        <v>631</v>
      </c>
      <c r="D398" s="732" t="s">
        <v>632</v>
      </c>
      <c r="E398" s="733">
        <v>50113001</v>
      </c>
      <c r="F398" s="732" t="s">
        <v>646</v>
      </c>
      <c r="G398" s="731" t="s">
        <v>663</v>
      </c>
      <c r="H398" s="731">
        <v>850729</v>
      </c>
      <c r="I398" s="731">
        <v>157875</v>
      </c>
      <c r="J398" s="731" t="s">
        <v>1256</v>
      </c>
      <c r="K398" s="731" t="s">
        <v>1257</v>
      </c>
      <c r="L398" s="734">
        <v>154</v>
      </c>
      <c r="M398" s="734">
        <v>6</v>
      </c>
      <c r="N398" s="735">
        <v>924</v>
      </c>
    </row>
    <row r="399" spans="1:14" ht="14.45" customHeight="1" x14ac:dyDescent="0.2">
      <c r="A399" s="729" t="s">
        <v>614</v>
      </c>
      <c r="B399" s="730" t="s">
        <v>615</v>
      </c>
      <c r="C399" s="731" t="s">
        <v>631</v>
      </c>
      <c r="D399" s="732" t="s">
        <v>632</v>
      </c>
      <c r="E399" s="733">
        <v>50113001</v>
      </c>
      <c r="F399" s="732" t="s">
        <v>646</v>
      </c>
      <c r="G399" s="731" t="s">
        <v>649</v>
      </c>
      <c r="H399" s="731">
        <v>207820</v>
      </c>
      <c r="I399" s="731">
        <v>207820</v>
      </c>
      <c r="J399" s="731" t="s">
        <v>944</v>
      </c>
      <c r="K399" s="731" t="s">
        <v>945</v>
      </c>
      <c r="L399" s="734">
        <v>31.808909090909086</v>
      </c>
      <c r="M399" s="734">
        <v>110</v>
      </c>
      <c r="N399" s="735">
        <v>3498.9799999999996</v>
      </c>
    </row>
    <row r="400" spans="1:14" ht="14.45" customHeight="1" x14ac:dyDescent="0.2">
      <c r="A400" s="729" t="s">
        <v>614</v>
      </c>
      <c r="B400" s="730" t="s">
        <v>615</v>
      </c>
      <c r="C400" s="731" t="s">
        <v>631</v>
      </c>
      <c r="D400" s="732" t="s">
        <v>632</v>
      </c>
      <c r="E400" s="733">
        <v>50113001</v>
      </c>
      <c r="F400" s="732" t="s">
        <v>646</v>
      </c>
      <c r="G400" s="731" t="s">
        <v>649</v>
      </c>
      <c r="H400" s="731">
        <v>207819</v>
      </c>
      <c r="I400" s="731">
        <v>207819</v>
      </c>
      <c r="J400" s="731" t="s">
        <v>946</v>
      </c>
      <c r="K400" s="731" t="s">
        <v>947</v>
      </c>
      <c r="L400" s="734">
        <v>22.53</v>
      </c>
      <c r="M400" s="734">
        <v>10</v>
      </c>
      <c r="N400" s="735">
        <v>225.3</v>
      </c>
    </row>
    <row r="401" spans="1:14" ht="14.45" customHeight="1" x14ac:dyDescent="0.2">
      <c r="A401" s="729" t="s">
        <v>614</v>
      </c>
      <c r="B401" s="730" t="s">
        <v>615</v>
      </c>
      <c r="C401" s="731" t="s">
        <v>631</v>
      </c>
      <c r="D401" s="732" t="s">
        <v>632</v>
      </c>
      <c r="E401" s="733">
        <v>50113001</v>
      </c>
      <c r="F401" s="732" t="s">
        <v>646</v>
      </c>
      <c r="G401" s="731" t="s">
        <v>663</v>
      </c>
      <c r="H401" s="731">
        <v>398010</v>
      </c>
      <c r="I401" s="731">
        <v>210546</v>
      </c>
      <c r="J401" s="731" t="s">
        <v>1258</v>
      </c>
      <c r="K401" s="731" t="s">
        <v>1259</v>
      </c>
      <c r="L401" s="734">
        <v>1033.8499999999999</v>
      </c>
      <c r="M401" s="734">
        <v>1</v>
      </c>
      <c r="N401" s="735">
        <v>1033.8499999999999</v>
      </c>
    </row>
    <row r="402" spans="1:14" ht="14.45" customHeight="1" x14ac:dyDescent="0.2">
      <c r="A402" s="729" t="s">
        <v>614</v>
      </c>
      <c r="B402" s="730" t="s">
        <v>615</v>
      </c>
      <c r="C402" s="731" t="s">
        <v>631</v>
      </c>
      <c r="D402" s="732" t="s">
        <v>632</v>
      </c>
      <c r="E402" s="733">
        <v>50113001</v>
      </c>
      <c r="F402" s="732" t="s">
        <v>646</v>
      </c>
      <c r="G402" s="731" t="s">
        <v>649</v>
      </c>
      <c r="H402" s="731">
        <v>230856</v>
      </c>
      <c r="I402" s="731">
        <v>230856</v>
      </c>
      <c r="J402" s="731" t="s">
        <v>1260</v>
      </c>
      <c r="K402" s="731" t="s">
        <v>1261</v>
      </c>
      <c r="L402" s="734">
        <v>1406.41</v>
      </c>
      <c r="M402" s="734">
        <v>1</v>
      </c>
      <c r="N402" s="735">
        <v>1406.41</v>
      </c>
    </row>
    <row r="403" spans="1:14" ht="14.45" customHeight="1" x14ac:dyDescent="0.2">
      <c r="A403" s="729" t="s">
        <v>614</v>
      </c>
      <c r="B403" s="730" t="s">
        <v>615</v>
      </c>
      <c r="C403" s="731" t="s">
        <v>631</v>
      </c>
      <c r="D403" s="732" t="s">
        <v>632</v>
      </c>
      <c r="E403" s="733">
        <v>50113001</v>
      </c>
      <c r="F403" s="732" t="s">
        <v>646</v>
      </c>
      <c r="G403" s="731" t="s">
        <v>329</v>
      </c>
      <c r="H403" s="731">
        <v>988793</v>
      </c>
      <c r="I403" s="731">
        <v>142866</v>
      </c>
      <c r="J403" s="731" t="s">
        <v>1262</v>
      </c>
      <c r="K403" s="731" t="s">
        <v>1263</v>
      </c>
      <c r="L403" s="734">
        <v>354.07</v>
      </c>
      <c r="M403" s="734">
        <v>1</v>
      </c>
      <c r="N403" s="735">
        <v>354.07</v>
      </c>
    </row>
    <row r="404" spans="1:14" ht="14.45" customHeight="1" x14ac:dyDescent="0.2">
      <c r="A404" s="729" t="s">
        <v>614</v>
      </c>
      <c r="B404" s="730" t="s">
        <v>615</v>
      </c>
      <c r="C404" s="731" t="s">
        <v>631</v>
      </c>
      <c r="D404" s="732" t="s">
        <v>632</v>
      </c>
      <c r="E404" s="733">
        <v>50113001</v>
      </c>
      <c r="F404" s="732" t="s">
        <v>646</v>
      </c>
      <c r="G404" s="731" t="s">
        <v>663</v>
      </c>
      <c r="H404" s="731">
        <v>844243</v>
      </c>
      <c r="I404" s="731">
        <v>112561</v>
      </c>
      <c r="J404" s="731" t="s">
        <v>967</v>
      </c>
      <c r="K404" s="731" t="s">
        <v>1264</v>
      </c>
      <c r="L404" s="734">
        <v>52.4</v>
      </c>
      <c r="M404" s="734">
        <v>1</v>
      </c>
      <c r="N404" s="735">
        <v>52.4</v>
      </c>
    </row>
    <row r="405" spans="1:14" ht="14.45" customHeight="1" x14ac:dyDescent="0.2">
      <c r="A405" s="729" t="s">
        <v>614</v>
      </c>
      <c r="B405" s="730" t="s">
        <v>615</v>
      </c>
      <c r="C405" s="731" t="s">
        <v>631</v>
      </c>
      <c r="D405" s="732" t="s">
        <v>632</v>
      </c>
      <c r="E405" s="733">
        <v>50113001</v>
      </c>
      <c r="F405" s="732" t="s">
        <v>646</v>
      </c>
      <c r="G405" s="731" t="s">
        <v>649</v>
      </c>
      <c r="H405" s="731">
        <v>114957</v>
      </c>
      <c r="I405" s="731">
        <v>14957</v>
      </c>
      <c r="J405" s="731" t="s">
        <v>1265</v>
      </c>
      <c r="K405" s="731" t="s">
        <v>1266</v>
      </c>
      <c r="L405" s="734">
        <v>40.030000000000008</v>
      </c>
      <c r="M405" s="734">
        <v>1</v>
      </c>
      <c r="N405" s="735">
        <v>40.030000000000008</v>
      </c>
    </row>
    <row r="406" spans="1:14" ht="14.45" customHeight="1" x14ac:dyDescent="0.2">
      <c r="A406" s="729" t="s">
        <v>614</v>
      </c>
      <c r="B406" s="730" t="s">
        <v>615</v>
      </c>
      <c r="C406" s="731" t="s">
        <v>631</v>
      </c>
      <c r="D406" s="732" t="s">
        <v>632</v>
      </c>
      <c r="E406" s="733">
        <v>50113001</v>
      </c>
      <c r="F406" s="732" t="s">
        <v>646</v>
      </c>
      <c r="G406" s="731" t="s">
        <v>649</v>
      </c>
      <c r="H406" s="731">
        <v>235813</v>
      </c>
      <c r="I406" s="731">
        <v>235813</v>
      </c>
      <c r="J406" s="731" t="s">
        <v>1267</v>
      </c>
      <c r="K406" s="731" t="s">
        <v>1268</v>
      </c>
      <c r="L406" s="734">
        <v>120.25</v>
      </c>
      <c r="M406" s="734">
        <v>1</v>
      </c>
      <c r="N406" s="735">
        <v>120.25</v>
      </c>
    </row>
    <row r="407" spans="1:14" ht="14.45" customHeight="1" x14ac:dyDescent="0.2">
      <c r="A407" s="729" t="s">
        <v>614</v>
      </c>
      <c r="B407" s="730" t="s">
        <v>615</v>
      </c>
      <c r="C407" s="731" t="s">
        <v>631</v>
      </c>
      <c r="D407" s="732" t="s">
        <v>632</v>
      </c>
      <c r="E407" s="733">
        <v>50113001</v>
      </c>
      <c r="F407" s="732" t="s">
        <v>646</v>
      </c>
      <c r="G407" s="731" t="s">
        <v>649</v>
      </c>
      <c r="H407" s="731">
        <v>175567</v>
      </c>
      <c r="I407" s="731">
        <v>75567</v>
      </c>
      <c r="J407" s="731" t="s">
        <v>1269</v>
      </c>
      <c r="K407" s="731" t="s">
        <v>1270</v>
      </c>
      <c r="L407" s="734">
        <v>585.86</v>
      </c>
      <c r="M407" s="734">
        <v>1</v>
      </c>
      <c r="N407" s="735">
        <v>585.86</v>
      </c>
    </row>
    <row r="408" spans="1:14" ht="14.45" customHeight="1" x14ac:dyDescent="0.2">
      <c r="A408" s="729" t="s">
        <v>614</v>
      </c>
      <c r="B408" s="730" t="s">
        <v>615</v>
      </c>
      <c r="C408" s="731" t="s">
        <v>631</v>
      </c>
      <c r="D408" s="732" t="s">
        <v>632</v>
      </c>
      <c r="E408" s="733">
        <v>50113001</v>
      </c>
      <c r="F408" s="732" t="s">
        <v>646</v>
      </c>
      <c r="G408" s="731" t="s">
        <v>663</v>
      </c>
      <c r="H408" s="731">
        <v>109709</v>
      </c>
      <c r="I408" s="731">
        <v>9709</v>
      </c>
      <c r="J408" s="731" t="s">
        <v>975</v>
      </c>
      <c r="K408" s="731" t="s">
        <v>976</v>
      </c>
      <c r="L408" s="734">
        <v>64.899999999999991</v>
      </c>
      <c r="M408" s="734">
        <v>27</v>
      </c>
      <c r="N408" s="735">
        <v>1752.2999999999997</v>
      </c>
    </row>
    <row r="409" spans="1:14" ht="14.45" customHeight="1" x14ac:dyDescent="0.2">
      <c r="A409" s="729" t="s">
        <v>614</v>
      </c>
      <c r="B409" s="730" t="s">
        <v>615</v>
      </c>
      <c r="C409" s="731" t="s">
        <v>631</v>
      </c>
      <c r="D409" s="732" t="s">
        <v>632</v>
      </c>
      <c r="E409" s="733">
        <v>50113001</v>
      </c>
      <c r="F409" s="732" t="s">
        <v>646</v>
      </c>
      <c r="G409" s="731" t="s">
        <v>649</v>
      </c>
      <c r="H409" s="731">
        <v>119654</v>
      </c>
      <c r="I409" s="731">
        <v>119654</v>
      </c>
      <c r="J409" s="731" t="s">
        <v>977</v>
      </c>
      <c r="K409" s="731" t="s">
        <v>978</v>
      </c>
      <c r="L409" s="734">
        <v>252.92</v>
      </c>
      <c r="M409" s="734">
        <v>1</v>
      </c>
      <c r="N409" s="735">
        <v>252.92</v>
      </c>
    </row>
    <row r="410" spans="1:14" ht="14.45" customHeight="1" x14ac:dyDescent="0.2">
      <c r="A410" s="729" t="s">
        <v>614</v>
      </c>
      <c r="B410" s="730" t="s">
        <v>615</v>
      </c>
      <c r="C410" s="731" t="s">
        <v>631</v>
      </c>
      <c r="D410" s="732" t="s">
        <v>632</v>
      </c>
      <c r="E410" s="733">
        <v>50113001</v>
      </c>
      <c r="F410" s="732" t="s">
        <v>646</v>
      </c>
      <c r="G410" s="731" t="s">
        <v>649</v>
      </c>
      <c r="H410" s="731">
        <v>149014</v>
      </c>
      <c r="I410" s="731">
        <v>49014</v>
      </c>
      <c r="J410" s="731" t="s">
        <v>981</v>
      </c>
      <c r="K410" s="731" t="s">
        <v>982</v>
      </c>
      <c r="L410" s="734">
        <v>103.31000000000003</v>
      </c>
      <c r="M410" s="734">
        <v>1</v>
      </c>
      <c r="N410" s="735">
        <v>103.31000000000003</v>
      </c>
    </row>
    <row r="411" spans="1:14" ht="14.45" customHeight="1" x14ac:dyDescent="0.2">
      <c r="A411" s="729" t="s">
        <v>614</v>
      </c>
      <c r="B411" s="730" t="s">
        <v>615</v>
      </c>
      <c r="C411" s="731" t="s">
        <v>631</v>
      </c>
      <c r="D411" s="732" t="s">
        <v>632</v>
      </c>
      <c r="E411" s="733">
        <v>50113001</v>
      </c>
      <c r="F411" s="732" t="s">
        <v>646</v>
      </c>
      <c r="G411" s="731" t="s">
        <v>649</v>
      </c>
      <c r="H411" s="731">
        <v>188850</v>
      </c>
      <c r="I411" s="731">
        <v>188850</v>
      </c>
      <c r="J411" s="731" t="s">
        <v>1271</v>
      </c>
      <c r="K411" s="731" t="s">
        <v>1272</v>
      </c>
      <c r="L411" s="734">
        <v>38.89</v>
      </c>
      <c r="M411" s="734">
        <v>1</v>
      </c>
      <c r="N411" s="735">
        <v>38.89</v>
      </c>
    </row>
    <row r="412" spans="1:14" ht="14.45" customHeight="1" x14ac:dyDescent="0.2">
      <c r="A412" s="729" t="s">
        <v>614</v>
      </c>
      <c r="B412" s="730" t="s">
        <v>615</v>
      </c>
      <c r="C412" s="731" t="s">
        <v>631</v>
      </c>
      <c r="D412" s="732" t="s">
        <v>632</v>
      </c>
      <c r="E412" s="733">
        <v>50113001</v>
      </c>
      <c r="F412" s="732" t="s">
        <v>646</v>
      </c>
      <c r="G412" s="731" t="s">
        <v>649</v>
      </c>
      <c r="H412" s="731">
        <v>188900</v>
      </c>
      <c r="I412" s="731">
        <v>88900</v>
      </c>
      <c r="J412" s="731" t="s">
        <v>987</v>
      </c>
      <c r="K412" s="731" t="s">
        <v>988</v>
      </c>
      <c r="L412" s="734">
        <v>84.71</v>
      </c>
      <c r="M412" s="734">
        <v>1</v>
      </c>
      <c r="N412" s="735">
        <v>84.71</v>
      </c>
    </row>
    <row r="413" spans="1:14" ht="14.45" customHeight="1" x14ac:dyDescent="0.2">
      <c r="A413" s="729" t="s">
        <v>614</v>
      </c>
      <c r="B413" s="730" t="s">
        <v>615</v>
      </c>
      <c r="C413" s="731" t="s">
        <v>631</v>
      </c>
      <c r="D413" s="732" t="s">
        <v>632</v>
      </c>
      <c r="E413" s="733">
        <v>50113001</v>
      </c>
      <c r="F413" s="732" t="s">
        <v>646</v>
      </c>
      <c r="G413" s="731" t="s">
        <v>649</v>
      </c>
      <c r="H413" s="731">
        <v>397057</v>
      </c>
      <c r="I413" s="731">
        <v>0</v>
      </c>
      <c r="J413" s="731" t="s">
        <v>1273</v>
      </c>
      <c r="K413" s="731" t="s">
        <v>329</v>
      </c>
      <c r="L413" s="734">
        <v>57.470000000000006</v>
      </c>
      <c r="M413" s="734">
        <v>2</v>
      </c>
      <c r="N413" s="735">
        <v>114.94000000000001</v>
      </c>
    </row>
    <row r="414" spans="1:14" ht="14.45" customHeight="1" x14ac:dyDescent="0.2">
      <c r="A414" s="729" t="s">
        <v>614</v>
      </c>
      <c r="B414" s="730" t="s">
        <v>615</v>
      </c>
      <c r="C414" s="731" t="s">
        <v>631</v>
      </c>
      <c r="D414" s="732" t="s">
        <v>632</v>
      </c>
      <c r="E414" s="733">
        <v>50113001</v>
      </c>
      <c r="F414" s="732" t="s">
        <v>646</v>
      </c>
      <c r="G414" s="731" t="s">
        <v>649</v>
      </c>
      <c r="H414" s="731">
        <v>225261</v>
      </c>
      <c r="I414" s="731">
        <v>225261</v>
      </c>
      <c r="J414" s="731" t="s">
        <v>991</v>
      </c>
      <c r="K414" s="731" t="s">
        <v>992</v>
      </c>
      <c r="L414" s="734">
        <v>57.183529411764709</v>
      </c>
      <c r="M414" s="734">
        <v>17</v>
      </c>
      <c r="N414" s="735">
        <v>972.12</v>
      </c>
    </row>
    <row r="415" spans="1:14" ht="14.45" customHeight="1" x14ac:dyDescent="0.2">
      <c r="A415" s="729" t="s">
        <v>614</v>
      </c>
      <c r="B415" s="730" t="s">
        <v>615</v>
      </c>
      <c r="C415" s="731" t="s">
        <v>631</v>
      </c>
      <c r="D415" s="732" t="s">
        <v>632</v>
      </c>
      <c r="E415" s="733">
        <v>50113001</v>
      </c>
      <c r="F415" s="732" t="s">
        <v>646</v>
      </c>
      <c r="G415" s="731" t="s">
        <v>649</v>
      </c>
      <c r="H415" s="731">
        <v>100610</v>
      </c>
      <c r="I415" s="731">
        <v>610</v>
      </c>
      <c r="J415" s="731" t="s">
        <v>995</v>
      </c>
      <c r="K415" s="731" t="s">
        <v>996</v>
      </c>
      <c r="L415" s="734">
        <v>70.693333333333314</v>
      </c>
      <c r="M415" s="734">
        <v>12</v>
      </c>
      <c r="N415" s="735">
        <v>848.31999999999971</v>
      </c>
    </row>
    <row r="416" spans="1:14" ht="14.45" customHeight="1" x14ac:dyDescent="0.2">
      <c r="A416" s="729" t="s">
        <v>614</v>
      </c>
      <c r="B416" s="730" t="s">
        <v>615</v>
      </c>
      <c r="C416" s="731" t="s">
        <v>631</v>
      </c>
      <c r="D416" s="732" t="s">
        <v>632</v>
      </c>
      <c r="E416" s="733">
        <v>50113001</v>
      </c>
      <c r="F416" s="732" t="s">
        <v>646</v>
      </c>
      <c r="G416" s="731" t="s">
        <v>649</v>
      </c>
      <c r="H416" s="731">
        <v>395294</v>
      </c>
      <c r="I416" s="731">
        <v>180306</v>
      </c>
      <c r="J416" s="731" t="s">
        <v>997</v>
      </c>
      <c r="K416" s="731" t="s">
        <v>999</v>
      </c>
      <c r="L416" s="734">
        <v>208.42999999999995</v>
      </c>
      <c r="M416" s="734">
        <v>2</v>
      </c>
      <c r="N416" s="735">
        <v>416.8599999999999</v>
      </c>
    </row>
    <row r="417" spans="1:14" ht="14.45" customHeight="1" x14ac:dyDescent="0.2">
      <c r="A417" s="729" t="s">
        <v>614</v>
      </c>
      <c r="B417" s="730" t="s">
        <v>615</v>
      </c>
      <c r="C417" s="731" t="s">
        <v>631</v>
      </c>
      <c r="D417" s="732" t="s">
        <v>632</v>
      </c>
      <c r="E417" s="733">
        <v>50113001</v>
      </c>
      <c r="F417" s="732" t="s">
        <v>646</v>
      </c>
      <c r="G417" s="731" t="s">
        <v>649</v>
      </c>
      <c r="H417" s="731">
        <v>180172</v>
      </c>
      <c r="I417" s="731">
        <v>180172</v>
      </c>
      <c r="J417" s="731" t="s">
        <v>1000</v>
      </c>
      <c r="K417" s="731" t="s">
        <v>1001</v>
      </c>
      <c r="L417" s="734">
        <v>123.30000000000003</v>
      </c>
      <c r="M417" s="734">
        <v>2</v>
      </c>
      <c r="N417" s="735">
        <v>246.60000000000005</v>
      </c>
    </row>
    <row r="418" spans="1:14" ht="14.45" customHeight="1" x14ac:dyDescent="0.2">
      <c r="A418" s="729" t="s">
        <v>614</v>
      </c>
      <c r="B418" s="730" t="s">
        <v>615</v>
      </c>
      <c r="C418" s="731" t="s">
        <v>631</v>
      </c>
      <c r="D418" s="732" t="s">
        <v>632</v>
      </c>
      <c r="E418" s="733">
        <v>50113001</v>
      </c>
      <c r="F418" s="732" t="s">
        <v>646</v>
      </c>
      <c r="G418" s="731" t="s">
        <v>649</v>
      </c>
      <c r="H418" s="731">
        <v>158198</v>
      </c>
      <c r="I418" s="731">
        <v>158198</v>
      </c>
      <c r="J418" s="731" t="s">
        <v>1002</v>
      </c>
      <c r="K418" s="731" t="s">
        <v>1003</v>
      </c>
      <c r="L418" s="734">
        <v>195.23</v>
      </c>
      <c r="M418" s="734">
        <v>1</v>
      </c>
      <c r="N418" s="735">
        <v>195.23</v>
      </c>
    </row>
    <row r="419" spans="1:14" ht="14.45" customHeight="1" x14ac:dyDescent="0.2">
      <c r="A419" s="729" t="s">
        <v>614</v>
      </c>
      <c r="B419" s="730" t="s">
        <v>615</v>
      </c>
      <c r="C419" s="731" t="s">
        <v>631</v>
      </c>
      <c r="D419" s="732" t="s">
        <v>632</v>
      </c>
      <c r="E419" s="733">
        <v>50113001</v>
      </c>
      <c r="F419" s="732" t="s">
        <v>646</v>
      </c>
      <c r="G419" s="731" t="s">
        <v>663</v>
      </c>
      <c r="H419" s="731">
        <v>189657</v>
      </c>
      <c r="I419" s="731">
        <v>189657</v>
      </c>
      <c r="J419" s="731" t="s">
        <v>1274</v>
      </c>
      <c r="K419" s="731" t="s">
        <v>962</v>
      </c>
      <c r="L419" s="734">
        <v>77.13000000000001</v>
      </c>
      <c r="M419" s="734">
        <v>1</v>
      </c>
      <c r="N419" s="735">
        <v>77.13000000000001</v>
      </c>
    </row>
    <row r="420" spans="1:14" ht="14.45" customHeight="1" x14ac:dyDescent="0.2">
      <c r="A420" s="729" t="s">
        <v>614</v>
      </c>
      <c r="B420" s="730" t="s">
        <v>615</v>
      </c>
      <c r="C420" s="731" t="s">
        <v>631</v>
      </c>
      <c r="D420" s="732" t="s">
        <v>632</v>
      </c>
      <c r="E420" s="733">
        <v>50113001</v>
      </c>
      <c r="F420" s="732" t="s">
        <v>646</v>
      </c>
      <c r="G420" s="731" t="s">
        <v>649</v>
      </c>
      <c r="H420" s="731">
        <v>846846</v>
      </c>
      <c r="I420" s="731">
        <v>0</v>
      </c>
      <c r="J420" s="731" t="s">
        <v>1275</v>
      </c>
      <c r="K420" s="731" t="s">
        <v>329</v>
      </c>
      <c r="L420" s="734">
        <v>43.100000000000009</v>
      </c>
      <c r="M420" s="734">
        <v>1</v>
      </c>
      <c r="N420" s="735">
        <v>43.100000000000009</v>
      </c>
    </row>
    <row r="421" spans="1:14" ht="14.45" customHeight="1" x14ac:dyDescent="0.2">
      <c r="A421" s="729" t="s">
        <v>614</v>
      </c>
      <c r="B421" s="730" t="s">
        <v>615</v>
      </c>
      <c r="C421" s="731" t="s">
        <v>631</v>
      </c>
      <c r="D421" s="732" t="s">
        <v>632</v>
      </c>
      <c r="E421" s="733">
        <v>50113001</v>
      </c>
      <c r="F421" s="732" t="s">
        <v>646</v>
      </c>
      <c r="G421" s="731" t="s">
        <v>649</v>
      </c>
      <c r="H421" s="731">
        <v>100616</v>
      </c>
      <c r="I421" s="731">
        <v>616</v>
      </c>
      <c r="J421" s="731" t="s">
        <v>1276</v>
      </c>
      <c r="K421" s="731" t="s">
        <v>1277</v>
      </c>
      <c r="L421" s="734">
        <v>133.10000000000002</v>
      </c>
      <c r="M421" s="734">
        <v>1</v>
      </c>
      <c r="N421" s="735">
        <v>133.10000000000002</v>
      </c>
    </row>
    <row r="422" spans="1:14" ht="14.45" customHeight="1" x14ac:dyDescent="0.2">
      <c r="A422" s="729" t="s">
        <v>614</v>
      </c>
      <c r="B422" s="730" t="s">
        <v>615</v>
      </c>
      <c r="C422" s="731" t="s">
        <v>631</v>
      </c>
      <c r="D422" s="732" t="s">
        <v>632</v>
      </c>
      <c r="E422" s="733">
        <v>50113001</v>
      </c>
      <c r="F422" s="732" t="s">
        <v>646</v>
      </c>
      <c r="G422" s="731" t="s">
        <v>649</v>
      </c>
      <c r="H422" s="731">
        <v>175025</v>
      </c>
      <c r="I422" s="731">
        <v>75025</v>
      </c>
      <c r="J422" s="731" t="s">
        <v>1276</v>
      </c>
      <c r="K422" s="731" t="s">
        <v>1278</v>
      </c>
      <c r="L422" s="734">
        <v>73.610000000000028</v>
      </c>
      <c r="M422" s="734">
        <v>1</v>
      </c>
      <c r="N422" s="735">
        <v>73.610000000000028</v>
      </c>
    </row>
    <row r="423" spans="1:14" ht="14.45" customHeight="1" x14ac:dyDescent="0.2">
      <c r="A423" s="729" t="s">
        <v>614</v>
      </c>
      <c r="B423" s="730" t="s">
        <v>615</v>
      </c>
      <c r="C423" s="731" t="s">
        <v>631</v>
      </c>
      <c r="D423" s="732" t="s">
        <v>632</v>
      </c>
      <c r="E423" s="733">
        <v>50113001</v>
      </c>
      <c r="F423" s="732" t="s">
        <v>646</v>
      </c>
      <c r="G423" s="731" t="s">
        <v>649</v>
      </c>
      <c r="H423" s="731">
        <v>191836</v>
      </c>
      <c r="I423" s="731">
        <v>91836</v>
      </c>
      <c r="J423" s="731" t="s">
        <v>1015</v>
      </c>
      <c r="K423" s="731" t="s">
        <v>1016</v>
      </c>
      <c r="L423" s="734">
        <v>44.61</v>
      </c>
      <c r="M423" s="734">
        <v>5</v>
      </c>
      <c r="N423" s="735">
        <v>223.05</v>
      </c>
    </row>
    <row r="424" spans="1:14" ht="14.45" customHeight="1" x14ac:dyDescent="0.2">
      <c r="A424" s="729" t="s">
        <v>614</v>
      </c>
      <c r="B424" s="730" t="s">
        <v>615</v>
      </c>
      <c r="C424" s="731" t="s">
        <v>631</v>
      </c>
      <c r="D424" s="732" t="s">
        <v>632</v>
      </c>
      <c r="E424" s="733">
        <v>50113001</v>
      </c>
      <c r="F424" s="732" t="s">
        <v>646</v>
      </c>
      <c r="G424" s="731" t="s">
        <v>649</v>
      </c>
      <c r="H424" s="731">
        <v>128786</v>
      </c>
      <c r="I424" s="731">
        <v>28786</v>
      </c>
      <c r="J424" s="731" t="s">
        <v>1279</v>
      </c>
      <c r="K424" s="731" t="s">
        <v>1280</v>
      </c>
      <c r="L424" s="734">
        <v>278.40000000000003</v>
      </c>
      <c r="M424" s="734">
        <v>1</v>
      </c>
      <c r="N424" s="735">
        <v>278.40000000000003</v>
      </c>
    </row>
    <row r="425" spans="1:14" ht="14.45" customHeight="1" x14ac:dyDescent="0.2">
      <c r="A425" s="729" t="s">
        <v>614</v>
      </c>
      <c r="B425" s="730" t="s">
        <v>615</v>
      </c>
      <c r="C425" s="731" t="s">
        <v>631</v>
      </c>
      <c r="D425" s="732" t="s">
        <v>632</v>
      </c>
      <c r="E425" s="733">
        <v>50113001</v>
      </c>
      <c r="F425" s="732" t="s">
        <v>646</v>
      </c>
      <c r="G425" s="731" t="s">
        <v>649</v>
      </c>
      <c r="H425" s="731">
        <v>221998</v>
      </c>
      <c r="I425" s="731">
        <v>221998</v>
      </c>
      <c r="J425" s="731" t="s">
        <v>1281</v>
      </c>
      <c r="K425" s="731" t="s">
        <v>1282</v>
      </c>
      <c r="L425" s="734">
        <v>22.41</v>
      </c>
      <c r="M425" s="734">
        <v>47</v>
      </c>
      <c r="N425" s="735">
        <v>1053.27</v>
      </c>
    </row>
    <row r="426" spans="1:14" ht="14.45" customHeight="1" x14ac:dyDescent="0.2">
      <c r="A426" s="729" t="s">
        <v>614</v>
      </c>
      <c r="B426" s="730" t="s">
        <v>615</v>
      </c>
      <c r="C426" s="731" t="s">
        <v>631</v>
      </c>
      <c r="D426" s="732" t="s">
        <v>632</v>
      </c>
      <c r="E426" s="733">
        <v>50113001</v>
      </c>
      <c r="F426" s="732" t="s">
        <v>646</v>
      </c>
      <c r="G426" s="731" t="s">
        <v>649</v>
      </c>
      <c r="H426" s="731">
        <v>242203</v>
      </c>
      <c r="I426" s="731">
        <v>242203</v>
      </c>
      <c r="J426" s="731" t="s">
        <v>1283</v>
      </c>
      <c r="K426" s="731" t="s">
        <v>1284</v>
      </c>
      <c r="L426" s="734">
        <v>104.5</v>
      </c>
      <c r="M426" s="734">
        <v>4</v>
      </c>
      <c r="N426" s="735">
        <v>418</v>
      </c>
    </row>
    <row r="427" spans="1:14" ht="14.45" customHeight="1" x14ac:dyDescent="0.2">
      <c r="A427" s="729" t="s">
        <v>614</v>
      </c>
      <c r="B427" s="730" t="s">
        <v>615</v>
      </c>
      <c r="C427" s="731" t="s">
        <v>631</v>
      </c>
      <c r="D427" s="732" t="s">
        <v>632</v>
      </c>
      <c r="E427" s="733">
        <v>50113001</v>
      </c>
      <c r="F427" s="732" t="s">
        <v>646</v>
      </c>
      <c r="G427" s="731" t="s">
        <v>649</v>
      </c>
      <c r="H427" s="731">
        <v>143979</v>
      </c>
      <c r="I427" s="731">
        <v>43979</v>
      </c>
      <c r="J427" s="731" t="s">
        <v>1022</v>
      </c>
      <c r="K427" s="731" t="s">
        <v>1023</v>
      </c>
      <c r="L427" s="734">
        <v>84.986666666666679</v>
      </c>
      <c r="M427" s="734">
        <v>3</v>
      </c>
      <c r="N427" s="735">
        <v>254.96000000000004</v>
      </c>
    </row>
    <row r="428" spans="1:14" ht="14.45" customHeight="1" x14ac:dyDescent="0.2">
      <c r="A428" s="729" t="s">
        <v>614</v>
      </c>
      <c r="B428" s="730" t="s">
        <v>615</v>
      </c>
      <c r="C428" s="731" t="s">
        <v>631</v>
      </c>
      <c r="D428" s="732" t="s">
        <v>632</v>
      </c>
      <c r="E428" s="733">
        <v>50113001</v>
      </c>
      <c r="F428" s="732" t="s">
        <v>646</v>
      </c>
      <c r="G428" s="731" t="s">
        <v>649</v>
      </c>
      <c r="H428" s="731">
        <v>104160</v>
      </c>
      <c r="I428" s="731">
        <v>4160</v>
      </c>
      <c r="J428" s="731" t="s">
        <v>1285</v>
      </c>
      <c r="K428" s="731" t="s">
        <v>1286</v>
      </c>
      <c r="L428" s="734">
        <v>73.909999999999982</v>
      </c>
      <c r="M428" s="734">
        <v>1</v>
      </c>
      <c r="N428" s="735">
        <v>73.909999999999982</v>
      </c>
    </row>
    <row r="429" spans="1:14" ht="14.45" customHeight="1" x14ac:dyDescent="0.2">
      <c r="A429" s="729" t="s">
        <v>614</v>
      </c>
      <c r="B429" s="730" t="s">
        <v>615</v>
      </c>
      <c r="C429" s="731" t="s">
        <v>631</v>
      </c>
      <c r="D429" s="732" t="s">
        <v>632</v>
      </c>
      <c r="E429" s="733">
        <v>50113001</v>
      </c>
      <c r="F429" s="732" t="s">
        <v>646</v>
      </c>
      <c r="G429" s="731" t="s">
        <v>663</v>
      </c>
      <c r="H429" s="731">
        <v>56976</v>
      </c>
      <c r="I429" s="731">
        <v>56976</v>
      </c>
      <c r="J429" s="731" t="s">
        <v>1287</v>
      </c>
      <c r="K429" s="731" t="s">
        <v>1288</v>
      </c>
      <c r="L429" s="734">
        <v>11.83</v>
      </c>
      <c r="M429" s="734">
        <v>1</v>
      </c>
      <c r="N429" s="735">
        <v>11.83</v>
      </c>
    </row>
    <row r="430" spans="1:14" ht="14.45" customHeight="1" x14ac:dyDescent="0.2">
      <c r="A430" s="729" t="s">
        <v>614</v>
      </c>
      <c r="B430" s="730" t="s">
        <v>615</v>
      </c>
      <c r="C430" s="731" t="s">
        <v>631</v>
      </c>
      <c r="D430" s="732" t="s">
        <v>632</v>
      </c>
      <c r="E430" s="733">
        <v>50113001</v>
      </c>
      <c r="F430" s="732" t="s">
        <v>646</v>
      </c>
      <c r="G430" s="731" t="s">
        <v>663</v>
      </c>
      <c r="H430" s="731">
        <v>150309</v>
      </c>
      <c r="I430" s="731">
        <v>50309</v>
      </c>
      <c r="J430" s="731" t="s">
        <v>1289</v>
      </c>
      <c r="K430" s="731" t="s">
        <v>972</v>
      </c>
      <c r="L430" s="734">
        <v>27.57</v>
      </c>
      <c r="M430" s="734">
        <v>2</v>
      </c>
      <c r="N430" s="735">
        <v>55.14</v>
      </c>
    </row>
    <row r="431" spans="1:14" ht="14.45" customHeight="1" x14ac:dyDescent="0.2">
      <c r="A431" s="729" t="s">
        <v>614</v>
      </c>
      <c r="B431" s="730" t="s">
        <v>615</v>
      </c>
      <c r="C431" s="731" t="s">
        <v>631</v>
      </c>
      <c r="D431" s="732" t="s">
        <v>632</v>
      </c>
      <c r="E431" s="733">
        <v>50113001</v>
      </c>
      <c r="F431" s="732" t="s">
        <v>646</v>
      </c>
      <c r="G431" s="731" t="s">
        <v>649</v>
      </c>
      <c r="H431" s="731">
        <v>849896</v>
      </c>
      <c r="I431" s="731">
        <v>134281</v>
      </c>
      <c r="J431" s="731" t="s">
        <v>1290</v>
      </c>
      <c r="K431" s="731" t="s">
        <v>1291</v>
      </c>
      <c r="L431" s="734">
        <v>157.43999999999997</v>
      </c>
      <c r="M431" s="734">
        <v>1</v>
      </c>
      <c r="N431" s="735">
        <v>157.43999999999997</v>
      </c>
    </row>
    <row r="432" spans="1:14" ht="14.45" customHeight="1" x14ac:dyDescent="0.2">
      <c r="A432" s="729" t="s">
        <v>614</v>
      </c>
      <c r="B432" s="730" t="s">
        <v>615</v>
      </c>
      <c r="C432" s="731" t="s">
        <v>631</v>
      </c>
      <c r="D432" s="732" t="s">
        <v>632</v>
      </c>
      <c r="E432" s="733">
        <v>50113001</v>
      </c>
      <c r="F432" s="732" t="s">
        <v>646</v>
      </c>
      <c r="G432" s="731" t="s">
        <v>663</v>
      </c>
      <c r="H432" s="731">
        <v>131934</v>
      </c>
      <c r="I432" s="731">
        <v>31934</v>
      </c>
      <c r="J432" s="731" t="s">
        <v>1036</v>
      </c>
      <c r="K432" s="731" t="s">
        <v>1037</v>
      </c>
      <c r="L432" s="734">
        <v>49.760000000000012</v>
      </c>
      <c r="M432" s="734">
        <v>1</v>
      </c>
      <c r="N432" s="735">
        <v>49.760000000000012</v>
      </c>
    </row>
    <row r="433" spans="1:14" ht="14.45" customHeight="1" x14ac:dyDescent="0.2">
      <c r="A433" s="729" t="s">
        <v>614</v>
      </c>
      <c r="B433" s="730" t="s">
        <v>615</v>
      </c>
      <c r="C433" s="731" t="s">
        <v>631</v>
      </c>
      <c r="D433" s="732" t="s">
        <v>632</v>
      </c>
      <c r="E433" s="733">
        <v>50113001</v>
      </c>
      <c r="F433" s="732" t="s">
        <v>646</v>
      </c>
      <c r="G433" s="731" t="s">
        <v>663</v>
      </c>
      <c r="H433" s="731">
        <v>231956</v>
      </c>
      <c r="I433" s="731">
        <v>231956</v>
      </c>
      <c r="J433" s="731" t="s">
        <v>1036</v>
      </c>
      <c r="K433" s="731" t="s">
        <v>1037</v>
      </c>
      <c r="L433" s="734">
        <v>49.78</v>
      </c>
      <c r="M433" s="734">
        <v>1</v>
      </c>
      <c r="N433" s="735">
        <v>49.78</v>
      </c>
    </row>
    <row r="434" spans="1:14" ht="14.45" customHeight="1" x14ac:dyDescent="0.2">
      <c r="A434" s="729" t="s">
        <v>614</v>
      </c>
      <c r="B434" s="730" t="s">
        <v>615</v>
      </c>
      <c r="C434" s="731" t="s">
        <v>631</v>
      </c>
      <c r="D434" s="732" t="s">
        <v>632</v>
      </c>
      <c r="E434" s="733">
        <v>50113001</v>
      </c>
      <c r="F434" s="732" t="s">
        <v>646</v>
      </c>
      <c r="G434" s="731" t="s">
        <v>649</v>
      </c>
      <c r="H434" s="731">
        <v>207726</v>
      </c>
      <c r="I434" s="731">
        <v>207726</v>
      </c>
      <c r="J434" s="731" t="s">
        <v>1042</v>
      </c>
      <c r="K434" s="731" t="s">
        <v>1292</v>
      </c>
      <c r="L434" s="734">
        <v>112.30999999999999</v>
      </c>
      <c r="M434" s="734">
        <v>5</v>
      </c>
      <c r="N434" s="735">
        <v>561.54999999999995</v>
      </c>
    </row>
    <row r="435" spans="1:14" ht="14.45" customHeight="1" x14ac:dyDescent="0.2">
      <c r="A435" s="729" t="s">
        <v>614</v>
      </c>
      <c r="B435" s="730" t="s">
        <v>615</v>
      </c>
      <c r="C435" s="731" t="s">
        <v>631</v>
      </c>
      <c r="D435" s="732" t="s">
        <v>632</v>
      </c>
      <c r="E435" s="733">
        <v>50113001</v>
      </c>
      <c r="F435" s="732" t="s">
        <v>646</v>
      </c>
      <c r="G435" s="731" t="s">
        <v>649</v>
      </c>
      <c r="H435" s="731">
        <v>207721</v>
      </c>
      <c r="I435" s="731">
        <v>207721</v>
      </c>
      <c r="J435" s="731" t="s">
        <v>1042</v>
      </c>
      <c r="K435" s="731" t="s">
        <v>1043</v>
      </c>
      <c r="L435" s="734">
        <v>308.14999999999992</v>
      </c>
      <c r="M435" s="734">
        <v>2</v>
      </c>
      <c r="N435" s="735">
        <v>616.29999999999984</v>
      </c>
    </row>
    <row r="436" spans="1:14" ht="14.45" customHeight="1" x14ac:dyDescent="0.2">
      <c r="A436" s="729" t="s">
        <v>614</v>
      </c>
      <c r="B436" s="730" t="s">
        <v>615</v>
      </c>
      <c r="C436" s="731" t="s">
        <v>631</v>
      </c>
      <c r="D436" s="732" t="s">
        <v>632</v>
      </c>
      <c r="E436" s="733">
        <v>50113001</v>
      </c>
      <c r="F436" s="732" t="s">
        <v>646</v>
      </c>
      <c r="G436" s="731" t="s">
        <v>649</v>
      </c>
      <c r="H436" s="731">
        <v>840464</v>
      </c>
      <c r="I436" s="731">
        <v>0</v>
      </c>
      <c r="J436" s="731" t="s">
        <v>1293</v>
      </c>
      <c r="K436" s="731" t="s">
        <v>1294</v>
      </c>
      <c r="L436" s="734">
        <v>45.49</v>
      </c>
      <c r="M436" s="734">
        <v>1</v>
      </c>
      <c r="N436" s="735">
        <v>45.49</v>
      </c>
    </row>
    <row r="437" spans="1:14" ht="14.45" customHeight="1" x14ac:dyDescent="0.2">
      <c r="A437" s="729" t="s">
        <v>614</v>
      </c>
      <c r="B437" s="730" t="s">
        <v>615</v>
      </c>
      <c r="C437" s="731" t="s">
        <v>631</v>
      </c>
      <c r="D437" s="732" t="s">
        <v>632</v>
      </c>
      <c r="E437" s="733">
        <v>50113001</v>
      </c>
      <c r="F437" s="732" t="s">
        <v>646</v>
      </c>
      <c r="G437" s="731" t="s">
        <v>649</v>
      </c>
      <c r="H437" s="731">
        <v>148675</v>
      </c>
      <c r="I437" s="731">
        <v>148675</v>
      </c>
      <c r="J437" s="731" t="s">
        <v>1050</v>
      </c>
      <c r="K437" s="731" t="s">
        <v>1052</v>
      </c>
      <c r="L437" s="734">
        <v>243.73000000000005</v>
      </c>
      <c r="M437" s="734">
        <v>1</v>
      </c>
      <c r="N437" s="735">
        <v>243.73000000000005</v>
      </c>
    </row>
    <row r="438" spans="1:14" ht="14.45" customHeight="1" x14ac:dyDescent="0.2">
      <c r="A438" s="729" t="s">
        <v>614</v>
      </c>
      <c r="B438" s="730" t="s">
        <v>615</v>
      </c>
      <c r="C438" s="731" t="s">
        <v>631</v>
      </c>
      <c r="D438" s="732" t="s">
        <v>632</v>
      </c>
      <c r="E438" s="733">
        <v>50113001</v>
      </c>
      <c r="F438" s="732" t="s">
        <v>646</v>
      </c>
      <c r="G438" s="731" t="s">
        <v>649</v>
      </c>
      <c r="H438" s="731">
        <v>200901</v>
      </c>
      <c r="I438" s="731">
        <v>200901</v>
      </c>
      <c r="J438" s="731" t="s">
        <v>1055</v>
      </c>
      <c r="K438" s="731" t="s">
        <v>1056</v>
      </c>
      <c r="L438" s="734">
        <v>128.60888888888888</v>
      </c>
      <c r="M438" s="734">
        <v>27</v>
      </c>
      <c r="N438" s="735">
        <v>3472.44</v>
      </c>
    </row>
    <row r="439" spans="1:14" ht="14.45" customHeight="1" x14ac:dyDescent="0.2">
      <c r="A439" s="729" t="s">
        <v>614</v>
      </c>
      <c r="B439" s="730" t="s">
        <v>615</v>
      </c>
      <c r="C439" s="731" t="s">
        <v>631</v>
      </c>
      <c r="D439" s="732" t="s">
        <v>632</v>
      </c>
      <c r="E439" s="733">
        <v>50113001</v>
      </c>
      <c r="F439" s="732" t="s">
        <v>646</v>
      </c>
      <c r="G439" s="731" t="s">
        <v>649</v>
      </c>
      <c r="H439" s="731">
        <v>130526</v>
      </c>
      <c r="I439" s="731">
        <v>30526</v>
      </c>
      <c r="J439" s="731" t="s">
        <v>1062</v>
      </c>
      <c r="K439" s="731" t="s">
        <v>1063</v>
      </c>
      <c r="L439" s="734">
        <v>328.53000000000003</v>
      </c>
      <c r="M439" s="734">
        <v>2</v>
      </c>
      <c r="N439" s="735">
        <v>657.06000000000006</v>
      </c>
    </row>
    <row r="440" spans="1:14" ht="14.45" customHeight="1" x14ac:dyDescent="0.2">
      <c r="A440" s="729" t="s">
        <v>614</v>
      </c>
      <c r="B440" s="730" t="s">
        <v>615</v>
      </c>
      <c r="C440" s="731" t="s">
        <v>631</v>
      </c>
      <c r="D440" s="732" t="s">
        <v>632</v>
      </c>
      <c r="E440" s="733">
        <v>50113001</v>
      </c>
      <c r="F440" s="732" t="s">
        <v>646</v>
      </c>
      <c r="G440" s="731" t="s">
        <v>663</v>
      </c>
      <c r="H440" s="731">
        <v>199600</v>
      </c>
      <c r="I440" s="731">
        <v>99600</v>
      </c>
      <c r="J440" s="731" t="s">
        <v>1064</v>
      </c>
      <c r="K440" s="731" t="s">
        <v>1065</v>
      </c>
      <c r="L440" s="734">
        <v>99.89</v>
      </c>
      <c r="M440" s="734">
        <v>3</v>
      </c>
      <c r="N440" s="735">
        <v>299.67</v>
      </c>
    </row>
    <row r="441" spans="1:14" ht="14.45" customHeight="1" x14ac:dyDescent="0.2">
      <c r="A441" s="729" t="s">
        <v>614</v>
      </c>
      <c r="B441" s="730" t="s">
        <v>615</v>
      </c>
      <c r="C441" s="731" t="s">
        <v>631</v>
      </c>
      <c r="D441" s="732" t="s">
        <v>632</v>
      </c>
      <c r="E441" s="733">
        <v>50113001</v>
      </c>
      <c r="F441" s="732" t="s">
        <v>646</v>
      </c>
      <c r="G441" s="731" t="s">
        <v>663</v>
      </c>
      <c r="H441" s="731">
        <v>233366</v>
      </c>
      <c r="I441" s="731">
        <v>233366</v>
      </c>
      <c r="J441" s="731" t="s">
        <v>1069</v>
      </c>
      <c r="K441" s="731" t="s">
        <v>1071</v>
      </c>
      <c r="L441" s="734">
        <v>46.38</v>
      </c>
      <c r="M441" s="734">
        <v>1</v>
      </c>
      <c r="N441" s="735">
        <v>46.38</v>
      </c>
    </row>
    <row r="442" spans="1:14" ht="14.45" customHeight="1" x14ac:dyDescent="0.2">
      <c r="A442" s="729" t="s">
        <v>614</v>
      </c>
      <c r="B442" s="730" t="s">
        <v>615</v>
      </c>
      <c r="C442" s="731" t="s">
        <v>631</v>
      </c>
      <c r="D442" s="732" t="s">
        <v>632</v>
      </c>
      <c r="E442" s="733">
        <v>50113013</v>
      </c>
      <c r="F442" s="732" t="s">
        <v>1077</v>
      </c>
      <c r="G442" s="731" t="s">
        <v>329</v>
      </c>
      <c r="H442" s="731">
        <v>243369</v>
      </c>
      <c r="I442" s="731">
        <v>243369</v>
      </c>
      <c r="J442" s="731" t="s">
        <v>1295</v>
      </c>
      <c r="K442" s="731" t="s">
        <v>1296</v>
      </c>
      <c r="L442" s="734">
        <v>544.39</v>
      </c>
      <c r="M442" s="734">
        <v>2.8</v>
      </c>
      <c r="N442" s="735">
        <v>1524.2919999999999</v>
      </c>
    </row>
    <row r="443" spans="1:14" ht="14.45" customHeight="1" x14ac:dyDescent="0.2">
      <c r="A443" s="729" t="s">
        <v>614</v>
      </c>
      <c r="B443" s="730" t="s">
        <v>615</v>
      </c>
      <c r="C443" s="731" t="s">
        <v>631</v>
      </c>
      <c r="D443" s="732" t="s">
        <v>632</v>
      </c>
      <c r="E443" s="733">
        <v>50113013</v>
      </c>
      <c r="F443" s="732" t="s">
        <v>1077</v>
      </c>
      <c r="G443" s="731" t="s">
        <v>649</v>
      </c>
      <c r="H443" s="731">
        <v>203097</v>
      </c>
      <c r="I443" s="731">
        <v>203097</v>
      </c>
      <c r="J443" s="731" t="s">
        <v>1078</v>
      </c>
      <c r="K443" s="731" t="s">
        <v>1079</v>
      </c>
      <c r="L443" s="734">
        <v>166.70444444444445</v>
      </c>
      <c r="M443" s="734">
        <v>9</v>
      </c>
      <c r="N443" s="735">
        <v>1500.34</v>
      </c>
    </row>
    <row r="444" spans="1:14" ht="14.45" customHeight="1" x14ac:dyDescent="0.2">
      <c r="A444" s="729" t="s">
        <v>614</v>
      </c>
      <c r="B444" s="730" t="s">
        <v>615</v>
      </c>
      <c r="C444" s="731" t="s">
        <v>631</v>
      </c>
      <c r="D444" s="732" t="s">
        <v>632</v>
      </c>
      <c r="E444" s="733">
        <v>50113013</v>
      </c>
      <c r="F444" s="732" t="s">
        <v>1077</v>
      </c>
      <c r="G444" s="731" t="s">
        <v>649</v>
      </c>
      <c r="H444" s="731">
        <v>172972</v>
      </c>
      <c r="I444" s="731">
        <v>72972</v>
      </c>
      <c r="J444" s="731" t="s">
        <v>1080</v>
      </c>
      <c r="K444" s="731" t="s">
        <v>1081</v>
      </c>
      <c r="L444" s="734">
        <v>203.71999999999997</v>
      </c>
      <c r="M444" s="734">
        <v>64.599999999999994</v>
      </c>
      <c r="N444" s="735">
        <v>13160.311999999996</v>
      </c>
    </row>
    <row r="445" spans="1:14" ht="14.45" customHeight="1" x14ac:dyDescent="0.2">
      <c r="A445" s="729" t="s">
        <v>614</v>
      </c>
      <c r="B445" s="730" t="s">
        <v>615</v>
      </c>
      <c r="C445" s="731" t="s">
        <v>631</v>
      </c>
      <c r="D445" s="732" t="s">
        <v>632</v>
      </c>
      <c r="E445" s="733">
        <v>50113013</v>
      </c>
      <c r="F445" s="732" t="s">
        <v>1077</v>
      </c>
      <c r="G445" s="731" t="s">
        <v>663</v>
      </c>
      <c r="H445" s="731">
        <v>164831</v>
      </c>
      <c r="I445" s="731">
        <v>64831</v>
      </c>
      <c r="J445" s="731" t="s">
        <v>1084</v>
      </c>
      <c r="K445" s="731" t="s">
        <v>1085</v>
      </c>
      <c r="L445" s="734">
        <v>196.0200000000001</v>
      </c>
      <c r="M445" s="734">
        <v>9.6999999999999975</v>
      </c>
      <c r="N445" s="735">
        <v>1901.3940000000005</v>
      </c>
    </row>
    <row r="446" spans="1:14" ht="14.45" customHeight="1" x14ac:dyDescent="0.2">
      <c r="A446" s="729" t="s">
        <v>614</v>
      </c>
      <c r="B446" s="730" t="s">
        <v>615</v>
      </c>
      <c r="C446" s="731" t="s">
        <v>631</v>
      </c>
      <c r="D446" s="732" t="s">
        <v>632</v>
      </c>
      <c r="E446" s="733">
        <v>50113013</v>
      </c>
      <c r="F446" s="732" t="s">
        <v>1077</v>
      </c>
      <c r="G446" s="731" t="s">
        <v>649</v>
      </c>
      <c r="H446" s="731">
        <v>183926</v>
      </c>
      <c r="I446" s="731">
        <v>183926</v>
      </c>
      <c r="J446" s="731" t="s">
        <v>1086</v>
      </c>
      <c r="K446" s="731" t="s">
        <v>1087</v>
      </c>
      <c r="L446" s="734">
        <v>128.9090585878813</v>
      </c>
      <c r="M446" s="734">
        <v>199.70000000000098</v>
      </c>
      <c r="N446" s="735">
        <v>25743.139000000021</v>
      </c>
    </row>
    <row r="447" spans="1:14" ht="14.45" customHeight="1" x14ac:dyDescent="0.2">
      <c r="A447" s="729" t="s">
        <v>614</v>
      </c>
      <c r="B447" s="730" t="s">
        <v>615</v>
      </c>
      <c r="C447" s="731" t="s">
        <v>631</v>
      </c>
      <c r="D447" s="732" t="s">
        <v>632</v>
      </c>
      <c r="E447" s="733">
        <v>50113013</v>
      </c>
      <c r="F447" s="732" t="s">
        <v>1077</v>
      </c>
      <c r="G447" s="731" t="s">
        <v>649</v>
      </c>
      <c r="H447" s="731">
        <v>117171</v>
      </c>
      <c r="I447" s="731">
        <v>17171</v>
      </c>
      <c r="J447" s="731" t="s">
        <v>1297</v>
      </c>
      <c r="K447" s="731" t="s">
        <v>1298</v>
      </c>
      <c r="L447" s="734">
        <v>72.839999999999989</v>
      </c>
      <c r="M447" s="734">
        <v>4</v>
      </c>
      <c r="N447" s="735">
        <v>291.35999999999996</v>
      </c>
    </row>
    <row r="448" spans="1:14" ht="14.45" customHeight="1" x14ac:dyDescent="0.2">
      <c r="A448" s="729" t="s">
        <v>614</v>
      </c>
      <c r="B448" s="730" t="s">
        <v>615</v>
      </c>
      <c r="C448" s="731" t="s">
        <v>631</v>
      </c>
      <c r="D448" s="732" t="s">
        <v>632</v>
      </c>
      <c r="E448" s="733">
        <v>50113013</v>
      </c>
      <c r="F448" s="732" t="s">
        <v>1077</v>
      </c>
      <c r="G448" s="731" t="s">
        <v>649</v>
      </c>
      <c r="H448" s="731">
        <v>131656</v>
      </c>
      <c r="I448" s="731">
        <v>131656</v>
      </c>
      <c r="J448" s="731" t="s">
        <v>1088</v>
      </c>
      <c r="K448" s="731" t="s">
        <v>1089</v>
      </c>
      <c r="L448" s="734">
        <v>959.35400000000004</v>
      </c>
      <c r="M448" s="734">
        <v>2.2000000000000002</v>
      </c>
      <c r="N448" s="735">
        <v>2110.5788000000002</v>
      </c>
    </row>
    <row r="449" spans="1:14" ht="14.45" customHeight="1" x14ac:dyDescent="0.2">
      <c r="A449" s="729" t="s">
        <v>614</v>
      </c>
      <c r="B449" s="730" t="s">
        <v>615</v>
      </c>
      <c r="C449" s="731" t="s">
        <v>631</v>
      </c>
      <c r="D449" s="732" t="s">
        <v>632</v>
      </c>
      <c r="E449" s="733">
        <v>50113013</v>
      </c>
      <c r="F449" s="732" t="s">
        <v>1077</v>
      </c>
      <c r="G449" s="731" t="s">
        <v>649</v>
      </c>
      <c r="H449" s="731">
        <v>162187</v>
      </c>
      <c r="I449" s="731">
        <v>162187</v>
      </c>
      <c r="J449" s="731" t="s">
        <v>1092</v>
      </c>
      <c r="K449" s="731" t="s">
        <v>1093</v>
      </c>
      <c r="L449" s="734">
        <v>671</v>
      </c>
      <c r="M449" s="734">
        <v>0.8</v>
      </c>
      <c r="N449" s="735">
        <v>536.80000000000007</v>
      </c>
    </row>
    <row r="450" spans="1:14" ht="14.45" customHeight="1" x14ac:dyDescent="0.2">
      <c r="A450" s="729" t="s">
        <v>614</v>
      </c>
      <c r="B450" s="730" t="s">
        <v>615</v>
      </c>
      <c r="C450" s="731" t="s">
        <v>631</v>
      </c>
      <c r="D450" s="732" t="s">
        <v>632</v>
      </c>
      <c r="E450" s="733">
        <v>50113013</v>
      </c>
      <c r="F450" s="732" t="s">
        <v>1077</v>
      </c>
      <c r="G450" s="731" t="s">
        <v>663</v>
      </c>
      <c r="H450" s="731">
        <v>849887</v>
      </c>
      <c r="I450" s="731">
        <v>129834</v>
      </c>
      <c r="J450" s="731" t="s">
        <v>1094</v>
      </c>
      <c r="K450" s="731" t="s">
        <v>1095</v>
      </c>
      <c r="L450" s="734">
        <v>150.70000000000007</v>
      </c>
      <c r="M450" s="734">
        <v>5.4999999999999982</v>
      </c>
      <c r="N450" s="735">
        <v>828.85000000000014</v>
      </c>
    </row>
    <row r="451" spans="1:14" ht="14.45" customHeight="1" x14ac:dyDescent="0.2">
      <c r="A451" s="729" t="s">
        <v>614</v>
      </c>
      <c r="B451" s="730" t="s">
        <v>615</v>
      </c>
      <c r="C451" s="731" t="s">
        <v>631</v>
      </c>
      <c r="D451" s="732" t="s">
        <v>632</v>
      </c>
      <c r="E451" s="733">
        <v>50113013</v>
      </c>
      <c r="F451" s="732" t="s">
        <v>1077</v>
      </c>
      <c r="G451" s="731" t="s">
        <v>663</v>
      </c>
      <c r="H451" s="731">
        <v>849655</v>
      </c>
      <c r="I451" s="731">
        <v>129836</v>
      </c>
      <c r="J451" s="731" t="s">
        <v>1096</v>
      </c>
      <c r="K451" s="731" t="s">
        <v>1095</v>
      </c>
      <c r="L451" s="734">
        <v>263.99999999999949</v>
      </c>
      <c r="M451" s="734">
        <v>27.700000000000028</v>
      </c>
      <c r="N451" s="735">
        <v>7312.7999999999929</v>
      </c>
    </row>
    <row r="452" spans="1:14" ht="14.45" customHeight="1" x14ac:dyDescent="0.2">
      <c r="A452" s="729" t="s">
        <v>614</v>
      </c>
      <c r="B452" s="730" t="s">
        <v>615</v>
      </c>
      <c r="C452" s="731" t="s">
        <v>631</v>
      </c>
      <c r="D452" s="732" t="s">
        <v>632</v>
      </c>
      <c r="E452" s="733">
        <v>50113013</v>
      </c>
      <c r="F452" s="732" t="s">
        <v>1077</v>
      </c>
      <c r="G452" s="731" t="s">
        <v>649</v>
      </c>
      <c r="H452" s="731">
        <v>844576</v>
      </c>
      <c r="I452" s="731">
        <v>100339</v>
      </c>
      <c r="J452" s="731" t="s">
        <v>1097</v>
      </c>
      <c r="K452" s="731" t="s">
        <v>1098</v>
      </c>
      <c r="L452" s="734">
        <v>96.45</v>
      </c>
      <c r="M452" s="734">
        <v>2</v>
      </c>
      <c r="N452" s="735">
        <v>192.9</v>
      </c>
    </row>
    <row r="453" spans="1:14" ht="14.45" customHeight="1" x14ac:dyDescent="0.2">
      <c r="A453" s="729" t="s">
        <v>614</v>
      </c>
      <c r="B453" s="730" t="s">
        <v>615</v>
      </c>
      <c r="C453" s="731" t="s">
        <v>631</v>
      </c>
      <c r="D453" s="732" t="s">
        <v>632</v>
      </c>
      <c r="E453" s="733">
        <v>50113013</v>
      </c>
      <c r="F453" s="732" t="s">
        <v>1077</v>
      </c>
      <c r="G453" s="731" t="s">
        <v>649</v>
      </c>
      <c r="H453" s="731">
        <v>101066</v>
      </c>
      <c r="I453" s="731">
        <v>1066</v>
      </c>
      <c r="J453" s="731" t="s">
        <v>1099</v>
      </c>
      <c r="K453" s="731" t="s">
        <v>1100</v>
      </c>
      <c r="L453" s="734">
        <v>57.350000000000016</v>
      </c>
      <c r="M453" s="734">
        <v>1</v>
      </c>
      <c r="N453" s="735">
        <v>57.350000000000016</v>
      </c>
    </row>
    <row r="454" spans="1:14" ht="14.45" customHeight="1" x14ac:dyDescent="0.2">
      <c r="A454" s="729" t="s">
        <v>614</v>
      </c>
      <c r="B454" s="730" t="s">
        <v>615</v>
      </c>
      <c r="C454" s="731" t="s">
        <v>631</v>
      </c>
      <c r="D454" s="732" t="s">
        <v>632</v>
      </c>
      <c r="E454" s="733">
        <v>50113013</v>
      </c>
      <c r="F454" s="732" t="s">
        <v>1077</v>
      </c>
      <c r="G454" s="731" t="s">
        <v>649</v>
      </c>
      <c r="H454" s="731">
        <v>847476</v>
      </c>
      <c r="I454" s="731">
        <v>112782</v>
      </c>
      <c r="J454" s="731" t="s">
        <v>1102</v>
      </c>
      <c r="K454" s="731" t="s">
        <v>1103</v>
      </c>
      <c r="L454" s="734">
        <v>728.75</v>
      </c>
      <c r="M454" s="734">
        <v>0.6</v>
      </c>
      <c r="N454" s="735">
        <v>437.25</v>
      </c>
    </row>
    <row r="455" spans="1:14" ht="14.45" customHeight="1" x14ac:dyDescent="0.2">
      <c r="A455" s="729" t="s">
        <v>614</v>
      </c>
      <c r="B455" s="730" t="s">
        <v>615</v>
      </c>
      <c r="C455" s="731" t="s">
        <v>631</v>
      </c>
      <c r="D455" s="732" t="s">
        <v>632</v>
      </c>
      <c r="E455" s="733">
        <v>50113013</v>
      </c>
      <c r="F455" s="732" t="s">
        <v>1077</v>
      </c>
      <c r="G455" s="731" t="s">
        <v>649</v>
      </c>
      <c r="H455" s="731">
        <v>96414</v>
      </c>
      <c r="I455" s="731">
        <v>96414</v>
      </c>
      <c r="J455" s="731" t="s">
        <v>1299</v>
      </c>
      <c r="K455" s="731" t="s">
        <v>1300</v>
      </c>
      <c r="L455" s="734">
        <v>58.61</v>
      </c>
      <c r="M455" s="734">
        <v>1.7999999999999998</v>
      </c>
      <c r="N455" s="735">
        <v>105.49799999999999</v>
      </c>
    </row>
    <row r="456" spans="1:14" ht="14.45" customHeight="1" x14ac:dyDescent="0.2">
      <c r="A456" s="729" t="s">
        <v>614</v>
      </c>
      <c r="B456" s="730" t="s">
        <v>615</v>
      </c>
      <c r="C456" s="731" t="s">
        <v>631</v>
      </c>
      <c r="D456" s="732" t="s">
        <v>632</v>
      </c>
      <c r="E456" s="733">
        <v>50113013</v>
      </c>
      <c r="F456" s="732" t="s">
        <v>1077</v>
      </c>
      <c r="G456" s="731" t="s">
        <v>649</v>
      </c>
      <c r="H456" s="731">
        <v>235812</v>
      </c>
      <c r="I456" s="731">
        <v>235812</v>
      </c>
      <c r="J456" s="731" t="s">
        <v>1104</v>
      </c>
      <c r="K456" s="731" t="s">
        <v>1105</v>
      </c>
      <c r="L456" s="734">
        <v>246.5078260869565</v>
      </c>
      <c r="M456" s="734">
        <v>92</v>
      </c>
      <c r="N456" s="735">
        <v>22678.719999999998</v>
      </c>
    </row>
    <row r="457" spans="1:14" ht="14.45" customHeight="1" x14ac:dyDescent="0.2">
      <c r="A457" s="729" t="s">
        <v>614</v>
      </c>
      <c r="B457" s="730" t="s">
        <v>615</v>
      </c>
      <c r="C457" s="731" t="s">
        <v>631</v>
      </c>
      <c r="D457" s="732" t="s">
        <v>632</v>
      </c>
      <c r="E457" s="733">
        <v>50113013</v>
      </c>
      <c r="F457" s="732" t="s">
        <v>1077</v>
      </c>
      <c r="G457" s="731" t="s">
        <v>649</v>
      </c>
      <c r="H457" s="731">
        <v>216199</v>
      </c>
      <c r="I457" s="731">
        <v>216199</v>
      </c>
      <c r="J457" s="731" t="s">
        <v>855</v>
      </c>
      <c r="K457" s="731" t="s">
        <v>856</v>
      </c>
      <c r="L457" s="734">
        <v>86.66</v>
      </c>
      <c r="M457" s="734">
        <v>2</v>
      </c>
      <c r="N457" s="735">
        <v>173.32</v>
      </c>
    </row>
    <row r="458" spans="1:14" ht="14.45" customHeight="1" x14ac:dyDescent="0.2">
      <c r="A458" s="729" t="s">
        <v>614</v>
      </c>
      <c r="B458" s="730" t="s">
        <v>615</v>
      </c>
      <c r="C458" s="731" t="s">
        <v>631</v>
      </c>
      <c r="D458" s="732" t="s">
        <v>632</v>
      </c>
      <c r="E458" s="733">
        <v>50113013</v>
      </c>
      <c r="F458" s="732" t="s">
        <v>1077</v>
      </c>
      <c r="G458" s="731" t="s">
        <v>663</v>
      </c>
      <c r="H458" s="731">
        <v>173750</v>
      </c>
      <c r="I458" s="731">
        <v>173750</v>
      </c>
      <c r="J458" s="731" t="s">
        <v>1112</v>
      </c>
      <c r="K458" s="731" t="s">
        <v>1113</v>
      </c>
      <c r="L458" s="734">
        <v>716.55684210526306</v>
      </c>
      <c r="M458" s="734">
        <v>11.4</v>
      </c>
      <c r="N458" s="735">
        <v>8168.7479999999996</v>
      </c>
    </row>
    <row r="459" spans="1:14" ht="14.45" customHeight="1" x14ac:dyDescent="0.2">
      <c r="A459" s="729" t="s">
        <v>614</v>
      </c>
      <c r="B459" s="730" t="s">
        <v>615</v>
      </c>
      <c r="C459" s="731" t="s">
        <v>631</v>
      </c>
      <c r="D459" s="732" t="s">
        <v>632</v>
      </c>
      <c r="E459" s="733">
        <v>50113013</v>
      </c>
      <c r="F459" s="732" t="s">
        <v>1077</v>
      </c>
      <c r="G459" s="731" t="s">
        <v>663</v>
      </c>
      <c r="H459" s="731">
        <v>224407</v>
      </c>
      <c r="I459" s="731">
        <v>224407</v>
      </c>
      <c r="J459" s="731" t="s">
        <v>1114</v>
      </c>
      <c r="K459" s="731" t="s">
        <v>1115</v>
      </c>
      <c r="L459" s="734">
        <v>188.45999999999998</v>
      </c>
      <c r="M459" s="734">
        <v>1.8000000000000003</v>
      </c>
      <c r="N459" s="735">
        <v>339.22800000000001</v>
      </c>
    </row>
    <row r="460" spans="1:14" ht="14.45" customHeight="1" x14ac:dyDescent="0.2">
      <c r="A460" s="729" t="s">
        <v>614</v>
      </c>
      <c r="B460" s="730" t="s">
        <v>615</v>
      </c>
      <c r="C460" s="731" t="s">
        <v>631</v>
      </c>
      <c r="D460" s="732" t="s">
        <v>632</v>
      </c>
      <c r="E460" s="733">
        <v>50113013</v>
      </c>
      <c r="F460" s="732" t="s">
        <v>1077</v>
      </c>
      <c r="G460" s="731" t="s">
        <v>649</v>
      </c>
      <c r="H460" s="731">
        <v>220204</v>
      </c>
      <c r="I460" s="731">
        <v>220204</v>
      </c>
      <c r="J460" s="731" t="s">
        <v>1301</v>
      </c>
      <c r="K460" s="731" t="s">
        <v>1302</v>
      </c>
      <c r="L460" s="734">
        <v>188.45999999999998</v>
      </c>
      <c r="M460" s="734">
        <v>2</v>
      </c>
      <c r="N460" s="735">
        <v>376.91999999999996</v>
      </c>
    </row>
    <row r="461" spans="1:14" ht="14.45" customHeight="1" x14ac:dyDescent="0.2">
      <c r="A461" s="729" t="s">
        <v>614</v>
      </c>
      <c r="B461" s="730" t="s">
        <v>615</v>
      </c>
      <c r="C461" s="731" t="s">
        <v>631</v>
      </c>
      <c r="D461" s="732" t="s">
        <v>632</v>
      </c>
      <c r="E461" s="733">
        <v>50113013</v>
      </c>
      <c r="F461" s="732" t="s">
        <v>1077</v>
      </c>
      <c r="G461" s="731" t="s">
        <v>649</v>
      </c>
      <c r="H461" s="731">
        <v>101076</v>
      </c>
      <c r="I461" s="731">
        <v>1076</v>
      </c>
      <c r="J461" s="731" t="s">
        <v>1116</v>
      </c>
      <c r="K461" s="731" t="s">
        <v>1117</v>
      </c>
      <c r="L461" s="734">
        <v>78.330000000000013</v>
      </c>
      <c r="M461" s="734">
        <v>2</v>
      </c>
      <c r="N461" s="735">
        <v>156.66000000000003</v>
      </c>
    </row>
    <row r="462" spans="1:14" ht="14.45" customHeight="1" x14ac:dyDescent="0.2">
      <c r="A462" s="729" t="s">
        <v>614</v>
      </c>
      <c r="B462" s="730" t="s">
        <v>615</v>
      </c>
      <c r="C462" s="731" t="s">
        <v>631</v>
      </c>
      <c r="D462" s="732" t="s">
        <v>632</v>
      </c>
      <c r="E462" s="733">
        <v>50113013</v>
      </c>
      <c r="F462" s="732" t="s">
        <v>1077</v>
      </c>
      <c r="G462" s="731" t="s">
        <v>329</v>
      </c>
      <c r="H462" s="731">
        <v>173857</v>
      </c>
      <c r="I462" s="731">
        <v>173857</v>
      </c>
      <c r="J462" s="731" t="s">
        <v>1303</v>
      </c>
      <c r="K462" s="731" t="s">
        <v>1119</v>
      </c>
      <c r="L462" s="734">
        <v>893.69999999999982</v>
      </c>
      <c r="M462" s="734">
        <v>2</v>
      </c>
      <c r="N462" s="735">
        <v>1787.3999999999996</v>
      </c>
    </row>
    <row r="463" spans="1:14" ht="14.45" customHeight="1" x14ac:dyDescent="0.2">
      <c r="A463" s="729" t="s">
        <v>614</v>
      </c>
      <c r="B463" s="730" t="s">
        <v>615</v>
      </c>
      <c r="C463" s="731" t="s">
        <v>631</v>
      </c>
      <c r="D463" s="732" t="s">
        <v>632</v>
      </c>
      <c r="E463" s="733">
        <v>50113013</v>
      </c>
      <c r="F463" s="732" t="s">
        <v>1077</v>
      </c>
      <c r="G463" s="731" t="s">
        <v>649</v>
      </c>
      <c r="H463" s="731">
        <v>502239</v>
      </c>
      <c r="I463" s="731">
        <v>9999999</v>
      </c>
      <c r="J463" s="731" t="s">
        <v>1122</v>
      </c>
      <c r="K463" s="731" t="s">
        <v>1119</v>
      </c>
      <c r="L463" s="734">
        <v>824.99999999999989</v>
      </c>
      <c r="M463" s="734">
        <v>4.4000000000000004</v>
      </c>
      <c r="N463" s="735">
        <v>3630</v>
      </c>
    </row>
    <row r="464" spans="1:14" ht="14.45" customHeight="1" x14ac:dyDescent="0.2">
      <c r="A464" s="729" t="s">
        <v>614</v>
      </c>
      <c r="B464" s="730" t="s">
        <v>615</v>
      </c>
      <c r="C464" s="731" t="s">
        <v>631</v>
      </c>
      <c r="D464" s="732" t="s">
        <v>632</v>
      </c>
      <c r="E464" s="733">
        <v>50113013</v>
      </c>
      <c r="F464" s="732" t="s">
        <v>1077</v>
      </c>
      <c r="G464" s="731" t="s">
        <v>649</v>
      </c>
      <c r="H464" s="731">
        <v>106264</v>
      </c>
      <c r="I464" s="731">
        <v>6264</v>
      </c>
      <c r="J464" s="731" t="s">
        <v>1123</v>
      </c>
      <c r="K464" s="731" t="s">
        <v>1124</v>
      </c>
      <c r="L464" s="734">
        <v>31.639999999999993</v>
      </c>
      <c r="M464" s="734">
        <v>1</v>
      </c>
      <c r="N464" s="735">
        <v>31.639999999999993</v>
      </c>
    </row>
    <row r="465" spans="1:14" ht="14.45" customHeight="1" x14ac:dyDescent="0.2">
      <c r="A465" s="729" t="s">
        <v>614</v>
      </c>
      <c r="B465" s="730" t="s">
        <v>615</v>
      </c>
      <c r="C465" s="731" t="s">
        <v>631</v>
      </c>
      <c r="D465" s="732" t="s">
        <v>632</v>
      </c>
      <c r="E465" s="733">
        <v>50113013</v>
      </c>
      <c r="F465" s="732" t="s">
        <v>1077</v>
      </c>
      <c r="G465" s="731" t="s">
        <v>663</v>
      </c>
      <c r="H465" s="731">
        <v>206563</v>
      </c>
      <c r="I465" s="731">
        <v>206563</v>
      </c>
      <c r="J465" s="731" t="s">
        <v>1125</v>
      </c>
      <c r="K465" s="731" t="s">
        <v>1127</v>
      </c>
      <c r="L465" s="734">
        <v>19.039999999999992</v>
      </c>
      <c r="M465" s="734">
        <v>736</v>
      </c>
      <c r="N465" s="735">
        <v>14013.439999999993</v>
      </c>
    </row>
    <row r="466" spans="1:14" ht="14.45" customHeight="1" x14ac:dyDescent="0.2">
      <c r="A466" s="729" t="s">
        <v>614</v>
      </c>
      <c r="B466" s="730" t="s">
        <v>615</v>
      </c>
      <c r="C466" s="731" t="s">
        <v>631</v>
      </c>
      <c r="D466" s="732" t="s">
        <v>632</v>
      </c>
      <c r="E466" s="733">
        <v>50113013</v>
      </c>
      <c r="F466" s="732" t="s">
        <v>1077</v>
      </c>
      <c r="G466" s="731" t="s">
        <v>329</v>
      </c>
      <c r="H466" s="731">
        <v>206566</v>
      </c>
      <c r="I466" s="731">
        <v>206566</v>
      </c>
      <c r="J466" s="731" t="s">
        <v>1125</v>
      </c>
      <c r="K466" s="731" t="s">
        <v>1126</v>
      </c>
      <c r="L466" s="734">
        <v>43.935714285714283</v>
      </c>
      <c r="M466" s="734">
        <v>70</v>
      </c>
      <c r="N466" s="735">
        <v>3075.5</v>
      </c>
    </row>
    <row r="467" spans="1:14" ht="14.45" customHeight="1" x14ac:dyDescent="0.2">
      <c r="A467" s="729" t="s">
        <v>614</v>
      </c>
      <c r="B467" s="730" t="s">
        <v>615</v>
      </c>
      <c r="C467" s="731" t="s">
        <v>631</v>
      </c>
      <c r="D467" s="732" t="s">
        <v>632</v>
      </c>
      <c r="E467" s="733">
        <v>50113014</v>
      </c>
      <c r="F467" s="732" t="s">
        <v>1134</v>
      </c>
      <c r="G467" s="731" t="s">
        <v>663</v>
      </c>
      <c r="H467" s="731">
        <v>164401</v>
      </c>
      <c r="I467" s="731">
        <v>164401</v>
      </c>
      <c r="J467" s="731" t="s">
        <v>1139</v>
      </c>
      <c r="K467" s="731" t="s">
        <v>1140</v>
      </c>
      <c r="L467" s="734">
        <v>319.00000000000006</v>
      </c>
      <c r="M467" s="734">
        <v>6.1999999999999993</v>
      </c>
      <c r="N467" s="735">
        <v>1977.8000000000002</v>
      </c>
    </row>
    <row r="468" spans="1:14" ht="14.45" customHeight="1" x14ac:dyDescent="0.2">
      <c r="A468" s="729" t="s">
        <v>614</v>
      </c>
      <c r="B468" s="730" t="s">
        <v>615</v>
      </c>
      <c r="C468" s="731" t="s">
        <v>634</v>
      </c>
      <c r="D468" s="732" t="s">
        <v>635</v>
      </c>
      <c r="E468" s="733">
        <v>50113001</v>
      </c>
      <c r="F468" s="732" t="s">
        <v>646</v>
      </c>
      <c r="G468" s="731" t="s">
        <v>649</v>
      </c>
      <c r="H468" s="731">
        <v>176064</v>
      </c>
      <c r="I468" s="731">
        <v>76064</v>
      </c>
      <c r="J468" s="731" t="s">
        <v>650</v>
      </c>
      <c r="K468" s="731" t="s">
        <v>651</v>
      </c>
      <c r="L468" s="734">
        <v>83.850000000000009</v>
      </c>
      <c r="M468" s="734">
        <v>1</v>
      </c>
      <c r="N468" s="735">
        <v>83.850000000000009</v>
      </c>
    </row>
    <row r="469" spans="1:14" ht="14.45" customHeight="1" x14ac:dyDescent="0.2">
      <c r="A469" s="729" t="s">
        <v>614</v>
      </c>
      <c r="B469" s="730" t="s">
        <v>615</v>
      </c>
      <c r="C469" s="731" t="s">
        <v>634</v>
      </c>
      <c r="D469" s="732" t="s">
        <v>635</v>
      </c>
      <c r="E469" s="733">
        <v>50113001</v>
      </c>
      <c r="F469" s="732" t="s">
        <v>646</v>
      </c>
      <c r="G469" s="731" t="s">
        <v>649</v>
      </c>
      <c r="H469" s="731">
        <v>229139</v>
      </c>
      <c r="I469" s="731">
        <v>229139</v>
      </c>
      <c r="J469" s="731" t="s">
        <v>1145</v>
      </c>
      <c r="K469" s="731" t="s">
        <v>1146</v>
      </c>
      <c r="L469" s="734">
        <v>528.44000000000005</v>
      </c>
      <c r="M469" s="734">
        <v>1</v>
      </c>
      <c r="N469" s="735">
        <v>528.44000000000005</v>
      </c>
    </row>
    <row r="470" spans="1:14" ht="14.45" customHeight="1" x14ac:dyDescent="0.2">
      <c r="A470" s="729" t="s">
        <v>614</v>
      </c>
      <c r="B470" s="730" t="s">
        <v>615</v>
      </c>
      <c r="C470" s="731" t="s">
        <v>634</v>
      </c>
      <c r="D470" s="732" t="s">
        <v>635</v>
      </c>
      <c r="E470" s="733">
        <v>50113001</v>
      </c>
      <c r="F470" s="732" t="s">
        <v>646</v>
      </c>
      <c r="G470" s="731" t="s">
        <v>649</v>
      </c>
      <c r="H470" s="731">
        <v>845008</v>
      </c>
      <c r="I470" s="731">
        <v>107806</v>
      </c>
      <c r="J470" s="731" t="s">
        <v>654</v>
      </c>
      <c r="K470" s="731" t="s">
        <v>655</v>
      </c>
      <c r="L470" s="734">
        <v>73.539999999999992</v>
      </c>
      <c r="M470" s="734">
        <v>1</v>
      </c>
      <c r="N470" s="735">
        <v>73.539999999999992</v>
      </c>
    </row>
    <row r="471" spans="1:14" ht="14.45" customHeight="1" x14ac:dyDescent="0.2">
      <c r="A471" s="729" t="s">
        <v>614</v>
      </c>
      <c r="B471" s="730" t="s">
        <v>615</v>
      </c>
      <c r="C471" s="731" t="s">
        <v>634</v>
      </c>
      <c r="D471" s="732" t="s">
        <v>635</v>
      </c>
      <c r="E471" s="733">
        <v>50113001</v>
      </c>
      <c r="F471" s="732" t="s">
        <v>646</v>
      </c>
      <c r="G471" s="731" t="s">
        <v>649</v>
      </c>
      <c r="H471" s="731">
        <v>202701</v>
      </c>
      <c r="I471" s="731">
        <v>202701</v>
      </c>
      <c r="J471" s="731" t="s">
        <v>654</v>
      </c>
      <c r="K471" s="731" t="s">
        <v>656</v>
      </c>
      <c r="L471" s="734">
        <v>136.02999999999997</v>
      </c>
      <c r="M471" s="734">
        <v>7</v>
      </c>
      <c r="N471" s="735">
        <v>952.20999999999981</v>
      </c>
    </row>
    <row r="472" spans="1:14" ht="14.45" customHeight="1" x14ac:dyDescent="0.2">
      <c r="A472" s="729" t="s">
        <v>614</v>
      </c>
      <c r="B472" s="730" t="s">
        <v>615</v>
      </c>
      <c r="C472" s="731" t="s">
        <v>634</v>
      </c>
      <c r="D472" s="732" t="s">
        <v>635</v>
      </c>
      <c r="E472" s="733">
        <v>50113001</v>
      </c>
      <c r="F472" s="732" t="s">
        <v>646</v>
      </c>
      <c r="G472" s="731" t="s">
        <v>663</v>
      </c>
      <c r="H472" s="731">
        <v>102954</v>
      </c>
      <c r="I472" s="731">
        <v>2954</v>
      </c>
      <c r="J472" s="731" t="s">
        <v>1304</v>
      </c>
      <c r="K472" s="731" t="s">
        <v>1305</v>
      </c>
      <c r="L472" s="734">
        <v>15</v>
      </c>
      <c r="M472" s="734">
        <v>1</v>
      </c>
      <c r="N472" s="735">
        <v>15</v>
      </c>
    </row>
    <row r="473" spans="1:14" ht="14.45" customHeight="1" x14ac:dyDescent="0.2">
      <c r="A473" s="729" t="s">
        <v>614</v>
      </c>
      <c r="B473" s="730" t="s">
        <v>615</v>
      </c>
      <c r="C473" s="731" t="s">
        <v>634</v>
      </c>
      <c r="D473" s="732" t="s">
        <v>635</v>
      </c>
      <c r="E473" s="733">
        <v>50113001</v>
      </c>
      <c r="F473" s="732" t="s">
        <v>646</v>
      </c>
      <c r="G473" s="731" t="s">
        <v>649</v>
      </c>
      <c r="H473" s="731">
        <v>176954</v>
      </c>
      <c r="I473" s="731">
        <v>176954</v>
      </c>
      <c r="J473" s="731" t="s">
        <v>659</v>
      </c>
      <c r="K473" s="731" t="s">
        <v>660</v>
      </c>
      <c r="L473" s="734">
        <v>94.299999999999983</v>
      </c>
      <c r="M473" s="734">
        <v>1</v>
      </c>
      <c r="N473" s="735">
        <v>94.299999999999983</v>
      </c>
    </row>
    <row r="474" spans="1:14" ht="14.45" customHeight="1" x14ac:dyDescent="0.2">
      <c r="A474" s="729" t="s">
        <v>614</v>
      </c>
      <c r="B474" s="730" t="s">
        <v>615</v>
      </c>
      <c r="C474" s="731" t="s">
        <v>634</v>
      </c>
      <c r="D474" s="732" t="s">
        <v>635</v>
      </c>
      <c r="E474" s="733">
        <v>50113001</v>
      </c>
      <c r="F474" s="732" t="s">
        <v>646</v>
      </c>
      <c r="G474" s="731" t="s">
        <v>649</v>
      </c>
      <c r="H474" s="731">
        <v>167547</v>
      </c>
      <c r="I474" s="731">
        <v>67547</v>
      </c>
      <c r="J474" s="731" t="s">
        <v>661</v>
      </c>
      <c r="K474" s="731" t="s">
        <v>662</v>
      </c>
      <c r="L474" s="734">
        <v>46.711578947368423</v>
      </c>
      <c r="M474" s="734">
        <v>19</v>
      </c>
      <c r="N474" s="735">
        <v>887.5200000000001</v>
      </c>
    </row>
    <row r="475" spans="1:14" ht="14.45" customHeight="1" x14ac:dyDescent="0.2">
      <c r="A475" s="729" t="s">
        <v>614</v>
      </c>
      <c r="B475" s="730" t="s">
        <v>615</v>
      </c>
      <c r="C475" s="731" t="s">
        <v>634</v>
      </c>
      <c r="D475" s="732" t="s">
        <v>635</v>
      </c>
      <c r="E475" s="733">
        <v>50113001</v>
      </c>
      <c r="F475" s="732" t="s">
        <v>646</v>
      </c>
      <c r="G475" s="731" t="s">
        <v>649</v>
      </c>
      <c r="H475" s="731">
        <v>112891</v>
      </c>
      <c r="I475" s="731">
        <v>12891</v>
      </c>
      <c r="J475" s="731" t="s">
        <v>681</v>
      </c>
      <c r="K475" s="731" t="s">
        <v>683</v>
      </c>
      <c r="L475" s="734">
        <v>58.27</v>
      </c>
      <c r="M475" s="734">
        <v>2</v>
      </c>
      <c r="N475" s="735">
        <v>116.54</v>
      </c>
    </row>
    <row r="476" spans="1:14" ht="14.45" customHeight="1" x14ac:dyDescent="0.2">
      <c r="A476" s="729" t="s">
        <v>614</v>
      </c>
      <c r="B476" s="730" t="s">
        <v>615</v>
      </c>
      <c r="C476" s="731" t="s">
        <v>634</v>
      </c>
      <c r="D476" s="732" t="s">
        <v>635</v>
      </c>
      <c r="E476" s="733">
        <v>50113001</v>
      </c>
      <c r="F476" s="732" t="s">
        <v>646</v>
      </c>
      <c r="G476" s="731" t="s">
        <v>649</v>
      </c>
      <c r="H476" s="731">
        <v>112892</v>
      </c>
      <c r="I476" s="731">
        <v>12892</v>
      </c>
      <c r="J476" s="731" t="s">
        <v>681</v>
      </c>
      <c r="K476" s="731" t="s">
        <v>682</v>
      </c>
      <c r="L476" s="734">
        <v>104.20999999999997</v>
      </c>
      <c r="M476" s="734">
        <v>1</v>
      </c>
      <c r="N476" s="735">
        <v>104.20999999999997</v>
      </c>
    </row>
    <row r="477" spans="1:14" ht="14.45" customHeight="1" x14ac:dyDescent="0.2">
      <c r="A477" s="729" t="s">
        <v>614</v>
      </c>
      <c r="B477" s="730" t="s">
        <v>615</v>
      </c>
      <c r="C477" s="731" t="s">
        <v>634</v>
      </c>
      <c r="D477" s="732" t="s">
        <v>635</v>
      </c>
      <c r="E477" s="733">
        <v>50113001</v>
      </c>
      <c r="F477" s="732" t="s">
        <v>646</v>
      </c>
      <c r="G477" s="731" t="s">
        <v>649</v>
      </c>
      <c r="H477" s="731">
        <v>132853</v>
      </c>
      <c r="I477" s="731">
        <v>132853</v>
      </c>
      <c r="J477" s="731" t="s">
        <v>681</v>
      </c>
      <c r="K477" s="731" t="s">
        <v>682</v>
      </c>
      <c r="L477" s="734">
        <v>103.32</v>
      </c>
      <c r="M477" s="734">
        <v>4</v>
      </c>
      <c r="N477" s="735">
        <v>413.28</v>
      </c>
    </row>
    <row r="478" spans="1:14" ht="14.45" customHeight="1" x14ac:dyDescent="0.2">
      <c r="A478" s="729" t="s">
        <v>614</v>
      </c>
      <c r="B478" s="730" t="s">
        <v>615</v>
      </c>
      <c r="C478" s="731" t="s">
        <v>634</v>
      </c>
      <c r="D478" s="732" t="s">
        <v>635</v>
      </c>
      <c r="E478" s="733">
        <v>50113001</v>
      </c>
      <c r="F478" s="732" t="s">
        <v>646</v>
      </c>
      <c r="G478" s="731" t="s">
        <v>649</v>
      </c>
      <c r="H478" s="731">
        <v>140274</v>
      </c>
      <c r="I478" s="731">
        <v>40274</v>
      </c>
      <c r="J478" s="731" t="s">
        <v>1306</v>
      </c>
      <c r="K478" s="731" t="s">
        <v>1307</v>
      </c>
      <c r="L478" s="734">
        <v>87.469999999999985</v>
      </c>
      <c r="M478" s="734">
        <v>1</v>
      </c>
      <c r="N478" s="735">
        <v>87.469999999999985</v>
      </c>
    </row>
    <row r="479" spans="1:14" ht="14.45" customHeight="1" x14ac:dyDescent="0.2">
      <c r="A479" s="729" t="s">
        <v>614</v>
      </c>
      <c r="B479" s="730" t="s">
        <v>615</v>
      </c>
      <c r="C479" s="731" t="s">
        <v>634</v>
      </c>
      <c r="D479" s="732" t="s">
        <v>635</v>
      </c>
      <c r="E479" s="733">
        <v>50113001</v>
      </c>
      <c r="F479" s="732" t="s">
        <v>646</v>
      </c>
      <c r="G479" s="731" t="s">
        <v>649</v>
      </c>
      <c r="H479" s="731">
        <v>203323</v>
      </c>
      <c r="I479" s="731">
        <v>203323</v>
      </c>
      <c r="J479" s="731" t="s">
        <v>686</v>
      </c>
      <c r="K479" s="731" t="s">
        <v>1308</v>
      </c>
      <c r="L479" s="734">
        <v>251.64000000000001</v>
      </c>
      <c r="M479" s="734">
        <v>1</v>
      </c>
      <c r="N479" s="735">
        <v>251.64000000000001</v>
      </c>
    </row>
    <row r="480" spans="1:14" ht="14.45" customHeight="1" x14ac:dyDescent="0.2">
      <c r="A480" s="729" t="s">
        <v>614</v>
      </c>
      <c r="B480" s="730" t="s">
        <v>615</v>
      </c>
      <c r="C480" s="731" t="s">
        <v>634</v>
      </c>
      <c r="D480" s="732" t="s">
        <v>635</v>
      </c>
      <c r="E480" s="733">
        <v>50113001</v>
      </c>
      <c r="F480" s="732" t="s">
        <v>646</v>
      </c>
      <c r="G480" s="731" t="s">
        <v>663</v>
      </c>
      <c r="H480" s="731">
        <v>231697</v>
      </c>
      <c r="I480" s="731">
        <v>231697</v>
      </c>
      <c r="J480" s="731" t="s">
        <v>1155</v>
      </c>
      <c r="K480" s="731" t="s">
        <v>1309</v>
      </c>
      <c r="L480" s="734">
        <v>72.260000000000005</v>
      </c>
      <c r="M480" s="734">
        <v>1</v>
      </c>
      <c r="N480" s="735">
        <v>72.260000000000005</v>
      </c>
    </row>
    <row r="481" spans="1:14" ht="14.45" customHeight="1" x14ac:dyDescent="0.2">
      <c r="A481" s="729" t="s">
        <v>614</v>
      </c>
      <c r="B481" s="730" t="s">
        <v>615</v>
      </c>
      <c r="C481" s="731" t="s">
        <v>634</v>
      </c>
      <c r="D481" s="732" t="s">
        <v>635</v>
      </c>
      <c r="E481" s="733">
        <v>50113001</v>
      </c>
      <c r="F481" s="732" t="s">
        <v>646</v>
      </c>
      <c r="G481" s="731" t="s">
        <v>663</v>
      </c>
      <c r="H481" s="731">
        <v>231696</v>
      </c>
      <c r="I481" s="731">
        <v>231696</v>
      </c>
      <c r="J481" s="731" t="s">
        <v>1155</v>
      </c>
      <c r="K481" s="731" t="s">
        <v>1156</v>
      </c>
      <c r="L481" s="734">
        <v>207.22999999999996</v>
      </c>
      <c r="M481" s="734">
        <v>1</v>
      </c>
      <c r="N481" s="735">
        <v>207.22999999999996</v>
      </c>
    </row>
    <row r="482" spans="1:14" ht="14.45" customHeight="1" x14ac:dyDescent="0.2">
      <c r="A482" s="729" t="s">
        <v>614</v>
      </c>
      <c r="B482" s="730" t="s">
        <v>615</v>
      </c>
      <c r="C482" s="731" t="s">
        <v>634</v>
      </c>
      <c r="D482" s="732" t="s">
        <v>635</v>
      </c>
      <c r="E482" s="733">
        <v>50113001</v>
      </c>
      <c r="F482" s="732" t="s">
        <v>646</v>
      </c>
      <c r="G482" s="731" t="s">
        <v>663</v>
      </c>
      <c r="H482" s="731">
        <v>229648</v>
      </c>
      <c r="I482" s="731">
        <v>229648</v>
      </c>
      <c r="J482" s="731" t="s">
        <v>1310</v>
      </c>
      <c r="K482" s="731" t="s">
        <v>1311</v>
      </c>
      <c r="L482" s="734">
        <v>95.140000000000015</v>
      </c>
      <c r="M482" s="734">
        <v>2</v>
      </c>
      <c r="N482" s="735">
        <v>190.28000000000003</v>
      </c>
    </row>
    <row r="483" spans="1:14" ht="14.45" customHeight="1" x14ac:dyDescent="0.2">
      <c r="A483" s="729" t="s">
        <v>614</v>
      </c>
      <c r="B483" s="730" t="s">
        <v>615</v>
      </c>
      <c r="C483" s="731" t="s">
        <v>634</v>
      </c>
      <c r="D483" s="732" t="s">
        <v>635</v>
      </c>
      <c r="E483" s="733">
        <v>50113001</v>
      </c>
      <c r="F483" s="732" t="s">
        <v>646</v>
      </c>
      <c r="G483" s="731" t="s">
        <v>649</v>
      </c>
      <c r="H483" s="731">
        <v>193798</v>
      </c>
      <c r="I483" s="731">
        <v>193798</v>
      </c>
      <c r="J483" s="731" t="s">
        <v>1312</v>
      </c>
      <c r="K483" s="731" t="s">
        <v>1313</v>
      </c>
      <c r="L483" s="734">
        <v>585.41</v>
      </c>
      <c r="M483" s="734">
        <v>1</v>
      </c>
      <c r="N483" s="735">
        <v>585.41</v>
      </c>
    </row>
    <row r="484" spans="1:14" ht="14.45" customHeight="1" x14ac:dyDescent="0.2">
      <c r="A484" s="729" t="s">
        <v>614</v>
      </c>
      <c r="B484" s="730" t="s">
        <v>615</v>
      </c>
      <c r="C484" s="731" t="s">
        <v>634</v>
      </c>
      <c r="D484" s="732" t="s">
        <v>635</v>
      </c>
      <c r="E484" s="733">
        <v>50113001</v>
      </c>
      <c r="F484" s="732" t="s">
        <v>646</v>
      </c>
      <c r="G484" s="731" t="s">
        <v>649</v>
      </c>
      <c r="H484" s="731">
        <v>191730</v>
      </c>
      <c r="I484" s="731">
        <v>191730</v>
      </c>
      <c r="J484" s="731" t="s">
        <v>1314</v>
      </c>
      <c r="K484" s="731" t="s">
        <v>1263</v>
      </c>
      <c r="L484" s="734">
        <v>227.70000000000002</v>
      </c>
      <c r="M484" s="734">
        <v>3</v>
      </c>
      <c r="N484" s="735">
        <v>683.1</v>
      </c>
    </row>
    <row r="485" spans="1:14" ht="14.45" customHeight="1" x14ac:dyDescent="0.2">
      <c r="A485" s="729" t="s">
        <v>614</v>
      </c>
      <c r="B485" s="730" t="s">
        <v>615</v>
      </c>
      <c r="C485" s="731" t="s">
        <v>634</v>
      </c>
      <c r="D485" s="732" t="s">
        <v>635</v>
      </c>
      <c r="E485" s="733">
        <v>50113001</v>
      </c>
      <c r="F485" s="732" t="s">
        <v>646</v>
      </c>
      <c r="G485" s="731" t="s">
        <v>649</v>
      </c>
      <c r="H485" s="731">
        <v>191729</v>
      </c>
      <c r="I485" s="731">
        <v>191729</v>
      </c>
      <c r="J485" s="731" t="s">
        <v>1314</v>
      </c>
      <c r="K485" s="731" t="s">
        <v>1315</v>
      </c>
      <c r="L485" s="734">
        <v>91.84</v>
      </c>
      <c r="M485" s="734">
        <v>1</v>
      </c>
      <c r="N485" s="735">
        <v>91.84</v>
      </c>
    </row>
    <row r="486" spans="1:14" ht="14.45" customHeight="1" x14ac:dyDescent="0.2">
      <c r="A486" s="729" t="s">
        <v>614</v>
      </c>
      <c r="B486" s="730" t="s">
        <v>615</v>
      </c>
      <c r="C486" s="731" t="s">
        <v>634</v>
      </c>
      <c r="D486" s="732" t="s">
        <v>635</v>
      </c>
      <c r="E486" s="733">
        <v>50113001</v>
      </c>
      <c r="F486" s="732" t="s">
        <v>646</v>
      </c>
      <c r="G486" s="731" t="s">
        <v>649</v>
      </c>
      <c r="H486" s="731">
        <v>991568</v>
      </c>
      <c r="I486" s="731">
        <v>0</v>
      </c>
      <c r="J486" s="731" t="s">
        <v>688</v>
      </c>
      <c r="K486" s="731" t="s">
        <v>329</v>
      </c>
      <c r="L486" s="734">
        <v>239.96999999999994</v>
      </c>
      <c r="M486" s="734">
        <v>18</v>
      </c>
      <c r="N486" s="735">
        <v>4319.4599999999991</v>
      </c>
    </row>
    <row r="487" spans="1:14" ht="14.45" customHeight="1" x14ac:dyDescent="0.2">
      <c r="A487" s="729" t="s">
        <v>614</v>
      </c>
      <c r="B487" s="730" t="s">
        <v>615</v>
      </c>
      <c r="C487" s="731" t="s">
        <v>634</v>
      </c>
      <c r="D487" s="732" t="s">
        <v>635</v>
      </c>
      <c r="E487" s="733">
        <v>50113001</v>
      </c>
      <c r="F487" s="732" t="s">
        <v>646</v>
      </c>
      <c r="G487" s="731" t="s">
        <v>649</v>
      </c>
      <c r="H487" s="731">
        <v>993603</v>
      </c>
      <c r="I487" s="731">
        <v>0</v>
      </c>
      <c r="J487" s="731" t="s">
        <v>689</v>
      </c>
      <c r="K487" s="731" t="s">
        <v>329</v>
      </c>
      <c r="L487" s="734">
        <v>228.35600000000005</v>
      </c>
      <c r="M487" s="734">
        <v>5</v>
      </c>
      <c r="N487" s="735">
        <v>1141.7800000000002</v>
      </c>
    </row>
    <row r="488" spans="1:14" ht="14.45" customHeight="1" x14ac:dyDescent="0.2">
      <c r="A488" s="729" t="s">
        <v>614</v>
      </c>
      <c r="B488" s="730" t="s">
        <v>615</v>
      </c>
      <c r="C488" s="731" t="s">
        <v>634</v>
      </c>
      <c r="D488" s="732" t="s">
        <v>635</v>
      </c>
      <c r="E488" s="733">
        <v>50113001</v>
      </c>
      <c r="F488" s="732" t="s">
        <v>646</v>
      </c>
      <c r="G488" s="731" t="s">
        <v>649</v>
      </c>
      <c r="H488" s="731">
        <v>194718</v>
      </c>
      <c r="I488" s="731">
        <v>194718</v>
      </c>
      <c r="J488" s="731" t="s">
        <v>1316</v>
      </c>
      <c r="K488" s="731" t="s">
        <v>759</v>
      </c>
      <c r="L488" s="734">
        <v>273.32999999999993</v>
      </c>
      <c r="M488" s="734">
        <v>1</v>
      </c>
      <c r="N488" s="735">
        <v>273.32999999999993</v>
      </c>
    </row>
    <row r="489" spans="1:14" ht="14.45" customHeight="1" x14ac:dyDescent="0.2">
      <c r="A489" s="729" t="s">
        <v>614</v>
      </c>
      <c r="B489" s="730" t="s">
        <v>615</v>
      </c>
      <c r="C489" s="731" t="s">
        <v>634</v>
      </c>
      <c r="D489" s="732" t="s">
        <v>635</v>
      </c>
      <c r="E489" s="733">
        <v>50113001</v>
      </c>
      <c r="F489" s="732" t="s">
        <v>646</v>
      </c>
      <c r="G489" s="731" t="s">
        <v>649</v>
      </c>
      <c r="H489" s="731">
        <v>199466</v>
      </c>
      <c r="I489" s="731">
        <v>199466</v>
      </c>
      <c r="J489" s="731" t="s">
        <v>1317</v>
      </c>
      <c r="K489" s="731" t="s">
        <v>1318</v>
      </c>
      <c r="L489" s="734">
        <v>112.38000000000002</v>
      </c>
      <c r="M489" s="734">
        <v>1</v>
      </c>
      <c r="N489" s="735">
        <v>112.38000000000002</v>
      </c>
    </row>
    <row r="490" spans="1:14" ht="14.45" customHeight="1" x14ac:dyDescent="0.2">
      <c r="A490" s="729" t="s">
        <v>614</v>
      </c>
      <c r="B490" s="730" t="s">
        <v>615</v>
      </c>
      <c r="C490" s="731" t="s">
        <v>634</v>
      </c>
      <c r="D490" s="732" t="s">
        <v>635</v>
      </c>
      <c r="E490" s="733">
        <v>50113001</v>
      </c>
      <c r="F490" s="732" t="s">
        <v>646</v>
      </c>
      <c r="G490" s="731" t="s">
        <v>649</v>
      </c>
      <c r="H490" s="731">
        <v>243198</v>
      </c>
      <c r="I490" s="731">
        <v>243198</v>
      </c>
      <c r="J490" s="731" t="s">
        <v>1319</v>
      </c>
      <c r="K490" s="731" t="s">
        <v>1320</v>
      </c>
      <c r="L490" s="734">
        <v>75.609999999999985</v>
      </c>
      <c r="M490" s="734">
        <v>1</v>
      </c>
      <c r="N490" s="735">
        <v>75.609999999999985</v>
      </c>
    </row>
    <row r="491" spans="1:14" ht="14.45" customHeight="1" x14ac:dyDescent="0.2">
      <c r="A491" s="729" t="s">
        <v>614</v>
      </c>
      <c r="B491" s="730" t="s">
        <v>615</v>
      </c>
      <c r="C491" s="731" t="s">
        <v>634</v>
      </c>
      <c r="D491" s="732" t="s">
        <v>635</v>
      </c>
      <c r="E491" s="733">
        <v>50113001</v>
      </c>
      <c r="F491" s="732" t="s">
        <v>646</v>
      </c>
      <c r="G491" s="731" t="s">
        <v>649</v>
      </c>
      <c r="H491" s="731">
        <v>164888</v>
      </c>
      <c r="I491" s="731">
        <v>164888</v>
      </c>
      <c r="J491" s="731" t="s">
        <v>695</v>
      </c>
      <c r="K491" s="731" t="s">
        <v>696</v>
      </c>
      <c r="L491" s="734">
        <v>238.96000000000004</v>
      </c>
      <c r="M491" s="734">
        <v>1</v>
      </c>
      <c r="N491" s="735">
        <v>238.96000000000004</v>
      </c>
    </row>
    <row r="492" spans="1:14" ht="14.45" customHeight="1" x14ac:dyDescent="0.2">
      <c r="A492" s="729" t="s">
        <v>614</v>
      </c>
      <c r="B492" s="730" t="s">
        <v>615</v>
      </c>
      <c r="C492" s="731" t="s">
        <v>634</v>
      </c>
      <c r="D492" s="732" t="s">
        <v>635</v>
      </c>
      <c r="E492" s="733">
        <v>50113001</v>
      </c>
      <c r="F492" s="732" t="s">
        <v>646</v>
      </c>
      <c r="G492" s="731" t="s">
        <v>649</v>
      </c>
      <c r="H492" s="731">
        <v>188356</v>
      </c>
      <c r="I492" s="731">
        <v>88356</v>
      </c>
      <c r="J492" s="731" t="s">
        <v>1321</v>
      </c>
      <c r="K492" s="731" t="s">
        <v>1322</v>
      </c>
      <c r="L492" s="734">
        <v>103.36000000000003</v>
      </c>
      <c r="M492" s="734">
        <v>1</v>
      </c>
      <c r="N492" s="735">
        <v>103.36000000000003</v>
      </c>
    </row>
    <row r="493" spans="1:14" ht="14.45" customHeight="1" x14ac:dyDescent="0.2">
      <c r="A493" s="729" t="s">
        <v>614</v>
      </c>
      <c r="B493" s="730" t="s">
        <v>615</v>
      </c>
      <c r="C493" s="731" t="s">
        <v>634</v>
      </c>
      <c r="D493" s="732" t="s">
        <v>635</v>
      </c>
      <c r="E493" s="733">
        <v>50113001</v>
      </c>
      <c r="F493" s="732" t="s">
        <v>646</v>
      </c>
      <c r="G493" s="731" t="s">
        <v>649</v>
      </c>
      <c r="H493" s="731">
        <v>183377</v>
      </c>
      <c r="I493" s="731">
        <v>183377</v>
      </c>
      <c r="J493" s="731" t="s">
        <v>1323</v>
      </c>
      <c r="K493" s="731" t="s">
        <v>1031</v>
      </c>
      <c r="L493" s="734">
        <v>184.72000000000003</v>
      </c>
      <c r="M493" s="734">
        <v>1</v>
      </c>
      <c r="N493" s="735">
        <v>184.72000000000003</v>
      </c>
    </row>
    <row r="494" spans="1:14" ht="14.45" customHeight="1" x14ac:dyDescent="0.2">
      <c r="A494" s="729" t="s">
        <v>614</v>
      </c>
      <c r="B494" s="730" t="s">
        <v>615</v>
      </c>
      <c r="C494" s="731" t="s">
        <v>634</v>
      </c>
      <c r="D494" s="732" t="s">
        <v>635</v>
      </c>
      <c r="E494" s="733">
        <v>50113001</v>
      </c>
      <c r="F494" s="732" t="s">
        <v>646</v>
      </c>
      <c r="G494" s="731" t="s">
        <v>649</v>
      </c>
      <c r="H494" s="731">
        <v>238142</v>
      </c>
      <c r="I494" s="731">
        <v>238142</v>
      </c>
      <c r="J494" s="731" t="s">
        <v>707</v>
      </c>
      <c r="K494" s="731" t="s">
        <v>708</v>
      </c>
      <c r="L494" s="734">
        <v>58.839999999999996</v>
      </c>
      <c r="M494" s="734">
        <v>1</v>
      </c>
      <c r="N494" s="735">
        <v>58.839999999999996</v>
      </c>
    </row>
    <row r="495" spans="1:14" ht="14.45" customHeight="1" x14ac:dyDescent="0.2">
      <c r="A495" s="729" t="s">
        <v>614</v>
      </c>
      <c r="B495" s="730" t="s">
        <v>615</v>
      </c>
      <c r="C495" s="731" t="s">
        <v>634</v>
      </c>
      <c r="D495" s="732" t="s">
        <v>635</v>
      </c>
      <c r="E495" s="733">
        <v>50113001</v>
      </c>
      <c r="F495" s="732" t="s">
        <v>646</v>
      </c>
      <c r="G495" s="731" t="s">
        <v>649</v>
      </c>
      <c r="H495" s="731">
        <v>230409</v>
      </c>
      <c r="I495" s="731">
        <v>230409</v>
      </c>
      <c r="J495" s="731" t="s">
        <v>711</v>
      </c>
      <c r="K495" s="731" t="s">
        <v>712</v>
      </c>
      <c r="L495" s="734">
        <v>19.82</v>
      </c>
      <c r="M495" s="734">
        <v>7</v>
      </c>
      <c r="N495" s="735">
        <v>138.74</v>
      </c>
    </row>
    <row r="496" spans="1:14" ht="14.45" customHeight="1" x14ac:dyDescent="0.2">
      <c r="A496" s="729" t="s">
        <v>614</v>
      </c>
      <c r="B496" s="730" t="s">
        <v>615</v>
      </c>
      <c r="C496" s="731" t="s">
        <v>634</v>
      </c>
      <c r="D496" s="732" t="s">
        <v>635</v>
      </c>
      <c r="E496" s="733">
        <v>50113001</v>
      </c>
      <c r="F496" s="732" t="s">
        <v>646</v>
      </c>
      <c r="G496" s="731" t="s">
        <v>329</v>
      </c>
      <c r="H496" s="731">
        <v>847085</v>
      </c>
      <c r="I496" s="731">
        <v>115401</v>
      </c>
      <c r="J496" s="731" t="s">
        <v>715</v>
      </c>
      <c r="K496" s="731" t="s">
        <v>716</v>
      </c>
      <c r="L496" s="734">
        <v>606.6959009881939</v>
      </c>
      <c r="M496" s="734">
        <v>2</v>
      </c>
      <c r="N496" s="735">
        <v>1213.3918019763878</v>
      </c>
    </row>
    <row r="497" spans="1:14" ht="14.45" customHeight="1" x14ac:dyDescent="0.2">
      <c r="A497" s="729" t="s">
        <v>614</v>
      </c>
      <c r="B497" s="730" t="s">
        <v>615</v>
      </c>
      <c r="C497" s="731" t="s">
        <v>634</v>
      </c>
      <c r="D497" s="732" t="s">
        <v>635</v>
      </c>
      <c r="E497" s="733">
        <v>50113001</v>
      </c>
      <c r="F497" s="732" t="s">
        <v>646</v>
      </c>
      <c r="G497" s="731" t="s">
        <v>663</v>
      </c>
      <c r="H497" s="731">
        <v>214435</v>
      </c>
      <c r="I497" s="731">
        <v>214435</v>
      </c>
      <c r="J497" s="731" t="s">
        <v>1174</v>
      </c>
      <c r="K497" s="731" t="s">
        <v>1324</v>
      </c>
      <c r="L497" s="734">
        <v>42.87</v>
      </c>
      <c r="M497" s="734">
        <v>3</v>
      </c>
      <c r="N497" s="735">
        <v>128.60999999999999</v>
      </c>
    </row>
    <row r="498" spans="1:14" ht="14.45" customHeight="1" x14ac:dyDescent="0.2">
      <c r="A498" s="729" t="s">
        <v>614</v>
      </c>
      <c r="B498" s="730" t="s">
        <v>615</v>
      </c>
      <c r="C498" s="731" t="s">
        <v>634</v>
      </c>
      <c r="D498" s="732" t="s">
        <v>635</v>
      </c>
      <c r="E498" s="733">
        <v>50113001</v>
      </c>
      <c r="F498" s="732" t="s">
        <v>646</v>
      </c>
      <c r="G498" s="731" t="s">
        <v>663</v>
      </c>
      <c r="H498" s="731">
        <v>214427</v>
      </c>
      <c r="I498" s="731">
        <v>214427</v>
      </c>
      <c r="J498" s="731" t="s">
        <v>1176</v>
      </c>
      <c r="K498" s="731" t="s">
        <v>1177</v>
      </c>
      <c r="L498" s="734">
        <v>16.6325</v>
      </c>
      <c r="M498" s="734">
        <v>16</v>
      </c>
      <c r="N498" s="735">
        <v>266.12</v>
      </c>
    </row>
    <row r="499" spans="1:14" ht="14.45" customHeight="1" x14ac:dyDescent="0.2">
      <c r="A499" s="729" t="s">
        <v>614</v>
      </c>
      <c r="B499" s="730" t="s">
        <v>615</v>
      </c>
      <c r="C499" s="731" t="s">
        <v>634</v>
      </c>
      <c r="D499" s="732" t="s">
        <v>635</v>
      </c>
      <c r="E499" s="733">
        <v>50113001</v>
      </c>
      <c r="F499" s="732" t="s">
        <v>646</v>
      </c>
      <c r="G499" s="731" t="s">
        <v>663</v>
      </c>
      <c r="H499" s="731">
        <v>113767</v>
      </c>
      <c r="I499" s="731">
        <v>13767</v>
      </c>
      <c r="J499" s="731" t="s">
        <v>723</v>
      </c>
      <c r="K499" s="731" t="s">
        <v>724</v>
      </c>
      <c r="L499" s="734">
        <v>45.28</v>
      </c>
      <c r="M499" s="734">
        <v>1</v>
      </c>
      <c r="N499" s="735">
        <v>45.28</v>
      </c>
    </row>
    <row r="500" spans="1:14" ht="14.45" customHeight="1" x14ac:dyDescent="0.2">
      <c r="A500" s="729" t="s">
        <v>614</v>
      </c>
      <c r="B500" s="730" t="s">
        <v>615</v>
      </c>
      <c r="C500" s="731" t="s">
        <v>634</v>
      </c>
      <c r="D500" s="732" t="s">
        <v>635</v>
      </c>
      <c r="E500" s="733">
        <v>50113001</v>
      </c>
      <c r="F500" s="732" t="s">
        <v>646</v>
      </c>
      <c r="G500" s="731" t="s">
        <v>649</v>
      </c>
      <c r="H500" s="731">
        <v>198191</v>
      </c>
      <c r="I500" s="731">
        <v>98191</v>
      </c>
      <c r="J500" s="731" t="s">
        <v>725</v>
      </c>
      <c r="K500" s="731" t="s">
        <v>726</v>
      </c>
      <c r="L500" s="734">
        <v>187.44000000000003</v>
      </c>
      <c r="M500" s="734">
        <v>1</v>
      </c>
      <c r="N500" s="735">
        <v>187.44000000000003</v>
      </c>
    </row>
    <row r="501" spans="1:14" ht="14.45" customHeight="1" x14ac:dyDescent="0.2">
      <c r="A501" s="729" t="s">
        <v>614</v>
      </c>
      <c r="B501" s="730" t="s">
        <v>615</v>
      </c>
      <c r="C501" s="731" t="s">
        <v>634</v>
      </c>
      <c r="D501" s="732" t="s">
        <v>635</v>
      </c>
      <c r="E501" s="733">
        <v>50113001</v>
      </c>
      <c r="F501" s="732" t="s">
        <v>646</v>
      </c>
      <c r="G501" s="731" t="s">
        <v>649</v>
      </c>
      <c r="H501" s="731">
        <v>193104</v>
      </c>
      <c r="I501" s="731">
        <v>93104</v>
      </c>
      <c r="J501" s="731" t="s">
        <v>727</v>
      </c>
      <c r="K501" s="731" t="s">
        <v>728</v>
      </c>
      <c r="L501" s="734">
        <v>53.54</v>
      </c>
      <c r="M501" s="734">
        <v>1</v>
      </c>
      <c r="N501" s="735">
        <v>53.54</v>
      </c>
    </row>
    <row r="502" spans="1:14" ht="14.45" customHeight="1" x14ac:dyDescent="0.2">
      <c r="A502" s="729" t="s">
        <v>614</v>
      </c>
      <c r="B502" s="730" t="s">
        <v>615</v>
      </c>
      <c r="C502" s="731" t="s">
        <v>634</v>
      </c>
      <c r="D502" s="732" t="s">
        <v>635</v>
      </c>
      <c r="E502" s="733">
        <v>50113001</v>
      </c>
      <c r="F502" s="732" t="s">
        <v>646</v>
      </c>
      <c r="G502" s="731" t="s">
        <v>649</v>
      </c>
      <c r="H502" s="731">
        <v>114075</v>
      </c>
      <c r="I502" s="731">
        <v>14075</v>
      </c>
      <c r="J502" s="731" t="s">
        <v>730</v>
      </c>
      <c r="K502" s="731" t="s">
        <v>731</v>
      </c>
      <c r="L502" s="734">
        <v>294.8642857142857</v>
      </c>
      <c r="M502" s="734">
        <v>7</v>
      </c>
      <c r="N502" s="735">
        <v>2064.0499999999997</v>
      </c>
    </row>
    <row r="503" spans="1:14" ht="14.45" customHeight="1" x14ac:dyDescent="0.2">
      <c r="A503" s="729" t="s">
        <v>614</v>
      </c>
      <c r="B503" s="730" t="s">
        <v>615</v>
      </c>
      <c r="C503" s="731" t="s">
        <v>634</v>
      </c>
      <c r="D503" s="732" t="s">
        <v>635</v>
      </c>
      <c r="E503" s="733">
        <v>50113001</v>
      </c>
      <c r="F503" s="732" t="s">
        <v>646</v>
      </c>
      <c r="G503" s="731" t="s">
        <v>649</v>
      </c>
      <c r="H503" s="731">
        <v>221074</v>
      </c>
      <c r="I503" s="731">
        <v>221074</v>
      </c>
      <c r="J503" s="731" t="s">
        <v>735</v>
      </c>
      <c r="K503" s="731" t="s">
        <v>736</v>
      </c>
      <c r="L503" s="734">
        <v>76.330000000000013</v>
      </c>
      <c r="M503" s="734">
        <v>2</v>
      </c>
      <c r="N503" s="735">
        <v>152.66000000000003</v>
      </c>
    </row>
    <row r="504" spans="1:14" ht="14.45" customHeight="1" x14ac:dyDescent="0.2">
      <c r="A504" s="729" t="s">
        <v>614</v>
      </c>
      <c r="B504" s="730" t="s">
        <v>615</v>
      </c>
      <c r="C504" s="731" t="s">
        <v>634</v>
      </c>
      <c r="D504" s="732" t="s">
        <v>635</v>
      </c>
      <c r="E504" s="733">
        <v>50113001</v>
      </c>
      <c r="F504" s="732" t="s">
        <v>646</v>
      </c>
      <c r="G504" s="731" t="s">
        <v>649</v>
      </c>
      <c r="H504" s="731">
        <v>230421</v>
      </c>
      <c r="I504" s="731">
        <v>230421</v>
      </c>
      <c r="J504" s="731" t="s">
        <v>735</v>
      </c>
      <c r="K504" s="731" t="s">
        <v>736</v>
      </c>
      <c r="L504" s="734">
        <v>76.98</v>
      </c>
      <c r="M504" s="734">
        <v>1</v>
      </c>
      <c r="N504" s="735">
        <v>76.98</v>
      </c>
    </row>
    <row r="505" spans="1:14" ht="14.45" customHeight="1" x14ac:dyDescent="0.2">
      <c r="A505" s="729" t="s">
        <v>614</v>
      </c>
      <c r="B505" s="730" t="s">
        <v>615</v>
      </c>
      <c r="C505" s="731" t="s">
        <v>634</v>
      </c>
      <c r="D505" s="732" t="s">
        <v>635</v>
      </c>
      <c r="E505" s="733">
        <v>50113001</v>
      </c>
      <c r="F505" s="732" t="s">
        <v>646</v>
      </c>
      <c r="G505" s="731" t="s">
        <v>649</v>
      </c>
      <c r="H505" s="731">
        <v>846346</v>
      </c>
      <c r="I505" s="731">
        <v>119672</v>
      </c>
      <c r="J505" s="731" t="s">
        <v>737</v>
      </c>
      <c r="K505" s="731" t="s">
        <v>738</v>
      </c>
      <c r="L505" s="734">
        <v>120.96000000000002</v>
      </c>
      <c r="M505" s="734">
        <v>1</v>
      </c>
      <c r="N505" s="735">
        <v>120.96000000000002</v>
      </c>
    </row>
    <row r="506" spans="1:14" ht="14.45" customHeight="1" x14ac:dyDescent="0.2">
      <c r="A506" s="729" t="s">
        <v>614</v>
      </c>
      <c r="B506" s="730" t="s">
        <v>615</v>
      </c>
      <c r="C506" s="731" t="s">
        <v>634</v>
      </c>
      <c r="D506" s="732" t="s">
        <v>635</v>
      </c>
      <c r="E506" s="733">
        <v>50113001</v>
      </c>
      <c r="F506" s="732" t="s">
        <v>646</v>
      </c>
      <c r="G506" s="731" t="s">
        <v>649</v>
      </c>
      <c r="H506" s="731">
        <v>241672</v>
      </c>
      <c r="I506" s="731">
        <v>241672</v>
      </c>
      <c r="J506" s="731" t="s">
        <v>1183</v>
      </c>
      <c r="K506" s="731" t="s">
        <v>1184</v>
      </c>
      <c r="L506" s="734">
        <v>111.41</v>
      </c>
      <c r="M506" s="734">
        <v>1</v>
      </c>
      <c r="N506" s="735">
        <v>111.41</v>
      </c>
    </row>
    <row r="507" spans="1:14" ht="14.45" customHeight="1" x14ac:dyDescent="0.2">
      <c r="A507" s="729" t="s">
        <v>614</v>
      </c>
      <c r="B507" s="730" t="s">
        <v>615</v>
      </c>
      <c r="C507" s="731" t="s">
        <v>634</v>
      </c>
      <c r="D507" s="732" t="s">
        <v>635</v>
      </c>
      <c r="E507" s="733">
        <v>50113001</v>
      </c>
      <c r="F507" s="732" t="s">
        <v>646</v>
      </c>
      <c r="G507" s="731" t="s">
        <v>649</v>
      </c>
      <c r="H507" s="731">
        <v>192216</v>
      </c>
      <c r="I507" s="731">
        <v>192216</v>
      </c>
      <c r="J507" s="731" t="s">
        <v>1325</v>
      </c>
      <c r="K507" s="731" t="s">
        <v>1326</v>
      </c>
      <c r="L507" s="734">
        <v>51.010000000000012</v>
      </c>
      <c r="M507" s="734">
        <v>2</v>
      </c>
      <c r="N507" s="735">
        <v>102.02000000000002</v>
      </c>
    </row>
    <row r="508" spans="1:14" ht="14.45" customHeight="1" x14ac:dyDescent="0.2">
      <c r="A508" s="729" t="s">
        <v>614</v>
      </c>
      <c r="B508" s="730" t="s">
        <v>615</v>
      </c>
      <c r="C508" s="731" t="s">
        <v>634</v>
      </c>
      <c r="D508" s="732" t="s">
        <v>635</v>
      </c>
      <c r="E508" s="733">
        <v>50113001</v>
      </c>
      <c r="F508" s="732" t="s">
        <v>646</v>
      </c>
      <c r="G508" s="731" t="s">
        <v>649</v>
      </c>
      <c r="H508" s="731">
        <v>114723</v>
      </c>
      <c r="I508" s="731">
        <v>14723</v>
      </c>
      <c r="J508" s="731" t="s">
        <v>1327</v>
      </c>
      <c r="K508" s="731" t="s">
        <v>988</v>
      </c>
      <c r="L508" s="734">
        <v>81.719999999999985</v>
      </c>
      <c r="M508" s="734">
        <v>1</v>
      </c>
      <c r="N508" s="735">
        <v>81.719999999999985</v>
      </c>
    </row>
    <row r="509" spans="1:14" ht="14.45" customHeight="1" x14ac:dyDescent="0.2">
      <c r="A509" s="729" t="s">
        <v>614</v>
      </c>
      <c r="B509" s="730" t="s">
        <v>615</v>
      </c>
      <c r="C509" s="731" t="s">
        <v>634</v>
      </c>
      <c r="D509" s="732" t="s">
        <v>635</v>
      </c>
      <c r="E509" s="733">
        <v>50113001</v>
      </c>
      <c r="F509" s="732" t="s">
        <v>646</v>
      </c>
      <c r="G509" s="731" t="s">
        <v>649</v>
      </c>
      <c r="H509" s="731">
        <v>154539</v>
      </c>
      <c r="I509" s="731">
        <v>54539</v>
      </c>
      <c r="J509" s="731" t="s">
        <v>745</v>
      </c>
      <c r="K509" s="731" t="s">
        <v>746</v>
      </c>
      <c r="L509" s="734">
        <v>60.140000000000015</v>
      </c>
      <c r="M509" s="734">
        <v>2</v>
      </c>
      <c r="N509" s="735">
        <v>120.28000000000003</v>
      </c>
    </row>
    <row r="510" spans="1:14" ht="14.45" customHeight="1" x14ac:dyDescent="0.2">
      <c r="A510" s="729" t="s">
        <v>614</v>
      </c>
      <c r="B510" s="730" t="s">
        <v>615</v>
      </c>
      <c r="C510" s="731" t="s">
        <v>634</v>
      </c>
      <c r="D510" s="732" t="s">
        <v>635</v>
      </c>
      <c r="E510" s="733">
        <v>50113001</v>
      </c>
      <c r="F510" s="732" t="s">
        <v>646</v>
      </c>
      <c r="G510" s="731" t="s">
        <v>649</v>
      </c>
      <c r="H510" s="731">
        <v>226525</v>
      </c>
      <c r="I510" s="731">
        <v>226525</v>
      </c>
      <c r="J510" s="731" t="s">
        <v>751</v>
      </c>
      <c r="K510" s="731" t="s">
        <v>752</v>
      </c>
      <c r="L510" s="734">
        <v>66.34</v>
      </c>
      <c r="M510" s="734">
        <v>1</v>
      </c>
      <c r="N510" s="735">
        <v>66.34</v>
      </c>
    </row>
    <row r="511" spans="1:14" ht="14.45" customHeight="1" x14ac:dyDescent="0.2">
      <c r="A511" s="729" t="s">
        <v>614</v>
      </c>
      <c r="B511" s="730" t="s">
        <v>615</v>
      </c>
      <c r="C511" s="731" t="s">
        <v>634</v>
      </c>
      <c r="D511" s="732" t="s">
        <v>635</v>
      </c>
      <c r="E511" s="733">
        <v>50113001</v>
      </c>
      <c r="F511" s="732" t="s">
        <v>646</v>
      </c>
      <c r="G511" s="731" t="s">
        <v>649</v>
      </c>
      <c r="H511" s="731">
        <v>920235</v>
      </c>
      <c r="I511" s="731">
        <v>15880</v>
      </c>
      <c r="J511" s="731" t="s">
        <v>1328</v>
      </c>
      <c r="K511" s="731" t="s">
        <v>329</v>
      </c>
      <c r="L511" s="734">
        <v>163.56999917786186</v>
      </c>
      <c r="M511" s="734">
        <v>1</v>
      </c>
      <c r="N511" s="735">
        <v>163.56999917786186</v>
      </c>
    </row>
    <row r="512" spans="1:14" ht="14.45" customHeight="1" x14ac:dyDescent="0.2">
      <c r="A512" s="729" t="s">
        <v>614</v>
      </c>
      <c r="B512" s="730" t="s">
        <v>615</v>
      </c>
      <c r="C512" s="731" t="s">
        <v>634</v>
      </c>
      <c r="D512" s="732" t="s">
        <v>635</v>
      </c>
      <c r="E512" s="733">
        <v>50113001</v>
      </c>
      <c r="F512" s="732" t="s">
        <v>646</v>
      </c>
      <c r="G512" s="731" t="s">
        <v>649</v>
      </c>
      <c r="H512" s="731">
        <v>183272</v>
      </c>
      <c r="I512" s="731">
        <v>215478</v>
      </c>
      <c r="J512" s="731" t="s">
        <v>1329</v>
      </c>
      <c r="K512" s="731" t="s">
        <v>1330</v>
      </c>
      <c r="L512" s="734">
        <v>161.55000000000001</v>
      </c>
      <c r="M512" s="734">
        <v>3</v>
      </c>
      <c r="N512" s="735">
        <v>484.65000000000003</v>
      </c>
    </row>
    <row r="513" spans="1:14" ht="14.45" customHeight="1" x14ac:dyDescent="0.2">
      <c r="A513" s="729" t="s">
        <v>614</v>
      </c>
      <c r="B513" s="730" t="s">
        <v>615</v>
      </c>
      <c r="C513" s="731" t="s">
        <v>634</v>
      </c>
      <c r="D513" s="732" t="s">
        <v>635</v>
      </c>
      <c r="E513" s="733">
        <v>50113001</v>
      </c>
      <c r="F513" s="732" t="s">
        <v>646</v>
      </c>
      <c r="G513" s="731" t="s">
        <v>649</v>
      </c>
      <c r="H513" s="731">
        <v>158793</v>
      </c>
      <c r="I513" s="731">
        <v>58793</v>
      </c>
      <c r="J513" s="731" t="s">
        <v>1331</v>
      </c>
      <c r="K513" s="731" t="s">
        <v>1332</v>
      </c>
      <c r="L513" s="734">
        <v>329.14</v>
      </c>
      <c r="M513" s="734">
        <v>1</v>
      </c>
      <c r="N513" s="735">
        <v>329.14</v>
      </c>
    </row>
    <row r="514" spans="1:14" ht="14.45" customHeight="1" x14ac:dyDescent="0.2">
      <c r="A514" s="729" t="s">
        <v>614</v>
      </c>
      <c r="B514" s="730" t="s">
        <v>615</v>
      </c>
      <c r="C514" s="731" t="s">
        <v>634</v>
      </c>
      <c r="D514" s="732" t="s">
        <v>635</v>
      </c>
      <c r="E514" s="733">
        <v>50113001</v>
      </c>
      <c r="F514" s="732" t="s">
        <v>646</v>
      </c>
      <c r="G514" s="731" t="s">
        <v>649</v>
      </c>
      <c r="H514" s="731">
        <v>229192</v>
      </c>
      <c r="I514" s="731">
        <v>229192</v>
      </c>
      <c r="J514" s="731" t="s">
        <v>762</v>
      </c>
      <c r="K514" s="731" t="s">
        <v>763</v>
      </c>
      <c r="L514" s="734">
        <v>223.69</v>
      </c>
      <c r="M514" s="734">
        <v>2</v>
      </c>
      <c r="N514" s="735">
        <v>447.38</v>
      </c>
    </row>
    <row r="515" spans="1:14" ht="14.45" customHeight="1" x14ac:dyDescent="0.2">
      <c r="A515" s="729" t="s">
        <v>614</v>
      </c>
      <c r="B515" s="730" t="s">
        <v>615</v>
      </c>
      <c r="C515" s="731" t="s">
        <v>634</v>
      </c>
      <c r="D515" s="732" t="s">
        <v>635</v>
      </c>
      <c r="E515" s="733">
        <v>50113001</v>
      </c>
      <c r="F515" s="732" t="s">
        <v>646</v>
      </c>
      <c r="G515" s="731" t="s">
        <v>649</v>
      </c>
      <c r="H515" s="731">
        <v>187076</v>
      </c>
      <c r="I515" s="731">
        <v>87076</v>
      </c>
      <c r="J515" s="731" t="s">
        <v>766</v>
      </c>
      <c r="K515" s="731" t="s">
        <v>767</v>
      </c>
      <c r="L515" s="734">
        <v>135.58999999999997</v>
      </c>
      <c r="M515" s="734">
        <v>1</v>
      </c>
      <c r="N515" s="735">
        <v>135.58999999999997</v>
      </c>
    </row>
    <row r="516" spans="1:14" ht="14.45" customHeight="1" x14ac:dyDescent="0.2">
      <c r="A516" s="729" t="s">
        <v>614</v>
      </c>
      <c r="B516" s="730" t="s">
        <v>615</v>
      </c>
      <c r="C516" s="731" t="s">
        <v>634</v>
      </c>
      <c r="D516" s="732" t="s">
        <v>635</v>
      </c>
      <c r="E516" s="733">
        <v>50113001</v>
      </c>
      <c r="F516" s="732" t="s">
        <v>646</v>
      </c>
      <c r="G516" s="731" t="s">
        <v>649</v>
      </c>
      <c r="H516" s="731">
        <v>500618</v>
      </c>
      <c r="I516" s="731">
        <v>125753</v>
      </c>
      <c r="J516" s="731" t="s">
        <v>1333</v>
      </c>
      <c r="K516" s="731" t="s">
        <v>1334</v>
      </c>
      <c r="L516" s="734">
        <v>300.53999999999996</v>
      </c>
      <c r="M516" s="734">
        <v>1</v>
      </c>
      <c r="N516" s="735">
        <v>300.53999999999996</v>
      </c>
    </row>
    <row r="517" spans="1:14" ht="14.45" customHeight="1" x14ac:dyDescent="0.2">
      <c r="A517" s="729" t="s">
        <v>614</v>
      </c>
      <c r="B517" s="730" t="s">
        <v>615</v>
      </c>
      <c r="C517" s="731" t="s">
        <v>634</v>
      </c>
      <c r="D517" s="732" t="s">
        <v>635</v>
      </c>
      <c r="E517" s="733">
        <v>50113001</v>
      </c>
      <c r="F517" s="732" t="s">
        <v>646</v>
      </c>
      <c r="G517" s="731" t="s">
        <v>649</v>
      </c>
      <c r="H517" s="731">
        <v>181293</v>
      </c>
      <c r="I517" s="731">
        <v>181293</v>
      </c>
      <c r="J517" s="731" t="s">
        <v>772</v>
      </c>
      <c r="K517" s="731" t="s">
        <v>773</v>
      </c>
      <c r="L517" s="734">
        <v>224.10999999999999</v>
      </c>
      <c r="M517" s="734">
        <v>3</v>
      </c>
      <c r="N517" s="735">
        <v>672.32999999999993</v>
      </c>
    </row>
    <row r="518" spans="1:14" ht="14.45" customHeight="1" x14ac:dyDescent="0.2">
      <c r="A518" s="729" t="s">
        <v>614</v>
      </c>
      <c r="B518" s="730" t="s">
        <v>615</v>
      </c>
      <c r="C518" s="731" t="s">
        <v>634</v>
      </c>
      <c r="D518" s="732" t="s">
        <v>635</v>
      </c>
      <c r="E518" s="733">
        <v>50113001</v>
      </c>
      <c r="F518" s="732" t="s">
        <v>646</v>
      </c>
      <c r="G518" s="731" t="s">
        <v>663</v>
      </c>
      <c r="H518" s="731">
        <v>114439</v>
      </c>
      <c r="I518" s="731">
        <v>14439</v>
      </c>
      <c r="J518" s="731" t="s">
        <v>1335</v>
      </c>
      <c r="K518" s="731" t="s">
        <v>1336</v>
      </c>
      <c r="L518" s="734">
        <v>33.359999999999992</v>
      </c>
      <c r="M518" s="734">
        <v>1</v>
      </c>
      <c r="N518" s="735">
        <v>33.359999999999992</v>
      </c>
    </row>
    <row r="519" spans="1:14" ht="14.45" customHeight="1" x14ac:dyDescent="0.2">
      <c r="A519" s="729" t="s">
        <v>614</v>
      </c>
      <c r="B519" s="730" t="s">
        <v>615</v>
      </c>
      <c r="C519" s="731" t="s">
        <v>634</v>
      </c>
      <c r="D519" s="732" t="s">
        <v>635</v>
      </c>
      <c r="E519" s="733">
        <v>50113001</v>
      </c>
      <c r="F519" s="732" t="s">
        <v>646</v>
      </c>
      <c r="G519" s="731" t="s">
        <v>663</v>
      </c>
      <c r="H519" s="731">
        <v>213487</v>
      </c>
      <c r="I519" s="731">
        <v>213487</v>
      </c>
      <c r="J519" s="731" t="s">
        <v>788</v>
      </c>
      <c r="K519" s="731" t="s">
        <v>791</v>
      </c>
      <c r="L519" s="734">
        <v>271.85000000000002</v>
      </c>
      <c r="M519" s="734">
        <v>2</v>
      </c>
      <c r="N519" s="735">
        <v>543.70000000000005</v>
      </c>
    </row>
    <row r="520" spans="1:14" ht="14.45" customHeight="1" x14ac:dyDescent="0.2">
      <c r="A520" s="729" t="s">
        <v>614</v>
      </c>
      <c r="B520" s="730" t="s">
        <v>615</v>
      </c>
      <c r="C520" s="731" t="s">
        <v>634</v>
      </c>
      <c r="D520" s="732" t="s">
        <v>635</v>
      </c>
      <c r="E520" s="733">
        <v>50113001</v>
      </c>
      <c r="F520" s="732" t="s">
        <v>646</v>
      </c>
      <c r="G520" s="731" t="s">
        <v>663</v>
      </c>
      <c r="H520" s="731">
        <v>213485</v>
      </c>
      <c r="I520" s="731">
        <v>213485</v>
      </c>
      <c r="J520" s="731" t="s">
        <v>788</v>
      </c>
      <c r="K520" s="731" t="s">
        <v>789</v>
      </c>
      <c r="L520" s="734">
        <v>721.17333333333329</v>
      </c>
      <c r="M520" s="734">
        <v>12</v>
      </c>
      <c r="N520" s="735">
        <v>8654.08</v>
      </c>
    </row>
    <row r="521" spans="1:14" ht="14.45" customHeight="1" x14ac:dyDescent="0.2">
      <c r="A521" s="729" t="s">
        <v>614</v>
      </c>
      <c r="B521" s="730" t="s">
        <v>615</v>
      </c>
      <c r="C521" s="731" t="s">
        <v>634</v>
      </c>
      <c r="D521" s="732" t="s">
        <v>635</v>
      </c>
      <c r="E521" s="733">
        <v>50113001</v>
      </c>
      <c r="F521" s="732" t="s">
        <v>646</v>
      </c>
      <c r="G521" s="731" t="s">
        <v>663</v>
      </c>
      <c r="H521" s="731">
        <v>213490</v>
      </c>
      <c r="I521" s="731">
        <v>213490</v>
      </c>
      <c r="J521" s="731" t="s">
        <v>788</v>
      </c>
      <c r="K521" s="731" t="s">
        <v>1337</v>
      </c>
      <c r="L521" s="734">
        <v>913.57</v>
      </c>
      <c r="M521" s="734">
        <v>5</v>
      </c>
      <c r="N521" s="735">
        <v>4567.8500000000004</v>
      </c>
    </row>
    <row r="522" spans="1:14" ht="14.45" customHeight="1" x14ac:dyDescent="0.2">
      <c r="A522" s="729" t="s">
        <v>614</v>
      </c>
      <c r="B522" s="730" t="s">
        <v>615</v>
      </c>
      <c r="C522" s="731" t="s">
        <v>634</v>
      </c>
      <c r="D522" s="732" t="s">
        <v>635</v>
      </c>
      <c r="E522" s="733">
        <v>50113001</v>
      </c>
      <c r="F522" s="732" t="s">
        <v>646</v>
      </c>
      <c r="G522" s="731" t="s">
        <v>663</v>
      </c>
      <c r="H522" s="731">
        <v>213494</v>
      </c>
      <c r="I522" s="731">
        <v>213494</v>
      </c>
      <c r="J522" s="731" t="s">
        <v>788</v>
      </c>
      <c r="K522" s="731" t="s">
        <v>792</v>
      </c>
      <c r="L522" s="734">
        <v>408.90478260869577</v>
      </c>
      <c r="M522" s="734">
        <v>46</v>
      </c>
      <c r="N522" s="735">
        <v>18809.620000000006</v>
      </c>
    </row>
    <row r="523" spans="1:14" ht="14.45" customHeight="1" x14ac:dyDescent="0.2">
      <c r="A523" s="729" t="s">
        <v>614</v>
      </c>
      <c r="B523" s="730" t="s">
        <v>615</v>
      </c>
      <c r="C523" s="731" t="s">
        <v>634</v>
      </c>
      <c r="D523" s="732" t="s">
        <v>635</v>
      </c>
      <c r="E523" s="733">
        <v>50113001</v>
      </c>
      <c r="F523" s="732" t="s">
        <v>646</v>
      </c>
      <c r="G523" s="731" t="s">
        <v>663</v>
      </c>
      <c r="H523" s="731">
        <v>213489</v>
      </c>
      <c r="I523" s="731">
        <v>213489</v>
      </c>
      <c r="J523" s="731" t="s">
        <v>788</v>
      </c>
      <c r="K523" s="731" t="s">
        <v>790</v>
      </c>
      <c r="L523" s="734">
        <v>627.56183333333331</v>
      </c>
      <c r="M523" s="734">
        <v>60</v>
      </c>
      <c r="N523" s="735">
        <v>37653.71</v>
      </c>
    </row>
    <row r="524" spans="1:14" ht="14.45" customHeight="1" x14ac:dyDescent="0.2">
      <c r="A524" s="729" t="s">
        <v>614</v>
      </c>
      <c r="B524" s="730" t="s">
        <v>615</v>
      </c>
      <c r="C524" s="731" t="s">
        <v>634</v>
      </c>
      <c r="D524" s="732" t="s">
        <v>635</v>
      </c>
      <c r="E524" s="733">
        <v>50113001</v>
      </c>
      <c r="F524" s="732" t="s">
        <v>646</v>
      </c>
      <c r="G524" s="731" t="s">
        <v>663</v>
      </c>
      <c r="H524" s="731">
        <v>156804</v>
      </c>
      <c r="I524" s="731">
        <v>56804</v>
      </c>
      <c r="J524" s="731" t="s">
        <v>793</v>
      </c>
      <c r="K524" s="731" t="s">
        <v>794</v>
      </c>
      <c r="L524" s="734">
        <v>31.609999999999996</v>
      </c>
      <c r="M524" s="734">
        <v>1</v>
      </c>
      <c r="N524" s="735">
        <v>31.609999999999996</v>
      </c>
    </row>
    <row r="525" spans="1:14" ht="14.45" customHeight="1" x14ac:dyDescent="0.2">
      <c r="A525" s="729" t="s">
        <v>614</v>
      </c>
      <c r="B525" s="730" t="s">
        <v>615</v>
      </c>
      <c r="C525" s="731" t="s">
        <v>634</v>
      </c>
      <c r="D525" s="732" t="s">
        <v>635</v>
      </c>
      <c r="E525" s="733">
        <v>50113001</v>
      </c>
      <c r="F525" s="732" t="s">
        <v>646</v>
      </c>
      <c r="G525" s="731" t="s">
        <v>663</v>
      </c>
      <c r="H525" s="731">
        <v>156805</v>
      </c>
      <c r="I525" s="731">
        <v>56805</v>
      </c>
      <c r="J525" s="731" t="s">
        <v>793</v>
      </c>
      <c r="K525" s="731" t="s">
        <v>1338</v>
      </c>
      <c r="L525" s="734">
        <v>58.640000000000015</v>
      </c>
      <c r="M525" s="734">
        <v>1</v>
      </c>
      <c r="N525" s="735">
        <v>58.640000000000015</v>
      </c>
    </row>
    <row r="526" spans="1:14" ht="14.45" customHeight="1" x14ac:dyDescent="0.2">
      <c r="A526" s="729" t="s">
        <v>614</v>
      </c>
      <c r="B526" s="730" t="s">
        <v>615</v>
      </c>
      <c r="C526" s="731" t="s">
        <v>634</v>
      </c>
      <c r="D526" s="732" t="s">
        <v>635</v>
      </c>
      <c r="E526" s="733">
        <v>50113001</v>
      </c>
      <c r="F526" s="732" t="s">
        <v>646</v>
      </c>
      <c r="G526" s="731" t="s">
        <v>663</v>
      </c>
      <c r="H526" s="731">
        <v>239807</v>
      </c>
      <c r="I526" s="731">
        <v>239807</v>
      </c>
      <c r="J526" s="731" t="s">
        <v>1339</v>
      </c>
      <c r="K526" s="731" t="s">
        <v>1340</v>
      </c>
      <c r="L526" s="734">
        <v>40.39</v>
      </c>
      <c r="M526" s="734">
        <v>1</v>
      </c>
      <c r="N526" s="735">
        <v>40.39</v>
      </c>
    </row>
    <row r="527" spans="1:14" ht="14.45" customHeight="1" x14ac:dyDescent="0.2">
      <c r="A527" s="729" t="s">
        <v>614</v>
      </c>
      <c r="B527" s="730" t="s">
        <v>615</v>
      </c>
      <c r="C527" s="731" t="s">
        <v>634</v>
      </c>
      <c r="D527" s="732" t="s">
        <v>635</v>
      </c>
      <c r="E527" s="733">
        <v>50113001</v>
      </c>
      <c r="F527" s="732" t="s">
        <v>646</v>
      </c>
      <c r="G527" s="731" t="s">
        <v>649</v>
      </c>
      <c r="H527" s="731">
        <v>111243</v>
      </c>
      <c r="I527" s="731">
        <v>11243</v>
      </c>
      <c r="J527" s="731" t="s">
        <v>1341</v>
      </c>
      <c r="K527" s="731" t="s">
        <v>1342</v>
      </c>
      <c r="L527" s="734">
        <v>241.18</v>
      </c>
      <c r="M527" s="734">
        <v>1</v>
      </c>
      <c r="N527" s="735">
        <v>241.18</v>
      </c>
    </row>
    <row r="528" spans="1:14" ht="14.45" customHeight="1" x14ac:dyDescent="0.2">
      <c r="A528" s="729" t="s">
        <v>614</v>
      </c>
      <c r="B528" s="730" t="s">
        <v>615</v>
      </c>
      <c r="C528" s="731" t="s">
        <v>634</v>
      </c>
      <c r="D528" s="732" t="s">
        <v>635</v>
      </c>
      <c r="E528" s="733">
        <v>50113001</v>
      </c>
      <c r="F528" s="732" t="s">
        <v>646</v>
      </c>
      <c r="G528" s="731" t="s">
        <v>649</v>
      </c>
      <c r="H528" s="731">
        <v>31915</v>
      </c>
      <c r="I528" s="731">
        <v>31915</v>
      </c>
      <c r="J528" s="731" t="s">
        <v>1207</v>
      </c>
      <c r="K528" s="731" t="s">
        <v>1208</v>
      </c>
      <c r="L528" s="734">
        <v>173.69</v>
      </c>
      <c r="M528" s="734">
        <v>1</v>
      </c>
      <c r="N528" s="735">
        <v>173.69</v>
      </c>
    </row>
    <row r="529" spans="1:14" ht="14.45" customHeight="1" x14ac:dyDescent="0.2">
      <c r="A529" s="729" t="s">
        <v>614</v>
      </c>
      <c r="B529" s="730" t="s">
        <v>615</v>
      </c>
      <c r="C529" s="731" t="s">
        <v>634</v>
      </c>
      <c r="D529" s="732" t="s">
        <v>635</v>
      </c>
      <c r="E529" s="733">
        <v>50113001</v>
      </c>
      <c r="F529" s="732" t="s">
        <v>646</v>
      </c>
      <c r="G529" s="731" t="s">
        <v>649</v>
      </c>
      <c r="H529" s="731">
        <v>47244</v>
      </c>
      <c r="I529" s="731">
        <v>47244</v>
      </c>
      <c r="J529" s="731" t="s">
        <v>1209</v>
      </c>
      <c r="K529" s="731" t="s">
        <v>1208</v>
      </c>
      <c r="L529" s="734">
        <v>143</v>
      </c>
      <c r="M529" s="734">
        <v>1</v>
      </c>
      <c r="N529" s="735">
        <v>143</v>
      </c>
    </row>
    <row r="530" spans="1:14" ht="14.45" customHeight="1" x14ac:dyDescent="0.2">
      <c r="A530" s="729" t="s">
        <v>614</v>
      </c>
      <c r="B530" s="730" t="s">
        <v>615</v>
      </c>
      <c r="C530" s="731" t="s">
        <v>634</v>
      </c>
      <c r="D530" s="732" t="s">
        <v>635</v>
      </c>
      <c r="E530" s="733">
        <v>50113001</v>
      </c>
      <c r="F530" s="732" t="s">
        <v>646</v>
      </c>
      <c r="G530" s="731" t="s">
        <v>649</v>
      </c>
      <c r="H530" s="731">
        <v>106091</v>
      </c>
      <c r="I530" s="731">
        <v>6091</v>
      </c>
      <c r="J530" s="731" t="s">
        <v>1343</v>
      </c>
      <c r="K530" s="731" t="s">
        <v>1344</v>
      </c>
      <c r="L530" s="734">
        <v>89.649999999999991</v>
      </c>
      <c r="M530" s="734">
        <v>1</v>
      </c>
      <c r="N530" s="735">
        <v>89.649999999999991</v>
      </c>
    </row>
    <row r="531" spans="1:14" ht="14.45" customHeight="1" x14ac:dyDescent="0.2">
      <c r="A531" s="729" t="s">
        <v>614</v>
      </c>
      <c r="B531" s="730" t="s">
        <v>615</v>
      </c>
      <c r="C531" s="731" t="s">
        <v>634</v>
      </c>
      <c r="D531" s="732" t="s">
        <v>635</v>
      </c>
      <c r="E531" s="733">
        <v>50113001</v>
      </c>
      <c r="F531" s="732" t="s">
        <v>646</v>
      </c>
      <c r="G531" s="731" t="s">
        <v>649</v>
      </c>
      <c r="H531" s="731">
        <v>102537</v>
      </c>
      <c r="I531" s="731">
        <v>2537</v>
      </c>
      <c r="J531" s="731" t="s">
        <v>1211</v>
      </c>
      <c r="K531" s="731" t="s">
        <v>1212</v>
      </c>
      <c r="L531" s="734">
        <v>38.299999999999997</v>
      </c>
      <c r="M531" s="734">
        <v>7</v>
      </c>
      <c r="N531" s="735">
        <v>268.09999999999997</v>
      </c>
    </row>
    <row r="532" spans="1:14" ht="14.45" customHeight="1" x14ac:dyDescent="0.2">
      <c r="A532" s="729" t="s">
        <v>614</v>
      </c>
      <c r="B532" s="730" t="s">
        <v>615</v>
      </c>
      <c r="C532" s="731" t="s">
        <v>634</v>
      </c>
      <c r="D532" s="732" t="s">
        <v>635</v>
      </c>
      <c r="E532" s="733">
        <v>50113001</v>
      </c>
      <c r="F532" s="732" t="s">
        <v>646</v>
      </c>
      <c r="G532" s="731" t="s">
        <v>649</v>
      </c>
      <c r="H532" s="731">
        <v>125366</v>
      </c>
      <c r="I532" s="731">
        <v>25366</v>
      </c>
      <c r="J532" s="731" t="s">
        <v>802</v>
      </c>
      <c r="K532" s="731" t="s">
        <v>803</v>
      </c>
      <c r="L532" s="734">
        <v>68.27000000000001</v>
      </c>
      <c r="M532" s="734">
        <v>2</v>
      </c>
      <c r="N532" s="735">
        <v>136.54000000000002</v>
      </c>
    </row>
    <row r="533" spans="1:14" ht="14.45" customHeight="1" x14ac:dyDescent="0.2">
      <c r="A533" s="729" t="s">
        <v>614</v>
      </c>
      <c r="B533" s="730" t="s">
        <v>615</v>
      </c>
      <c r="C533" s="731" t="s">
        <v>634</v>
      </c>
      <c r="D533" s="732" t="s">
        <v>635</v>
      </c>
      <c r="E533" s="733">
        <v>50113001</v>
      </c>
      <c r="F533" s="732" t="s">
        <v>646</v>
      </c>
      <c r="G533" s="731" t="s">
        <v>649</v>
      </c>
      <c r="H533" s="731">
        <v>193746</v>
      </c>
      <c r="I533" s="731">
        <v>93746</v>
      </c>
      <c r="J533" s="731" t="s">
        <v>1345</v>
      </c>
      <c r="K533" s="731" t="s">
        <v>1346</v>
      </c>
      <c r="L533" s="734">
        <v>402.84</v>
      </c>
      <c r="M533" s="734">
        <v>2</v>
      </c>
      <c r="N533" s="735">
        <v>805.68</v>
      </c>
    </row>
    <row r="534" spans="1:14" ht="14.45" customHeight="1" x14ac:dyDescent="0.2">
      <c r="A534" s="729" t="s">
        <v>614</v>
      </c>
      <c r="B534" s="730" t="s">
        <v>615</v>
      </c>
      <c r="C534" s="731" t="s">
        <v>634</v>
      </c>
      <c r="D534" s="732" t="s">
        <v>635</v>
      </c>
      <c r="E534" s="733">
        <v>50113001</v>
      </c>
      <c r="F534" s="732" t="s">
        <v>646</v>
      </c>
      <c r="G534" s="731" t="s">
        <v>649</v>
      </c>
      <c r="H534" s="731">
        <v>214355</v>
      </c>
      <c r="I534" s="731">
        <v>214355</v>
      </c>
      <c r="J534" s="731" t="s">
        <v>816</v>
      </c>
      <c r="K534" s="731" t="s">
        <v>817</v>
      </c>
      <c r="L534" s="734">
        <v>277.89999999999986</v>
      </c>
      <c r="M534" s="734">
        <v>1</v>
      </c>
      <c r="N534" s="735">
        <v>277.89999999999986</v>
      </c>
    </row>
    <row r="535" spans="1:14" ht="14.45" customHeight="1" x14ac:dyDescent="0.2">
      <c r="A535" s="729" t="s">
        <v>614</v>
      </c>
      <c r="B535" s="730" t="s">
        <v>615</v>
      </c>
      <c r="C535" s="731" t="s">
        <v>634</v>
      </c>
      <c r="D535" s="732" t="s">
        <v>635</v>
      </c>
      <c r="E535" s="733">
        <v>50113001</v>
      </c>
      <c r="F535" s="732" t="s">
        <v>646</v>
      </c>
      <c r="G535" s="731" t="s">
        <v>649</v>
      </c>
      <c r="H535" s="731">
        <v>216572</v>
      </c>
      <c r="I535" s="731">
        <v>216572</v>
      </c>
      <c r="J535" s="731" t="s">
        <v>818</v>
      </c>
      <c r="K535" s="731" t="s">
        <v>819</v>
      </c>
      <c r="L535" s="734">
        <v>38.034651162790702</v>
      </c>
      <c r="M535" s="734">
        <v>43</v>
      </c>
      <c r="N535" s="735">
        <v>1635.4900000000002</v>
      </c>
    </row>
    <row r="536" spans="1:14" ht="14.45" customHeight="1" x14ac:dyDescent="0.2">
      <c r="A536" s="729" t="s">
        <v>614</v>
      </c>
      <c r="B536" s="730" t="s">
        <v>615</v>
      </c>
      <c r="C536" s="731" t="s">
        <v>634</v>
      </c>
      <c r="D536" s="732" t="s">
        <v>635</v>
      </c>
      <c r="E536" s="733">
        <v>50113001</v>
      </c>
      <c r="F536" s="732" t="s">
        <v>646</v>
      </c>
      <c r="G536" s="731" t="s">
        <v>649</v>
      </c>
      <c r="H536" s="731">
        <v>223200</v>
      </c>
      <c r="I536" s="731">
        <v>223200</v>
      </c>
      <c r="J536" s="731" t="s">
        <v>1347</v>
      </c>
      <c r="K536" s="731" t="s">
        <v>1348</v>
      </c>
      <c r="L536" s="734">
        <v>148.70000000000005</v>
      </c>
      <c r="M536" s="734">
        <v>1</v>
      </c>
      <c r="N536" s="735">
        <v>148.70000000000005</v>
      </c>
    </row>
    <row r="537" spans="1:14" ht="14.45" customHeight="1" x14ac:dyDescent="0.2">
      <c r="A537" s="729" t="s">
        <v>614</v>
      </c>
      <c r="B537" s="730" t="s">
        <v>615</v>
      </c>
      <c r="C537" s="731" t="s">
        <v>634</v>
      </c>
      <c r="D537" s="732" t="s">
        <v>635</v>
      </c>
      <c r="E537" s="733">
        <v>50113001</v>
      </c>
      <c r="F537" s="732" t="s">
        <v>646</v>
      </c>
      <c r="G537" s="731" t="s">
        <v>649</v>
      </c>
      <c r="H537" s="731">
        <v>51384</v>
      </c>
      <c r="I537" s="731">
        <v>51384</v>
      </c>
      <c r="J537" s="731" t="s">
        <v>1216</v>
      </c>
      <c r="K537" s="731" t="s">
        <v>1349</v>
      </c>
      <c r="L537" s="734">
        <v>0</v>
      </c>
      <c r="M537" s="734">
        <v>0</v>
      </c>
      <c r="N537" s="735">
        <v>0</v>
      </c>
    </row>
    <row r="538" spans="1:14" ht="14.45" customHeight="1" x14ac:dyDescent="0.2">
      <c r="A538" s="729" t="s">
        <v>614</v>
      </c>
      <c r="B538" s="730" t="s">
        <v>615</v>
      </c>
      <c r="C538" s="731" t="s">
        <v>634</v>
      </c>
      <c r="D538" s="732" t="s">
        <v>635</v>
      </c>
      <c r="E538" s="733">
        <v>50113001</v>
      </c>
      <c r="F538" s="732" t="s">
        <v>646</v>
      </c>
      <c r="G538" s="731" t="s">
        <v>649</v>
      </c>
      <c r="H538" s="731">
        <v>51367</v>
      </c>
      <c r="I538" s="731">
        <v>51367</v>
      </c>
      <c r="J538" s="731" t="s">
        <v>1216</v>
      </c>
      <c r="K538" s="731" t="s">
        <v>1219</v>
      </c>
      <c r="L538" s="734">
        <v>92.950000000000017</v>
      </c>
      <c r="M538" s="734">
        <v>19</v>
      </c>
      <c r="N538" s="735">
        <v>1766.0500000000004</v>
      </c>
    </row>
    <row r="539" spans="1:14" ht="14.45" customHeight="1" x14ac:dyDescent="0.2">
      <c r="A539" s="729" t="s">
        <v>614</v>
      </c>
      <c r="B539" s="730" t="s">
        <v>615</v>
      </c>
      <c r="C539" s="731" t="s">
        <v>634</v>
      </c>
      <c r="D539" s="732" t="s">
        <v>635</v>
      </c>
      <c r="E539" s="733">
        <v>50113001</v>
      </c>
      <c r="F539" s="732" t="s">
        <v>646</v>
      </c>
      <c r="G539" s="731" t="s">
        <v>649</v>
      </c>
      <c r="H539" s="731">
        <v>51383</v>
      </c>
      <c r="I539" s="731">
        <v>51383</v>
      </c>
      <c r="J539" s="731" t="s">
        <v>1216</v>
      </c>
      <c r="K539" s="731" t="s">
        <v>1217</v>
      </c>
      <c r="L539" s="734">
        <v>93.5</v>
      </c>
      <c r="M539" s="734">
        <v>2</v>
      </c>
      <c r="N539" s="735">
        <v>187</v>
      </c>
    </row>
    <row r="540" spans="1:14" ht="14.45" customHeight="1" x14ac:dyDescent="0.2">
      <c r="A540" s="729" t="s">
        <v>614</v>
      </c>
      <c r="B540" s="730" t="s">
        <v>615</v>
      </c>
      <c r="C540" s="731" t="s">
        <v>634</v>
      </c>
      <c r="D540" s="732" t="s">
        <v>635</v>
      </c>
      <c r="E540" s="733">
        <v>50113001</v>
      </c>
      <c r="F540" s="732" t="s">
        <v>646</v>
      </c>
      <c r="G540" s="731" t="s">
        <v>649</v>
      </c>
      <c r="H540" s="731">
        <v>51366</v>
      </c>
      <c r="I540" s="731">
        <v>51366</v>
      </c>
      <c r="J540" s="731" t="s">
        <v>1216</v>
      </c>
      <c r="K540" s="731" t="s">
        <v>1218</v>
      </c>
      <c r="L540" s="734">
        <v>171.59999999999997</v>
      </c>
      <c r="M540" s="734">
        <v>173</v>
      </c>
      <c r="N540" s="735">
        <v>29686.799999999996</v>
      </c>
    </row>
    <row r="541" spans="1:14" ht="14.45" customHeight="1" x14ac:dyDescent="0.2">
      <c r="A541" s="729" t="s">
        <v>614</v>
      </c>
      <c r="B541" s="730" t="s">
        <v>615</v>
      </c>
      <c r="C541" s="731" t="s">
        <v>634</v>
      </c>
      <c r="D541" s="732" t="s">
        <v>635</v>
      </c>
      <c r="E541" s="733">
        <v>50113001</v>
      </c>
      <c r="F541" s="732" t="s">
        <v>646</v>
      </c>
      <c r="G541" s="731" t="s">
        <v>649</v>
      </c>
      <c r="H541" s="731">
        <v>224964</v>
      </c>
      <c r="I541" s="731">
        <v>224964</v>
      </c>
      <c r="J541" s="731" t="s">
        <v>828</v>
      </c>
      <c r="K541" s="731" t="s">
        <v>829</v>
      </c>
      <c r="L541" s="734">
        <v>107.48428571428573</v>
      </c>
      <c r="M541" s="734">
        <v>7</v>
      </c>
      <c r="N541" s="735">
        <v>752.3900000000001</v>
      </c>
    </row>
    <row r="542" spans="1:14" ht="14.45" customHeight="1" x14ac:dyDescent="0.2">
      <c r="A542" s="729" t="s">
        <v>614</v>
      </c>
      <c r="B542" s="730" t="s">
        <v>615</v>
      </c>
      <c r="C542" s="731" t="s">
        <v>634</v>
      </c>
      <c r="D542" s="732" t="s">
        <v>635</v>
      </c>
      <c r="E542" s="733">
        <v>50113001</v>
      </c>
      <c r="F542" s="732" t="s">
        <v>646</v>
      </c>
      <c r="G542" s="731" t="s">
        <v>649</v>
      </c>
      <c r="H542" s="731">
        <v>233899</v>
      </c>
      <c r="I542" s="731">
        <v>233899</v>
      </c>
      <c r="J542" s="731" t="s">
        <v>1350</v>
      </c>
      <c r="K542" s="731" t="s">
        <v>1351</v>
      </c>
      <c r="L542" s="734">
        <v>139.1</v>
      </c>
      <c r="M542" s="734">
        <v>2</v>
      </c>
      <c r="N542" s="735">
        <v>278.2</v>
      </c>
    </row>
    <row r="543" spans="1:14" ht="14.45" customHeight="1" x14ac:dyDescent="0.2">
      <c r="A543" s="729" t="s">
        <v>614</v>
      </c>
      <c r="B543" s="730" t="s">
        <v>615</v>
      </c>
      <c r="C543" s="731" t="s">
        <v>634</v>
      </c>
      <c r="D543" s="732" t="s">
        <v>635</v>
      </c>
      <c r="E543" s="733">
        <v>50113001</v>
      </c>
      <c r="F543" s="732" t="s">
        <v>646</v>
      </c>
      <c r="G543" s="731" t="s">
        <v>649</v>
      </c>
      <c r="H543" s="731">
        <v>196696</v>
      </c>
      <c r="I543" s="731">
        <v>96696</v>
      </c>
      <c r="J543" s="731" t="s">
        <v>1352</v>
      </c>
      <c r="K543" s="731" t="s">
        <v>1353</v>
      </c>
      <c r="L543" s="734">
        <v>46.610000000000007</v>
      </c>
      <c r="M543" s="734">
        <v>1</v>
      </c>
      <c r="N543" s="735">
        <v>46.610000000000007</v>
      </c>
    </row>
    <row r="544" spans="1:14" ht="14.45" customHeight="1" x14ac:dyDescent="0.2">
      <c r="A544" s="729" t="s">
        <v>614</v>
      </c>
      <c r="B544" s="730" t="s">
        <v>615</v>
      </c>
      <c r="C544" s="731" t="s">
        <v>634</v>
      </c>
      <c r="D544" s="732" t="s">
        <v>635</v>
      </c>
      <c r="E544" s="733">
        <v>50113001</v>
      </c>
      <c r="F544" s="732" t="s">
        <v>646</v>
      </c>
      <c r="G544" s="731" t="s">
        <v>649</v>
      </c>
      <c r="H544" s="731">
        <v>193724</v>
      </c>
      <c r="I544" s="731">
        <v>93724</v>
      </c>
      <c r="J544" s="731" t="s">
        <v>832</v>
      </c>
      <c r="K544" s="731" t="s">
        <v>833</v>
      </c>
      <c r="L544" s="734">
        <v>68.239999999999981</v>
      </c>
      <c r="M544" s="734">
        <v>2</v>
      </c>
      <c r="N544" s="735">
        <v>136.47999999999996</v>
      </c>
    </row>
    <row r="545" spans="1:14" ht="14.45" customHeight="1" x14ac:dyDescent="0.2">
      <c r="A545" s="729" t="s">
        <v>614</v>
      </c>
      <c r="B545" s="730" t="s">
        <v>615</v>
      </c>
      <c r="C545" s="731" t="s">
        <v>634</v>
      </c>
      <c r="D545" s="732" t="s">
        <v>635</v>
      </c>
      <c r="E545" s="733">
        <v>50113001</v>
      </c>
      <c r="F545" s="732" t="s">
        <v>646</v>
      </c>
      <c r="G545" s="731" t="s">
        <v>649</v>
      </c>
      <c r="H545" s="731">
        <v>844864</v>
      </c>
      <c r="I545" s="731">
        <v>85346</v>
      </c>
      <c r="J545" s="731" t="s">
        <v>836</v>
      </c>
      <c r="K545" s="731" t="s">
        <v>837</v>
      </c>
      <c r="L545" s="734">
        <v>304.28999999999996</v>
      </c>
      <c r="M545" s="734">
        <v>9</v>
      </c>
      <c r="N545" s="735">
        <v>2738.6099999999997</v>
      </c>
    </row>
    <row r="546" spans="1:14" ht="14.45" customHeight="1" x14ac:dyDescent="0.2">
      <c r="A546" s="729" t="s">
        <v>614</v>
      </c>
      <c r="B546" s="730" t="s">
        <v>615</v>
      </c>
      <c r="C546" s="731" t="s">
        <v>634</v>
      </c>
      <c r="D546" s="732" t="s">
        <v>635</v>
      </c>
      <c r="E546" s="733">
        <v>50113001</v>
      </c>
      <c r="F546" s="732" t="s">
        <v>646</v>
      </c>
      <c r="G546" s="731" t="s">
        <v>649</v>
      </c>
      <c r="H546" s="731">
        <v>134822</v>
      </c>
      <c r="I546" s="731">
        <v>134822</v>
      </c>
      <c r="J546" s="731" t="s">
        <v>1354</v>
      </c>
      <c r="K546" s="731" t="s">
        <v>1355</v>
      </c>
      <c r="L546" s="734">
        <v>207.56000000000003</v>
      </c>
      <c r="M546" s="734">
        <v>3</v>
      </c>
      <c r="N546" s="735">
        <v>622.68000000000006</v>
      </c>
    </row>
    <row r="547" spans="1:14" ht="14.45" customHeight="1" x14ac:dyDescent="0.2">
      <c r="A547" s="729" t="s">
        <v>614</v>
      </c>
      <c r="B547" s="730" t="s">
        <v>615</v>
      </c>
      <c r="C547" s="731" t="s">
        <v>634</v>
      </c>
      <c r="D547" s="732" t="s">
        <v>635</v>
      </c>
      <c r="E547" s="733">
        <v>50113001</v>
      </c>
      <c r="F547" s="732" t="s">
        <v>646</v>
      </c>
      <c r="G547" s="731" t="s">
        <v>649</v>
      </c>
      <c r="H547" s="731">
        <v>845697</v>
      </c>
      <c r="I547" s="731">
        <v>200935</v>
      </c>
      <c r="J547" s="731" t="s">
        <v>844</v>
      </c>
      <c r="K547" s="731" t="s">
        <v>845</v>
      </c>
      <c r="L547" s="734">
        <v>44.79</v>
      </c>
      <c r="M547" s="734">
        <v>1</v>
      </c>
      <c r="N547" s="735">
        <v>44.79</v>
      </c>
    </row>
    <row r="548" spans="1:14" ht="14.45" customHeight="1" x14ac:dyDescent="0.2">
      <c r="A548" s="729" t="s">
        <v>614</v>
      </c>
      <c r="B548" s="730" t="s">
        <v>615</v>
      </c>
      <c r="C548" s="731" t="s">
        <v>634</v>
      </c>
      <c r="D548" s="732" t="s">
        <v>635</v>
      </c>
      <c r="E548" s="733">
        <v>50113001</v>
      </c>
      <c r="F548" s="732" t="s">
        <v>646</v>
      </c>
      <c r="G548" s="731" t="s">
        <v>649</v>
      </c>
      <c r="H548" s="731">
        <v>230426</v>
      </c>
      <c r="I548" s="731">
        <v>230426</v>
      </c>
      <c r="J548" s="731" t="s">
        <v>846</v>
      </c>
      <c r="K548" s="731" t="s">
        <v>848</v>
      </c>
      <c r="L548" s="734">
        <v>78.205000000000013</v>
      </c>
      <c r="M548" s="734">
        <v>2</v>
      </c>
      <c r="N548" s="735">
        <v>156.41000000000003</v>
      </c>
    </row>
    <row r="549" spans="1:14" ht="14.45" customHeight="1" x14ac:dyDescent="0.2">
      <c r="A549" s="729" t="s">
        <v>614</v>
      </c>
      <c r="B549" s="730" t="s">
        <v>615</v>
      </c>
      <c r="C549" s="731" t="s">
        <v>634</v>
      </c>
      <c r="D549" s="732" t="s">
        <v>635</v>
      </c>
      <c r="E549" s="733">
        <v>50113001</v>
      </c>
      <c r="F549" s="732" t="s">
        <v>646</v>
      </c>
      <c r="G549" s="731" t="s">
        <v>649</v>
      </c>
      <c r="H549" s="731">
        <v>100489</v>
      </c>
      <c r="I549" s="731">
        <v>489</v>
      </c>
      <c r="J549" s="731" t="s">
        <v>846</v>
      </c>
      <c r="K549" s="731" t="s">
        <v>847</v>
      </c>
      <c r="L549" s="734">
        <v>47.29</v>
      </c>
      <c r="M549" s="734">
        <v>6</v>
      </c>
      <c r="N549" s="735">
        <v>283.74</v>
      </c>
    </row>
    <row r="550" spans="1:14" ht="14.45" customHeight="1" x14ac:dyDescent="0.2">
      <c r="A550" s="729" t="s">
        <v>614</v>
      </c>
      <c r="B550" s="730" t="s">
        <v>615</v>
      </c>
      <c r="C550" s="731" t="s">
        <v>634</v>
      </c>
      <c r="D550" s="732" t="s">
        <v>635</v>
      </c>
      <c r="E550" s="733">
        <v>50113001</v>
      </c>
      <c r="F550" s="732" t="s">
        <v>646</v>
      </c>
      <c r="G550" s="731" t="s">
        <v>329</v>
      </c>
      <c r="H550" s="731">
        <v>116099</v>
      </c>
      <c r="I550" s="731">
        <v>116099</v>
      </c>
      <c r="J550" s="731" t="s">
        <v>1356</v>
      </c>
      <c r="K550" s="731" t="s">
        <v>966</v>
      </c>
      <c r="L550" s="734">
        <v>90.9</v>
      </c>
      <c r="M550" s="734">
        <v>2</v>
      </c>
      <c r="N550" s="735">
        <v>181.8</v>
      </c>
    </row>
    <row r="551" spans="1:14" ht="14.45" customHeight="1" x14ac:dyDescent="0.2">
      <c r="A551" s="729" t="s">
        <v>614</v>
      </c>
      <c r="B551" s="730" t="s">
        <v>615</v>
      </c>
      <c r="C551" s="731" t="s">
        <v>634</v>
      </c>
      <c r="D551" s="732" t="s">
        <v>635</v>
      </c>
      <c r="E551" s="733">
        <v>50113001</v>
      </c>
      <c r="F551" s="732" t="s">
        <v>646</v>
      </c>
      <c r="G551" s="731" t="s">
        <v>329</v>
      </c>
      <c r="H551" s="731">
        <v>237596</v>
      </c>
      <c r="I551" s="731">
        <v>237596</v>
      </c>
      <c r="J551" s="731" t="s">
        <v>849</v>
      </c>
      <c r="K551" s="731" t="s">
        <v>1357</v>
      </c>
      <c r="L551" s="734">
        <v>315.26</v>
      </c>
      <c r="M551" s="734">
        <v>1</v>
      </c>
      <c r="N551" s="735">
        <v>315.26</v>
      </c>
    </row>
    <row r="552" spans="1:14" ht="14.45" customHeight="1" x14ac:dyDescent="0.2">
      <c r="A552" s="729" t="s">
        <v>614</v>
      </c>
      <c r="B552" s="730" t="s">
        <v>615</v>
      </c>
      <c r="C552" s="731" t="s">
        <v>634</v>
      </c>
      <c r="D552" s="732" t="s">
        <v>635</v>
      </c>
      <c r="E552" s="733">
        <v>50113001</v>
      </c>
      <c r="F552" s="732" t="s">
        <v>646</v>
      </c>
      <c r="G552" s="731" t="s">
        <v>649</v>
      </c>
      <c r="H552" s="731">
        <v>930589</v>
      </c>
      <c r="I552" s="731">
        <v>0</v>
      </c>
      <c r="J552" s="731" t="s">
        <v>1358</v>
      </c>
      <c r="K552" s="731" t="s">
        <v>329</v>
      </c>
      <c r="L552" s="734">
        <v>170.42664504383401</v>
      </c>
      <c r="M552" s="734">
        <v>2</v>
      </c>
      <c r="N552" s="735">
        <v>340.85329008766803</v>
      </c>
    </row>
    <row r="553" spans="1:14" ht="14.45" customHeight="1" x14ac:dyDescent="0.2">
      <c r="A553" s="729" t="s">
        <v>614</v>
      </c>
      <c r="B553" s="730" t="s">
        <v>615</v>
      </c>
      <c r="C553" s="731" t="s">
        <v>634</v>
      </c>
      <c r="D553" s="732" t="s">
        <v>635</v>
      </c>
      <c r="E553" s="733">
        <v>50113001</v>
      </c>
      <c r="F553" s="732" t="s">
        <v>646</v>
      </c>
      <c r="G553" s="731" t="s">
        <v>649</v>
      </c>
      <c r="H553" s="731">
        <v>921184</v>
      </c>
      <c r="I553" s="731">
        <v>0</v>
      </c>
      <c r="J553" s="731" t="s">
        <v>1359</v>
      </c>
      <c r="K553" s="731" t="s">
        <v>329</v>
      </c>
      <c r="L553" s="734">
        <v>599.6986344750901</v>
      </c>
      <c r="M553" s="734">
        <v>1</v>
      </c>
      <c r="N553" s="735">
        <v>599.6986344750901</v>
      </c>
    </row>
    <row r="554" spans="1:14" ht="14.45" customHeight="1" x14ac:dyDescent="0.2">
      <c r="A554" s="729" t="s">
        <v>614</v>
      </c>
      <c r="B554" s="730" t="s">
        <v>615</v>
      </c>
      <c r="C554" s="731" t="s">
        <v>634</v>
      </c>
      <c r="D554" s="732" t="s">
        <v>635</v>
      </c>
      <c r="E554" s="733">
        <v>50113001</v>
      </c>
      <c r="F554" s="732" t="s">
        <v>646</v>
      </c>
      <c r="G554" s="731" t="s">
        <v>663</v>
      </c>
      <c r="H554" s="731">
        <v>184245</v>
      </c>
      <c r="I554" s="731">
        <v>184245</v>
      </c>
      <c r="J554" s="731" t="s">
        <v>1360</v>
      </c>
      <c r="K554" s="731" t="s">
        <v>1361</v>
      </c>
      <c r="L554" s="734">
        <v>92.659999999999982</v>
      </c>
      <c r="M554" s="734">
        <v>1</v>
      </c>
      <c r="N554" s="735">
        <v>92.659999999999982</v>
      </c>
    </row>
    <row r="555" spans="1:14" ht="14.45" customHeight="1" x14ac:dyDescent="0.2">
      <c r="A555" s="729" t="s">
        <v>614</v>
      </c>
      <c r="B555" s="730" t="s">
        <v>615</v>
      </c>
      <c r="C555" s="731" t="s">
        <v>634</v>
      </c>
      <c r="D555" s="732" t="s">
        <v>635</v>
      </c>
      <c r="E555" s="733">
        <v>50113001</v>
      </c>
      <c r="F555" s="732" t="s">
        <v>646</v>
      </c>
      <c r="G555" s="731" t="s">
        <v>649</v>
      </c>
      <c r="H555" s="731">
        <v>188217</v>
      </c>
      <c r="I555" s="731">
        <v>88217</v>
      </c>
      <c r="J555" s="731" t="s">
        <v>868</v>
      </c>
      <c r="K555" s="731" t="s">
        <v>869</v>
      </c>
      <c r="L555" s="734">
        <v>127.05000000000001</v>
      </c>
      <c r="M555" s="734">
        <v>2</v>
      </c>
      <c r="N555" s="735">
        <v>254.10000000000002</v>
      </c>
    </row>
    <row r="556" spans="1:14" ht="14.45" customHeight="1" x14ac:dyDescent="0.2">
      <c r="A556" s="729" t="s">
        <v>614</v>
      </c>
      <c r="B556" s="730" t="s">
        <v>615</v>
      </c>
      <c r="C556" s="731" t="s">
        <v>634</v>
      </c>
      <c r="D556" s="732" t="s">
        <v>635</v>
      </c>
      <c r="E556" s="733">
        <v>50113001</v>
      </c>
      <c r="F556" s="732" t="s">
        <v>646</v>
      </c>
      <c r="G556" s="731" t="s">
        <v>649</v>
      </c>
      <c r="H556" s="731">
        <v>218233</v>
      </c>
      <c r="I556" s="731">
        <v>218233</v>
      </c>
      <c r="J556" s="731" t="s">
        <v>1234</v>
      </c>
      <c r="K556" s="731" t="s">
        <v>1235</v>
      </c>
      <c r="L556" s="734">
        <v>60.140000000000008</v>
      </c>
      <c r="M556" s="734">
        <v>6</v>
      </c>
      <c r="N556" s="735">
        <v>360.84000000000003</v>
      </c>
    </row>
    <row r="557" spans="1:14" ht="14.45" customHeight="1" x14ac:dyDescent="0.2">
      <c r="A557" s="729" t="s">
        <v>614</v>
      </c>
      <c r="B557" s="730" t="s">
        <v>615</v>
      </c>
      <c r="C557" s="731" t="s">
        <v>634</v>
      </c>
      <c r="D557" s="732" t="s">
        <v>635</v>
      </c>
      <c r="E557" s="733">
        <v>50113001</v>
      </c>
      <c r="F557" s="732" t="s">
        <v>646</v>
      </c>
      <c r="G557" s="731" t="s">
        <v>663</v>
      </c>
      <c r="H557" s="731">
        <v>844554</v>
      </c>
      <c r="I557" s="731">
        <v>114065</v>
      </c>
      <c r="J557" s="731" t="s">
        <v>1236</v>
      </c>
      <c r="K557" s="731" t="s">
        <v>1362</v>
      </c>
      <c r="L557" s="734">
        <v>18.29</v>
      </c>
      <c r="M557" s="734">
        <v>2</v>
      </c>
      <c r="N557" s="735">
        <v>36.58</v>
      </c>
    </row>
    <row r="558" spans="1:14" ht="14.45" customHeight="1" x14ac:dyDescent="0.2">
      <c r="A558" s="729" t="s">
        <v>614</v>
      </c>
      <c r="B558" s="730" t="s">
        <v>615</v>
      </c>
      <c r="C558" s="731" t="s">
        <v>634</v>
      </c>
      <c r="D558" s="732" t="s">
        <v>635</v>
      </c>
      <c r="E558" s="733">
        <v>50113001</v>
      </c>
      <c r="F558" s="732" t="s">
        <v>646</v>
      </c>
      <c r="G558" s="731" t="s">
        <v>663</v>
      </c>
      <c r="H558" s="731">
        <v>115316</v>
      </c>
      <c r="I558" s="731">
        <v>15316</v>
      </c>
      <c r="J558" s="731" t="s">
        <v>1363</v>
      </c>
      <c r="K558" s="731" t="s">
        <v>962</v>
      </c>
      <c r="L558" s="734">
        <v>19.010000000000002</v>
      </c>
      <c r="M558" s="734">
        <v>1</v>
      </c>
      <c r="N558" s="735">
        <v>19.010000000000002</v>
      </c>
    </row>
    <row r="559" spans="1:14" ht="14.45" customHeight="1" x14ac:dyDescent="0.2">
      <c r="A559" s="729" t="s">
        <v>614</v>
      </c>
      <c r="B559" s="730" t="s">
        <v>615</v>
      </c>
      <c r="C559" s="731" t="s">
        <v>634</v>
      </c>
      <c r="D559" s="732" t="s">
        <v>635</v>
      </c>
      <c r="E559" s="733">
        <v>50113001</v>
      </c>
      <c r="F559" s="732" t="s">
        <v>646</v>
      </c>
      <c r="G559" s="731" t="s">
        <v>649</v>
      </c>
      <c r="H559" s="731">
        <v>117992</v>
      </c>
      <c r="I559" s="731">
        <v>17992</v>
      </c>
      <c r="J559" s="731" t="s">
        <v>892</v>
      </c>
      <c r="K559" s="731" t="s">
        <v>893</v>
      </c>
      <c r="L559" s="734">
        <v>83.072857142857146</v>
      </c>
      <c r="M559" s="734">
        <v>7</v>
      </c>
      <c r="N559" s="735">
        <v>581.51</v>
      </c>
    </row>
    <row r="560" spans="1:14" ht="14.45" customHeight="1" x14ac:dyDescent="0.2">
      <c r="A560" s="729" t="s">
        <v>614</v>
      </c>
      <c r="B560" s="730" t="s">
        <v>615</v>
      </c>
      <c r="C560" s="731" t="s">
        <v>634</v>
      </c>
      <c r="D560" s="732" t="s">
        <v>635</v>
      </c>
      <c r="E560" s="733">
        <v>50113001</v>
      </c>
      <c r="F560" s="732" t="s">
        <v>646</v>
      </c>
      <c r="G560" s="731" t="s">
        <v>649</v>
      </c>
      <c r="H560" s="731">
        <v>231541</v>
      </c>
      <c r="I560" s="731">
        <v>231541</v>
      </c>
      <c r="J560" s="731" t="s">
        <v>894</v>
      </c>
      <c r="K560" s="731" t="s">
        <v>895</v>
      </c>
      <c r="L560" s="734">
        <v>80.689999999999984</v>
      </c>
      <c r="M560" s="734">
        <v>2</v>
      </c>
      <c r="N560" s="735">
        <v>161.37999999999997</v>
      </c>
    </row>
    <row r="561" spans="1:14" ht="14.45" customHeight="1" x14ac:dyDescent="0.2">
      <c r="A561" s="729" t="s">
        <v>614</v>
      </c>
      <c r="B561" s="730" t="s">
        <v>615</v>
      </c>
      <c r="C561" s="731" t="s">
        <v>634</v>
      </c>
      <c r="D561" s="732" t="s">
        <v>635</v>
      </c>
      <c r="E561" s="733">
        <v>50113001</v>
      </c>
      <c r="F561" s="732" t="s">
        <v>646</v>
      </c>
      <c r="G561" s="731" t="s">
        <v>649</v>
      </c>
      <c r="H561" s="731">
        <v>237329</v>
      </c>
      <c r="I561" s="731">
        <v>237329</v>
      </c>
      <c r="J561" s="731" t="s">
        <v>896</v>
      </c>
      <c r="K561" s="731" t="s">
        <v>897</v>
      </c>
      <c r="L561" s="734">
        <v>109.59000000000003</v>
      </c>
      <c r="M561" s="734">
        <v>1</v>
      </c>
      <c r="N561" s="735">
        <v>109.59000000000003</v>
      </c>
    </row>
    <row r="562" spans="1:14" ht="14.45" customHeight="1" x14ac:dyDescent="0.2">
      <c r="A562" s="729" t="s">
        <v>614</v>
      </c>
      <c r="B562" s="730" t="s">
        <v>615</v>
      </c>
      <c r="C562" s="731" t="s">
        <v>634</v>
      </c>
      <c r="D562" s="732" t="s">
        <v>635</v>
      </c>
      <c r="E562" s="733">
        <v>50113001</v>
      </c>
      <c r="F562" s="732" t="s">
        <v>646</v>
      </c>
      <c r="G562" s="731" t="s">
        <v>649</v>
      </c>
      <c r="H562" s="731">
        <v>116593</v>
      </c>
      <c r="I562" s="731">
        <v>16593</v>
      </c>
      <c r="J562" s="731" t="s">
        <v>1364</v>
      </c>
      <c r="K562" s="731" t="s">
        <v>1365</v>
      </c>
      <c r="L562" s="734">
        <v>140.07000000000002</v>
      </c>
      <c r="M562" s="734">
        <v>1</v>
      </c>
      <c r="N562" s="735">
        <v>140.07000000000002</v>
      </c>
    </row>
    <row r="563" spans="1:14" ht="14.45" customHeight="1" x14ac:dyDescent="0.2">
      <c r="A563" s="729" t="s">
        <v>614</v>
      </c>
      <c r="B563" s="730" t="s">
        <v>615</v>
      </c>
      <c r="C563" s="731" t="s">
        <v>634</v>
      </c>
      <c r="D563" s="732" t="s">
        <v>635</v>
      </c>
      <c r="E563" s="733">
        <v>50113001</v>
      </c>
      <c r="F563" s="732" t="s">
        <v>646</v>
      </c>
      <c r="G563" s="731" t="s">
        <v>649</v>
      </c>
      <c r="H563" s="731">
        <v>102684</v>
      </c>
      <c r="I563" s="731">
        <v>2684</v>
      </c>
      <c r="J563" s="731" t="s">
        <v>901</v>
      </c>
      <c r="K563" s="731" t="s">
        <v>902</v>
      </c>
      <c r="L563" s="734">
        <v>110.28750000000001</v>
      </c>
      <c r="M563" s="734">
        <v>4</v>
      </c>
      <c r="N563" s="735">
        <v>441.15000000000003</v>
      </c>
    </row>
    <row r="564" spans="1:14" ht="14.45" customHeight="1" x14ac:dyDescent="0.2">
      <c r="A564" s="729" t="s">
        <v>614</v>
      </c>
      <c r="B564" s="730" t="s">
        <v>615</v>
      </c>
      <c r="C564" s="731" t="s">
        <v>634</v>
      </c>
      <c r="D564" s="732" t="s">
        <v>635</v>
      </c>
      <c r="E564" s="733">
        <v>50113001</v>
      </c>
      <c r="F564" s="732" t="s">
        <v>646</v>
      </c>
      <c r="G564" s="731" t="s">
        <v>649</v>
      </c>
      <c r="H564" s="731">
        <v>100502</v>
      </c>
      <c r="I564" s="731">
        <v>502</v>
      </c>
      <c r="J564" s="731" t="s">
        <v>901</v>
      </c>
      <c r="K564" s="731" t="s">
        <v>1238</v>
      </c>
      <c r="L564" s="734">
        <v>268.94</v>
      </c>
      <c r="M564" s="734">
        <v>3</v>
      </c>
      <c r="N564" s="735">
        <v>806.82</v>
      </c>
    </row>
    <row r="565" spans="1:14" ht="14.45" customHeight="1" x14ac:dyDescent="0.2">
      <c r="A565" s="729" t="s">
        <v>614</v>
      </c>
      <c r="B565" s="730" t="s">
        <v>615</v>
      </c>
      <c r="C565" s="731" t="s">
        <v>634</v>
      </c>
      <c r="D565" s="732" t="s">
        <v>635</v>
      </c>
      <c r="E565" s="733">
        <v>50113001</v>
      </c>
      <c r="F565" s="732" t="s">
        <v>646</v>
      </c>
      <c r="G565" s="731" t="s">
        <v>649</v>
      </c>
      <c r="H565" s="731">
        <v>142475</v>
      </c>
      <c r="I565" s="731">
        <v>42475</v>
      </c>
      <c r="J565" s="731" t="s">
        <v>1241</v>
      </c>
      <c r="K565" s="731" t="s">
        <v>1366</v>
      </c>
      <c r="L565" s="734">
        <v>160.5</v>
      </c>
      <c r="M565" s="734">
        <v>1</v>
      </c>
      <c r="N565" s="735">
        <v>160.5</v>
      </c>
    </row>
    <row r="566" spans="1:14" ht="14.45" customHeight="1" x14ac:dyDescent="0.2">
      <c r="A566" s="729" t="s">
        <v>614</v>
      </c>
      <c r="B566" s="730" t="s">
        <v>615</v>
      </c>
      <c r="C566" s="731" t="s">
        <v>634</v>
      </c>
      <c r="D566" s="732" t="s">
        <v>635</v>
      </c>
      <c r="E566" s="733">
        <v>50113001</v>
      </c>
      <c r="F566" s="732" t="s">
        <v>646</v>
      </c>
      <c r="G566" s="731" t="s">
        <v>649</v>
      </c>
      <c r="H566" s="731">
        <v>113814</v>
      </c>
      <c r="I566" s="731">
        <v>13814</v>
      </c>
      <c r="J566" s="731" t="s">
        <v>905</v>
      </c>
      <c r="K566" s="731" t="s">
        <v>1243</v>
      </c>
      <c r="L566" s="734">
        <v>160.50000000000009</v>
      </c>
      <c r="M566" s="734">
        <v>3</v>
      </c>
      <c r="N566" s="735">
        <v>481.50000000000023</v>
      </c>
    </row>
    <row r="567" spans="1:14" ht="14.45" customHeight="1" x14ac:dyDescent="0.2">
      <c r="A567" s="729" t="s">
        <v>614</v>
      </c>
      <c r="B567" s="730" t="s">
        <v>615</v>
      </c>
      <c r="C567" s="731" t="s">
        <v>634</v>
      </c>
      <c r="D567" s="732" t="s">
        <v>635</v>
      </c>
      <c r="E567" s="733">
        <v>50113001</v>
      </c>
      <c r="F567" s="732" t="s">
        <v>646</v>
      </c>
      <c r="G567" s="731" t="s">
        <v>649</v>
      </c>
      <c r="H567" s="731">
        <v>850459</v>
      </c>
      <c r="I567" s="731">
        <v>127760</v>
      </c>
      <c r="J567" s="731" t="s">
        <v>1367</v>
      </c>
      <c r="K567" s="731" t="s">
        <v>1368</v>
      </c>
      <c r="L567" s="734">
        <v>59.879999999999995</v>
      </c>
      <c r="M567" s="734">
        <v>1</v>
      </c>
      <c r="N567" s="735">
        <v>59.879999999999995</v>
      </c>
    </row>
    <row r="568" spans="1:14" ht="14.45" customHeight="1" x14ac:dyDescent="0.2">
      <c r="A568" s="729" t="s">
        <v>614</v>
      </c>
      <c r="B568" s="730" t="s">
        <v>615</v>
      </c>
      <c r="C568" s="731" t="s">
        <v>634</v>
      </c>
      <c r="D568" s="732" t="s">
        <v>635</v>
      </c>
      <c r="E568" s="733">
        <v>50113001</v>
      </c>
      <c r="F568" s="732" t="s">
        <v>646</v>
      </c>
      <c r="G568" s="731" t="s">
        <v>663</v>
      </c>
      <c r="H568" s="731">
        <v>170760</v>
      </c>
      <c r="I568" s="731">
        <v>170760</v>
      </c>
      <c r="J568" s="731" t="s">
        <v>1369</v>
      </c>
      <c r="K568" s="731" t="s">
        <v>1370</v>
      </c>
      <c r="L568" s="734">
        <v>105.02999999999997</v>
      </c>
      <c r="M568" s="734">
        <v>2</v>
      </c>
      <c r="N568" s="735">
        <v>210.05999999999995</v>
      </c>
    </row>
    <row r="569" spans="1:14" ht="14.45" customHeight="1" x14ac:dyDescent="0.2">
      <c r="A569" s="729" t="s">
        <v>614</v>
      </c>
      <c r="B569" s="730" t="s">
        <v>615</v>
      </c>
      <c r="C569" s="731" t="s">
        <v>634</v>
      </c>
      <c r="D569" s="732" t="s">
        <v>635</v>
      </c>
      <c r="E569" s="733">
        <v>50113001</v>
      </c>
      <c r="F569" s="732" t="s">
        <v>646</v>
      </c>
      <c r="G569" s="731" t="s">
        <v>663</v>
      </c>
      <c r="H569" s="731">
        <v>116923</v>
      </c>
      <c r="I569" s="731">
        <v>16923</v>
      </c>
      <c r="J569" s="731" t="s">
        <v>911</v>
      </c>
      <c r="K569" s="731" t="s">
        <v>912</v>
      </c>
      <c r="L569" s="734">
        <v>78.410000000000011</v>
      </c>
      <c r="M569" s="734">
        <v>1</v>
      </c>
      <c r="N569" s="735">
        <v>78.410000000000011</v>
      </c>
    </row>
    <row r="570" spans="1:14" ht="14.45" customHeight="1" x14ac:dyDescent="0.2">
      <c r="A570" s="729" t="s">
        <v>614</v>
      </c>
      <c r="B570" s="730" t="s">
        <v>615</v>
      </c>
      <c r="C570" s="731" t="s">
        <v>634</v>
      </c>
      <c r="D570" s="732" t="s">
        <v>635</v>
      </c>
      <c r="E570" s="733">
        <v>50113001</v>
      </c>
      <c r="F570" s="732" t="s">
        <v>646</v>
      </c>
      <c r="G570" s="731" t="s">
        <v>649</v>
      </c>
      <c r="H570" s="731">
        <v>223159</v>
      </c>
      <c r="I570" s="731">
        <v>223159</v>
      </c>
      <c r="J570" s="731" t="s">
        <v>913</v>
      </c>
      <c r="K570" s="731" t="s">
        <v>914</v>
      </c>
      <c r="L570" s="734">
        <v>74.28</v>
      </c>
      <c r="M570" s="734">
        <v>2</v>
      </c>
      <c r="N570" s="735">
        <v>148.56</v>
      </c>
    </row>
    <row r="571" spans="1:14" ht="14.45" customHeight="1" x14ac:dyDescent="0.2">
      <c r="A571" s="729" t="s">
        <v>614</v>
      </c>
      <c r="B571" s="730" t="s">
        <v>615</v>
      </c>
      <c r="C571" s="731" t="s">
        <v>634</v>
      </c>
      <c r="D571" s="732" t="s">
        <v>635</v>
      </c>
      <c r="E571" s="733">
        <v>50113001</v>
      </c>
      <c r="F571" s="732" t="s">
        <v>646</v>
      </c>
      <c r="G571" s="731" t="s">
        <v>649</v>
      </c>
      <c r="H571" s="731">
        <v>100513</v>
      </c>
      <c r="I571" s="731">
        <v>513</v>
      </c>
      <c r="J571" s="731" t="s">
        <v>1371</v>
      </c>
      <c r="K571" s="731" t="s">
        <v>897</v>
      </c>
      <c r="L571" s="734">
        <v>48.61</v>
      </c>
      <c r="M571" s="734">
        <v>2</v>
      </c>
      <c r="N571" s="735">
        <v>97.22</v>
      </c>
    </row>
    <row r="572" spans="1:14" ht="14.45" customHeight="1" x14ac:dyDescent="0.2">
      <c r="A572" s="729" t="s">
        <v>614</v>
      </c>
      <c r="B572" s="730" t="s">
        <v>615</v>
      </c>
      <c r="C572" s="731" t="s">
        <v>634</v>
      </c>
      <c r="D572" s="732" t="s">
        <v>635</v>
      </c>
      <c r="E572" s="733">
        <v>50113001</v>
      </c>
      <c r="F572" s="732" t="s">
        <v>646</v>
      </c>
      <c r="G572" s="731" t="s">
        <v>663</v>
      </c>
      <c r="H572" s="731">
        <v>191788</v>
      </c>
      <c r="I572" s="731">
        <v>91788</v>
      </c>
      <c r="J572" s="731" t="s">
        <v>923</v>
      </c>
      <c r="K572" s="731" t="s">
        <v>924</v>
      </c>
      <c r="L572" s="734">
        <v>9.1120000000000001</v>
      </c>
      <c r="M572" s="734">
        <v>10</v>
      </c>
      <c r="N572" s="735">
        <v>91.12</v>
      </c>
    </row>
    <row r="573" spans="1:14" ht="14.45" customHeight="1" x14ac:dyDescent="0.2">
      <c r="A573" s="729" t="s">
        <v>614</v>
      </c>
      <c r="B573" s="730" t="s">
        <v>615</v>
      </c>
      <c r="C573" s="731" t="s">
        <v>634</v>
      </c>
      <c r="D573" s="732" t="s">
        <v>635</v>
      </c>
      <c r="E573" s="733">
        <v>50113001</v>
      </c>
      <c r="F573" s="732" t="s">
        <v>646</v>
      </c>
      <c r="G573" s="731" t="s">
        <v>663</v>
      </c>
      <c r="H573" s="731">
        <v>184398</v>
      </c>
      <c r="I573" s="731">
        <v>84398</v>
      </c>
      <c r="J573" s="731" t="s">
        <v>1372</v>
      </c>
      <c r="K573" s="731" t="s">
        <v>1373</v>
      </c>
      <c r="L573" s="734">
        <v>114.03000000000002</v>
      </c>
      <c r="M573" s="734">
        <v>1</v>
      </c>
      <c r="N573" s="735">
        <v>114.03000000000002</v>
      </c>
    </row>
    <row r="574" spans="1:14" ht="14.45" customHeight="1" x14ac:dyDescent="0.2">
      <c r="A574" s="729" t="s">
        <v>614</v>
      </c>
      <c r="B574" s="730" t="s">
        <v>615</v>
      </c>
      <c r="C574" s="731" t="s">
        <v>634</v>
      </c>
      <c r="D574" s="732" t="s">
        <v>635</v>
      </c>
      <c r="E574" s="733">
        <v>50113001</v>
      </c>
      <c r="F574" s="732" t="s">
        <v>646</v>
      </c>
      <c r="G574" s="731" t="s">
        <v>663</v>
      </c>
      <c r="H574" s="731">
        <v>184399</v>
      </c>
      <c r="I574" s="731">
        <v>84399</v>
      </c>
      <c r="J574" s="731" t="s">
        <v>1374</v>
      </c>
      <c r="K574" s="731" t="s">
        <v>1375</v>
      </c>
      <c r="L574" s="734">
        <v>126.19999999999996</v>
      </c>
      <c r="M574" s="734">
        <v>1</v>
      </c>
      <c r="N574" s="735">
        <v>126.19999999999996</v>
      </c>
    </row>
    <row r="575" spans="1:14" ht="14.45" customHeight="1" x14ac:dyDescent="0.2">
      <c r="A575" s="729" t="s">
        <v>614</v>
      </c>
      <c r="B575" s="730" t="s">
        <v>615</v>
      </c>
      <c r="C575" s="731" t="s">
        <v>634</v>
      </c>
      <c r="D575" s="732" t="s">
        <v>635</v>
      </c>
      <c r="E575" s="733">
        <v>50113001</v>
      </c>
      <c r="F575" s="732" t="s">
        <v>646</v>
      </c>
      <c r="G575" s="731" t="s">
        <v>663</v>
      </c>
      <c r="H575" s="731">
        <v>155823</v>
      </c>
      <c r="I575" s="731">
        <v>55823</v>
      </c>
      <c r="J575" s="731" t="s">
        <v>929</v>
      </c>
      <c r="K575" s="731" t="s">
        <v>930</v>
      </c>
      <c r="L575" s="734">
        <v>33.112999956994464</v>
      </c>
      <c r="M575" s="734">
        <v>54</v>
      </c>
      <c r="N575" s="735">
        <v>1788.1019976777011</v>
      </c>
    </row>
    <row r="576" spans="1:14" ht="14.45" customHeight="1" x14ac:dyDescent="0.2">
      <c r="A576" s="729" t="s">
        <v>614</v>
      </c>
      <c r="B576" s="730" t="s">
        <v>615</v>
      </c>
      <c r="C576" s="731" t="s">
        <v>634</v>
      </c>
      <c r="D576" s="732" t="s">
        <v>635</v>
      </c>
      <c r="E576" s="733">
        <v>50113001</v>
      </c>
      <c r="F576" s="732" t="s">
        <v>646</v>
      </c>
      <c r="G576" s="731" t="s">
        <v>663</v>
      </c>
      <c r="H576" s="731">
        <v>155824</v>
      </c>
      <c r="I576" s="731">
        <v>55824</v>
      </c>
      <c r="J576" s="731" t="s">
        <v>929</v>
      </c>
      <c r="K576" s="731" t="s">
        <v>931</v>
      </c>
      <c r="L576" s="734">
        <v>42.769199999999998</v>
      </c>
      <c r="M576" s="734">
        <v>25</v>
      </c>
      <c r="N576" s="735">
        <v>1069.23</v>
      </c>
    </row>
    <row r="577" spans="1:14" ht="14.45" customHeight="1" x14ac:dyDescent="0.2">
      <c r="A577" s="729" t="s">
        <v>614</v>
      </c>
      <c r="B577" s="730" t="s">
        <v>615</v>
      </c>
      <c r="C577" s="731" t="s">
        <v>634</v>
      </c>
      <c r="D577" s="732" t="s">
        <v>635</v>
      </c>
      <c r="E577" s="733">
        <v>50113001</v>
      </c>
      <c r="F577" s="732" t="s">
        <v>646</v>
      </c>
      <c r="G577" s="731" t="s">
        <v>663</v>
      </c>
      <c r="H577" s="731">
        <v>126786</v>
      </c>
      <c r="I577" s="731">
        <v>26786</v>
      </c>
      <c r="J577" s="731" t="s">
        <v>1376</v>
      </c>
      <c r="K577" s="731" t="s">
        <v>1377</v>
      </c>
      <c r="L577" s="734">
        <v>409.59000000000009</v>
      </c>
      <c r="M577" s="734">
        <v>1</v>
      </c>
      <c r="N577" s="735">
        <v>409.59000000000009</v>
      </c>
    </row>
    <row r="578" spans="1:14" ht="14.45" customHeight="1" x14ac:dyDescent="0.2">
      <c r="A578" s="729" t="s">
        <v>614</v>
      </c>
      <c r="B578" s="730" t="s">
        <v>615</v>
      </c>
      <c r="C578" s="731" t="s">
        <v>634</v>
      </c>
      <c r="D578" s="732" t="s">
        <v>635</v>
      </c>
      <c r="E578" s="733">
        <v>50113001</v>
      </c>
      <c r="F578" s="732" t="s">
        <v>646</v>
      </c>
      <c r="G578" s="731" t="s">
        <v>663</v>
      </c>
      <c r="H578" s="731">
        <v>180349</v>
      </c>
      <c r="I578" s="731">
        <v>180349</v>
      </c>
      <c r="J578" s="731" t="s">
        <v>1378</v>
      </c>
      <c r="K578" s="731" t="s">
        <v>1379</v>
      </c>
      <c r="L578" s="734">
        <v>212.95692307692309</v>
      </c>
      <c r="M578" s="734">
        <v>13</v>
      </c>
      <c r="N578" s="735">
        <v>2768.44</v>
      </c>
    </row>
    <row r="579" spans="1:14" ht="14.45" customHeight="1" x14ac:dyDescent="0.2">
      <c r="A579" s="729" t="s">
        <v>614</v>
      </c>
      <c r="B579" s="730" t="s">
        <v>615</v>
      </c>
      <c r="C579" s="731" t="s">
        <v>634</v>
      </c>
      <c r="D579" s="732" t="s">
        <v>635</v>
      </c>
      <c r="E579" s="733">
        <v>50113001</v>
      </c>
      <c r="F579" s="732" t="s">
        <v>646</v>
      </c>
      <c r="G579" s="731" t="s">
        <v>649</v>
      </c>
      <c r="H579" s="731">
        <v>197863</v>
      </c>
      <c r="I579" s="731">
        <v>197863</v>
      </c>
      <c r="J579" s="731" t="s">
        <v>1380</v>
      </c>
      <c r="K579" s="731" t="s">
        <v>962</v>
      </c>
      <c r="L579" s="734">
        <v>74.329999999999984</v>
      </c>
      <c r="M579" s="734">
        <v>2</v>
      </c>
      <c r="N579" s="735">
        <v>148.65999999999997</v>
      </c>
    </row>
    <row r="580" spans="1:14" ht="14.45" customHeight="1" x14ac:dyDescent="0.2">
      <c r="A580" s="729" t="s">
        <v>614</v>
      </c>
      <c r="B580" s="730" t="s">
        <v>615</v>
      </c>
      <c r="C580" s="731" t="s">
        <v>634</v>
      </c>
      <c r="D580" s="732" t="s">
        <v>635</v>
      </c>
      <c r="E580" s="733">
        <v>50113001</v>
      </c>
      <c r="F580" s="732" t="s">
        <v>646</v>
      </c>
      <c r="G580" s="731" t="s">
        <v>649</v>
      </c>
      <c r="H580" s="731">
        <v>224053</v>
      </c>
      <c r="I580" s="731">
        <v>224053</v>
      </c>
      <c r="J580" s="731" t="s">
        <v>1254</v>
      </c>
      <c r="K580" s="731" t="s">
        <v>1255</v>
      </c>
      <c r="L580" s="734">
        <v>1437.57</v>
      </c>
      <c r="M580" s="734">
        <v>2</v>
      </c>
      <c r="N580" s="735">
        <v>2875.14</v>
      </c>
    </row>
    <row r="581" spans="1:14" ht="14.45" customHeight="1" x14ac:dyDescent="0.2">
      <c r="A581" s="729" t="s">
        <v>614</v>
      </c>
      <c r="B581" s="730" t="s">
        <v>615</v>
      </c>
      <c r="C581" s="731" t="s">
        <v>634</v>
      </c>
      <c r="D581" s="732" t="s">
        <v>635</v>
      </c>
      <c r="E581" s="733">
        <v>50113001</v>
      </c>
      <c r="F581" s="732" t="s">
        <v>646</v>
      </c>
      <c r="G581" s="731" t="s">
        <v>663</v>
      </c>
      <c r="H581" s="731">
        <v>850729</v>
      </c>
      <c r="I581" s="731">
        <v>157875</v>
      </c>
      <c r="J581" s="731" t="s">
        <v>1256</v>
      </c>
      <c r="K581" s="731" t="s">
        <v>1257</v>
      </c>
      <c r="L581" s="734">
        <v>154</v>
      </c>
      <c r="M581" s="734">
        <v>1</v>
      </c>
      <c r="N581" s="735">
        <v>154</v>
      </c>
    </row>
    <row r="582" spans="1:14" ht="14.45" customHeight="1" x14ac:dyDescent="0.2">
      <c r="A582" s="729" t="s">
        <v>614</v>
      </c>
      <c r="B582" s="730" t="s">
        <v>615</v>
      </c>
      <c r="C582" s="731" t="s">
        <v>634</v>
      </c>
      <c r="D582" s="732" t="s">
        <v>635</v>
      </c>
      <c r="E582" s="733">
        <v>50113001</v>
      </c>
      <c r="F582" s="732" t="s">
        <v>646</v>
      </c>
      <c r="G582" s="731" t="s">
        <v>649</v>
      </c>
      <c r="H582" s="731">
        <v>207820</v>
      </c>
      <c r="I582" s="731">
        <v>207820</v>
      </c>
      <c r="J582" s="731" t="s">
        <v>944</v>
      </c>
      <c r="K582" s="731" t="s">
        <v>945</v>
      </c>
      <c r="L582" s="734">
        <v>31.937692307692313</v>
      </c>
      <c r="M582" s="734">
        <v>13</v>
      </c>
      <c r="N582" s="735">
        <v>415.19000000000005</v>
      </c>
    </row>
    <row r="583" spans="1:14" ht="14.45" customHeight="1" x14ac:dyDescent="0.2">
      <c r="A583" s="729" t="s">
        <v>614</v>
      </c>
      <c r="B583" s="730" t="s">
        <v>615</v>
      </c>
      <c r="C583" s="731" t="s">
        <v>634</v>
      </c>
      <c r="D583" s="732" t="s">
        <v>635</v>
      </c>
      <c r="E583" s="733">
        <v>50113001</v>
      </c>
      <c r="F583" s="732" t="s">
        <v>646</v>
      </c>
      <c r="G583" s="731" t="s">
        <v>649</v>
      </c>
      <c r="H583" s="731">
        <v>100269</v>
      </c>
      <c r="I583" s="731">
        <v>269</v>
      </c>
      <c r="J583" s="731" t="s">
        <v>1381</v>
      </c>
      <c r="K583" s="731" t="s">
        <v>1382</v>
      </c>
      <c r="L583" s="734">
        <v>50.9</v>
      </c>
      <c r="M583" s="734">
        <v>1</v>
      </c>
      <c r="N583" s="735">
        <v>50.9</v>
      </c>
    </row>
    <row r="584" spans="1:14" ht="14.45" customHeight="1" x14ac:dyDescent="0.2">
      <c r="A584" s="729" t="s">
        <v>614</v>
      </c>
      <c r="B584" s="730" t="s">
        <v>615</v>
      </c>
      <c r="C584" s="731" t="s">
        <v>634</v>
      </c>
      <c r="D584" s="732" t="s">
        <v>635</v>
      </c>
      <c r="E584" s="733">
        <v>50113001</v>
      </c>
      <c r="F584" s="732" t="s">
        <v>646</v>
      </c>
      <c r="G584" s="731" t="s">
        <v>649</v>
      </c>
      <c r="H584" s="731">
        <v>132917</v>
      </c>
      <c r="I584" s="731">
        <v>32917</v>
      </c>
      <c r="J584" s="731" t="s">
        <v>1383</v>
      </c>
      <c r="K584" s="731" t="s">
        <v>1384</v>
      </c>
      <c r="L584" s="734">
        <v>160.96</v>
      </c>
      <c r="M584" s="734">
        <v>1</v>
      </c>
      <c r="N584" s="735">
        <v>160.96</v>
      </c>
    </row>
    <row r="585" spans="1:14" ht="14.45" customHeight="1" x14ac:dyDescent="0.2">
      <c r="A585" s="729" t="s">
        <v>614</v>
      </c>
      <c r="B585" s="730" t="s">
        <v>615</v>
      </c>
      <c r="C585" s="731" t="s">
        <v>634</v>
      </c>
      <c r="D585" s="732" t="s">
        <v>635</v>
      </c>
      <c r="E585" s="733">
        <v>50113001</v>
      </c>
      <c r="F585" s="732" t="s">
        <v>646</v>
      </c>
      <c r="G585" s="731" t="s">
        <v>663</v>
      </c>
      <c r="H585" s="731">
        <v>846980</v>
      </c>
      <c r="I585" s="731">
        <v>124129</v>
      </c>
      <c r="J585" s="731" t="s">
        <v>956</v>
      </c>
      <c r="K585" s="731" t="s">
        <v>671</v>
      </c>
      <c r="L585" s="734">
        <v>254.25000000000006</v>
      </c>
      <c r="M585" s="734">
        <v>1</v>
      </c>
      <c r="N585" s="735">
        <v>254.25000000000006</v>
      </c>
    </row>
    <row r="586" spans="1:14" ht="14.45" customHeight="1" x14ac:dyDescent="0.2">
      <c r="A586" s="729" t="s">
        <v>614</v>
      </c>
      <c r="B586" s="730" t="s">
        <v>615</v>
      </c>
      <c r="C586" s="731" t="s">
        <v>634</v>
      </c>
      <c r="D586" s="732" t="s">
        <v>635</v>
      </c>
      <c r="E586" s="733">
        <v>50113001</v>
      </c>
      <c r="F586" s="732" t="s">
        <v>646</v>
      </c>
      <c r="G586" s="731" t="s">
        <v>663</v>
      </c>
      <c r="H586" s="731">
        <v>844651</v>
      </c>
      <c r="I586" s="731">
        <v>101205</v>
      </c>
      <c r="J586" s="731" t="s">
        <v>959</v>
      </c>
      <c r="K586" s="731" t="s">
        <v>1385</v>
      </c>
      <c r="L586" s="734">
        <v>76.45</v>
      </c>
      <c r="M586" s="734">
        <v>5</v>
      </c>
      <c r="N586" s="735">
        <v>382.25</v>
      </c>
    </row>
    <row r="587" spans="1:14" ht="14.45" customHeight="1" x14ac:dyDescent="0.2">
      <c r="A587" s="729" t="s">
        <v>614</v>
      </c>
      <c r="B587" s="730" t="s">
        <v>615</v>
      </c>
      <c r="C587" s="731" t="s">
        <v>634</v>
      </c>
      <c r="D587" s="732" t="s">
        <v>635</v>
      </c>
      <c r="E587" s="733">
        <v>50113001</v>
      </c>
      <c r="F587" s="732" t="s">
        <v>646</v>
      </c>
      <c r="G587" s="731" t="s">
        <v>649</v>
      </c>
      <c r="H587" s="731">
        <v>849831</v>
      </c>
      <c r="I587" s="731">
        <v>162008</v>
      </c>
      <c r="J587" s="731" t="s">
        <v>1386</v>
      </c>
      <c r="K587" s="731" t="s">
        <v>962</v>
      </c>
      <c r="L587" s="734">
        <v>170.62999999999997</v>
      </c>
      <c r="M587" s="734">
        <v>1</v>
      </c>
      <c r="N587" s="735">
        <v>170.62999999999997</v>
      </c>
    </row>
    <row r="588" spans="1:14" ht="14.45" customHeight="1" x14ac:dyDescent="0.2">
      <c r="A588" s="729" t="s">
        <v>614</v>
      </c>
      <c r="B588" s="730" t="s">
        <v>615</v>
      </c>
      <c r="C588" s="731" t="s">
        <v>634</v>
      </c>
      <c r="D588" s="732" t="s">
        <v>635</v>
      </c>
      <c r="E588" s="733">
        <v>50113001</v>
      </c>
      <c r="F588" s="732" t="s">
        <v>646</v>
      </c>
      <c r="G588" s="731" t="s">
        <v>649</v>
      </c>
      <c r="H588" s="731">
        <v>846338</v>
      </c>
      <c r="I588" s="731">
        <v>122685</v>
      </c>
      <c r="J588" s="731" t="s">
        <v>961</v>
      </c>
      <c r="K588" s="731" t="s">
        <v>962</v>
      </c>
      <c r="L588" s="734">
        <v>115.94000000000001</v>
      </c>
      <c r="M588" s="734">
        <v>1</v>
      </c>
      <c r="N588" s="735">
        <v>115.94000000000001</v>
      </c>
    </row>
    <row r="589" spans="1:14" ht="14.45" customHeight="1" x14ac:dyDescent="0.2">
      <c r="A589" s="729" t="s">
        <v>614</v>
      </c>
      <c r="B589" s="730" t="s">
        <v>615</v>
      </c>
      <c r="C589" s="731" t="s">
        <v>634</v>
      </c>
      <c r="D589" s="732" t="s">
        <v>635</v>
      </c>
      <c r="E589" s="733">
        <v>50113001</v>
      </c>
      <c r="F589" s="732" t="s">
        <v>646</v>
      </c>
      <c r="G589" s="731" t="s">
        <v>649</v>
      </c>
      <c r="H589" s="731">
        <v>104207</v>
      </c>
      <c r="I589" s="731">
        <v>4207</v>
      </c>
      <c r="J589" s="731" t="s">
        <v>1387</v>
      </c>
      <c r="K589" s="731" t="s">
        <v>1388</v>
      </c>
      <c r="L589" s="734">
        <v>39.739999999999995</v>
      </c>
      <c r="M589" s="734">
        <v>3</v>
      </c>
      <c r="N589" s="735">
        <v>119.21999999999998</v>
      </c>
    </row>
    <row r="590" spans="1:14" ht="14.45" customHeight="1" x14ac:dyDescent="0.2">
      <c r="A590" s="729" t="s">
        <v>614</v>
      </c>
      <c r="B590" s="730" t="s">
        <v>615</v>
      </c>
      <c r="C590" s="731" t="s">
        <v>634</v>
      </c>
      <c r="D590" s="732" t="s">
        <v>635</v>
      </c>
      <c r="E590" s="733">
        <v>50113001</v>
      </c>
      <c r="F590" s="732" t="s">
        <v>646</v>
      </c>
      <c r="G590" s="731" t="s">
        <v>649</v>
      </c>
      <c r="H590" s="731">
        <v>145551</v>
      </c>
      <c r="I590" s="731">
        <v>145551</v>
      </c>
      <c r="J590" s="731" t="s">
        <v>971</v>
      </c>
      <c r="K590" s="731" t="s">
        <v>972</v>
      </c>
      <c r="L590" s="734">
        <v>41.02000000000001</v>
      </c>
      <c r="M590" s="734">
        <v>1</v>
      </c>
      <c r="N590" s="735">
        <v>41.02000000000001</v>
      </c>
    </row>
    <row r="591" spans="1:14" ht="14.45" customHeight="1" x14ac:dyDescent="0.2">
      <c r="A591" s="729" t="s">
        <v>614</v>
      </c>
      <c r="B591" s="730" t="s">
        <v>615</v>
      </c>
      <c r="C591" s="731" t="s">
        <v>634</v>
      </c>
      <c r="D591" s="732" t="s">
        <v>635</v>
      </c>
      <c r="E591" s="733">
        <v>50113001</v>
      </c>
      <c r="F591" s="732" t="s">
        <v>646</v>
      </c>
      <c r="G591" s="731" t="s">
        <v>649</v>
      </c>
      <c r="H591" s="731">
        <v>119653</v>
      </c>
      <c r="I591" s="731">
        <v>119653</v>
      </c>
      <c r="J591" s="731" t="s">
        <v>977</v>
      </c>
      <c r="K591" s="731" t="s">
        <v>980</v>
      </c>
      <c r="L591" s="734">
        <v>156.85500000000002</v>
      </c>
      <c r="M591" s="734">
        <v>8</v>
      </c>
      <c r="N591" s="735">
        <v>1254.8400000000001</v>
      </c>
    </row>
    <row r="592" spans="1:14" ht="14.45" customHeight="1" x14ac:dyDescent="0.2">
      <c r="A592" s="729" t="s">
        <v>614</v>
      </c>
      <c r="B592" s="730" t="s">
        <v>615</v>
      </c>
      <c r="C592" s="731" t="s">
        <v>634</v>
      </c>
      <c r="D592" s="732" t="s">
        <v>635</v>
      </c>
      <c r="E592" s="733">
        <v>50113001</v>
      </c>
      <c r="F592" s="732" t="s">
        <v>646</v>
      </c>
      <c r="G592" s="731" t="s">
        <v>649</v>
      </c>
      <c r="H592" s="731">
        <v>119654</v>
      </c>
      <c r="I592" s="731">
        <v>119654</v>
      </c>
      <c r="J592" s="731" t="s">
        <v>977</v>
      </c>
      <c r="K592" s="731" t="s">
        <v>978</v>
      </c>
      <c r="L592" s="734">
        <v>255.1</v>
      </c>
      <c r="M592" s="734">
        <v>1</v>
      </c>
      <c r="N592" s="735">
        <v>255.1</v>
      </c>
    </row>
    <row r="593" spans="1:14" ht="14.45" customHeight="1" x14ac:dyDescent="0.2">
      <c r="A593" s="729" t="s">
        <v>614</v>
      </c>
      <c r="B593" s="730" t="s">
        <v>615</v>
      </c>
      <c r="C593" s="731" t="s">
        <v>634</v>
      </c>
      <c r="D593" s="732" t="s">
        <v>635</v>
      </c>
      <c r="E593" s="733">
        <v>50113001</v>
      </c>
      <c r="F593" s="732" t="s">
        <v>646</v>
      </c>
      <c r="G593" s="731" t="s">
        <v>649</v>
      </c>
      <c r="H593" s="731">
        <v>848866</v>
      </c>
      <c r="I593" s="731">
        <v>119654</v>
      </c>
      <c r="J593" s="731" t="s">
        <v>977</v>
      </c>
      <c r="K593" s="731" t="s">
        <v>978</v>
      </c>
      <c r="L593" s="734">
        <v>255.09999999999994</v>
      </c>
      <c r="M593" s="734">
        <v>1</v>
      </c>
      <c r="N593" s="735">
        <v>255.09999999999994</v>
      </c>
    </row>
    <row r="594" spans="1:14" ht="14.45" customHeight="1" x14ac:dyDescent="0.2">
      <c r="A594" s="729" t="s">
        <v>614</v>
      </c>
      <c r="B594" s="730" t="s">
        <v>615</v>
      </c>
      <c r="C594" s="731" t="s">
        <v>634</v>
      </c>
      <c r="D594" s="732" t="s">
        <v>635</v>
      </c>
      <c r="E594" s="733">
        <v>50113001</v>
      </c>
      <c r="F594" s="732" t="s">
        <v>646</v>
      </c>
      <c r="G594" s="731" t="s">
        <v>649</v>
      </c>
      <c r="H594" s="731">
        <v>225261</v>
      </c>
      <c r="I594" s="731">
        <v>225261</v>
      </c>
      <c r="J594" s="731" t="s">
        <v>991</v>
      </c>
      <c r="K594" s="731" t="s">
        <v>992</v>
      </c>
      <c r="L594" s="734">
        <v>57.615000000000002</v>
      </c>
      <c r="M594" s="734">
        <v>4</v>
      </c>
      <c r="N594" s="735">
        <v>230.46</v>
      </c>
    </row>
    <row r="595" spans="1:14" ht="14.45" customHeight="1" x14ac:dyDescent="0.2">
      <c r="A595" s="729" t="s">
        <v>614</v>
      </c>
      <c r="B595" s="730" t="s">
        <v>615</v>
      </c>
      <c r="C595" s="731" t="s">
        <v>634</v>
      </c>
      <c r="D595" s="732" t="s">
        <v>635</v>
      </c>
      <c r="E595" s="733">
        <v>50113001</v>
      </c>
      <c r="F595" s="732" t="s">
        <v>646</v>
      </c>
      <c r="G595" s="731" t="s">
        <v>649</v>
      </c>
      <c r="H595" s="731">
        <v>100610</v>
      </c>
      <c r="I595" s="731">
        <v>610</v>
      </c>
      <c r="J595" s="731" t="s">
        <v>995</v>
      </c>
      <c r="K595" s="731" t="s">
        <v>996</v>
      </c>
      <c r="L595" s="734">
        <v>67.239999999999995</v>
      </c>
      <c r="M595" s="734">
        <v>2</v>
      </c>
      <c r="N595" s="735">
        <v>134.47999999999999</v>
      </c>
    </row>
    <row r="596" spans="1:14" ht="14.45" customHeight="1" x14ac:dyDescent="0.2">
      <c r="A596" s="729" t="s">
        <v>614</v>
      </c>
      <c r="B596" s="730" t="s">
        <v>615</v>
      </c>
      <c r="C596" s="731" t="s">
        <v>634</v>
      </c>
      <c r="D596" s="732" t="s">
        <v>635</v>
      </c>
      <c r="E596" s="733">
        <v>50113001</v>
      </c>
      <c r="F596" s="732" t="s">
        <v>646</v>
      </c>
      <c r="G596" s="731" t="s">
        <v>649</v>
      </c>
      <c r="H596" s="731">
        <v>395293</v>
      </c>
      <c r="I596" s="731">
        <v>180305</v>
      </c>
      <c r="J596" s="731" t="s">
        <v>997</v>
      </c>
      <c r="K596" s="731" t="s">
        <v>998</v>
      </c>
      <c r="L596" s="734">
        <v>123.83</v>
      </c>
      <c r="M596" s="734">
        <v>1</v>
      </c>
      <c r="N596" s="735">
        <v>123.83</v>
      </c>
    </row>
    <row r="597" spans="1:14" ht="14.45" customHeight="1" x14ac:dyDescent="0.2">
      <c r="A597" s="729" t="s">
        <v>614</v>
      </c>
      <c r="B597" s="730" t="s">
        <v>615</v>
      </c>
      <c r="C597" s="731" t="s">
        <v>634</v>
      </c>
      <c r="D597" s="732" t="s">
        <v>635</v>
      </c>
      <c r="E597" s="733">
        <v>50113001</v>
      </c>
      <c r="F597" s="732" t="s">
        <v>646</v>
      </c>
      <c r="G597" s="731" t="s">
        <v>649</v>
      </c>
      <c r="H597" s="731">
        <v>184360</v>
      </c>
      <c r="I597" s="731">
        <v>84360</v>
      </c>
      <c r="J597" s="731" t="s">
        <v>1006</v>
      </c>
      <c r="K597" s="731" t="s">
        <v>1007</v>
      </c>
      <c r="L597" s="734">
        <v>149.49999999999997</v>
      </c>
      <c r="M597" s="734">
        <v>1</v>
      </c>
      <c r="N597" s="735">
        <v>149.49999999999997</v>
      </c>
    </row>
    <row r="598" spans="1:14" ht="14.45" customHeight="1" x14ac:dyDescent="0.2">
      <c r="A598" s="729" t="s">
        <v>614</v>
      </c>
      <c r="B598" s="730" t="s">
        <v>615</v>
      </c>
      <c r="C598" s="731" t="s">
        <v>634</v>
      </c>
      <c r="D598" s="732" t="s">
        <v>635</v>
      </c>
      <c r="E598" s="733">
        <v>50113001</v>
      </c>
      <c r="F598" s="732" t="s">
        <v>646</v>
      </c>
      <c r="G598" s="731" t="s">
        <v>649</v>
      </c>
      <c r="H598" s="731">
        <v>148578</v>
      </c>
      <c r="I598" s="731">
        <v>48578</v>
      </c>
      <c r="J598" s="731" t="s">
        <v>1012</v>
      </c>
      <c r="K598" s="731" t="s">
        <v>1013</v>
      </c>
      <c r="L598" s="734">
        <v>54.92</v>
      </c>
      <c r="M598" s="734">
        <v>1</v>
      </c>
      <c r="N598" s="735">
        <v>54.92</v>
      </c>
    </row>
    <row r="599" spans="1:14" ht="14.45" customHeight="1" x14ac:dyDescent="0.2">
      <c r="A599" s="729" t="s">
        <v>614</v>
      </c>
      <c r="B599" s="730" t="s">
        <v>615</v>
      </c>
      <c r="C599" s="731" t="s">
        <v>634</v>
      </c>
      <c r="D599" s="732" t="s">
        <v>635</v>
      </c>
      <c r="E599" s="733">
        <v>50113001</v>
      </c>
      <c r="F599" s="732" t="s">
        <v>646</v>
      </c>
      <c r="G599" s="731" t="s">
        <v>649</v>
      </c>
      <c r="H599" s="731">
        <v>221998</v>
      </c>
      <c r="I599" s="731">
        <v>221998</v>
      </c>
      <c r="J599" s="731" t="s">
        <v>1281</v>
      </c>
      <c r="K599" s="731" t="s">
        <v>1282</v>
      </c>
      <c r="L599" s="734">
        <v>22.409999999999997</v>
      </c>
      <c r="M599" s="734">
        <v>3</v>
      </c>
      <c r="N599" s="735">
        <v>67.22999999999999</v>
      </c>
    </row>
    <row r="600" spans="1:14" ht="14.45" customHeight="1" x14ac:dyDescent="0.2">
      <c r="A600" s="729" t="s">
        <v>614</v>
      </c>
      <c r="B600" s="730" t="s">
        <v>615</v>
      </c>
      <c r="C600" s="731" t="s">
        <v>634</v>
      </c>
      <c r="D600" s="732" t="s">
        <v>635</v>
      </c>
      <c r="E600" s="733">
        <v>50113001</v>
      </c>
      <c r="F600" s="732" t="s">
        <v>646</v>
      </c>
      <c r="G600" s="731" t="s">
        <v>649</v>
      </c>
      <c r="H600" s="731">
        <v>190973</v>
      </c>
      <c r="I600" s="731">
        <v>190973</v>
      </c>
      <c r="J600" s="731" t="s">
        <v>1389</v>
      </c>
      <c r="K600" s="731" t="s">
        <v>962</v>
      </c>
      <c r="L600" s="734">
        <v>224.37</v>
      </c>
      <c r="M600" s="734">
        <v>1</v>
      </c>
      <c r="N600" s="735">
        <v>224.37</v>
      </c>
    </row>
    <row r="601" spans="1:14" ht="14.45" customHeight="1" x14ac:dyDescent="0.2">
      <c r="A601" s="729" t="s">
        <v>614</v>
      </c>
      <c r="B601" s="730" t="s">
        <v>615</v>
      </c>
      <c r="C601" s="731" t="s">
        <v>634</v>
      </c>
      <c r="D601" s="732" t="s">
        <v>635</v>
      </c>
      <c r="E601" s="733">
        <v>50113001</v>
      </c>
      <c r="F601" s="732" t="s">
        <v>646</v>
      </c>
      <c r="G601" s="731" t="s">
        <v>649</v>
      </c>
      <c r="H601" s="731">
        <v>190963</v>
      </c>
      <c r="I601" s="731">
        <v>190963</v>
      </c>
      <c r="J601" s="731" t="s">
        <v>1390</v>
      </c>
      <c r="K601" s="731" t="s">
        <v>962</v>
      </c>
      <c r="L601" s="734">
        <v>168.44</v>
      </c>
      <c r="M601" s="734">
        <v>1</v>
      </c>
      <c r="N601" s="735">
        <v>168.44</v>
      </c>
    </row>
    <row r="602" spans="1:14" ht="14.45" customHeight="1" x14ac:dyDescent="0.2">
      <c r="A602" s="729" t="s">
        <v>614</v>
      </c>
      <c r="B602" s="730" t="s">
        <v>615</v>
      </c>
      <c r="C602" s="731" t="s">
        <v>634</v>
      </c>
      <c r="D602" s="732" t="s">
        <v>635</v>
      </c>
      <c r="E602" s="733">
        <v>50113001</v>
      </c>
      <c r="F602" s="732" t="s">
        <v>646</v>
      </c>
      <c r="G602" s="731" t="s">
        <v>649</v>
      </c>
      <c r="H602" s="731">
        <v>154094</v>
      </c>
      <c r="I602" s="731">
        <v>54094</v>
      </c>
      <c r="J602" s="731" t="s">
        <v>1391</v>
      </c>
      <c r="K602" s="731" t="s">
        <v>1392</v>
      </c>
      <c r="L602" s="734">
        <v>111.24</v>
      </c>
      <c r="M602" s="734">
        <v>3</v>
      </c>
      <c r="N602" s="735">
        <v>333.71999999999997</v>
      </c>
    </row>
    <row r="603" spans="1:14" ht="14.45" customHeight="1" x14ac:dyDescent="0.2">
      <c r="A603" s="729" t="s">
        <v>614</v>
      </c>
      <c r="B603" s="730" t="s">
        <v>615</v>
      </c>
      <c r="C603" s="731" t="s">
        <v>634</v>
      </c>
      <c r="D603" s="732" t="s">
        <v>635</v>
      </c>
      <c r="E603" s="733">
        <v>50113001</v>
      </c>
      <c r="F603" s="732" t="s">
        <v>646</v>
      </c>
      <c r="G603" s="731" t="s">
        <v>663</v>
      </c>
      <c r="H603" s="731">
        <v>150309</v>
      </c>
      <c r="I603" s="731">
        <v>50309</v>
      </c>
      <c r="J603" s="731" t="s">
        <v>1289</v>
      </c>
      <c r="K603" s="731" t="s">
        <v>972</v>
      </c>
      <c r="L603" s="734">
        <v>34.65</v>
      </c>
      <c r="M603" s="734">
        <v>1</v>
      </c>
      <c r="N603" s="735">
        <v>34.65</v>
      </c>
    </row>
    <row r="604" spans="1:14" ht="14.45" customHeight="1" x14ac:dyDescent="0.2">
      <c r="A604" s="729" t="s">
        <v>614</v>
      </c>
      <c r="B604" s="730" t="s">
        <v>615</v>
      </c>
      <c r="C604" s="731" t="s">
        <v>634</v>
      </c>
      <c r="D604" s="732" t="s">
        <v>635</v>
      </c>
      <c r="E604" s="733">
        <v>50113001</v>
      </c>
      <c r="F604" s="732" t="s">
        <v>646</v>
      </c>
      <c r="G604" s="731" t="s">
        <v>649</v>
      </c>
      <c r="H604" s="731">
        <v>197782</v>
      </c>
      <c r="I604" s="731">
        <v>197782</v>
      </c>
      <c r="J604" s="731" t="s">
        <v>1393</v>
      </c>
      <c r="K604" s="731" t="s">
        <v>1394</v>
      </c>
      <c r="L604" s="734">
        <v>424.82</v>
      </c>
      <c r="M604" s="734">
        <v>1</v>
      </c>
      <c r="N604" s="735">
        <v>424.82</v>
      </c>
    </row>
    <row r="605" spans="1:14" ht="14.45" customHeight="1" x14ac:dyDescent="0.2">
      <c r="A605" s="729" t="s">
        <v>614</v>
      </c>
      <c r="B605" s="730" t="s">
        <v>615</v>
      </c>
      <c r="C605" s="731" t="s">
        <v>634</v>
      </c>
      <c r="D605" s="732" t="s">
        <v>635</v>
      </c>
      <c r="E605" s="733">
        <v>50113001</v>
      </c>
      <c r="F605" s="732" t="s">
        <v>646</v>
      </c>
      <c r="G605" s="731" t="s">
        <v>649</v>
      </c>
      <c r="H605" s="731">
        <v>849896</v>
      </c>
      <c r="I605" s="731">
        <v>134281</v>
      </c>
      <c r="J605" s="731" t="s">
        <v>1290</v>
      </c>
      <c r="K605" s="731" t="s">
        <v>1291</v>
      </c>
      <c r="L605" s="734">
        <v>157.44000000000005</v>
      </c>
      <c r="M605" s="734">
        <v>1</v>
      </c>
      <c r="N605" s="735">
        <v>157.44000000000005</v>
      </c>
    </row>
    <row r="606" spans="1:14" ht="14.45" customHeight="1" x14ac:dyDescent="0.2">
      <c r="A606" s="729" t="s">
        <v>614</v>
      </c>
      <c r="B606" s="730" t="s">
        <v>615</v>
      </c>
      <c r="C606" s="731" t="s">
        <v>634</v>
      </c>
      <c r="D606" s="732" t="s">
        <v>635</v>
      </c>
      <c r="E606" s="733">
        <v>50113001</v>
      </c>
      <c r="F606" s="732" t="s">
        <v>646</v>
      </c>
      <c r="G606" s="731" t="s">
        <v>663</v>
      </c>
      <c r="H606" s="731">
        <v>214627</v>
      </c>
      <c r="I606" s="731">
        <v>214627</v>
      </c>
      <c r="J606" s="731" t="s">
        <v>1395</v>
      </c>
      <c r="K606" s="731" t="s">
        <v>1396</v>
      </c>
      <c r="L606" s="734">
        <v>84.04</v>
      </c>
      <c r="M606" s="734">
        <v>1</v>
      </c>
      <c r="N606" s="735">
        <v>84.04</v>
      </c>
    </row>
    <row r="607" spans="1:14" ht="14.45" customHeight="1" x14ac:dyDescent="0.2">
      <c r="A607" s="729" t="s">
        <v>614</v>
      </c>
      <c r="B607" s="730" t="s">
        <v>615</v>
      </c>
      <c r="C607" s="731" t="s">
        <v>634</v>
      </c>
      <c r="D607" s="732" t="s">
        <v>635</v>
      </c>
      <c r="E607" s="733">
        <v>50113001</v>
      </c>
      <c r="F607" s="732" t="s">
        <v>646</v>
      </c>
      <c r="G607" s="731" t="s">
        <v>663</v>
      </c>
      <c r="H607" s="731">
        <v>233727</v>
      </c>
      <c r="I607" s="731">
        <v>233727</v>
      </c>
      <c r="J607" s="731" t="s">
        <v>1397</v>
      </c>
      <c r="K607" s="731" t="s">
        <v>1398</v>
      </c>
      <c r="L607" s="734">
        <v>71.045000000000002</v>
      </c>
      <c r="M607" s="734">
        <v>2</v>
      </c>
      <c r="N607" s="735">
        <v>142.09</v>
      </c>
    </row>
    <row r="608" spans="1:14" ht="14.45" customHeight="1" x14ac:dyDescent="0.2">
      <c r="A608" s="729" t="s">
        <v>614</v>
      </c>
      <c r="B608" s="730" t="s">
        <v>615</v>
      </c>
      <c r="C608" s="731" t="s">
        <v>634</v>
      </c>
      <c r="D608" s="732" t="s">
        <v>635</v>
      </c>
      <c r="E608" s="733">
        <v>50113001</v>
      </c>
      <c r="F608" s="732" t="s">
        <v>646</v>
      </c>
      <c r="G608" s="731" t="s">
        <v>663</v>
      </c>
      <c r="H608" s="731">
        <v>231956</v>
      </c>
      <c r="I608" s="731">
        <v>231956</v>
      </c>
      <c r="J608" s="731" t="s">
        <v>1036</v>
      </c>
      <c r="K608" s="731" t="s">
        <v>1037</v>
      </c>
      <c r="L608" s="734">
        <v>49.759999999999991</v>
      </c>
      <c r="M608" s="734">
        <v>2</v>
      </c>
      <c r="N608" s="735">
        <v>99.519999999999982</v>
      </c>
    </row>
    <row r="609" spans="1:14" ht="14.45" customHeight="1" x14ac:dyDescent="0.2">
      <c r="A609" s="729" t="s">
        <v>614</v>
      </c>
      <c r="B609" s="730" t="s">
        <v>615</v>
      </c>
      <c r="C609" s="731" t="s">
        <v>634</v>
      </c>
      <c r="D609" s="732" t="s">
        <v>635</v>
      </c>
      <c r="E609" s="733">
        <v>50113001</v>
      </c>
      <c r="F609" s="732" t="s">
        <v>646</v>
      </c>
      <c r="G609" s="731" t="s">
        <v>649</v>
      </c>
      <c r="H609" s="731">
        <v>118287</v>
      </c>
      <c r="I609" s="731">
        <v>18287</v>
      </c>
      <c r="J609" s="731" t="s">
        <v>1399</v>
      </c>
      <c r="K609" s="731" t="s">
        <v>1054</v>
      </c>
      <c r="L609" s="734">
        <v>1692.9</v>
      </c>
      <c r="M609" s="734">
        <v>1</v>
      </c>
      <c r="N609" s="735">
        <v>1692.9</v>
      </c>
    </row>
    <row r="610" spans="1:14" ht="14.45" customHeight="1" x14ac:dyDescent="0.2">
      <c r="A610" s="729" t="s">
        <v>614</v>
      </c>
      <c r="B610" s="730" t="s">
        <v>615</v>
      </c>
      <c r="C610" s="731" t="s">
        <v>634</v>
      </c>
      <c r="D610" s="732" t="s">
        <v>635</v>
      </c>
      <c r="E610" s="733">
        <v>50113001</v>
      </c>
      <c r="F610" s="732" t="s">
        <v>646</v>
      </c>
      <c r="G610" s="731" t="s">
        <v>649</v>
      </c>
      <c r="H610" s="731">
        <v>243240</v>
      </c>
      <c r="I610" s="731">
        <v>243240</v>
      </c>
      <c r="J610" s="731" t="s">
        <v>1400</v>
      </c>
      <c r="K610" s="731" t="s">
        <v>1401</v>
      </c>
      <c r="L610" s="734">
        <v>80.37</v>
      </c>
      <c r="M610" s="734">
        <v>2</v>
      </c>
      <c r="N610" s="735">
        <v>160.74</v>
      </c>
    </row>
    <row r="611" spans="1:14" ht="14.45" customHeight="1" x14ac:dyDescent="0.2">
      <c r="A611" s="729" t="s">
        <v>614</v>
      </c>
      <c r="B611" s="730" t="s">
        <v>615</v>
      </c>
      <c r="C611" s="731" t="s">
        <v>634</v>
      </c>
      <c r="D611" s="732" t="s">
        <v>635</v>
      </c>
      <c r="E611" s="733">
        <v>50113001</v>
      </c>
      <c r="F611" s="732" t="s">
        <v>646</v>
      </c>
      <c r="G611" s="731" t="s">
        <v>649</v>
      </c>
      <c r="H611" s="731">
        <v>148673</v>
      </c>
      <c r="I611" s="731">
        <v>148673</v>
      </c>
      <c r="J611" s="731" t="s">
        <v>1050</v>
      </c>
      <c r="K611" s="731" t="s">
        <v>1051</v>
      </c>
      <c r="L611" s="734">
        <v>146.12</v>
      </c>
      <c r="M611" s="734">
        <v>1</v>
      </c>
      <c r="N611" s="735">
        <v>146.12</v>
      </c>
    </row>
    <row r="612" spans="1:14" ht="14.45" customHeight="1" x14ac:dyDescent="0.2">
      <c r="A612" s="729" t="s">
        <v>614</v>
      </c>
      <c r="B612" s="730" t="s">
        <v>615</v>
      </c>
      <c r="C612" s="731" t="s">
        <v>634</v>
      </c>
      <c r="D612" s="732" t="s">
        <v>635</v>
      </c>
      <c r="E612" s="733">
        <v>50113001</v>
      </c>
      <c r="F612" s="732" t="s">
        <v>646</v>
      </c>
      <c r="G612" s="731" t="s">
        <v>649</v>
      </c>
      <c r="H612" s="731">
        <v>847729</v>
      </c>
      <c r="I612" s="731">
        <v>500718</v>
      </c>
      <c r="J612" s="731" t="s">
        <v>1053</v>
      </c>
      <c r="K612" s="731" t="s">
        <v>972</v>
      </c>
      <c r="L612" s="734">
        <v>1591.36</v>
      </c>
      <c r="M612" s="734">
        <v>1</v>
      </c>
      <c r="N612" s="735">
        <v>1591.36</v>
      </c>
    </row>
    <row r="613" spans="1:14" ht="14.45" customHeight="1" x14ac:dyDescent="0.2">
      <c r="A613" s="729" t="s">
        <v>614</v>
      </c>
      <c r="B613" s="730" t="s">
        <v>615</v>
      </c>
      <c r="C613" s="731" t="s">
        <v>634</v>
      </c>
      <c r="D613" s="732" t="s">
        <v>635</v>
      </c>
      <c r="E613" s="733">
        <v>50113001</v>
      </c>
      <c r="F613" s="732" t="s">
        <v>646</v>
      </c>
      <c r="G613" s="731" t="s">
        <v>649</v>
      </c>
      <c r="H613" s="731">
        <v>117926</v>
      </c>
      <c r="I613" s="731">
        <v>201609</v>
      </c>
      <c r="J613" s="731" t="s">
        <v>1058</v>
      </c>
      <c r="K613" s="731" t="s">
        <v>1402</v>
      </c>
      <c r="L613" s="734">
        <v>43</v>
      </c>
      <c r="M613" s="734">
        <v>2</v>
      </c>
      <c r="N613" s="735">
        <v>86</v>
      </c>
    </row>
    <row r="614" spans="1:14" ht="14.45" customHeight="1" x14ac:dyDescent="0.2">
      <c r="A614" s="729" t="s">
        <v>614</v>
      </c>
      <c r="B614" s="730" t="s">
        <v>615</v>
      </c>
      <c r="C614" s="731" t="s">
        <v>634</v>
      </c>
      <c r="D614" s="732" t="s">
        <v>635</v>
      </c>
      <c r="E614" s="733">
        <v>50113001</v>
      </c>
      <c r="F614" s="732" t="s">
        <v>646</v>
      </c>
      <c r="G614" s="731" t="s">
        <v>649</v>
      </c>
      <c r="H614" s="731">
        <v>130521</v>
      </c>
      <c r="I614" s="731">
        <v>30521</v>
      </c>
      <c r="J614" s="731" t="s">
        <v>1403</v>
      </c>
      <c r="K614" s="731" t="s">
        <v>1063</v>
      </c>
      <c r="L614" s="734">
        <v>268.95</v>
      </c>
      <c r="M614" s="734">
        <v>3</v>
      </c>
      <c r="N614" s="735">
        <v>806.85</v>
      </c>
    </row>
    <row r="615" spans="1:14" ht="14.45" customHeight="1" x14ac:dyDescent="0.2">
      <c r="A615" s="729" t="s">
        <v>614</v>
      </c>
      <c r="B615" s="730" t="s">
        <v>615</v>
      </c>
      <c r="C615" s="731" t="s">
        <v>634</v>
      </c>
      <c r="D615" s="732" t="s">
        <v>635</v>
      </c>
      <c r="E615" s="733">
        <v>50113001</v>
      </c>
      <c r="F615" s="732" t="s">
        <v>646</v>
      </c>
      <c r="G615" s="731" t="s">
        <v>663</v>
      </c>
      <c r="H615" s="731">
        <v>105496</v>
      </c>
      <c r="I615" s="731">
        <v>5496</v>
      </c>
      <c r="J615" s="731" t="s">
        <v>1064</v>
      </c>
      <c r="K615" s="731" t="s">
        <v>1066</v>
      </c>
      <c r="L615" s="734">
        <v>75.03</v>
      </c>
      <c r="M615" s="734">
        <v>1</v>
      </c>
      <c r="N615" s="735">
        <v>75.03</v>
      </c>
    </row>
    <row r="616" spans="1:14" ht="14.45" customHeight="1" x14ac:dyDescent="0.2">
      <c r="A616" s="729" t="s">
        <v>614</v>
      </c>
      <c r="B616" s="730" t="s">
        <v>615</v>
      </c>
      <c r="C616" s="731" t="s">
        <v>634</v>
      </c>
      <c r="D616" s="732" t="s">
        <v>635</v>
      </c>
      <c r="E616" s="733">
        <v>50113001</v>
      </c>
      <c r="F616" s="732" t="s">
        <v>646</v>
      </c>
      <c r="G616" s="731" t="s">
        <v>663</v>
      </c>
      <c r="H616" s="731">
        <v>233366</v>
      </c>
      <c r="I616" s="731">
        <v>233366</v>
      </c>
      <c r="J616" s="731" t="s">
        <v>1069</v>
      </c>
      <c r="K616" s="731" t="s">
        <v>1071</v>
      </c>
      <c r="L616" s="734">
        <v>45.49</v>
      </c>
      <c r="M616" s="734">
        <v>2</v>
      </c>
      <c r="N616" s="735">
        <v>90.98</v>
      </c>
    </row>
    <row r="617" spans="1:14" ht="14.45" customHeight="1" x14ac:dyDescent="0.2">
      <c r="A617" s="729" t="s">
        <v>614</v>
      </c>
      <c r="B617" s="730" t="s">
        <v>615</v>
      </c>
      <c r="C617" s="731" t="s">
        <v>634</v>
      </c>
      <c r="D617" s="732" t="s">
        <v>635</v>
      </c>
      <c r="E617" s="733">
        <v>50113001</v>
      </c>
      <c r="F617" s="732" t="s">
        <v>646</v>
      </c>
      <c r="G617" s="731" t="s">
        <v>663</v>
      </c>
      <c r="H617" s="731">
        <v>846141</v>
      </c>
      <c r="I617" s="731">
        <v>107794</v>
      </c>
      <c r="J617" s="731" t="s">
        <v>1404</v>
      </c>
      <c r="K617" s="731" t="s">
        <v>1405</v>
      </c>
      <c r="L617" s="734">
        <v>288.94000000000005</v>
      </c>
      <c r="M617" s="734">
        <v>1</v>
      </c>
      <c r="N617" s="735">
        <v>288.94000000000005</v>
      </c>
    </row>
    <row r="618" spans="1:14" ht="14.45" customHeight="1" x14ac:dyDescent="0.2">
      <c r="A618" s="729" t="s">
        <v>614</v>
      </c>
      <c r="B618" s="730" t="s">
        <v>615</v>
      </c>
      <c r="C618" s="731" t="s">
        <v>634</v>
      </c>
      <c r="D618" s="732" t="s">
        <v>635</v>
      </c>
      <c r="E618" s="733">
        <v>50113011</v>
      </c>
      <c r="F618" s="732" t="s">
        <v>1072</v>
      </c>
      <c r="G618" s="731"/>
      <c r="H618" s="731"/>
      <c r="I618" s="731">
        <v>158152</v>
      </c>
      <c r="J618" s="731" t="s">
        <v>1073</v>
      </c>
      <c r="K618" s="731" t="s">
        <v>1074</v>
      </c>
      <c r="L618" s="734">
        <v>912.989990234375</v>
      </c>
      <c r="M618" s="734">
        <v>35</v>
      </c>
      <c r="N618" s="735">
        <v>31954.649658203125</v>
      </c>
    </row>
    <row r="619" spans="1:14" ht="14.45" customHeight="1" x14ac:dyDescent="0.2">
      <c r="A619" s="729" t="s">
        <v>614</v>
      </c>
      <c r="B619" s="730" t="s">
        <v>615</v>
      </c>
      <c r="C619" s="731" t="s">
        <v>634</v>
      </c>
      <c r="D619" s="732" t="s">
        <v>635</v>
      </c>
      <c r="E619" s="733">
        <v>50113013</v>
      </c>
      <c r="F619" s="732" t="s">
        <v>1077</v>
      </c>
      <c r="G619" s="731" t="s">
        <v>329</v>
      </c>
      <c r="H619" s="731">
        <v>243369</v>
      </c>
      <c r="I619" s="731">
        <v>243369</v>
      </c>
      <c r="J619" s="731" t="s">
        <v>1295</v>
      </c>
      <c r="K619" s="731" t="s">
        <v>1296</v>
      </c>
      <c r="L619" s="734">
        <v>544.3900000000001</v>
      </c>
      <c r="M619" s="734">
        <v>1</v>
      </c>
      <c r="N619" s="735">
        <v>544.3900000000001</v>
      </c>
    </row>
    <row r="620" spans="1:14" ht="14.45" customHeight="1" x14ac:dyDescent="0.2">
      <c r="A620" s="729" t="s">
        <v>614</v>
      </c>
      <c r="B620" s="730" t="s">
        <v>615</v>
      </c>
      <c r="C620" s="731" t="s">
        <v>634</v>
      </c>
      <c r="D620" s="732" t="s">
        <v>635</v>
      </c>
      <c r="E620" s="733">
        <v>50113013</v>
      </c>
      <c r="F620" s="732" t="s">
        <v>1077</v>
      </c>
      <c r="G620" s="731" t="s">
        <v>663</v>
      </c>
      <c r="H620" s="731">
        <v>195147</v>
      </c>
      <c r="I620" s="731">
        <v>195147</v>
      </c>
      <c r="J620" s="731" t="s">
        <v>1406</v>
      </c>
      <c r="K620" s="731" t="s">
        <v>1407</v>
      </c>
      <c r="L620" s="734">
        <v>544.39</v>
      </c>
      <c r="M620" s="734">
        <v>3.8</v>
      </c>
      <c r="N620" s="735">
        <v>2068.6819999999998</v>
      </c>
    </row>
    <row r="621" spans="1:14" ht="14.45" customHeight="1" x14ac:dyDescent="0.2">
      <c r="A621" s="729" t="s">
        <v>614</v>
      </c>
      <c r="B621" s="730" t="s">
        <v>615</v>
      </c>
      <c r="C621" s="731" t="s">
        <v>634</v>
      </c>
      <c r="D621" s="732" t="s">
        <v>635</v>
      </c>
      <c r="E621" s="733">
        <v>50113013</v>
      </c>
      <c r="F621" s="732" t="s">
        <v>1077</v>
      </c>
      <c r="G621" s="731" t="s">
        <v>649</v>
      </c>
      <c r="H621" s="731">
        <v>203097</v>
      </c>
      <c r="I621" s="731">
        <v>203097</v>
      </c>
      <c r="J621" s="731" t="s">
        <v>1078</v>
      </c>
      <c r="K621" s="731" t="s">
        <v>1079</v>
      </c>
      <c r="L621" s="734">
        <v>165.90999999999997</v>
      </c>
      <c r="M621" s="734">
        <v>2</v>
      </c>
      <c r="N621" s="735">
        <v>331.81999999999994</v>
      </c>
    </row>
    <row r="622" spans="1:14" ht="14.45" customHeight="1" x14ac:dyDescent="0.2">
      <c r="A622" s="729" t="s">
        <v>614</v>
      </c>
      <c r="B622" s="730" t="s">
        <v>615</v>
      </c>
      <c r="C622" s="731" t="s">
        <v>634</v>
      </c>
      <c r="D622" s="732" t="s">
        <v>635</v>
      </c>
      <c r="E622" s="733">
        <v>50113013</v>
      </c>
      <c r="F622" s="732" t="s">
        <v>1077</v>
      </c>
      <c r="G622" s="731" t="s">
        <v>649</v>
      </c>
      <c r="H622" s="731">
        <v>172972</v>
      </c>
      <c r="I622" s="731">
        <v>72972</v>
      </c>
      <c r="J622" s="731" t="s">
        <v>1080</v>
      </c>
      <c r="K622" s="731" t="s">
        <v>1081</v>
      </c>
      <c r="L622" s="734">
        <v>203.71999999999991</v>
      </c>
      <c r="M622" s="734">
        <v>200</v>
      </c>
      <c r="N622" s="735">
        <v>40743.999999999985</v>
      </c>
    </row>
    <row r="623" spans="1:14" ht="14.45" customHeight="1" x14ac:dyDescent="0.2">
      <c r="A623" s="729" t="s">
        <v>614</v>
      </c>
      <c r="B623" s="730" t="s">
        <v>615</v>
      </c>
      <c r="C623" s="731" t="s">
        <v>634</v>
      </c>
      <c r="D623" s="732" t="s">
        <v>635</v>
      </c>
      <c r="E623" s="733">
        <v>50113013</v>
      </c>
      <c r="F623" s="732" t="s">
        <v>1077</v>
      </c>
      <c r="G623" s="731" t="s">
        <v>649</v>
      </c>
      <c r="H623" s="731">
        <v>201961</v>
      </c>
      <c r="I623" s="731">
        <v>201961</v>
      </c>
      <c r="J623" s="731" t="s">
        <v>1408</v>
      </c>
      <c r="K623" s="731" t="s">
        <v>1409</v>
      </c>
      <c r="L623" s="734">
        <v>322.29999999999995</v>
      </c>
      <c r="M623" s="734">
        <v>9</v>
      </c>
      <c r="N623" s="735">
        <v>2900.7</v>
      </c>
    </row>
    <row r="624" spans="1:14" ht="14.45" customHeight="1" x14ac:dyDescent="0.2">
      <c r="A624" s="729" t="s">
        <v>614</v>
      </c>
      <c r="B624" s="730" t="s">
        <v>615</v>
      </c>
      <c r="C624" s="731" t="s">
        <v>634</v>
      </c>
      <c r="D624" s="732" t="s">
        <v>635</v>
      </c>
      <c r="E624" s="733">
        <v>50113013</v>
      </c>
      <c r="F624" s="732" t="s">
        <v>1077</v>
      </c>
      <c r="G624" s="731" t="s">
        <v>649</v>
      </c>
      <c r="H624" s="731">
        <v>136083</v>
      </c>
      <c r="I624" s="731">
        <v>136083</v>
      </c>
      <c r="J624" s="731" t="s">
        <v>1410</v>
      </c>
      <c r="K624" s="731" t="s">
        <v>1411</v>
      </c>
      <c r="L624" s="734">
        <v>463.95624999999995</v>
      </c>
      <c r="M624" s="734">
        <v>3.2</v>
      </c>
      <c r="N624" s="735">
        <v>1484.6599999999999</v>
      </c>
    </row>
    <row r="625" spans="1:14" ht="14.45" customHeight="1" x14ac:dyDescent="0.2">
      <c r="A625" s="729" t="s">
        <v>614</v>
      </c>
      <c r="B625" s="730" t="s">
        <v>615</v>
      </c>
      <c r="C625" s="731" t="s">
        <v>634</v>
      </c>
      <c r="D625" s="732" t="s">
        <v>635</v>
      </c>
      <c r="E625" s="733">
        <v>50113013</v>
      </c>
      <c r="F625" s="732" t="s">
        <v>1077</v>
      </c>
      <c r="G625" s="731" t="s">
        <v>663</v>
      </c>
      <c r="H625" s="731">
        <v>164831</v>
      </c>
      <c r="I625" s="731">
        <v>64831</v>
      </c>
      <c r="J625" s="731" t="s">
        <v>1084</v>
      </c>
      <c r="K625" s="731" t="s">
        <v>1085</v>
      </c>
      <c r="L625" s="734">
        <v>196.0200000000001</v>
      </c>
      <c r="M625" s="734">
        <v>30.699999999999996</v>
      </c>
      <c r="N625" s="735">
        <v>6017.8140000000021</v>
      </c>
    </row>
    <row r="626" spans="1:14" ht="14.45" customHeight="1" x14ac:dyDescent="0.2">
      <c r="A626" s="729" t="s">
        <v>614</v>
      </c>
      <c r="B626" s="730" t="s">
        <v>615</v>
      </c>
      <c r="C626" s="731" t="s">
        <v>634</v>
      </c>
      <c r="D626" s="732" t="s">
        <v>635</v>
      </c>
      <c r="E626" s="733">
        <v>50113013</v>
      </c>
      <c r="F626" s="732" t="s">
        <v>1077</v>
      </c>
      <c r="G626" s="731" t="s">
        <v>649</v>
      </c>
      <c r="H626" s="731">
        <v>183926</v>
      </c>
      <c r="I626" s="731">
        <v>183926</v>
      </c>
      <c r="J626" s="731" t="s">
        <v>1086</v>
      </c>
      <c r="K626" s="731" t="s">
        <v>1087</v>
      </c>
      <c r="L626" s="734">
        <v>128.80999999999997</v>
      </c>
      <c r="M626" s="734">
        <v>5.5</v>
      </c>
      <c r="N626" s="735">
        <v>708.45499999999993</v>
      </c>
    </row>
    <row r="627" spans="1:14" ht="14.45" customHeight="1" x14ac:dyDescent="0.2">
      <c r="A627" s="729" t="s">
        <v>614</v>
      </c>
      <c r="B627" s="730" t="s">
        <v>615</v>
      </c>
      <c r="C627" s="731" t="s">
        <v>634</v>
      </c>
      <c r="D627" s="732" t="s">
        <v>635</v>
      </c>
      <c r="E627" s="733">
        <v>50113013</v>
      </c>
      <c r="F627" s="732" t="s">
        <v>1077</v>
      </c>
      <c r="G627" s="731" t="s">
        <v>649</v>
      </c>
      <c r="H627" s="731">
        <v>117171</v>
      </c>
      <c r="I627" s="731">
        <v>17171</v>
      </c>
      <c r="J627" s="731" t="s">
        <v>1297</v>
      </c>
      <c r="K627" s="731" t="s">
        <v>1298</v>
      </c>
      <c r="L627" s="734">
        <v>72.839999999999989</v>
      </c>
      <c r="M627" s="734">
        <v>2</v>
      </c>
      <c r="N627" s="735">
        <v>145.67999999999998</v>
      </c>
    </row>
    <row r="628" spans="1:14" ht="14.45" customHeight="1" x14ac:dyDescent="0.2">
      <c r="A628" s="729" t="s">
        <v>614</v>
      </c>
      <c r="B628" s="730" t="s">
        <v>615</v>
      </c>
      <c r="C628" s="731" t="s">
        <v>634</v>
      </c>
      <c r="D628" s="732" t="s">
        <v>635</v>
      </c>
      <c r="E628" s="733">
        <v>50113013</v>
      </c>
      <c r="F628" s="732" t="s">
        <v>1077</v>
      </c>
      <c r="G628" s="731" t="s">
        <v>663</v>
      </c>
      <c r="H628" s="731">
        <v>223812</v>
      </c>
      <c r="I628" s="731">
        <v>223812</v>
      </c>
      <c r="J628" s="731" t="s">
        <v>1412</v>
      </c>
      <c r="K628" s="731" t="s">
        <v>1126</v>
      </c>
      <c r="L628" s="734">
        <v>309.01</v>
      </c>
      <c r="M628" s="734">
        <v>10</v>
      </c>
      <c r="N628" s="735">
        <v>3090.1</v>
      </c>
    </row>
    <row r="629" spans="1:14" ht="14.45" customHeight="1" x14ac:dyDescent="0.2">
      <c r="A629" s="729" t="s">
        <v>614</v>
      </c>
      <c r="B629" s="730" t="s">
        <v>615</v>
      </c>
      <c r="C629" s="731" t="s">
        <v>634</v>
      </c>
      <c r="D629" s="732" t="s">
        <v>635</v>
      </c>
      <c r="E629" s="733">
        <v>50113013</v>
      </c>
      <c r="F629" s="732" t="s">
        <v>1077</v>
      </c>
      <c r="G629" s="731" t="s">
        <v>649</v>
      </c>
      <c r="H629" s="731">
        <v>131656</v>
      </c>
      <c r="I629" s="731">
        <v>131656</v>
      </c>
      <c r="J629" s="731" t="s">
        <v>1088</v>
      </c>
      <c r="K629" s="731" t="s">
        <v>1089</v>
      </c>
      <c r="L629" s="734">
        <v>764.91109890109874</v>
      </c>
      <c r="M629" s="734">
        <v>18.200000000000003</v>
      </c>
      <c r="N629" s="735">
        <v>13921.382</v>
      </c>
    </row>
    <row r="630" spans="1:14" ht="14.45" customHeight="1" x14ac:dyDescent="0.2">
      <c r="A630" s="729" t="s">
        <v>614</v>
      </c>
      <c r="B630" s="730" t="s">
        <v>615</v>
      </c>
      <c r="C630" s="731" t="s">
        <v>634</v>
      </c>
      <c r="D630" s="732" t="s">
        <v>635</v>
      </c>
      <c r="E630" s="733">
        <v>50113013</v>
      </c>
      <c r="F630" s="732" t="s">
        <v>1077</v>
      </c>
      <c r="G630" s="731" t="s">
        <v>663</v>
      </c>
      <c r="H630" s="731">
        <v>196039</v>
      </c>
      <c r="I630" s="731">
        <v>96039</v>
      </c>
      <c r="J630" s="731" t="s">
        <v>1090</v>
      </c>
      <c r="K630" s="731" t="s">
        <v>1091</v>
      </c>
      <c r="L630" s="734">
        <v>49.38</v>
      </c>
      <c r="M630" s="734">
        <v>2</v>
      </c>
      <c r="N630" s="735">
        <v>98.76</v>
      </c>
    </row>
    <row r="631" spans="1:14" ht="14.45" customHeight="1" x14ac:dyDescent="0.2">
      <c r="A631" s="729" t="s">
        <v>614</v>
      </c>
      <c r="B631" s="730" t="s">
        <v>615</v>
      </c>
      <c r="C631" s="731" t="s">
        <v>634</v>
      </c>
      <c r="D631" s="732" t="s">
        <v>635</v>
      </c>
      <c r="E631" s="733">
        <v>50113013</v>
      </c>
      <c r="F631" s="732" t="s">
        <v>1077</v>
      </c>
      <c r="G631" s="731" t="s">
        <v>649</v>
      </c>
      <c r="H631" s="731">
        <v>162180</v>
      </c>
      <c r="I631" s="731">
        <v>162180</v>
      </c>
      <c r="J631" s="731" t="s">
        <v>1413</v>
      </c>
      <c r="K631" s="731" t="s">
        <v>1414</v>
      </c>
      <c r="L631" s="734">
        <v>341</v>
      </c>
      <c r="M631" s="734">
        <v>1.4</v>
      </c>
      <c r="N631" s="735">
        <v>477.4</v>
      </c>
    </row>
    <row r="632" spans="1:14" ht="14.45" customHeight="1" x14ac:dyDescent="0.2">
      <c r="A632" s="729" t="s">
        <v>614</v>
      </c>
      <c r="B632" s="730" t="s">
        <v>615</v>
      </c>
      <c r="C632" s="731" t="s">
        <v>634</v>
      </c>
      <c r="D632" s="732" t="s">
        <v>635</v>
      </c>
      <c r="E632" s="733">
        <v>50113013</v>
      </c>
      <c r="F632" s="732" t="s">
        <v>1077</v>
      </c>
      <c r="G632" s="731" t="s">
        <v>649</v>
      </c>
      <c r="H632" s="731">
        <v>162187</v>
      </c>
      <c r="I632" s="731">
        <v>162187</v>
      </c>
      <c r="J632" s="731" t="s">
        <v>1092</v>
      </c>
      <c r="K632" s="731" t="s">
        <v>1093</v>
      </c>
      <c r="L632" s="734">
        <v>670.99999999999966</v>
      </c>
      <c r="M632" s="734">
        <v>35.70000000000001</v>
      </c>
      <c r="N632" s="735">
        <v>23954.699999999993</v>
      </c>
    </row>
    <row r="633" spans="1:14" ht="14.45" customHeight="1" x14ac:dyDescent="0.2">
      <c r="A633" s="729" t="s">
        <v>614</v>
      </c>
      <c r="B633" s="730" t="s">
        <v>615</v>
      </c>
      <c r="C633" s="731" t="s">
        <v>634</v>
      </c>
      <c r="D633" s="732" t="s">
        <v>635</v>
      </c>
      <c r="E633" s="733">
        <v>50113013</v>
      </c>
      <c r="F633" s="732" t="s">
        <v>1077</v>
      </c>
      <c r="G633" s="731" t="s">
        <v>663</v>
      </c>
      <c r="H633" s="731">
        <v>849887</v>
      </c>
      <c r="I633" s="731">
        <v>129834</v>
      </c>
      <c r="J633" s="731" t="s">
        <v>1094</v>
      </c>
      <c r="K633" s="731" t="s">
        <v>1095</v>
      </c>
      <c r="L633" s="734">
        <v>150.70000000000002</v>
      </c>
      <c r="M633" s="734">
        <v>65.5</v>
      </c>
      <c r="N633" s="735">
        <v>9870.85</v>
      </c>
    </row>
    <row r="634" spans="1:14" ht="14.45" customHeight="1" x14ac:dyDescent="0.2">
      <c r="A634" s="729" t="s">
        <v>614</v>
      </c>
      <c r="B634" s="730" t="s">
        <v>615</v>
      </c>
      <c r="C634" s="731" t="s">
        <v>634</v>
      </c>
      <c r="D634" s="732" t="s">
        <v>635</v>
      </c>
      <c r="E634" s="733">
        <v>50113013</v>
      </c>
      <c r="F634" s="732" t="s">
        <v>1077</v>
      </c>
      <c r="G634" s="731" t="s">
        <v>663</v>
      </c>
      <c r="H634" s="731">
        <v>849655</v>
      </c>
      <c r="I634" s="731">
        <v>129836</v>
      </c>
      <c r="J634" s="731" t="s">
        <v>1096</v>
      </c>
      <c r="K634" s="731" t="s">
        <v>1095</v>
      </c>
      <c r="L634" s="734">
        <v>264</v>
      </c>
      <c r="M634" s="734">
        <v>67</v>
      </c>
      <c r="N634" s="735">
        <v>17688</v>
      </c>
    </row>
    <row r="635" spans="1:14" ht="14.45" customHeight="1" x14ac:dyDescent="0.2">
      <c r="A635" s="729" t="s">
        <v>614</v>
      </c>
      <c r="B635" s="730" t="s">
        <v>615</v>
      </c>
      <c r="C635" s="731" t="s">
        <v>634</v>
      </c>
      <c r="D635" s="732" t="s">
        <v>635</v>
      </c>
      <c r="E635" s="733">
        <v>50113013</v>
      </c>
      <c r="F635" s="732" t="s">
        <v>1077</v>
      </c>
      <c r="G635" s="731" t="s">
        <v>649</v>
      </c>
      <c r="H635" s="731">
        <v>844576</v>
      </c>
      <c r="I635" s="731">
        <v>100339</v>
      </c>
      <c r="J635" s="731" t="s">
        <v>1097</v>
      </c>
      <c r="K635" s="731" t="s">
        <v>1098</v>
      </c>
      <c r="L635" s="734">
        <v>96.45</v>
      </c>
      <c r="M635" s="734">
        <v>5</v>
      </c>
      <c r="N635" s="735">
        <v>482.25</v>
      </c>
    </row>
    <row r="636" spans="1:14" ht="14.45" customHeight="1" x14ac:dyDescent="0.2">
      <c r="A636" s="729" t="s">
        <v>614</v>
      </c>
      <c r="B636" s="730" t="s">
        <v>615</v>
      </c>
      <c r="C636" s="731" t="s">
        <v>634</v>
      </c>
      <c r="D636" s="732" t="s">
        <v>635</v>
      </c>
      <c r="E636" s="733">
        <v>50113013</v>
      </c>
      <c r="F636" s="732" t="s">
        <v>1077</v>
      </c>
      <c r="G636" s="731" t="s">
        <v>329</v>
      </c>
      <c r="H636" s="731">
        <v>202910</v>
      </c>
      <c r="I636" s="731">
        <v>202910</v>
      </c>
      <c r="J636" s="731" t="s">
        <v>1415</v>
      </c>
      <c r="K636" s="731" t="s">
        <v>1416</v>
      </c>
      <c r="L636" s="734">
        <v>557.52333333333343</v>
      </c>
      <c r="M636" s="734">
        <v>18</v>
      </c>
      <c r="N636" s="735">
        <v>10035.420000000002</v>
      </c>
    </row>
    <row r="637" spans="1:14" ht="14.45" customHeight="1" x14ac:dyDescent="0.2">
      <c r="A637" s="729" t="s">
        <v>614</v>
      </c>
      <c r="B637" s="730" t="s">
        <v>615</v>
      </c>
      <c r="C637" s="731" t="s">
        <v>634</v>
      </c>
      <c r="D637" s="732" t="s">
        <v>635</v>
      </c>
      <c r="E637" s="733">
        <v>50113013</v>
      </c>
      <c r="F637" s="732" t="s">
        <v>1077</v>
      </c>
      <c r="G637" s="731" t="s">
        <v>649</v>
      </c>
      <c r="H637" s="731">
        <v>132954</v>
      </c>
      <c r="I637" s="731">
        <v>32954</v>
      </c>
      <c r="J637" s="731" t="s">
        <v>1417</v>
      </c>
      <c r="K637" s="731" t="s">
        <v>1418</v>
      </c>
      <c r="L637" s="734">
        <v>84.39</v>
      </c>
      <c r="M637" s="734">
        <v>1</v>
      </c>
      <c r="N637" s="735">
        <v>84.39</v>
      </c>
    </row>
    <row r="638" spans="1:14" ht="14.45" customHeight="1" x14ac:dyDescent="0.2">
      <c r="A638" s="729" t="s">
        <v>614</v>
      </c>
      <c r="B638" s="730" t="s">
        <v>615</v>
      </c>
      <c r="C638" s="731" t="s">
        <v>634</v>
      </c>
      <c r="D638" s="732" t="s">
        <v>635</v>
      </c>
      <c r="E638" s="733">
        <v>50113013</v>
      </c>
      <c r="F638" s="732" t="s">
        <v>1077</v>
      </c>
      <c r="G638" s="731" t="s">
        <v>649</v>
      </c>
      <c r="H638" s="731">
        <v>102427</v>
      </c>
      <c r="I638" s="731">
        <v>2427</v>
      </c>
      <c r="J638" s="731" t="s">
        <v>1419</v>
      </c>
      <c r="K638" s="731" t="s">
        <v>1420</v>
      </c>
      <c r="L638" s="734">
        <v>103.53000000000003</v>
      </c>
      <c r="M638" s="734">
        <v>1</v>
      </c>
      <c r="N638" s="735">
        <v>103.53000000000003</v>
      </c>
    </row>
    <row r="639" spans="1:14" ht="14.45" customHeight="1" x14ac:dyDescent="0.2">
      <c r="A639" s="729" t="s">
        <v>614</v>
      </c>
      <c r="B639" s="730" t="s">
        <v>615</v>
      </c>
      <c r="C639" s="731" t="s">
        <v>634</v>
      </c>
      <c r="D639" s="732" t="s">
        <v>635</v>
      </c>
      <c r="E639" s="733">
        <v>50113013</v>
      </c>
      <c r="F639" s="732" t="s">
        <v>1077</v>
      </c>
      <c r="G639" s="731" t="s">
        <v>649</v>
      </c>
      <c r="H639" s="731">
        <v>101066</v>
      </c>
      <c r="I639" s="731">
        <v>1066</v>
      </c>
      <c r="J639" s="731" t="s">
        <v>1099</v>
      </c>
      <c r="K639" s="731" t="s">
        <v>1100</v>
      </c>
      <c r="L639" s="734">
        <v>57.35</v>
      </c>
      <c r="M639" s="734">
        <v>4</v>
      </c>
      <c r="N639" s="735">
        <v>229.4</v>
      </c>
    </row>
    <row r="640" spans="1:14" ht="14.45" customHeight="1" x14ac:dyDescent="0.2">
      <c r="A640" s="729" t="s">
        <v>614</v>
      </c>
      <c r="B640" s="730" t="s">
        <v>615</v>
      </c>
      <c r="C640" s="731" t="s">
        <v>634</v>
      </c>
      <c r="D640" s="732" t="s">
        <v>635</v>
      </c>
      <c r="E640" s="733">
        <v>50113013</v>
      </c>
      <c r="F640" s="732" t="s">
        <v>1077</v>
      </c>
      <c r="G640" s="731" t="s">
        <v>649</v>
      </c>
      <c r="H640" s="731">
        <v>96414</v>
      </c>
      <c r="I640" s="731">
        <v>96414</v>
      </c>
      <c r="J640" s="731" t="s">
        <v>1299</v>
      </c>
      <c r="K640" s="731" t="s">
        <v>1300</v>
      </c>
      <c r="L640" s="734">
        <v>58.609999999999992</v>
      </c>
      <c r="M640" s="734">
        <v>1</v>
      </c>
      <c r="N640" s="735">
        <v>58.609999999999992</v>
      </c>
    </row>
    <row r="641" spans="1:14" ht="14.45" customHeight="1" x14ac:dyDescent="0.2">
      <c r="A641" s="729" t="s">
        <v>614</v>
      </c>
      <c r="B641" s="730" t="s">
        <v>615</v>
      </c>
      <c r="C641" s="731" t="s">
        <v>634</v>
      </c>
      <c r="D641" s="732" t="s">
        <v>635</v>
      </c>
      <c r="E641" s="733">
        <v>50113013</v>
      </c>
      <c r="F641" s="732" t="s">
        <v>1077</v>
      </c>
      <c r="G641" s="731" t="s">
        <v>663</v>
      </c>
      <c r="H641" s="731">
        <v>216704</v>
      </c>
      <c r="I641" s="731">
        <v>216704</v>
      </c>
      <c r="J641" s="731" t="s">
        <v>1106</v>
      </c>
      <c r="K641" s="731" t="s">
        <v>1107</v>
      </c>
      <c r="L641" s="734">
        <v>1111.0000000000002</v>
      </c>
      <c r="M641" s="734">
        <v>7.6999999999999993</v>
      </c>
      <c r="N641" s="735">
        <v>8554.7000000000007</v>
      </c>
    </row>
    <row r="642" spans="1:14" ht="14.45" customHeight="1" x14ac:dyDescent="0.2">
      <c r="A642" s="729" t="s">
        <v>614</v>
      </c>
      <c r="B642" s="730" t="s">
        <v>615</v>
      </c>
      <c r="C642" s="731" t="s">
        <v>634</v>
      </c>
      <c r="D642" s="732" t="s">
        <v>635</v>
      </c>
      <c r="E642" s="733">
        <v>50113013</v>
      </c>
      <c r="F642" s="732" t="s">
        <v>1077</v>
      </c>
      <c r="G642" s="731" t="s">
        <v>295</v>
      </c>
      <c r="H642" s="731">
        <v>134595</v>
      </c>
      <c r="I642" s="731">
        <v>134595</v>
      </c>
      <c r="J642" s="731" t="s">
        <v>1110</v>
      </c>
      <c r="K642" s="731" t="s">
        <v>1111</v>
      </c>
      <c r="L642" s="734">
        <v>416.7799999999998</v>
      </c>
      <c r="M642" s="734">
        <v>6</v>
      </c>
      <c r="N642" s="735">
        <v>2500.6799999999989</v>
      </c>
    </row>
    <row r="643" spans="1:14" ht="14.45" customHeight="1" x14ac:dyDescent="0.2">
      <c r="A643" s="729" t="s">
        <v>614</v>
      </c>
      <c r="B643" s="730" t="s">
        <v>615</v>
      </c>
      <c r="C643" s="731" t="s">
        <v>634</v>
      </c>
      <c r="D643" s="732" t="s">
        <v>635</v>
      </c>
      <c r="E643" s="733">
        <v>50113013</v>
      </c>
      <c r="F643" s="732" t="s">
        <v>1077</v>
      </c>
      <c r="G643" s="731" t="s">
        <v>663</v>
      </c>
      <c r="H643" s="731">
        <v>173750</v>
      </c>
      <c r="I643" s="731">
        <v>173750</v>
      </c>
      <c r="J643" s="731" t="s">
        <v>1112</v>
      </c>
      <c r="K643" s="731" t="s">
        <v>1113</v>
      </c>
      <c r="L643" s="734">
        <v>825.07999999999993</v>
      </c>
      <c r="M643" s="734">
        <v>7</v>
      </c>
      <c r="N643" s="735">
        <v>5775.5599999999995</v>
      </c>
    </row>
    <row r="644" spans="1:14" ht="14.45" customHeight="1" x14ac:dyDescent="0.2">
      <c r="A644" s="729" t="s">
        <v>614</v>
      </c>
      <c r="B644" s="730" t="s">
        <v>615</v>
      </c>
      <c r="C644" s="731" t="s">
        <v>634</v>
      </c>
      <c r="D644" s="732" t="s">
        <v>635</v>
      </c>
      <c r="E644" s="733">
        <v>50113013</v>
      </c>
      <c r="F644" s="732" t="s">
        <v>1077</v>
      </c>
      <c r="G644" s="731" t="s">
        <v>329</v>
      </c>
      <c r="H644" s="731">
        <v>156835</v>
      </c>
      <c r="I644" s="731">
        <v>156835</v>
      </c>
      <c r="J644" s="731" t="s">
        <v>1421</v>
      </c>
      <c r="K644" s="731" t="s">
        <v>1422</v>
      </c>
      <c r="L644" s="734">
        <v>715</v>
      </c>
      <c r="M644" s="734">
        <v>25.5</v>
      </c>
      <c r="N644" s="735">
        <v>18232.5</v>
      </c>
    </row>
    <row r="645" spans="1:14" ht="14.45" customHeight="1" x14ac:dyDescent="0.2">
      <c r="A645" s="729" t="s">
        <v>614</v>
      </c>
      <c r="B645" s="730" t="s">
        <v>615</v>
      </c>
      <c r="C645" s="731" t="s">
        <v>634</v>
      </c>
      <c r="D645" s="732" t="s">
        <v>635</v>
      </c>
      <c r="E645" s="733">
        <v>50113013</v>
      </c>
      <c r="F645" s="732" t="s">
        <v>1077</v>
      </c>
      <c r="G645" s="731" t="s">
        <v>663</v>
      </c>
      <c r="H645" s="731">
        <v>224407</v>
      </c>
      <c r="I645" s="731">
        <v>224407</v>
      </c>
      <c r="J645" s="731" t="s">
        <v>1114</v>
      </c>
      <c r="K645" s="731" t="s">
        <v>1115</v>
      </c>
      <c r="L645" s="734">
        <v>188.4603025210084</v>
      </c>
      <c r="M645" s="734">
        <v>8.5</v>
      </c>
      <c r="N645" s="735">
        <v>1601.9125714285715</v>
      </c>
    </row>
    <row r="646" spans="1:14" ht="14.45" customHeight="1" x14ac:dyDescent="0.2">
      <c r="A646" s="729" t="s">
        <v>614</v>
      </c>
      <c r="B646" s="730" t="s">
        <v>615</v>
      </c>
      <c r="C646" s="731" t="s">
        <v>634</v>
      </c>
      <c r="D646" s="732" t="s">
        <v>635</v>
      </c>
      <c r="E646" s="733">
        <v>50113013</v>
      </c>
      <c r="F646" s="732" t="s">
        <v>1077</v>
      </c>
      <c r="G646" s="731" t="s">
        <v>649</v>
      </c>
      <c r="H646" s="731">
        <v>113424</v>
      </c>
      <c r="I646" s="731">
        <v>9999999</v>
      </c>
      <c r="J646" s="731" t="s">
        <v>1118</v>
      </c>
      <c r="K646" s="731" t="s">
        <v>1119</v>
      </c>
      <c r="L646" s="734">
        <v>2393.2599999999998</v>
      </c>
      <c r="M646" s="734">
        <v>3</v>
      </c>
      <c r="N646" s="735">
        <v>7179.7799999999988</v>
      </c>
    </row>
    <row r="647" spans="1:14" ht="14.45" customHeight="1" x14ac:dyDescent="0.2">
      <c r="A647" s="729" t="s">
        <v>614</v>
      </c>
      <c r="B647" s="730" t="s">
        <v>615</v>
      </c>
      <c r="C647" s="731" t="s">
        <v>634</v>
      </c>
      <c r="D647" s="732" t="s">
        <v>635</v>
      </c>
      <c r="E647" s="733">
        <v>50113013</v>
      </c>
      <c r="F647" s="732" t="s">
        <v>1077</v>
      </c>
      <c r="G647" s="731" t="s">
        <v>663</v>
      </c>
      <c r="H647" s="731">
        <v>113453</v>
      </c>
      <c r="I647" s="731">
        <v>113453</v>
      </c>
      <c r="J647" s="731" t="s">
        <v>1120</v>
      </c>
      <c r="K647" s="731" t="s">
        <v>1121</v>
      </c>
      <c r="L647" s="734">
        <v>747.99999999999989</v>
      </c>
      <c r="M647" s="734">
        <v>5.4</v>
      </c>
      <c r="N647" s="735">
        <v>4039.2</v>
      </c>
    </row>
    <row r="648" spans="1:14" ht="14.45" customHeight="1" x14ac:dyDescent="0.2">
      <c r="A648" s="729" t="s">
        <v>614</v>
      </c>
      <c r="B648" s="730" t="s">
        <v>615</v>
      </c>
      <c r="C648" s="731" t="s">
        <v>634</v>
      </c>
      <c r="D648" s="732" t="s">
        <v>635</v>
      </c>
      <c r="E648" s="733">
        <v>50113013</v>
      </c>
      <c r="F648" s="732" t="s">
        <v>1077</v>
      </c>
      <c r="G648" s="731" t="s">
        <v>329</v>
      </c>
      <c r="H648" s="731">
        <v>141263</v>
      </c>
      <c r="I648" s="731">
        <v>141263</v>
      </c>
      <c r="J648" s="731" t="s">
        <v>1423</v>
      </c>
      <c r="K648" s="731" t="s">
        <v>1424</v>
      </c>
      <c r="L648" s="734">
        <v>159.65</v>
      </c>
      <c r="M648" s="734">
        <v>10</v>
      </c>
      <c r="N648" s="735">
        <v>1596.5</v>
      </c>
    </row>
    <row r="649" spans="1:14" ht="14.45" customHeight="1" x14ac:dyDescent="0.2">
      <c r="A649" s="729" t="s">
        <v>614</v>
      </c>
      <c r="B649" s="730" t="s">
        <v>615</v>
      </c>
      <c r="C649" s="731" t="s">
        <v>634</v>
      </c>
      <c r="D649" s="732" t="s">
        <v>635</v>
      </c>
      <c r="E649" s="733">
        <v>50113013</v>
      </c>
      <c r="F649" s="732" t="s">
        <v>1077</v>
      </c>
      <c r="G649" s="731" t="s">
        <v>649</v>
      </c>
      <c r="H649" s="731">
        <v>502239</v>
      </c>
      <c r="I649" s="731">
        <v>9999999</v>
      </c>
      <c r="J649" s="731" t="s">
        <v>1122</v>
      </c>
      <c r="K649" s="731" t="s">
        <v>1119</v>
      </c>
      <c r="L649" s="734">
        <v>2090</v>
      </c>
      <c r="M649" s="734">
        <v>3</v>
      </c>
      <c r="N649" s="735">
        <v>6270</v>
      </c>
    </row>
    <row r="650" spans="1:14" ht="14.45" customHeight="1" x14ac:dyDescent="0.2">
      <c r="A650" s="729" t="s">
        <v>614</v>
      </c>
      <c r="B650" s="730" t="s">
        <v>615</v>
      </c>
      <c r="C650" s="731" t="s">
        <v>634</v>
      </c>
      <c r="D650" s="732" t="s">
        <v>635</v>
      </c>
      <c r="E650" s="733">
        <v>50113013</v>
      </c>
      <c r="F650" s="732" t="s">
        <v>1077</v>
      </c>
      <c r="G650" s="731" t="s">
        <v>329</v>
      </c>
      <c r="H650" s="731">
        <v>201030</v>
      </c>
      <c r="I650" s="731">
        <v>201030</v>
      </c>
      <c r="J650" s="731" t="s">
        <v>1425</v>
      </c>
      <c r="K650" s="731" t="s">
        <v>1426</v>
      </c>
      <c r="L650" s="734">
        <v>33.399438596491223</v>
      </c>
      <c r="M650" s="734">
        <v>114</v>
      </c>
      <c r="N650" s="735">
        <v>3807.5359999999996</v>
      </c>
    </row>
    <row r="651" spans="1:14" ht="14.45" customHeight="1" x14ac:dyDescent="0.2">
      <c r="A651" s="729" t="s">
        <v>614</v>
      </c>
      <c r="B651" s="730" t="s">
        <v>615</v>
      </c>
      <c r="C651" s="731" t="s">
        <v>634</v>
      </c>
      <c r="D651" s="732" t="s">
        <v>635</v>
      </c>
      <c r="E651" s="733">
        <v>50113013</v>
      </c>
      <c r="F651" s="732" t="s">
        <v>1077</v>
      </c>
      <c r="G651" s="731" t="s">
        <v>663</v>
      </c>
      <c r="H651" s="731">
        <v>206563</v>
      </c>
      <c r="I651" s="731">
        <v>206563</v>
      </c>
      <c r="J651" s="731" t="s">
        <v>1125</v>
      </c>
      <c r="K651" s="731" t="s">
        <v>1127</v>
      </c>
      <c r="L651" s="734">
        <v>19.04</v>
      </c>
      <c r="M651" s="734">
        <v>32</v>
      </c>
      <c r="N651" s="735">
        <v>609.28</v>
      </c>
    </row>
    <row r="652" spans="1:14" ht="14.45" customHeight="1" x14ac:dyDescent="0.2">
      <c r="A652" s="729" t="s">
        <v>614</v>
      </c>
      <c r="B652" s="730" t="s">
        <v>615</v>
      </c>
      <c r="C652" s="731" t="s">
        <v>634</v>
      </c>
      <c r="D652" s="732" t="s">
        <v>635</v>
      </c>
      <c r="E652" s="733">
        <v>50113013</v>
      </c>
      <c r="F652" s="732" t="s">
        <v>1077</v>
      </c>
      <c r="G652" s="731" t="s">
        <v>663</v>
      </c>
      <c r="H652" s="731">
        <v>126127</v>
      </c>
      <c r="I652" s="731">
        <v>26127</v>
      </c>
      <c r="J652" s="731" t="s">
        <v>1427</v>
      </c>
      <c r="K652" s="731" t="s">
        <v>1428</v>
      </c>
      <c r="L652" s="734">
        <v>2237.7300000000005</v>
      </c>
      <c r="M652" s="734">
        <v>17.799999999999997</v>
      </c>
      <c r="N652" s="735">
        <v>39831.594000000005</v>
      </c>
    </row>
    <row r="653" spans="1:14" ht="14.45" customHeight="1" x14ac:dyDescent="0.2">
      <c r="A653" s="729" t="s">
        <v>614</v>
      </c>
      <c r="B653" s="730" t="s">
        <v>615</v>
      </c>
      <c r="C653" s="731" t="s">
        <v>634</v>
      </c>
      <c r="D653" s="732" t="s">
        <v>635</v>
      </c>
      <c r="E653" s="733">
        <v>50113013</v>
      </c>
      <c r="F653" s="732" t="s">
        <v>1077</v>
      </c>
      <c r="G653" s="731" t="s">
        <v>663</v>
      </c>
      <c r="H653" s="731">
        <v>166269</v>
      </c>
      <c r="I653" s="731">
        <v>166269</v>
      </c>
      <c r="J653" s="731" t="s">
        <v>1128</v>
      </c>
      <c r="K653" s="731" t="s">
        <v>1129</v>
      </c>
      <c r="L653" s="734">
        <v>52.88</v>
      </c>
      <c r="M653" s="734">
        <v>87</v>
      </c>
      <c r="N653" s="735">
        <v>4600.5600000000004</v>
      </c>
    </row>
    <row r="654" spans="1:14" ht="14.45" customHeight="1" x14ac:dyDescent="0.2">
      <c r="A654" s="729" t="s">
        <v>614</v>
      </c>
      <c r="B654" s="730" t="s">
        <v>615</v>
      </c>
      <c r="C654" s="731" t="s">
        <v>634</v>
      </c>
      <c r="D654" s="732" t="s">
        <v>635</v>
      </c>
      <c r="E654" s="733">
        <v>50113013</v>
      </c>
      <c r="F654" s="732" t="s">
        <v>1077</v>
      </c>
      <c r="G654" s="731" t="s">
        <v>649</v>
      </c>
      <c r="H654" s="731">
        <v>209414</v>
      </c>
      <c r="I654" s="731">
        <v>209414</v>
      </c>
      <c r="J654" s="731" t="s">
        <v>1429</v>
      </c>
      <c r="K654" s="731" t="s">
        <v>1430</v>
      </c>
      <c r="L654" s="734">
        <v>21259.957894736843</v>
      </c>
      <c r="M654" s="734">
        <v>3.8</v>
      </c>
      <c r="N654" s="735">
        <v>80787.839999999997</v>
      </c>
    </row>
    <row r="655" spans="1:14" ht="14.45" customHeight="1" x14ac:dyDescent="0.2">
      <c r="A655" s="729" t="s">
        <v>614</v>
      </c>
      <c r="B655" s="730" t="s">
        <v>615</v>
      </c>
      <c r="C655" s="731" t="s">
        <v>634</v>
      </c>
      <c r="D655" s="732" t="s">
        <v>635</v>
      </c>
      <c r="E655" s="733">
        <v>50113013</v>
      </c>
      <c r="F655" s="732" t="s">
        <v>1077</v>
      </c>
      <c r="G655" s="731" t="s">
        <v>329</v>
      </c>
      <c r="H655" s="731">
        <v>103708</v>
      </c>
      <c r="I655" s="731">
        <v>3708</v>
      </c>
      <c r="J655" s="731" t="s">
        <v>1132</v>
      </c>
      <c r="K655" s="731" t="s">
        <v>1133</v>
      </c>
      <c r="L655" s="734">
        <v>1134.8799999999999</v>
      </c>
      <c r="M655" s="734">
        <v>15.8</v>
      </c>
      <c r="N655" s="735">
        <v>17931.103999999999</v>
      </c>
    </row>
    <row r="656" spans="1:14" ht="14.45" customHeight="1" x14ac:dyDescent="0.2">
      <c r="A656" s="729" t="s">
        <v>614</v>
      </c>
      <c r="B656" s="730" t="s">
        <v>615</v>
      </c>
      <c r="C656" s="731" t="s">
        <v>634</v>
      </c>
      <c r="D656" s="732" t="s">
        <v>635</v>
      </c>
      <c r="E656" s="733">
        <v>50113014</v>
      </c>
      <c r="F656" s="732" t="s">
        <v>1134</v>
      </c>
      <c r="G656" s="731" t="s">
        <v>663</v>
      </c>
      <c r="H656" s="731">
        <v>64942</v>
      </c>
      <c r="I656" s="731">
        <v>64942</v>
      </c>
      <c r="J656" s="731" t="s">
        <v>1137</v>
      </c>
      <c r="K656" s="731" t="s">
        <v>1138</v>
      </c>
      <c r="L656" s="734">
        <v>669.0999999999998</v>
      </c>
      <c r="M656" s="734">
        <v>3</v>
      </c>
      <c r="N656" s="735">
        <v>2007.2999999999993</v>
      </c>
    </row>
    <row r="657" spans="1:14" ht="14.45" customHeight="1" x14ac:dyDescent="0.2">
      <c r="A657" s="729" t="s">
        <v>614</v>
      </c>
      <c r="B657" s="730" t="s">
        <v>615</v>
      </c>
      <c r="C657" s="731" t="s">
        <v>634</v>
      </c>
      <c r="D657" s="732" t="s">
        <v>635</v>
      </c>
      <c r="E657" s="733">
        <v>50113014</v>
      </c>
      <c r="F657" s="732" t="s">
        <v>1134</v>
      </c>
      <c r="G657" s="731" t="s">
        <v>663</v>
      </c>
      <c r="H657" s="731">
        <v>164407</v>
      </c>
      <c r="I657" s="731">
        <v>164407</v>
      </c>
      <c r="J657" s="731" t="s">
        <v>1139</v>
      </c>
      <c r="K657" s="731" t="s">
        <v>1431</v>
      </c>
      <c r="L657" s="734">
        <v>638</v>
      </c>
      <c r="M657" s="734">
        <v>1.1000000000000001</v>
      </c>
      <c r="N657" s="735">
        <v>701.80000000000007</v>
      </c>
    </row>
    <row r="658" spans="1:14" ht="14.45" customHeight="1" x14ac:dyDescent="0.2">
      <c r="A658" s="729" t="s">
        <v>614</v>
      </c>
      <c r="B658" s="730" t="s">
        <v>615</v>
      </c>
      <c r="C658" s="731" t="s">
        <v>637</v>
      </c>
      <c r="D658" s="732" t="s">
        <v>638</v>
      </c>
      <c r="E658" s="733">
        <v>50113001</v>
      </c>
      <c r="F658" s="732" t="s">
        <v>646</v>
      </c>
      <c r="G658" s="731" t="s">
        <v>649</v>
      </c>
      <c r="H658" s="731">
        <v>100362</v>
      </c>
      <c r="I658" s="731">
        <v>362</v>
      </c>
      <c r="J658" s="731" t="s">
        <v>652</v>
      </c>
      <c r="K658" s="731" t="s">
        <v>653</v>
      </c>
      <c r="L658" s="734">
        <v>72.569999999999965</v>
      </c>
      <c r="M658" s="734">
        <v>1</v>
      </c>
      <c r="N658" s="735">
        <v>72.569999999999965</v>
      </c>
    </row>
    <row r="659" spans="1:14" ht="14.45" customHeight="1" x14ac:dyDescent="0.2">
      <c r="A659" s="729" t="s">
        <v>614</v>
      </c>
      <c r="B659" s="730" t="s">
        <v>615</v>
      </c>
      <c r="C659" s="731" t="s">
        <v>637</v>
      </c>
      <c r="D659" s="732" t="s">
        <v>638</v>
      </c>
      <c r="E659" s="733">
        <v>50113001</v>
      </c>
      <c r="F659" s="732" t="s">
        <v>646</v>
      </c>
      <c r="G659" s="731" t="s">
        <v>649</v>
      </c>
      <c r="H659" s="731">
        <v>167547</v>
      </c>
      <c r="I659" s="731">
        <v>67547</v>
      </c>
      <c r="J659" s="731" t="s">
        <v>661</v>
      </c>
      <c r="K659" s="731" t="s">
        <v>662</v>
      </c>
      <c r="L659" s="734">
        <v>47.080000000000005</v>
      </c>
      <c r="M659" s="734">
        <v>3</v>
      </c>
      <c r="N659" s="735">
        <v>141.24</v>
      </c>
    </row>
    <row r="660" spans="1:14" ht="14.45" customHeight="1" x14ac:dyDescent="0.2">
      <c r="A660" s="729" t="s">
        <v>614</v>
      </c>
      <c r="B660" s="730" t="s">
        <v>615</v>
      </c>
      <c r="C660" s="731" t="s">
        <v>637</v>
      </c>
      <c r="D660" s="732" t="s">
        <v>638</v>
      </c>
      <c r="E660" s="733">
        <v>50113001</v>
      </c>
      <c r="F660" s="732" t="s">
        <v>646</v>
      </c>
      <c r="G660" s="731" t="s">
        <v>649</v>
      </c>
      <c r="H660" s="731">
        <v>196610</v>
      </c>
      <c r="I660" s="731">
        <v>96610</v>
      </c>
      <c r="J660" s="731" t="s">
        <v>672</v>
      </c>
      <c r="K660" s="731" t="s">
        <v>673</v>
      </c>
      <c r="L660" s="734">
        <v>51.77</v>
      </c>
      <c r="M660" s="734">
        <v>1</v>
      </c>
      <c r="N660" s="735">
        <v>51.77</v>
      </c>
    </row>
    <row r="661" spans="1:14" ht="14.45" customHeight="1" x14ac:dyDescent="0.2">
      <c r="A661" s="729" t="s">
        <v>614</v>
      </c>
      <c r="B661" s="730" t="s">
        <v>615</v>
      </c>
      <c r="C661" s="731" t="s">
        <v>637</v>
      </c>
      <c r="D661" s="732" t="s">
        <v>638</v>
      </c>
      <c r="E661" s="733">
        <v>50113001</v>
      </c>
      <c r="F661" s="732" t="s">
        <v>646</v>
      </c>
      <c r="G661" s="731" t="s">
        <v>649</v>
      </c>
      <c r="H661" s="731">
        <v>156926</v>
      </c>
      <c r="I661" s="731">
        <v>56926</v>
      </c>
      <c r="J661" s="731" t="s">
        <v>1432</v>
      </c>
      <c r="K661" s="731" t="s">
        <v>1433</v>
      </c>
      <c r="L661" s="734">
        <v>48.4</v>
      </c>
      <c r="M661" s="734">
        <v>2</v>
      </c>
      <c r="N661" s="735">
        <v>96.8</v>
      </c>
    </row>
    <row r="662" spans="1:14" ht="14.45" customHeight="1" x14ac:dyDescent="0.2">
      <c r="A662" s="729" t="s">
        <v>614</v>
      </c>
      <c r="B662" s="730" t="s">
        <v>615</v>
      </c>
      <c r="C662" s="731" t="s">
        <v>637</v>
      </c>
      <c r="D662" s="732" t="s">
        <v>638</v>
      </c>
      <c r="E662" s="733">
        <v>50113001</v>
      </c>
      <c r="F662" s="732" t="s">
        <v>646</v>
      </c>
      <c r="G662" s="731" t="s">
        <v>649</v>
      </c>
      <c r="H662" s="731">
        <v>243863</v>
      </c>
      <c r="I662" s="731">
        <v>243863</v>
      </c>
      <c r="J662" s="731" t="s">
        <v>1434</v>
      </c>
      <c r="K662" s="731" t="s">
        <v>1435</v>
      </c>
      <c r="L662" s="734">
        <v>57.530000000000015</v>
      </c>
      <c r="M662" s="734">
        <v>1</v>
      </c>
      <c r="N662" s="735">
        <v>57.530000000000015</v>
      </c>
    </row>
    <row r="663" spans="1:14" ht="14.45" customHeight="1" x14ac:dyDescent="0.2">
      <c r="A663" s="729" t="s">
        <v>614</v>
      </c>
      <c r="B663" s="730" t="s">
        <v>615</v>
      </c>
      <c r="C663" s="731" t="s">
        <v>637</v>
      </c>
      <c r="D663" s="732" t="s">
        <v>638</v>
      </c>
      <c r="E663" s="733">
        <v>50113001</v>
      </c>
      <c r="F663" s="732" t="s">
        <v>646</v>
      </c>
      <c r="G663" s="731" t="s">
        <v>649</v>
      </c>
      <c r="H663" s="731">
        <v>116320</v>
      </c>
      <c r="I663" s="731">
        <v>16320</v>
      </c>
      <c r="J663" s="731" t="s">
        <v>1436</v>
      </c>
      <c r="K663" s="731" t="s">
        <v>1437</v>
      </c>
      <c r="L663" s="734">
        <v>118.68000000000005</v>
      </c>
      <c r="M663" s="734">
        <v>1</v>
      </c>
      <c r="N663" s="735">
        <v>118.68000000000005</v>
      </c>
    </row>
    <row r="664" spans="1:14" ht="14.45" customHeight="1" x14ac:dyDescent="0.2">
      <c r="A664" s="729" t="s">
        <v>614</v>
      </c>
      <c r="B664" s="730" t="s">
        <v>615</v>
      </c>
      <c r="C664" s="731" t="s">
        <v>637</v>
      </c>
      <c r="D664" s="732" t="s">
        <v>638</v>
      </c>
      <c r="E664" s="733">
        <v>50113001</v>
      </c>
      <c r="F664" s="732" t="s">
        <v>646</v>
      </c>
      <c r="G664" s="731" t="s">
        <v>649</v>
      </c>
      <c r="H664" s="731">
        <v>241571</v>
      </c>
      <c r="I664" s="731">
        <v>241571</v>
      </c>
      <c r="J664" s="731" t="s">
        <v>1159</v>
      </c>
      <c r="K664" s="731" t="s">
        <v>1160</v>
      </c>
      <c r="L664" s="734">
        <v>47.11999999999999</v>
      </c>
      <c r="M664" s="734">
        <v>5</v>
      </c>
      <c r="N664" s="735">
        <v>235.59999999999994</v>
      </c>
    </row>
    <row r="665" spans="1:14" ht="14.45" customHeight="1" x14ac:dyDescent="0.2">
      <c r="A665" s="729" t="s">
        <v>614</v>
      </c>
      <c r="B665" s="730" t="s">
        <v>615</v>
      </c>
      <c r="C665" s="731" t="s">
        <v>637</v>
      </c>
      <c r="D665" s="732" t="s">
        <v>638</v>
      </c>
      <c r="E665" s="733">
        <v>50113001</v>
      </c>
      <c r="F665" s="732" t="s">
        <v>646</v>
      </c>
      <c r="G665" s="731" t="s">
        <v>663</v>
      </c>
      <c r="H665" s="731">
        <v>140536</v>
      </c>
      <c r="I665" s="731">
        <v>40536</v>
      </c>
      <c r="J665" s="731" t="s">
        <v>1178</v>
      </c>
      <c r="K665" s="731" t="s">
        <v>1438</v>
      </c>
      <c r="L665" s="734">
        <v>98.509998408532539</v>
      </c>
      <c r="M665" s="734">
        <v>760</v>
      </c>
      <c r="N665" s="735">
        <v>74867.598790484728</v>
      </c>
    </row>
    <row r="666" spans="1:14" ht="14.45" customHeight="1" x14ac:dyDescent="0.2">
      <c r="A666" s="729" t="s">
        <v>614</v>
      </c>
      <c r="B666" s="730" t="s">
        <v>615</v>
      </c>
      <c r="C666" s="731" t="s">
        <v>637</v>
      </c>
      <c r="D666" s="732" t="s">
        <v>638</v>
      </c>
      <c r="E666" s="733">
        <v>50113001</v>
      </c>
      <c r="F666" s="732" t="s">
        <v>646</v>
      </c>
      <c r="G666" s="731" t="s">
        <v>649</v>
      </c>
      <c r="H666" s="731">
        <v>501596</v>
      </c>
      <c r="I666" s="731">
        <v>0</v>
      </c>
      <c r="J666" s="731" t="s">
        <v>1190</v>
      </c>
      <c r="K666" s="731" t="s">
        <v>1191</v>
      </c>
      <c r="L666" s="734">
        <v>113.26</v>
      </c>
      <c r="M666" s="734">
        <v>1</v>
      </c>
      <c r="N666" s="735">
        <v>113.26</v>
      </c>
    </row>
    <row r="667" spans="1:14" ht="14.45" customHeight="1" x14ac:dyDescent="0.2">
      <c r="A667" s="729" t="s">
        <v>614</v>
      </c>
      <c r="B667" s="730" t="s">
        <v>615</v>
      </c>
      <c r="C667" s="731" t="s">
        <v>637</v>
      </c>
      <c r="D667" s="732" t="s">
        <v>638</v>
      </c>
      <c r="E667" s="733">
        <v>50113001</v>
      </c>
      <c r="F667" s="732" t="s">
        <v>646</v>
      </c>
      <c r="G667" s="731" t="s">
        <v>649</v>
      </c>
      <c r="H667" s="731">
        <v>930589</v>
      </c>
      <c r="I667" s="731">
        <v>0</v>
      </c>
      <c r="J667" s="731" t="s">
        <v>1358</v>
      </c>
      <c r="K667" s="731" t="s">
        <v>329</v>
      </c>
      <c r="L667" s="734">
        <v>111.7464503366383</v>
      </c>
      <c r="M667" s="734">
        <v>1</v>
      </c>
      <c r="N667" s="735">
        <v>111.7464503366383</v>
      </c>
    </row>
    <row r="668" spans="1:14" ht="14.45" customHeight="1" x14ac:dyDescent="0.2">
      <c r="A668" s="729" t="s">
        <v>614</v>
      </c>
      <c r="B668" s="730" t="s">
        <v>615</v>
      </c>
      <c r="C668" s="731" t="s">
        <v>637</v>
      </c>
      <c r="D668" s="732" t="s">
        <v>638</v>
      </c>
      <c r="E668" s="733">
        <v>50113001</v>
      </c>
      <c r="F668" s="732" t="s">
        <v>646</v>
      </c>
      <c r="G668" s="731" t="s">
        <v>649</v>
      </c>
      <c r="H668" s="731">
        <v>231541</v>
      </c>
      <c r="I668" s="731">
        <v>231541</v>
      </c>
      <c r="J668" s="731" t="s">
        <v>894</v>
      </c>
      <c r="K668" s="731" t="s">
        <v>895</v>
      </c>
      <c r="L668" s="734">
        <v>80.69</v>
      </c>
      <c r="M668" s="734">
        <v>4</v>
      </c>
      <c r="N668" s="735">
        <v>322.76</v>
      </c>
    </row>
    <row r="669" spans="1:14" ht="14.45" customHeight="1" x14ac:dyDescent="0.2">
      <c r="A669" s="729" t="s">
        <v>614</v>
      </c>
      <c r="B669" s="730" t="s">
        <v>615</v>
      </c>
      <c r="C669" s="731" t="s">
        <v>637</v>
      </c>
      <c r="D669" s="732" t="s">
        <v>638</v>
      </c>
      <c r="E669" s="733">
        <v>50113001</v>
      </c>
      <c r="F669" s="732" t="s">
        <v>646</v>
      </c>
      <c r="G669" s="731" t="s">
        <v>649</v>
      </c>
      <c r="H669" s="731">
        <v>237329</v>
      </c>
      <c r="I669" s="731">
        <v>237329</v>
      </c>
      <c r="J669" s="731" t="s">
        <v>896</v>
      </c>
      <c r="K669" s="731" t="s">
        <v>897</v>
      </c>
      <c r="L669" s="734">
        <v>109.59000000000002</v>
      </c>
      <c r="M669" s="734">
        <v>4</v>
      </c>
      <c r="N669" s="735">
        <v>438.36000000000007</v>
      </c>
    </row>
    <row r="670" spans="1:14" ht="14.45" customHeight="1" x14ac:dyDescent="0.2">
      <c r="A670" s="729" t="s">
        <v>614</v>
      </c>
      <c r="B670" s="730" t="s">
        <v>615</v>
      </c>
      <c r="C670" s="731" t="s">
        <v>637</v>
      </c>
      <c r="D670" s="732" t="s">
        <v>638</v>
      </c>
      <c r="E670" s="733">
        <v>50113001</v>
      </c>
      <c r="F670" s="732" t="s">
        <v>646</v>
      </c>
      <c r="G670" s="731" t="s">
        <v>649</v>
      </c>
      <c r="H670" s="731">
        <v>225891</v>
      </c>
      <c r="I670" s="731">
        <v>225891</v>
      </c>
      <c r="J670" s="731" t="s">
        <v>1439</v>
      </c>
      <c r="K670" s="731" t="s">
        <v>1440</v>
      </c>
      <c r="L670" s="734">
        <v>294.00285714285712</v>
      </c>
      <c r="M670" s="734">
        <v>7</v>
      </c>
      <c r="N670" s="735">
        <v>2058.02</v>
      </c>
    </row>
    <row r="671" spans="1:14" ht="14.45" customHeight="1" x14ac:dyDescent="0.2">
      <c r="A671" s="729" t="s">
        <v>614</v>
      </c>
      <c r="B671" s="730" t="s">
        <v>615</v>
      </c>
      <c r="C671" s="731" t="s">
        <v>637</v>
      </c>
      <c r="D671" s="732" t="s">
        <v>638</v>
      </c>
      <c r="E671" s="733">
        <v>50113001</v>
      </c>
      <c r="F671" s="732" t="s">
        <v>646</v>
      </c>
      <c r="G671" s="731" t="s">
        <v>649</v>
      </c>
      <c r="H671" s="731">
        <v>100502</v>
      </c>
      <c r="I671" s="731">
        <v>502</v>
      </c>
      <c r="J671" s="731" t="s">
        <v>901</v>
      </c>
      <c r="K671" s="731" t="s">
        <v>1238</v>
      </c>
      <c r="L671" s="734">
        <v>268.68000000000006</v>
      </c>
      <c r="M671" s="734">
        <v>230</v>
      </c>
      <c r="N671" s="735">
        <v>61796.400000000009</v>
      </c>
    </row>
    <row r="672" spans="1:14" ht="14.45" customHeight="1" x14ac:dyDescent="0.2">
      <c r="A672" s="729" t="s">
        <v>614</v>
      </c>
      <c r="B672" s="730" t="s">
        <v>615</v>
      </c>
      <c r="C672" s="731" t="s">
        <v>637</v>
      </c>
      <c r="D672" s="732" t="s">
        <v>638</v>
      </c>
      <c r="E672" s="733">
        <v>50113001</v>
      </c>
      <c r="F672" s="732" t="s">
        <v>646</v>
      </c>
      <c r="G672" s="731" t="s">
        <v>663</v>
      </c>
      <c r="H672" s="731">
        <v>155824</v>
      </c>
      <c r="I672" s="731">
        <v>55824</v>
      </c>
      <c r="J672" s="731" t="s">
        <v>929</v>
      </c>
      <c r="K672" s="731" t="s">
        <v>931</v>
      </c>
      <c r="L672" s="734">
        <v>41.27</v>
      </c>
      <c r="M672" s="734">
        <v>2</v>
      </c>
      <c r="N672" s="735">
        <v>82.54</v>
      </c>
    </row>
    <row r="673" spans="1:14" ht="14.45" customHeight="1" x14ac:dyDescent="0.2">
      <c r="A673" s="729" t="s">
        <v>614</v>
      </c>
      <c r="B673" s="730" t="s">
        <v>615</v>
      </c>
      <c r="C673" s="731" t="s">
        <v>637</v>
      </c>
      <c r="D673" s="732" t="s">
        <v>638</v>
      </c>
      <c r="E673" s="733">
        <v>50113001</v>
      </c>
      <c r="F673" s="732" t="s">
        <v>646</v>
      </c>
      <c r="G673" s="731" t="s">
        <v>649</v>
      </c>
      <c r="H673" s="731">
        <v>395188</v>
      </c>
      <c r="I673" s="731">
        <v>0</v>
      </c>
      <c r="J673" s="731" t="s">
        <v>1441</v>
      </c>
      <c r="K673" s="731" t="s">
        <v>1442</v>
      </c>
      <c r="L673" s="734">
        <v>40.965000000000003</v>
      </c>
      <c r="M673" s="734">
        <v>4</v>
      </c>
      <c r="N673" s="735">
        <v>163.86</v>
      </c>
    </row>
    <row r="674" spans="1:14" ht="14.45" customHeight="1" x14ac:dyDescent="0.2">
      <c r="A674" s="729" t="s">
        <v>614</v>
      </c>
      <c r="B674" s="730" t="s">
        <v>615</v>
      </c>
      <c r="C674" s="731" t="s">
        <v>637</v>
      </c>
      <c r="D674" s="732" t="s">
        <v>638</v>
      </c>
      <c r="E674" s="733">
        <v>50113001</v>
      </c>
      <c r="F674" s="732" t="s">
        <v>646</v>
      </c>
      <c r="G674" s="731" t="s">
        <v>649</v>
      </c>
      <c r="H674" s="731">
        <v>207264</v>
      </c>
      <c r="I674" s="731">
        <v>207264</v>
      </c>
      <c r="J674" s="731" t="s">
        <v>1443</v>
      </c>
      <c r="K674" s="731" t="s">
        <v>676</v>
      </c>
      <c r="L674" s="734">
        <v>148.86000000000001</v>
      </c>
      <c r="M674" s="734">
        <v>1</v>
      </c>
      <c r="N674" s="735">
        <v>148.86000000000001</v>
      </c>
    </row>
    <row r="675" spans="1:14" ht="14.45" customHeight="1" x14ac:dyDescent="0.2">
      <c r="A675" s="729" t="s">
        <v>614</v>
      </c>
      <c r="B675" s="730" t="s">
        <v>615</v>
      </c>
      <c r="C675" s="731" t="s">
        <v>637</v>
      </c>
      <c r="D675" s="732" t="s">
        <v>638</v>
      </c>
      <c r="E675" s="733">
        <v>50113001</v>
      </c>
      <c r="F675" s="732" t="s">
        <v>646</v>
      </c>
      <c r="G675" s="731" t="s">
        <v>649</v>
      </c>
      <c r="H675" s="731">
        <v>203637</v>
      </c>
      <c r="I675" s="731">
        <v>203637</v>
      </c>
      <c r="J675" s="731" t="s">
        <v>1444</v>
      </c>
      <c r="K675" s="731" t="s">
        <v>1445</v>
      </c>
      <c r="L675" s="734">
        <v>1166.68</v>
      </c>
      <c r="M675" s="734">
        <v>4</v>
      </c>
      <c r="N675" s="735">
        <v>4666.72</v>
      </c>
    </row>
    <row r="676" spans="1:14" ht="14.45" customHeight="1" x14ac:dyDescent="0.2">
      <c r="A676" s="729" t="s">
        <v>614</v>
      </c>
      <c r="B676" s="730" t="s">
        <v>615</v>
      </c>
      <c r="C676" s="731" t="s">
        <v>640</v>
      </c>
      <c r="D676" s="732" t="s">
        <v>641</v>
      </c>
      <c r="E676" s="733">
        <v>50113001</v>
      </c>
      <c r="F676" s="732" t="s">
        <v>646</v>
      </c>
      <c r="G676" s="731" t="s">
        <v>649</v>
      </c>
      <c r="H676" s="731">
        <v>162245</v>
      </c>
      <c r="I676" s="731">
        <v>162245</v>
      </c>
      <c r="J676" s="731" t="s">
        <v>1446</v>
      </c>
      <c r="K676" s="731" t="s">
        <v>1447</v>
      </c>
      <c r="L676" s="734">
        <v>58.230000000000011</v>
      </c>
      <c r="M676" s="734">
        <v>1</v>
      </c>
      <c r="N676" s="735">
        <v>58.230000000000011</v>
      </c>
    </row>
    <row r="677" spans="1:14" ht="14.45" customHeight="1" x14ac:dyDescent="0.2">
      <c r="A677" s="729" t="s">
        <v>614</v>
      </c>
      <c r="B677" s="730" t="s">
        <v>615</v>
      </c>
      <c r="C677" s="731" t="s">
        <v>640</v>
      </c>
      <c r="D677" s="732" t="s">
        <v>641</v>
      </c>
      <c r="E677" s="733">
        <v>50113001</v>
      </c>
      <c r="F677" s="732" t="s">
        <v>646</v>
      </c>
      <c r="G677" s="731" t="s">
        <v>649</v>
      </c>
      <c r="H677" s="731">
        <v>846758</v>
      </c>
      <c r="I677" s="731">
        <v>103387</v>
      </c>
      <c r="J677" s="731" t="s">
        <v>1448</v>
      </c>
      <c r="K677" s="731" t="s">
        <v>1449</v>
      </c>
      <c r="L677" s="734">
        <v>81.209999999999994</v>
      </c>
      <c r="M677" s="734">
        <v>1</v>
      </c>
      <c r="N677" s="735">
        <v>81.209999999999994</v>
      </c>
    </row>
    <row r="678" spans="1:14" ht="14.45" customHeight="1" x14ac:dyDescent="0.2">
      <c r="A678" s="729" t="s">
        <v>614</v>
      </c>
      <c r="B678" s="730" t="s">
        <v>615</v>
      </c>
      <c r="C678" s="731" t="s">
        <v>640</v>
      </c>
      <c r="D678" s="732" t="s">
        <v>641</v>
      </c>
      <c r="E678" s="733">
        <v>50113001</v>
      </c>
      <c r="F678" s="732" t="s">
        <v>646</v>
      </c>
      <c r="G678" s="731" t="s">
        <v>649</v>
      </c>
      <c r="H678" s="731">
        <v>175939</v>
      </c>
      <c r="I678" s="731">
        <v>75939</v>
      </c>
      <c r="J678" s="731" t="s">
        <v>1450</v>
      </c>
      <c r="K678" s="731" t="s">
        <v>1451</v>
      </c>
      <c r="L678" s="734">
        <v>116.47</v>
      </c>
      <c r="M678" s="734">
        <v>1</v>
      </c>
      <c r="N678" s="735">
        <v>116.47</v>
      </c>
    </row>
    <row r="679" spans="1:14" ht="14.45" customHeight="1" x14ac:dyDescent="0.2">
      <c r="A679" s="729" t="s">
        <v>614</v>
      </c>
      <c r="B679" s="730" t="s">
        <v>615</v>
      </c>
      <c r="C679" s="731" t="s">
        <v>640</v>
      </c>
      <c r="D679" s="732" t="s">
        <v>641</v>
      </c>
      <c r="E679" s="733">
        <v>50113001</v>
      </c>
      <c r="F679" s="732" t="s">
        <v>646</v>
      </c>
      <c r="G679" s="731" t="s">
        <v>649</v>
      </c>
      <c r="H679" s="731">
        <v>176064</v>
      </c>
      <c r="I679" s="731">
        <v>76064</v>
      </c>
      <c r="J679" s="731" t="s">
        <v>650</v>
      </c>
      <c r="K679" s="731" t="s">
        <v>651</v>
      </c>
      <c r="L679" s="734">
        <v>83.84999999999998</v>
      </c>
      <c r="M679" s="734">
        <v>2</v>
      </c>
      <c r="N679" s="735">
        <v>167.69999999999996</v>
      </c>
    </row>
    <row r="680" spans="1:14" ht="14.45" customHeight="1" x14ac:dyDescent="0.2">
      <c r="A680" s="729" t="s">
        <v>614</v>
      </c>
      <c r="B680" s="730" t="s">
        <v>615</v>
      </c>
      <c r="C680" s="731" t="s">
        <v>640</v>
      </c>
      <c r="D680" s="732" t="s">
        <v>641</v>
      </c>
      <c r="E680" s="733">
        <v>50113001</v>
      </c>
      <c r="F680" s="732" t="s">
        <v>646</v>
      </c>
      <c r="G680" s="731" t="s">
        <v>649</v>
      </c>
      <c r="H680" s="731">
        <v>229139</v>
      </c>
      <c r="I680" s="731">
        <v>229139</v>
      </c>
      <c r="J680" s="731" t="s">
        <v>1145</v>
      </c>
      <c r="K680" s="731" t="s">
        <v>1146</v>
      </c>
      <c r="L680" s="734">
        <v>528.44000000000005</v>
      </c>
      <c r="M680" s="734">
        <v>1</v>
      </c>
      <c r="N680" s="735">
        <v>528.44000000000005</v>
      </c>
    </row>
    <row r="681" spans="1:14" ht="14.45" customHeight="1" x14ac:dyDescent="0.2">
      <c r="A681" s="729" t="s">
        <v>614</v>
      </c>
      <c r="B681" s="730" t="s">
        <v>615</v>
      </c>
      <c r="C681" s="731" t="s">
        <v>640</v>
      </c>
      <c r="D681" s="732" t="s">
        <v>641</v>
      </c>
      <c r="E681" s="733">
        <v>50113001</v>
      </c>
      <c r="F681" s="732" t="s">
        <v>646</v>
      </c>
      <c r="G681" s="731" t="s">
        <v>649</v>
      </c>
      <c r="H681" s="731">
        <v>100362</v>
      </c>
      <c r="I681" s="731">
        <v>362</v>
      </c>
      <c r="J681" s="731" t="s">
        <v>652</v>
      </c>
      <c r="K681" s="731" t="s">
        <v>653</v>
      </c>
      <c r="L681" s="734">
        <v>72.569999999999993</v>
      </c>
      <c r="M681" s="734">
        <v>22</v>
      </c>
      <c r="N681" s="735">
        <v>1596.54</v>
      </c>
    </row>
    <row r="682" spans="1:14" ht="14.45" customHeight="1" x14ac:dyDescent="0.2">
      <c r="A682" s="729" t="s">
        <v>614</v>
      </c>
      <c r="B682" s="730" t="s">
        <v>615</v>
      </c>
      <c r="C682" s="731" t="s">
        <v>640</v>
      </c>
      <c r="D682" s="732" t="s">
        <v>641</v>
      </c>
      <c r="E682" s="733">
        <v>50113001</v>
      </c>
      <c r="F682" s="732" t="s">
        <v>646</v>
      </c>
      <c r="G682" s="731" t="s">
        <v>649</v>
      </c>
      <c r="H682" s="731">
        <v>176954</v>
      </c>
      <c r="I682" s="731">
        <v>176954</v>
      </c>
      <c r="J682" s="731" t="s">
        <v>659</v>
      </c>
      <c r="K682" s="731" t="s">
        <v>660</v>
      </c>
      <c r="L682" s="734">
        <v>94.3</v>
      </c>
      <c r="M682" s="734">
        <v>1</v>
      </c>
      <c r="N682" s="735">
        <v>94.3</v>
      </c>
    </row>
    <row r="683" spans="1:14" ht="14.45" customHeight="1" x14ac:dyDescent="0.2">
      <c r="A683" s="729" t="s">
        <v>614</v>
      </c>
      <c r="B683" s="730" t="s">
        <v>615</v>
      </c>
      <c r="C683" s="731" t="s">
        <v>640</v>
      </c>
      <c r="D683" s="732" t="s">
        <v>641</v>
      </c>
      <c r="E683" s="733">
        <v>50113001</v>
      </c>
      <c r="F683" s="732" t="s">
        <v>646</v>
      </c>
      <c r="G683" s="731" t="s">
        <v>649</v>
      </c>
      <c r="H683" s="731">
        <v>167547</v>
      </c>
      <c r="I683" s="731">
        <v>67547</v>
      </c>
      <c r="J683" s="731" t="s">
        <v>661</v>
      </c>
      <c r="K683" s="731" t="s">
        <v>662</v>
      </c>
      <c r="L683" s="734">
        <v>46.676296296296293</v>
      </c>
      <c r="M683" s="734">
        <v>54</v>
      </c>
      <c r="N683" s="735">
        <v>2520.52</v>
      </c>
    </row>
    <row r="684" spans="1:14" ht="14.45" customHeight="1" x14ac:dyDescent="0.2">
      <c r="A684" s="729" t="s">
        <v>614</v>
      </c>
      <c r="B684" s="730" t="s">
        <v>615</v>
      </c>
      <c r="C684" s="731" t="s">
        <v>640</v>
      </c>
      <c r="D684" s="732" t="s">
        <v>641</v>
      </c>
      <c r="E684" s="733">
        <v>50113001</v>
      </c>
      <c r="F684" s="732" t="s">
        <v>646</v>
      </c>
      <c r="G684" s="731" t="s">
        <v>663</v>
      </c>
      <c r="H684" s="731">
        <v>127263</v>
      </c>
      <c r="I684" s="731">
        <v>127263</v>
      </c>
      <c r="J684" s="731" t="s">
        <v>664</v>
      </c>
      <c r="K684" s="731" t="s">
        <v>665</v>
      </c>
      <c r="L684" s="734">
        <v>53.96</v>
      </c>
      <c r="M684" s="734">
        <v>2</v>
      </c>
      <c r="N684" s="735">
        <v>107.92</v>
      </c>
    </row>
    <row r="685" spans="1:14" ht="14.45" customHeight="1" x14ac:dyDescent="0.2">
      <c r="A685" s="729" t="s">
        <v>614</v>
      </c>
      <c r="B685" s="730" t="s">
        <v>615</v>
      </c>
      <c r="C685" s="731" t="s">
        <v>640</v>
      </c>
      <c r="D685" s="732" t="s">
        <v>641</v>
      </c>
      <c r="E685" s="733">
        <v>50113001</v>
      </c>
      <c r="F685" s="732" t="s">
        <v>646</v>
      </c>
      <c r="G685" s="731" t="s">
        <v>649</v>
      </c>
      <c r="H685" s="731">
        <v>194916</v>
      </c>
      <c r="I685" s="731">
        <v>94916</v>
      </c>
      <c r="J685" s="731" t="s">
        <v>1452</v>
      </c>
      <c r="K685" s="731" t="s">
        <v>1453</v>
      </c>
      <c r="L685" s="734">
        <v>85.050000000000011</v>
      </c>
      <c r="M685" s="734">
        <v>8</v>
      </c>
      <c r="N685" s="735">
        <v>680.40000000000009</v>
      </c>
    </row>
    <row r="686" spans="1:14" ht="14.45" customHeight="1" x14ac:dyDescent="0.2">
      <c r="A686" s="729" t="s">
        <v>614</v>
      </c>
      <c r="B686" s="730" t="s">
        <v>615</v>
      </c>
      <c r="C686" s="731" t="s">
        <v>640</v>
      </c>
      <c r="D686" s="732" t="s">
        <v>641</v>
      </c>
      <c r="E686" s="733">
        <v>50113001</v>
      </c>
      <c r="F686" s="732" t="s">
        <v>646</v>
      </c>
      <c r="G686" s="731" t="s">
        <v>649</v>
      </c>
      <c r="H686" s="731">
        <v>845369</v>
      </c>
      <c r="I686" s="731">
        <v>107987</v>
      </c>
      <c r="J686" s="731" t="s">
        <v>1454</v>
      </c>
      <c r="K686" s="731" t="s">
        <v>1455</v>
      </c>
      <c r="L686" s="734">
        <v>112.16999999999999</v>
      </c>
      <c r="M686" s="734">
        <v>32</v>
      </c>
      <c r="N686" s="735">
        <v>3589.4399999999996</v>
      </c>
    </row>
    <row r="687" spans="1:14" ht="14.45" customHeight="1" x14ac:dyDescent="0.2">
      <c r="A687" s="729" t="s">
        <v>614</v>
      </c>
      <c r="B687" s="730" t="s">
        <v>615</v>
      </c>
      <c r="C687" s="731" t="s">
        <v>640</v>
      </c>
      <c r="D687" s="732" t="s">
        <v>641</v>
      </c>
      <c r="E687" s="733">
        <v>50113001</v>
      </c>
      <c r="F687" s="732" t="s">
        <v>646</v>
      </c>
      <c r="G687" s="731" t="s">
        <v>649</v>
      </c>
      <c r="H687" s="731">
        <v>207931</v>
      </c>
      <c r="I687" s="731">
        <v>207931</v>
      </c>
      <c r="J687" s="731" t="s">
        <v>1456</v>
      </c>
      <c r="K687" s="731" t="s">
        <v>1457</v>
      </c>
      <c r="L687" s="734">
        <v>27.650000000000009</v>
      </c>
      <c r="M687" s="734">
        <v>1</v>
      </c>
      <c r="N687" s="735">
        <v>27.650000000000009</v>
      </c>
    </row>
    <row r="688" spans="1:14" ht="14.45" customHeight="1" x14ac:dyDescent="0.2">
      <c r="A688" s="729" t="s">
        <v>614</v>
      </c>
      <c r="B688" s="730" t="s">
        <v>615</v>
      </c>
      <c r="C688" s="731" t="s">
        <v>640</v>
      </c>
      <c r="D688" s="732" t="s">
        <v>641</v>
      </c>
      <c r="E688" s="733">
        <v>50113001</v>
      </c>
      <c r="F688" s="732" t="s">
        <v>646</v>
      </c>
      <c r="G688" s="731" t="s">
        <v>649</v>
      </c>
      <c r="H688" s="731">
        <v>196610</v>
      </c>
      <c r="I688" s="731">
        <v>96610</v>
      </c>
      <c r="J688" s="731" t="s">
        <v>672</v>
      </c>
      <c r="K688" s="731" t="s">
        <v>673</v>
      </c>
      <c r="L688" s="734">
        <v>51.575000000000003</v>
      </c>
      <c r="M688" s="734">
        <v>8</v>
      </c>
      <c r="N688" s="735">
        <v>412.6</v>
      </c>
    </row>
    <row r="689" spans="1:14" ht="14.45" customHeight="1" x14ac:dyDescent="0.2">
      <c r="A689" s="729" t="s">
        <v>614</v>
      </c>
      <c r="B689" s="730" t="s">
        <v>615</v>
      </c>
      <c r="C689" s="731" t="s">
        <v>640</v>
      </c>
      <c r="D689" s="732" t="s">
        <v>641</v>
      </c>
      <c r="E689" s="733">
        <v>50113001</v>
      </c>
      <c r="F689" s="732" t="s">
        <v>646</v>
      </c>
      <c r="G689" s="731" t="s">
        <v>663</v>
      </c>
      <c r="H689" s="731">
        <v>849054</v>
      </c>
      <c r="I689" s="731">
        <v>107847</v>
      </c>
      <c r="J689" s="731" t="s">
        <v>674</v>
      </c>
      <c r="K689" s="731" t="s">
        <v>655</v>
      </c>
      <c r="L689" s="734">
        <v>98.150000000000034</v>
      </c>
      <c r="M689" s="734">
        <v>1</v>
      </c>
      <c r="N689" s="735">
        <v>98.150000000000034</v>
      </c>
    </row>
    <row r="690" spans="1:14" ht="14.45" customHeight="1" x14ac:dyDescent="0.2">
      <c r="A690" s="729" t="s">
        <v>614</v>
      </c>
      <c r="B690" s="730" t="s">
        <v>615</v>
      </c>
      <c r="C690" s="731" t="s">
        <v>640</v>
      </c>
      <c r="D690" s="732" t="s">
        <v>641</v>
      </c>
      <c r="E690" s="733">
        <v>50113001</v>
      </c>
      <c r="F690" s="732" t="s">
        <v>646</v>
      </c>
      <c r="G690" s="731" t="s">
        <v>649</v>
      </c>
      <c r="H690" s="731">
        <v>243864</v>
      </c>
      <c r="I690" s="731">
        <v>243864</v>
      </c>
      <c r="J690" s="731" t="s">
        <v>1434</v>
      </c>
      <c r="K690" s="731" t="s">
        <v>1458</v>
      </c>
      <c r="L690" s="734">
        <v>65.650000000000006</v>
      </c>
      <c r="M690" s="734">
        <v>2</v>
      </c>
      <c r="N690" s="735">
        <v>131.30000000000001</v>
      </c>
    </row>
    <row r="691" spans="1:14" ht="14.45" customHeight="1" x14ac:dyDescent="0.2">
      <c r="A691" s="729" t="s">
        <v>614</v>
      </c>
      <c r="B691" s="730" t="s">
        <v>615</v>
      </c>
      <c r="C691" s="731" t="s">
        <v>640</v>
      </c>
      <c r="D691" s="732" t="s">
        <v>641</v>
      </c>
      <c r="E691" s="733">
        <v>50113001</v>
      </c>
      <c r="F691" s="732" t="s">
        <v>646</v>
      </c>
      <c r="G691" s="731" t="s">
        <v>649</v>
      </c>
      <c r="H691" s="731">
        <v>100392</v>
      </c>
      <c r="I691" s="731">
        <v>392</v>
      </c>
      <c r="J691" s="731" t="s">
        <v>1459</v>
      </c>
      <c r="K691" s="731" t="s">
        <v>1460</v>
      </c>
      <c r="L691" s="734">
        <v>57.529999999999994</v>
      </c>
      <c r="M691" s="734">
        <v>3</v>
      </c>
      <c r="N691" s="735">
        <v>172.58999999999997</v>
      </c>
    </row>
    <row r="692" spans="1:14" ht="14.45" customHeight="1" x14ac:dyDescent="0.2">
      <c r="A692" s="729" t="s">
        <v>614</v>
      </c>
      <c r="B692" s="730" t="s">
        <v>615</v>
      </c>
      <c r="C692" s="731" t="s">
        <v>640</v>
      </c>
      <c r="D692" s="732" t="s">
        <v>641</v>
      </c>
      <c r="E692" s="733">
        <v>50113001</v>
      </c>
      <c r="F692" s="732" t="s">
        <v>646</v>
      </c>
      <c r="G692" s="731" t="s">
        <v>649</v>
      </c>
      <c r="H692" s="731">
        <v>100394</v>
      </c>
      <c r="I692" s="731">
        <v>394</v>
      </c>
      <c r="J692" s="731" t="s">
        <v>677</v>
      </c>
      <c r="K692" s="731" t="s">
        <v>678</v>
      </c>
      <c r="L692" s="734">
        <v>65.649999999999991</v>
      </c>
      <c r="M692" s="734">
        <v>1</v>
      </c>
      <c r="N692" s="735">
        <v>65.649999999999991</v>
      </c>
    </row>
    <row r="693" spans="1:14" ht="14.45" customHeight="1" x14ac:dyDescent="0.2">
      <c r="A693" s="729" t="s">
        <v>614</v>
      </c>
      <c r="B693" s="730" t="s">
        <v>615</v>
      </c>
      <c r="C693" s="731" t="s">
        <v>640</v>
      </c>
      <c r="D693" s="732" t="s">
        <v>641</v>
      </c>
      <c r="E693" s="733">
        <v>50113001</v>
      </c>
      <c r="F693" s="732" t="s">
        <v>646</v>
      </c>
      <c r="G693" s="731" t="s">
        <v>649</v>
      </c>
      <c r="H693" s="731">
        <v>112892</v>
      </c>
      <c r="I693" s="731">
        <v>12892</v>
      </c>
      <c r="J693" s="731" t="s">
        <v>681</v>
      </c>
      <c r="K693" s="731" t="s">
        <v>682</v>
      </c>
      <c r="L693" s="734">
        <v>104.20999999999997</v>
      </c>
      <c r="M693" s="734">
        <v>1</v>
      </c>
      <c r="N693" s="735">
        <v>104.20999999999997</v>
      </c>
    </row>
    <row r="694" spans="1:14" ht="14.45" customHeight="1" x14ac:dyDescent="0.2">
      <c r="A694" s="729" t="s">
        <v>614</v>
      </c>
      <c r="B694" s="730" t="s">
        <v>615</v>
      </c>
      <c r="C694" s="731" t="s">
        <v>640</v>
      </c>
      <c r="D694" s="732" t="s">
        <v>641</v>
      </c>
      <c r="E694" s="733">
        <v>50113001</v>
      </c>
      <c r="F694" s="732" t="s">
        <v>646</v>
      </c>
      <c r="G694" s="731" t="s">
        <v>663</v>
      </c>
      <c r="H694" s="731">
        <v>231703</v>
      </c>
      <c r="I694" s="731">
        <v>231703</v>
      </c>
      <c r="J694" s="731" t="s">
        <v>1461</v>
      </c>
      <c r="K694" s="731" t="s">
        <v>1462</v>
      </c>
      <c r="L694" s="734">
        <v>88.340000000000018</v>
      </c>
      <c r="M694" s="734">
        <v>1</v>
      </c>
      <c r="N694" s="735">
        <v>88.340000000000018</v>
      </c>
    </row>
    <row r="695" spans="1:14" ht="14.45" customHeight="1" x14ac:dyDescent="0.2">
      <c r="A695" s="729" t="s">
        <v>614</v>
      </c>
      <c r="B695" s="730" t="s">
        <v>615</v>
      </c>
      <c r="C695" s="731" t="s">
        <v>640</v>
      </c>
      <c r="D695" s="732" t="s">
        <v>641</v>
      </c>
      <c r="E695" s="733">
        <v>50113001</v>
      </c>
      <c r="F695" s="732" t="s">
        <v>646</v>
      </c>
      <c r="G695" s="731" t="s">
        <v>663</v>
      </c>
      <c r="H695" s="731">
        <v>231689</v>
      </c>
      <c r="I695" s="731">
        <v>231689</v>
      </c>
      <c r="J695" s="731" t="s">
        <v>1155</v>
      </c>
      <c r="K695" s="731" t="s">
        <v>1463</v>
      </c>
      <c r="L695" s="734">
        <v>291.39999999999992</v>
      </c>
      <c r="M695" s="734">
        <v>1</v>
      </c>
      <c r="N695" s="735">
        <v>291.39999999999992</v>
      </c>
    </row>
    <row r="696" spans="1:14" ht="14.45" customHeight="1" x14ac:dyDescent="0.2">
      <c r="A696" s="729" t="s">
        <v>614</v>
      </c>
      <c r="B696" s="730" t="s">
        <v>615</v>
      </c>
      <c r="C696" s="731" t="s">
        <v>640</v>
      </c>
      <c r="D696" s="732" t="s">
        <v>641</v>
      </c>
      <c r="E696" s="733">
        <v>50113001</v>
      </c>
      <c r="F696" s="732" t="s">
        <v>646</v>
      </c>
      <c r="G696" s="731" t="s">
        <v>663</v>
      </c>
      <c r="H696" s="731">
        <v>229648</v>
      </c>
      <c r="I696" s="731">
        <v>229648</v>
      </c>
      <c r="J696" s="731" t="s">
        <v>1310</v>
      </c>
      <c r="K696" s="731" t="s">
        <v>1311</v>
      </c>
      <c r="L696" s="734">
        <v>95.129999999999981</v>
      </c>
      <c r="M696" s="734">
        <v>1</v>
      </c>
      <c r="N696" s="735">
        <v>95.129999999999981</v>
      </c>
    </row>
    <row r="697" spans="1:14" ht="14.45" customHeight="1" x14ac:dyDescent="0.2">
      <c r="A697" s="729" t="s">
        <v>614</v>
      </c>
      <c r="B697" s="730" t="s">
        <v>615</v>
      </c>
      <c r="C697" s="731" t="s">
        <v>640</v>
      </c>
      <c r="D697" s="732" t="s">
        <v>641</v>
      </c>
      <c r="E697" s="733">
        <v>50113001</v>
      </c>
      <c r="F697" s="732" t="s">
        <v>646</v>
      </c>
      <c r="G697" s="731" t="s">
        <v>663</v>
      </c>
      <c r="H697" s="731">
        <v>215559</v>
      </c>
      <c r="I697" s="731">
        <v>215559</v>
      </c>
      <c r="J697" s="731" t="s">
        <v>1464</v>
      </c>
      <c r="K697" s="731" t="s">
        <v>1465</v>
      </c>
      <c r="L697" s="734">
        <v>69.780000000000015</v>
      </c>
      <c r="M697" s="734">
        <v>1</v>
      </c>
      <c r="N697" s="735">
        <v>69.780000000000015</v>
      </c>
    </row>
    <row r="698" spans="1:14" ht="14.45" customHeight="1" x14ac:dyDescent="0.2">
      <c r="A698" s="729" t="s">
        <v>614</v>
      </c>
      <c r="B698" s="730" t="s">
        <v>615</v>
      </c>
      <c r="C698" s="731" t="s">
        <v>640</v>
      </c>
      <c r="D698" s="732" t="s">
        <v>641</v>
      </c>
      <c r="E698" s="733">
        <v>50113001</v>
      </c>
      <c r="F698" s="732" t="s">
        <v>646</v>
      </c>
      <c r="G698" s="731" t="s">
        <v>649</v>
      </c>
      <c r="H698" s="731">
        <v>191729</v>
      </c>
      <c r="I698" s="731">
        <v>191729</v>
      </c>
      <c r="J698" s="731" t="s">
        <v>1314</v>
      </c>
      <c r="K698" s="731" t="s">
        <v>1315</v>
      </c>
      <c r="L698" s="734">
        <v>91.840000000000018</v>
      </c>
      <c r="M698" s="734">
        <v>3</v>
      </c>
      <c r="N698" s="735">
        <v>275.52000000000004</v>
      </c>
    </row>
    <row r="699" spans="1:14" ht="14.45" customHeight="1" x14ac:dyDescent="0.2">
      <c r="A699" s="729" t="s">
        <v>614</v>
      </c>
      <c r="B699" s="730" t="s">
        <v>615</v>
      </c>
      <c r="C699" s="731" t="s">
        <v>640</v>
      </c>
      <c r="D699" s="732" t="s">
        <v>641</v>
      </c>
      <c r="E699" s="733">
        <v>50113001</v>
      </c>
      <c r="F699" s="732" t="s">
        <v>646</v>
      </c>
      <c r="G699" s="731" t="s">
        <v>649</v>
      </c>
      <c r="H699" s="731">
        <v>993603</v>
      </c>
      <c r="I699" s="731">
        <v>0</v>
      </c>
      <c r="J699" s="731" t="s">
        <v>689</v>
      </c>
      <c r="K699" s="731" t="s">
        <v>329</v>
      </c>
      <c r="L699" s="734">
        <v>234.42</v>
      </c>
      <c r="M699" s="734">
        <v>3</v>
      </c>
      <c r="N699" s="735">
        <v>703.26</v>
      </c>
    </row>
    <row r="700" spans="1:14" ht="14.45" customHeight="1" x14ac:dyDescent="0.2">
      <c r="A700" s="729" t="s">
        <v>614</v>
      </c>
      <c r="B700" s="730" t="s">
        <v>615</v>
      </c>
      <c r="C700" s="731" t="s">
        <v>640</v>
      </c>
      <c r="D700" s="732" t="s">
        <v>641</v>
      </c>
      <c r="E700" s="733">
        <v>50113001</v>
      </c>
      <c r="F700" s="732" t="s">
        <v>646</v>
      </c>
      <c r="G700" s="731" t="s">
        <v>649</v>
      </c>
      <c r="H700" s="731">
        <v>850607</v>
      </c>
      <c r="I700" s="731">
        <v>0</v>
      </c>
      <c r="J700" s="731" t="s">
        <v>1466</v>
      </c>
      <c r="K700" s="731" t="s">
        <v>329</v>
      </c>
      <c r="L700" s="734">
        <v>75.89</v>
      </c>
      <c r="M700" s="734">
        <v>9</v>
      </c>
      <c r="N700" s="735">
        <v>683.01</v>
      </c>
    </row>
    <row r="701" spans="1:14" ht="14.45" customHeight="1" x14ac:dyDescent="0.2">
      <c r="A701" s="729" t="s">
        <v>614</v>
      </c>
      <c r="B701" s="730" t="s">
        <v>615</v>
      </c>
      <c r="C701" s="731" t="s">
        <v>640</v>
      </c>
      <c r="D701" s="732" t="s">
        <v>641</v>
      </c>
      <c r="E701" s="733">
        <v>50113001</v>
      </c>
      <c r="F701" s="732" t="s">
        <v>646</v>
      </c>
      <c r="G701" s="731" t="s">
        <v>649</v>
      </c>
      <c r="H701" s="731">
        <v>212884</v>
      </c>
      <c r="I701" s="731">
        <v>212884</v>
      </c>
      <c r="J701" s="731" t="s">
        <v>1159</v>
      </c>
      <c r="K701" s="731" t="s">
        <v>1160</v>
      </c>
      <c r="L701" s="734">
        <v>47.120000000000005</v>
      </c>
      <c r="M701" s="734">
        <v>57</v>
      </c>
      <c r="N701" s="735">
        <v>2685.84</v>
      </c>
    </row>
    <row r="702" spans="1:14" ht="14.45" customHeight="1" x14ac:dyDescent="0.2">
      <c r="A702" s="729" t="s">
        <v>614</v>
      </c>
      <c r="B702" s="730" t="s">
        <v>615</v>
      </c>
      <c r="C702" s="731" t="s">
        <v>640</v>
      </c>
      <c r="D702" s="732" t="s">
        <v>641</v>
      </c>
      <c r="E702" s="733">
        <v>50113001</v>
      </c>
      <c r="F702" s="732" t="s">
        <v>646</v>
      </c>
      <c r="G702" s="731" t="s">
        <v>649</v>
      </c>
      <c r="H702" s="731">
        <v>199466</v>
      </c>
      <c r="I702" s="731">
        <v>199466</v>
      </c>
      <c r="J702" s="731" t="s">
        <v>1317</v>
      </c>
      <c r="K702" s="731" t="s">
        <v>1318</v>
      </c>
      <c r="L702" s="734">
        <v>112.37999999999998</v>
      </c>
      <c r="M702" s="734">
        <v>4</v>
      </c>
      <c r="N702" s="735">
        <v>449.51999999999992</v>
      </c>
    </row>
    <row r="703" spans="1:14" ht="14.45" customHeight="1" x14ac:dyDescent="0.2">
      <c r="A703" s="729" t="s">
        <v>614</v>
      </c>
      <c r="B703" s="730" t="s">
        <v>615</v>
      </c>
      <c r="C703" s="731" t="s">
        <v>640</v>
      </c>
      <c r="D703" s="732" t="s">
        <v>641</v>
      </c>
      <c r="E703" s="733">
        <v>50113001</v>
      </c>
      <c r="F703" s="732" t="s">
        <v>646</v>
      </c>
      <c r="G703" s="731" t="s">
        <v>649</v>
      </c>
      <c r="H703" s="731">
        <v>164888</v>
      </c>
      <c r="I703" s="731">
        <v>164888</v>
      </c>
      <c r="J703" s="731" t="s">
        <v>695</v>
      </c>
      <c r="K703" s="731" t="s">
        <v>696</v>
      </c>
      <c r="L703" s="734">
        <v>238.95999999999998</v>
      </c>
      <c r="M703" s="734">
        <v>1</v>
      </c>
      <c r="N703" s="735">
        <v>238.95999999999998</v>
      </c>
    </row>
    <row r="704" spans="1:14" ht="14.45" customHeight="1" x14ac:dyDescent="0.2">
      <c r="A704" s="729" t="s">
        <v>614</v>
      </c>
      <c r="B704" s="730" t="s">
        <v>615</v>
      </c>
      <c r="C704" s="731" t="s">
        <v>640</v>
      </c>
      <c r="D704" s="732" t="s">
        <v>641</v>
      </c>
      <c r="E704" s="733">
        <v>50113001</v>
      </c>
      <c r="F704" s="732" t="s">
        <v>646</v>
      </c>
      <c r="G704" s="731" t="s">
        <v>649</v>
      </c>
      <c r="H704" s="731">
        <v>207967</v>
      </c>
      <c r="I704" s="731">
        <v>207967</v>
      </c>
      <c r="J704" s="731" t="s">
        <v>1467</v>
      </c>
      <c r="K704" s="731" t="s">
        <v>1468</v>
      </c>
      <c r="L704" s="734">
        <v>89.816666666666677</v>
      </c>
      <c r="M704" s="734">
        <v>9</v>
      </c>
      <c r="N704" s="735">
        <v>808.35000000000014</v>
      </c>
    </row>
    <row r="705" spans="1:14" ht="14.45" customHeight="1" x14ac:dyDescent="0.2">
      <c r="A705" s="729" t="s">
        <v>614</v>
      </c>
      <c r="B705" s="730" t="s">
        <v>615</v>
      </c>
      <c r="C705" s="731" t="s">
        <v>640</v>
      </c>
      <c r="D705" s="732" t="s">
        <v>641</v>
      </c>
      <c r="E705" s="733">
        <v>50113001</v>
      </c>
      <c r="F705" s="732" t="s">
        <v>646</v>
      </c>
      <c r="G705" s="731" t="s">
        <v>649</v>
      </c>
      <c r="H705" s="731">
        <v>230052</v>
      </c>
      <c r="I705" s="731">
        <v>230052</v>
      </c>
      <c r="J705" s="731" t="s">
        <v>1169</v>
      </c>
      <c r="K705" s="731" t="s">
        <v>1170</v>
      </c>
      <c r="L705" s="734">
        <v>89.160000000000011</v>
      </c>
      <c r="M705" s="734">
        <v>1</v>
      </c>
      <c r="N705" s="735">
        <v>89.160000000000011</v>
      </c>
    </row>
    <row r="706" spans="1:14" ht="14.45" customHeight="1" x14ac:dyDescent="0.2">
      <c r="A706" s="729" t="s">
        <v>614</v>
      </c>
      <c r="B706" s="730" t="s">
        <v>615</v>
      </c>
      <c r="C706" s="731" t="s">
        <v>640</v>
      </c>
      <c r="D706" s="732" t="s">
        <v>641</v>
      </c>
      <c r="E706" s="733">
        <v>50113001</v>
      </c>
      <c r="F706" s="732" t="s">
        <v>646</v>
      </c>
      <c r="G706" s="731" t="s">
        <v>649</v>
      </c>
      <c r="H706" s="731">
        <v>230496</v>
      </c>
      <c r="I706" s="731">
        <v>230496</v>
      </c>
      <c r="J706" s="731" t="s">
        <v>703</v>
      </c>
      <c r="K706" s="731" t="s">
        <v>329</v>
      </c>
      <c r="L706" s="734">
        <v>104.40900000000002</v>
      </c>
      <c r="M706" s="734">
        <v>10</v>
      </c>
      <c r="N706" s="735">
        <v>1044.0900000000001</v>
      </c>
    </row>
    <row r="707" spans="1:14" ht="14.45" customHeight="1" x14ac:dyDescent="0.2">
      <c r="A707" s="729" t="s">
        <v>614</v>
      </c>
      <c r="B707" s="730" t="s">
        <v>615</v>
      </c>
      <c r="C707" s="731" t="s">
        <v>640</v>
      </c>
      <c r="D707" s="732" t="s">
        <v>641</v>
      </c>
      <c r="E707" s="733">
        <v>50113001</v>
      </c>
      <c r="F707" s="732" t="s">
        <v>646</v>
      </c>
      <c r="G707" s="731" t="s">
        <v>649</v>
      </c>
      <c r="H707" s="731">
        <v>230417</v>
      </c>
      <c r="I707" s="731">
        <v>230417</v>
      </c>
      <c r="J707" s="731" t="s">
        <v>709</v>
      </c>
      <c r="K707" s="731" t="s">
        <v>710</v>
      </c>
      <c r="L707" s="734">
        <v>53.93</v>
      </c>
      <c r="M707" s="734">
        <v>4</v>
      </c>
      <c r="N707" s="735">
        <v>215.72</v>
      </c>
    </row>
    <row r="708" spans="1:14" ht="14.45" customHeight="1" x14ac:dyDescent="0.2">
      <c r="A708" s="729" t="s">
        <v>614</v>
      </c>
      <c r="B708" s="730" t="s">
        <v>615</v>
      </c>
      <c r="C708" s="731" t="s">
        <v>640</v>
      </c>
      <c r="D708" s="732" t="s">
        <v>641</v>
      </c>
      <c r="E708" s="733">
        <v>50113001</v>
      </c>
      <c r="F708" s="732" t="s">
        <v>646</v>
      </c>
      <c r="G708" s="731" t="s">
        <v>649</v>
      </c>
      <c r="H708" s="731">
        <v>216104</v>
      </c>
      <c r="I708" s="731">
        <v>216104</v>
      </c>
      <c r="J708" s="731" t="s">
        <v>1469</v>
      </c>
      <c r="K708" s="731" t="s">
        <v>1470</v>
      </c>
      <c r="L708" s="734">
        <v>190.27</v>
      </c>
      <c r="M708" s="734">
        <v>1</v>
      </c>
      <c r="N708" s="735">
        <v>190.27</v>
      </c>
    </row>
    <row r="709" spans="1:14" ht="14.45" customHeight="1" x14ac:dyDescent="0.2">
      <c r="A709" s="729" t="s">
        <v>614</v>
      </c>
      <c r="B709" s="730" t="s">
        <v>615</v>
      </c>
      <c r="C709" s="731" t="s">
        <v>640</v>
      </c>
      <c r="D709" s="732" t="s">
        <v>641</v>
      </c>
      <c r="E709" s="733">
        <v>50113001</v>
      </c>
      <c r="F709" s="732" t="s">
        <v>646</v>
      </c>
      <c r="G709" s="731" t="s">
        <v>649</v>
      </c>
      <c r="H709" s="731">
        <v>207779</v>
      </c>
      <c r="I709" s="731">
        <v>207779</v>
      </c>
      <c r="J709" s="731" t="s">
        <v>713</v>
      </c>
      <c r="K709" s="731" t="s">
        <v>714</v>
      </c>
      <c r="L709" s="734">
        <v>186.33</v>
      </c>
      <c r="M709" s="734">
        <v>3</v>
      </c>
      <c r="N709" s="735">
        <v>558.99</v>
      </c>
    </row>
    <row r="710" spans="1:14" ht="14.45" customHeight="1" x14ac:dyDescent="0.2">
      <c r="A710" s="729" t="s">
        <v>614</v>
      </c>
      <c r="B710" s="730" t="s">
        <v>615</v>
      </c>
      <c r="C710" s="731" t="s">
        <v>640</v>
      </c>
      <c r="D710" s="732" t="s">
        <v>641</v>
      </c>
      <c r="E710" s="733">
        <v>50113001</v>
      </c>
      <c r="F710" s="732" t="s">
        <v>646</v>
      </c>
      <c r="G710" s="731" t="s">
        <v>649</v>
      </c>
      <c r="H710" s="731">
        <v>207940</v>
      </c>
      <c r="I710" s="731">
        <v>207940</v>
      </c>
      <c r="J710" s="731" t="s">
        <v>719</v>
      </c>
      <c r="K710" s="731" t="s">
        <v>720</v>
      </c>
      <c r="L710" s="734">
        <v>72.439999999999984</v>
      </c>
      <c r="M710" s="734">
        <v>1</v>
      </c>
      <c r="N710" s="735">
        <v>72.439999999999984</v>
      </c>
    </row>
    <row r="711" spans="1:14" ht="14.45" customHeight="1" x14ac:dyDescent="0.2">
      <c r="A711" s="729" t="s">
        <v>614</v>
      </c>
      <c r="B711" s="730" t="s">
        <v>615</v>
      </c>
      <c r="C711" s="731" t="s">
        <v>640</v>
      </c>
      <c r="D711" s="732" t="s">
        <v>641</v>
      </c>
      <c r="E711" s="733">
        <v>50113001</v>
      </c>
      <c r="F711" s="732" t="s">
        <v>646</v>
      </c>
      <c r="G711" s="731" t="s">
        <v>649</v>
      </c>
      <c r="H711" s="731">
        <v>103822</v>
      </c>
      <c r="I711" s="731">
        <v>3822</v>
      </c>
      <c r="J711" s="731" t="s">
        <v>1471</v>
      </c>
      <c r="K711" s="731" t="s">
        <v>748</v>
      </c>
      <c r="L711" s="734">
        <v>24.370000000000008</v>
      </c>
      <c r="M711" s="734">
        <v>1</v>
      </c>
      <c r="N711" s="735">
        <v>24.370000000000008</v>
      </c>
    </row>
    <row r="712" spans="1:14" ht="14.45" customHeight="1" x14ac:dyDescent="0.2">
      <c r="A712" s="729" t="s">
        <v>614</v>
      </c>
      <c r="B712" s="730" t="s">
        <v>615</v>
      </c>
      <c r="C712" s="731" t="s">
        <v>640</v>
      </c>
      <c r="D712" s="732" t="s">
        <v>641</v>
      </c>
      <c r="E712" s="733">
        <v>50113001</v>
      </c>
      <c r="F712" s="732" t="s">
        <v>646</v>
      </c>
      <c r="G712" s="731" t="s">
        <v>663</v>
      </c>
      <c r="H712" s="731">
        <v>214433</v>
      </c>
      <c r="I712" s="731">
        <v>214433</v>
      </c>
      <c r="J712" s="731" t="s">
        <v>1174</v>
      </c>
      <c r="K712" s="731" t="s">
        <v>1175</v>
      </c>
      <c r="L712" s="734">
        <v>12.199999999999998</v>
      </c>
      <c r="M712" s="734">
        <v>1</v>
      </c>
      <c r="N712" s="735">
        <v>12.199999999999998</v>
      </c>
    </row>
    <row r="713" spans="1:14" ht="14.45" customHeight="1" x14ac:dyDescent="0.2">
      <c r="A713" s="729" t="s">
        <v>614</v>
      </c>
      <c r="B713" s="730" t="s">
        <v>615</v>
      </c>
      <c r="C713" s="731" t="s">
        <v>640</v>
      </c>
      <c r="D713" s="732" t="s">
        <v>641</v>
      </c>
      <c r="E713" s="733">
        <v>50113001</v>
      </c>
      <c r="F713" s="732" t="s">
        <v>646</v>
      </c>
      <c r="G713" s="731" t="s">
        <v>649</v>
      </c>
      <c r="H713" s="731">
        <v>214525</v>
      </c>
      <c r="I713" s="731">
        <v>214525</v>
      </c>
      <c r="J713" s="731" t="s">
        <v>721</v>
      </c>
      <c r="K713" s="731" t="s">
        <v>722</v>
      </c>
      <c r="L713" s="734">
        <v>26.46</v>
      </c>
      <c r="M713" s="734">
        <v>1</v>
      </c>
      <c r="N713" s="735">
        <v>26.46</v>
      </c>
    </row>
    <row r="714" spans="1:14" ht="14.45" customHeight="1" x14ac:dyDescent="0.2">
      <c r="A714" s="729" t="s">
        <v>614</v>
      </c>
      <c r="B714" s="730" t="s">
        <v>615</v>
      </c>
      <c r="C714" s="731" t="s">
        <v>640</v>
      </c>
      <c r="D714" s="732" t="s">
        <v>641</v>
      </c>
      <c r="E714" s="733">
        <v>50113001</v>
      </c>
      <c r="F714" s="732" t="s">
        <v>646</v>
      </c>
      <c r="G714" s="731" t="s">
        <v>663</v>
      </c>
      <c r="H714" s="731">
        <v>214427</v>
      </c>
      <c r="I714" s="731">
        <v>214427</v>
      </c>
      <c r="J714" s="731" t="s">
        <v>1176</v>
      </c>
      <c r="K714" s="731" t="s">
        <v>1177</v>
      </c>
      <c r="L714" s="734">
        <v>16.577518796992479</v>
      </c>
      <c r="M714" s="734">
        <v>532</v>
      </c>
      <c r="N714" s="735">
        <v>8819.239999999998</v>
      </c>
    </row>
    <row r="715" spans="1:14" ht="14.45" customHeight="1" x14ac:dyDescent="0.2">
      <c r="A715" s="729" t="s">
        <v>614</v>
      </c>
      <c r="B715" s="730" t="s">
        <v>615</v>
      </c>
      <c r="C715" s="731" t="s">
        <v>640</v>
      </c>
      <c r="D715" s="732" t="s">
        <v>641</v>
      </c>
      <c r="E715" s="733">
        <v>50113001</v>
      </c>
      <c r="F715" s="732" t="s">
        <v>646</v>
      </c>
      <c r="G715" s="731" t="s">
        <v>663</v>
      </c>
      <c r="H715" s="731">
        <v>113768</v>
      </c>
      <c r="I715" s="731">
        <v>13768</v>
      </c>
      <c r="J715" s="731" t="s">
        <v>723</v>
      </c>
      <c r="K715" s="731" t="s">
        <v>1472</v>
      </c>
      <c r="L715" s="734">
        <v>89.65000000000002</v>
      </c>
      <c r="M715" s="734">
        <v>1</v>
      </c>
      <c r="N715" s="735">
        <v>89.65000000000002</v>
      </c>
    </row>
    <row r="716" spans="1:14" ht="14.45" customHeight="1" x14ac:dyDescent="0.2">
      <c r="A716" s="729" t="s">
        <v>614</v>
      </c>
      <c r="B716" s="730" t="s">
        <v>615</v>
      </c>
      <c r="C716" s="731" t="s">
        <v>640</v>
      </c>
      <c r="D716" s="732" t="s">
        <v>641</v>
      </c>
      <c r="E716" s="733">
        <v>50113001</v>
      </c>
      <c r="F716" s="732" t="s">
        <v>646</v>
      </c>
      <c r="G716" s="731" t="s">
        <v>663</v>
      </c>
      <c r="H716" s="731">
        <v>848765</v>
      </c>
      <c r="I716" s="731">
        <v>107938</v>
      </c>
      <c r="J716" s="731" t="s">
        <v>723</v>
      </c>
      <c r="K716" s="731" t="s">
        <v>1473</v>
      </c>
      <c r="L716" s="734">
        <v>128.71333333333334</v>
      </c>
      <c r="M716" s="734">
        <v>3</v>
      </c>
      <c r="N716" s="735">
        <v>386.14</v>
      </c>
    </row>
    <row r="717" spans="1:14" ht="14.45" customHeight="1" x14ac:dyDescent="0.2">
      <c r="A717" s="729" t="s">
        <v>614</v>
      </c>
      <c r="B717" s="730" t="s">
        <v>615</v>
      </c>
      <c r="C717" s="731" t="s">
        <v>640</v>
      </c>
      <c r="D717" s="732" t="s">
        <v>641</v>
      </c>
      <c r="E717" s="733">
        <v>50113001</v>
      </c>
      <c r="F717" s="732" t="s">
        <v>646</v>
      </c>
      <c r="G717" s="731" t="s">
        <v>649</v>
      </c>
      <c r="H717" s="731">
        <v>213255</v>
      </c>
      <c r="I717" s="731">
        <v>213255</v>
      </c>
      <c r="J717" s="731" t="s">
        <v>1474</v>
      </c>
      <c r="K717" s="731" t="s">
        <v>1475</v>
      </c>
      <c r="L717" s="734">
        <v>125.57000000000002</v>
      </c>
      <c r="M717" s="734">
        <v>1</v>
      </c>
      <c r="N717" s="735">
        <v>125.57000000000002</v>
      </c>
    </row>
    <row r="718" spans="1:14" ht="14.45" customHeight="1" x14ac:dyDescent="0.2">
      <c r="A718" s="729" t="s">
        <v>614</v>
      </c>
      <c r="B718" s="730" t="s">
        <v>615</v>
      </c>
      <c r="C718" s="731" t="s">
        <v>640</v>
      </c>
      <c r="D718" s="732" t="s">
        <v>641</v>
      </c>
      <c r="E718" s="733">
        <v>50113001</v>
      </c>
      <c r="F718" s="732" t="s">
        <v>646</v>
      </c>
      <c r="G718" s="731" t="s">
        <v>649</v>
      </c>
      <c r="H718" s="731">
        <v>198191</v>
      </c>
      <c r="I718" s="731">
        <v>98191</v>
      </c>
      <c r="J718" s="731" t="s">
        <v>725</v>
      </c>
      <c r="K718" s="731" t="s">
        <v>726</v>
      </c>
      <c r="L718" s="734">
        <v>187.43999999999997</v>
      </c>
      <c r="M718" s="734">
        <v>1</v>
      </c>
      <c r="N718" s="735">
        <v>187.43999999999997</v>
      </c>
    </row>
    <row r="719" spans="1:14" ht="14.45" customHeight="1" x14ac:dyDescent="0.2">
      <c r="A719" s="729" t="s">
        <v>614</v>
      </c>
      <c r="B719" s="730" t="s">
        <v>615</v>
      </c>
      <c r="C719" s="731" t="s">
        <v>640</v>
      </c>
      <c r="D719" s="732" t="s">
        <v>641</v>
      </c>
      <c r="E719" s="733">
        <v>50113001</v>
      </c>
      <c r="F719" s="732" t="s">
        <v>646</v>
      </c>
      <c r="G719" s="731" t="s">
        <v>649</v>
      </c>
      <c r="H719" s="731">
        <v>193105</v>
      </c>
      <c r="I719" s="731">
        <v>93105</v>
      </c>
      <c r="J719" s="731" t="s">
        <v>727</v>
      </c>
      <c r="K719" s="731" t="s">
        <v>729</v>
      </c>
      <c r="L719" s="734">
        <v>208.32999999999998</v>
      </c>
      <c r="M719" s="734">
        <v>8</v>
      </c>
      <c r="N719" s="735">
        <v>1666.6399999999999</v>
      </c>
    </row>
    <row r="720" spans="1:14" ht="14.45" customHeight="1" x14ac:dyDescent="0.2">
      <c r="A720" s="729" t="s">
        <v>614</v>
      </c>
      <c r="B720" s="730" t="s">
        <v>615</v>
      </c>
      <c r="C720" s="731" t="s">
        <v>640</v>
      </c>
      <c r="D720" s="732" t="s">
        <v>641</v>
      </c>
      <c r="E720" s="733">
        <v>50113001</v>
      </c>
      <c r="F720" s="732" t="s">
        <v>646</v>
      </c>
      <c r="G720" s="731" t="s">
        <v>649</v>
      </c>
      <c r="H720" s="731">
        <v>201992</v>
      </c>
      <c r="I720" s="731">
        <v>201992</v>
      </c>
      <c r="J720" s="731" t="s">
        <v>730</v>
      </c>
      <c r="K720" s="731" t="s">
        <v>732</v>
      </c>
      <c r="L720" s="734">
        <v>553.08833333333325</v>
      </c>
      <c r="M720" s="734">
        <v>6</v>
      </c>
      <c r="N720" s="735">
        <v>3318.5299999999997</v>
      </c>
    </row>
    <row r="721" spans="1:14" ht="14.45" customHeight="1" x14ac:dyDescent="0.2">
      <c r="A721" s="729" t="s">
        <v>614</v>
      </c>
      <c r="B721" s="730" t="s">
        <v>615</v>
      </c>
      <c r="C721" s="731" t="s">
        <v>640</v>
      </c>
      <c r="D721" s="732" t="s">
        <v>641</v>
      </c>
      <c r="E721" s="733">
        <v>50113001</v>
      </c>
      <c r="F721" s="732" t="s">
        <v>646</v>
      </c>
      <c r="G721" s="731" t="s">
        <v>649</v>
      </c>
      <c r="H721" s="731">
        <v>114075</v>
      </c>
      <c r="I721" s="731">
        <v>14075</v>
      </c>
      <c r="J721" s="731" t="s">
        <v>730</v>
      </c>
      <c r="K721" s="731" t="s">
        <v>731</v>
      </c>
      <c r="L721" s="734">
        <v>294.61</v>
      </c>
      <c r="M721" s="734">
        <v>1</v>
      </c>
      <c r="N721" s="735">
        <v>294.61</v>
      </c>
    </row>
    <row r="722" spans="1:14" ht="14.45" customHeight="1" x14ac:dyDescent="0.2">
      <c r="A722" s="729" t="s">
        <v>614</v>
      </c>
      <c r="B722" s="730" t="s">
        <v>615</v>
      </c>
      <c r="C722" s="731" t="s">
        <v>640</v>
      </c>
      <c r="D722" s="732" t="s">
        <v>641</v>
      </c>
      <c r="E722" s="733">
        <v>50113001</v>
      </c>
      <c r="F722" s="732" t="s">
        <v>646</v>
      </c>
      <c r="G722" s="731" t="s">
        <v>649</v>
      </c>
      <c r="H722" s="731">
        <v>844831</v>
      </c>
      <c r="I722" s="731">
        <v>9999999</v>
      </c>
      <c r="J722" s="731" t="s">
        <v>1476</v>
      </c>
      <c r="K722" s="731" t="s">
        <v>1477</v>
      </c>
      <c r="L722" s="734">
        <v>2920.0099999999998</v>
      </c>
      <c r="M722" s="734">
        <v>1</v>
      </c>
      <c r="N722" s="735">
        <v>2920.0099999999998</v>
      </c>
    </row>
    <row r="723" spans="1:14" ht="14.45" customHeight="1" x14ac:dyDescent="0.2">
      <c r="A723" s="729" t="s">
        <v>614</v>
      </c>
      <c r="B723" s="730" t="s">
        <v>615</v>
      </c>
      <c r="C723" s="731" t="s">
        <v>640</v>
      </c>
      <c r="D723" s="732" t="s">
        <v>641</v>
      </c>
      <c r="E723" s="733">
        <v>50113001</v>
      </c>
      <c r="F723" s="732" t="s">
        <v>646</v>
      </c>
      <c r="G723" s="731" t="s">
        <v>649</v>
      </c>
      <c r="H723" s="731">
        <v>241672</v>
      </c>
      <c r="I723" s="731">
        <v>241672</v>
      </c>
      <c r="J723" s="731" t="s">
        <v>1183</v>
      </c>
      <c r="K723" s="731" t="s">
        <v>1184</v>
      </c>
      <c r="L723" s="734">
        <v>111.41</v>
      </c>
      <c r="M723" s="734">
        <v>120</v>
      </c>
      <c r="N723" s="735">
        <v>13369.199999999999</v>
      </c>
    </row>
    <row r="724" spans="1:14" ht="14.45" customHeight="1" x14ac:dyDescent="0.2">
      <c r="A724" s="729" t="s">
        <v>614</v>
      </c>
      <c r="B724" s="730" t="s">
        <v>615</v>
      </c>
      <c r="C724" s="731" t="s">
        <v>640</v>
      </c>
      <c r="D724" s="732" t="s">
        <v>641</v>
      </c>
      <c r="E724" s="733">
        <v>50113001</v>
      </c>
      <c r="F724" s="732" t="s">
        <v>646</v>
      </c>
      <c r="G724" s="731" t="s">
        <v>649</v>
      </c>
      <c r="H724" s="731">
        <v>104071</v>
      </c>
      <c r="I724" s="731">
        <v>4071</v>
      </c>
      <c r="J724" s="731" t="s">
        <v>741</v>
      </c>
      <c r="K724" s="731" t="s">
        <v>1185</v>
      </c>
      <c r="L724" s="734">
        <v>224.11</v>
      </c>
      <c r="M724" s="734">
        <v>1</v>
      </c>
      <c r="N724" s="735">
        <v>224.11</v>
      </c>
    </row>
    <row r="725" spans="1:14" ht="14.45" customHeight="1" x14ac:dyDescent="0.2">
      <c r="A725" s="729" t="s">
        <v>614</v>
      </c>
      <c r="B725" s="730" t="s">
        <v>615</v>
      </c>
      <c r="C725" s="731" t="s">
        <v>640</v>
      </c>
      <c r="D725" s="732" t="s">
        <v>641</v>
      </c>
      <c r="E725" s="733">
        <v>50113001</v>
      </c>
      <c r="F725" s="732" t="s">
        <v>646</v>
      </c>
      <c r="G725" s="731" t="s">
        <v>649</v>
      </c>
      <c r="H725" s="731">
        <v>185656</v>
      </c>
      <c r="I725" s="731">
        <v>85656</v>
      </c>
      <c r="J725" s="731" t="s">
        <v>749</v>
      </c>
      <c r="K725" s="731" t="s">
        <v>750</v>
      </c>
      <c r="L725" s="734">
        <v>69.83</v>
      </c>
      <c r="M725" s="734">
        <v>3</v>
      </c>
      <c r="N725" s="735">
        <v>209.49</v>
      </c>
    </row>
    <row r="726" spans="1:14" ht="14.45" customHeight="1" x14ac:dyDescent="0.2">
      <c r="A726" s="729" t="s">
        <v>614</v>
      </c>
      <c r="B726" s="730" t="s">
        <v>615</v>
      </c>
      <c r="C726" s="731" t="s">
        <v>640</v>
      </c>
      <c r="D726" s="732" t="s">
        <v>641</v>
      </c>
      <c r="E726" s="733">
        <v>50113001</v>
      </c>
      <c r="F726" s="732" t="s">
        <v>646</v>
      </c>
      <c r="G726" s="731" t="s">
        <v>649</v>
      </c>
      <c r="H726" s="731">
        <v>226525</v>
      </c>
      <c r="I726" s="731">
        <v>226525</v>
      </c>
      <c r="J726" s="731" t="s">
        <v>751</v>
      </c>
      <c r="K726" s="731" t="s">
        <v>752</v>
      </c>
      <c r="L726" s="734">
        <v>66.34</v>
      </c>
      <c r="M726" s="734">
        <v>4</v>
      </c>
      <c r="N726" s="735">
        <v>265.36</v>
      </c>
    </row>
    <row r="727" spans="1:14" ht="14.45" customHeight="1" x14ac:dyDescent="0.2">
      <c r="A727" s="729" t="s">
        <v>614</v>
      </c>
      <c r="B727" s="730" t="s">
        <v>615</v>
      </c>
      <c r="C727" s="731" t="s">
        <v>640</v>
      </c>
      <c r="D727" s="732" t="s">
        <v>641</v>
      </c>
      <c r="E727" s="733">
        <v>50113001</v>
      </c>
      <c r="F727" s="732" t="s">
        <v>646</v>
      </c>
      <c r="G727" s="731" t="s">
        <v>663</v>
      </c>
      <c r="H727" s="731">
        <v>159448</v>
      </c>
      <c r="I727" s="731">
        <v>59448</v>
      </c>
      <c r="J727" s="731" t="s">
        <v>1478</v>
      </c>
      <c r="K727" s="731" t="s">
        <v>1479</v>
      </c>
      <c r="L727" s="734">
        <v>241.95</v>
      </c>
      <c r="M727" s="734">
        <v>1</v>
      </c>
      <c r="N727" s="735">
        <v>241.95</v>
      </c>
    </row>
    <row r="728" spans="1:14" ht="14.45" customHeight="1" x14ac:dyDescent="0.2">
      <c r="A728" s="729" t="s">
        <v>614</v>
      </c>
      <c r="B728" s="730" t="s">
        <v>615</v>
      </c>
      <c r="C728" s="731" t="s">
        <v>640</v>
      </c>
      <c r="D728" s="732" t="s">
        <v>641</v>
      </c>
      <c r="E728" s="733">
        <v>50113001</v>
      </c>
      <c r="F728" s="732" t="s">
        <v>646</v>
      </c>
      <c r="G728" s="731" t="s">
        <v>649</v>
      </c>
      <c r="H728" s="731">
        <v>905098</v>
      </c>
      <c r="I728" s="731">
        <v>23989</v>
      </c>
      <c r="J728" s="731" t="s">
        <v>754</v>
      </c>
      <c r="K728" s="731" t="s">
        <v>329</v>
      </c>
      <c r="L728" s="734">
        <v>398.86099999999999</v>
      </c>
      <c r="M728" s="734">
        <v>7</v>
      </c>
      <c r="N728" s="735">
        <v>2792.027</v>
      </c>
    </row>
    <row r="729" spans="1:14" ht="14.45" customHeight="1" x14ac:dyDescent="0.2">
      <c r="A729" s="729" t="s">
        <v>614</v>
      </c>
      <c r="B729" s="730" t="s">
        <v>615</v>
      </c>
      <c r="C729" s="731" t="s">
        <v>640</v>
      </c>
      <c r="D729" s="732" t="s">
        <v>641</v>
      </c>
      <c r="E729" s="733">
        <v>50113001</v>
      </c>
      <c r="F729" s="732" t="s">
        <v>646</v>
      </c>
      <c r="G729" s="731" t="s">
        <v>649</v>
      </c>
      <c r="H729" s="731">
        <v>920154</v>
      </c>
      <c r="I729" s="731">
        <v>0</v>
      </c>
      <c r="J729" s="731" t="s">
        <v>755</v>
      </c>
      <c r="K729" s="731" t="s">
        <v>329</v>
      </c>
      <c r="L729" s="734">
        <v>247.31999999999996</v>
      </c>
      <c r="M729" s="734">
        <v>2</v>
      </c>
      <c r="N729" s="735">
        <v>494.63999999999993</v>
      </c>
    </row>
    <row r="730" spans="1:14" ht="14.45" customHeight="1" x14ac:dyDescent="0.2">
      <c r="A730" s="729" t="s">
        <v>614</v>
      </c>
      <c r="B730" s="730" t="s">
        <v>615</v>
      </c>
      <c r="C730" s="731" t="s">
        <v>640</v>
      </c>
      <c r="D730" s="732" t="s">
        <v>641</v>
      </c>
      <c r="E730" s="733">
        <v>50113001</v>
      </c>
      <c r="F730" s="732" t="s">
        <v>646</v>
      </c>
      <c r="G730" s="731" t="s">
        <v>649</v>
      </c>
      <c r="H730" s="731">
        <v>500088</v>
      </c>
      <c r="I730" s="731">
        <v>0</v>
      </c>
      <c r="J730" s="731" t="s">
        <v>1480</v>
      </c>
      <c r="K730" s="731" t="s">
        <v>329</v>
      </c>
      <c r="L730" s="734">
        <v>165.82999999999998</v>
      </c>
      <c r="M730" s="734">
        <v>8</v>
      </c>
      <c r="N730" s="735">
        <v>1326.6399999999999</v>
      </c>
    </row>
    <row r="731" spans="1:14" ht="14.45" customHeight="1" x14ac:dyDescent="0.2">
      <c r="A731" s="729" t="s">
        <v>614</v>
      </c>
      <c r="B731" s="730" t="s">
        <v>615</v>
      </c>
      <c r="C731" s="731" t="s">
        <v>640</v>
      </c>
      <c r="D731" s="732" t="s">
        <v>641</v>
      </c>
      <c r="E731" s="733">
        <v>50113001</v>
      </c>
      <c r="F731" s="732" t="s">
        <v>646</v>
      </c>
      <c r="G731" s="731" t="s">
        <v>649</v>
      </c>
      <c r="H731" s="731">
        <v>29468</v>
      </c>
      <c r="I731" s="731">
        <v>29468</v>
      </c>
      <c r="J731" s="731" t="s">
        <v>1188</v>
      </c>
      <c r="K731" s="731" t="s">
        <v>1189</v>
      </c>
      <c r="L731" s="734">
        <v>534.03</v>
      </c>
      <c r="M731" s="734">
        <v>1</v>
      </c>
      <c r="N731" s="735">
        <v>534.03</v>
      </c>
    </row>
    <row r="732" spans="1:14" ht="14.45" customHeight="1" x14ac:dyDescent="0.2">
      <c r="A732" s="729" t="s">
        <v>614</v>
      </c>
      <c r="B732" s="730" t="s">
        <v>615</v>
      </c>
      <c r="C732" s="731" t="s">
        <v>640</v>
      </c>
      <c r="D732" s="732" t="s">
        <v>641</v>
      </c>
      <c r="E732" s="733">
        <v>50113001</v>
      </c>
      <c r="F732" s="732" t="s">
        <v>646</v>
      </c>
      <c r="G732" s="731" t="s">
        <v>329</v>
      </c>
      <c r="H732" s="731">
        <v>215473</v>
      </c>
      <c r="I732" s="731">
        <v>215473</v>
      </c>
      <c r="J732" s="731" t="s">
        <v>1481</v>
      </c>
      <c r="K732" s="731" t="s">
        <v>1482</v>
      </c>
      <c r="L732" s="734">
        <v>336.27</v>
      </c>
      <c r="M732" s="734">
        <v>1</v>
      </c>
      <c r="N732" s="735">
        <v>336.27</v>
      </c>
    </row>
    <row r="733" spans="1:14" ht="14.45" customHeight="1" x14ac:dyDescent="0.2">
      <c r="A733" s="729" t="s">
        <v>614</v>
      </c>
      <c r="B733" s="730" t="s">
        <v>615</v>
      </c>
      <c r="C733" s="731" t="s">
        <v>640</v>
      </c>
      <c r="D733" s="732" t="s">
        <v>641</v>
      </c>
      <c r="E733" s="733">
        <v>50113001</v>
      </c>
      <c r="F733" s="732" t="s">
        <v>646</v>
      </c>
      <c r="G733" s="731" t="s">
        <v>329</v>
      </c>
      <c r="H733" s="731">
        <v>215474</v>
      </c>
      <c r="I733" s="731">
        <v>215474</v>
      </c>
      <c r="J733" s="731" t="s">
        <v>1483</v>
      </c>
      <c r="K733" s="731" t="s">
        <v>1484</v>
      </c>
      <c r="L733" s="734">
        <v>531.38000000000011</v>
      </c>
      <c r="M733" s="734">
        <v>1</v>
      </c>
      <c r="N733" s="735">
        <v>531.38000000000011</v>
      </c>
    </row>
    <row r="734" spans="1:14" ht="14.45" customHeight="1" x14ac:dyDescent="0.2">
      <c r="A734" s="729" t="s">
        <v>614</v>
      </c>
      <c r="B734" s="730" t="s">
        <v>615</v>
      </c>
      <c r="C734" s="731" t="s">
        <v>640</v>
      </c>
      <c r="D734" s="732" t="s">
        <v>641</v>
      </c>
      <c r="E734" s="733">
        <v>50113001</v>
      </c>
      <c r="F734" s="732" t="s">
        <v>646</v>
      </c>
      <c r="G734" s="731" t="s">
        <v>649</v>
      </c>
      <c r="H734" s="731">
        <v>159643</v>
      </c>
      <c r="I734" s="731">
        <v>59643</v>
      </c>
      <c r="J734" s="731" t="s">
        <v>1485</v>
      </c>
      <c r="K734" s="731" t="s">
        <v>1486</v>
      </c>
      <c r="L734" s="734">
        <v>108.57000000000001</v>
      </c>
      <c r="M734" s="734">
        <v>1</v>
      </c>
      <c r="N734" s="735">
        <v>108.57000000000001</v>
      </c>
    </row>
    <row r="735" spans="1:14" ht="14.45" customHeight="1" x14ac:dyDescent="0.2">
      <c r="A735" s="729" t="s">
        <v>614</v>
      </c>
      <c r="B735" s="730" t="s">
        <v>615</v>
      </c>
      <c r="C735" s="731" t="s">
        <v>640</v>
      </c>
      <c r="D735" s="732" t="s">
        <v>641</v>
      </c>
      <c r="E735" s="733">
        <v>50113001</v>
      </c>
      <c r="F735" s="732" t="s">
        <v>646</v>
      </c>
      <c r="G735" s="731" t="s">
        <v>649</v>
      </c>
      <c r="H735" s="731">
        <v>162597</v>
      </c>
      <c r="I735" s="731">
        <v>62597</v>
      </c>
      <c r="J735" s="731" t="s">
        <v>1487</v>
      </c>
      <c r="K735" s="731" t="s">
        <v>1488</v>
      </c>
      <c r="L735" s="734">
        <v>77.89</v>
      </c>
      <c r="M735" s="734">
        <v>2</v>
      </c>
      <c r="N735" s="735">
        <v>155.78</v>
      </c>
    </row>
    <row r="736" spans="1:14" ht="14.45" customHeight="1" x14ac:dyDescent="0.2">
      <c r="A736" s="729" t="s">
        <v>614</v>
      </c>
      <c r="B736" s="730" t="s">
        <v>615</v>
      </c>
      <c r="C736" s="731" t="s">
        <v>640</v>
      </c>
      <c r="D736" s="732" t="s">
        <v>641</v>
      </c>
      <c r="E736" s="733">
        <v>50113001</v>
      </c>
      <c r="F736" s="732" t="s">
        <v>646</v>
      </c>
      <c r="G736" s="731" t="s">
        <v>649</v>
      </c>
      <c r="H736" s="731">
        <v>447</v>
      </c>
      <c r="I736" s="731">
        <v>447</v>
      </c>
      <c r="J736" s="731" t="s">
        <v>1489</v>
      </c>
      <c r="K736" s="731" t="s">
        <v>1490</v>
      </c>
      <c r="L736" s="734">
        <v>178.35</v>
      </c>
      <c r="M736" s="734">
        <v>3</v>
      </c>
      <c r="N736" s="735">
        <v>535.04999999999995</v>
      </c>
    </row>
    <row r="737" spans="1:14" ht="14.45" customHeight="1" x14ac:dyDescent="0.2">
      <c r="A737" s="729" t="s">
        <v>614</v>
      </c>
      <c r="B737" s="730" t="s">
        <v>615</v>
      </c>
      <c r="C737" s="731" t="s">
        <v>640</v>
      </c>
      <c r="D737" s="732" t="s">
        <v>641</v>
      </c>
      <c r="E737" s="733">
        <v>50113001</v>
      </c>
      <c r="F737" s="732" t="s">
        <v>646</v>
      </c>
      <c r="G737" s="731" t="s">
        <v>649</v>
      </c>
      <c r="H737" s="731">
        <v>157586</v>
      </c>
      <c r="I737" s="731">
        <v>57586</v>
      </c>
      <c r="J737" s="731" t="s">
        <v>1491</v>
      </c>
      <c r="K737" s="731" t="s">
        <v>1492</v>
      </c>
      <c r="L737" s="734">
        <v>73.619999999999976</v>
      </c>
      <c r="M737" s="734">
        <v>1</v>
      </c>
      <c r="N737" s="735">
        <v>73.619999999999976</v>
      </c>
    </row>
    <row r="738" spans="1:14" ht="14.45" customHeight="1" x14ac:dyDescent="0.2">
      <c r="A738" s="729" t="s">
        <v>614</v>
      </c>
      <c r="B738" s="730" t="s">
        <v>615</v>
      </c>
      <c r="C738" s="731" t="s">
        <v>640</v>
      </c>
      <c r="D738" s="732" t="s">
        <v>641</v>
      </c>
      <c r="E738" s="733">
        <v>50113001</v>
      </c>
      <c r="F738" s="732" t="s">
        <v>646</v>
      </c>
      <c r="G738" s="731" t="s">
        <v>649</v>
      </c>
      <c r="H738" s="731">
        <v>846413</v>
      </c>
      <c r="I738" s="731">
        <v>57585</v>
      </c>
      <c r="J738" s="731" t="s">
        <v>768</v>
      </c>
      <c r="K738" s="731" t="s">
        <v>769</v>
      </c>
      <c r="L738" s="734">
        <v>133.11999999999995</v>
      </c>
      <c r="M738" s="734">
        <v>1</v>
      </c>
      <c r="N738" s="735">
        <v>133.11999999999995</v>
      </c>
    </row>
    <row r="739" spans="1:14" ht="14.45" customHeight="1" x14ac:dyDescent="0.2">
      <c r="A739" s="729" t="s">
        <v>614</v>
      </c>
      <c r="B739" s="730" t="s">
        <v>615</v>
      </c>
      <c r="C739" s="731" t="s">
        <v>640</v>
      </c>
      <c r="D739" s="732" t="s">
        <v>641</v>
      </c>
      <c r="E739" s="733">
        <v>50113001</v>
      </c>
      <c r="F739" s="732" t="s">
        <v>646</v>
      </c>
      <c r="G739" s="731" t="s">
        <v>649</v>
      </c>
      <c r="H739" s="731">
        <v>500618</v>
      </c>
      <c r="I739" s="731">
        <v>125753</v>
      </c>
      <c r="J739" s="731" t="s">
        <v>1333</v>
      </c>
      <c r="K739" s="731" t="s">
        <v>1334</v>
      </c>
      <c r="L739" s="734">
        <v>300.53999999999996</v>
      </c>
      <c r="M739" s="734">
        <v>1</v>
      </c>
      <c r="N739" s="735">
        <v>300.53999999999996</v>
      </c>
    </row>
    <row r="740" spans="1:14" ht="14.45" customHeight="1" x14ac:dyDescent="0.2">
      <c r="A740" s="729" t="s">
        <v>614</v>
      </c>
      <c r="B740" s="730" t="s">
        <v>615</v>
      </c>
      <c r="C740" s="731" t="s">
        <v>640</v>
      </c>
      <c r="D740" s="732" t="s">
        <v>641</v>
      </c>
      <c r="E740" s="733">
        <v>50113001</v>
      </c>
      <c r="F740" s="732" t="s">
        <v>646</v>
      </c>
      <c r="G740" s="731" t="s">
        <v>649</v>
      </c>
      <c r="H740" s="731">
        <v>181293</v>
      </c>
      <c r="I740" s="731">
        <v>181293</v>
      </c>
      <c r="J740" s="731" t="s">
        <v>772</v>
      </c>
      <c r="K740" s="731" t="s">
        <v>773</v>
      </c>
      <c r="L740" s="734">
        <v>229.01999999999995</v>
      </c>
      <c r="M740" s="734">
        <v>1</v>
      </c>
      <c r="N740" s="735">
        <v>229.01999999999995</v>
      </c>
    </row>
    <row r="741" spans="1:14" ht="14.45" customHeight="1" x14ac:dyDescent="0.2">
      <c r="A741" s="729" t="s">
        <v>614</v>
      </c>
      <c r="B741" s="730" t="s">
        <v>615</v>
      </c>
      <c r="C741" s="731" t="s">
        <v>640</v>
      </c>
      <c r="D741" s="732" t="s">
        <v>641</v>
      </c>
      <c r="E741" s="733">
        <v>50113001</v>
      </c>
      <c r="F741" s="732" t="s">
        <v>646</v>
      </c>
      <c r="G741" s="731" t="s">
        <v>649</v>
      </c>
      <c r="H741" s="731">
        <v>149990</v>
      </c>
      <c r="I741" s="731">
        <v>49990</v>
      </c>
      <c r="J741" s="731" t="s">
        <v>778</v>
      </c>
      <c r="K741" s="731" t="s">
        <v>1196</v>
      </c>
      <c r="L741" s="734">
        <v>170.18999927132512</v>
      </c>
      <c r="M741" s="734">
        <v>42</v>
      </c>
      <c r="N741" s="735">
        <v>7147.9799693956556</v>
      </c>
    </row>
    <row r="742" spans="1:14" ht="14.45" customHeight="1" x14ac:dyDescent="0.2">
      <c r="A742" s="729" t="s">
        <v>614</v>
      </c>
      <c r="B742" s="730" t="s">
        <v>615</v>
      </c>
      <c r="C742" s="731" t="s">
        <v>640</v>
      </c>
      <c r="D742" s="732" t="s">
        <v>641</v>
      </c>
      <c r="E742" s="733">
        <v>50113001</v>
      </c>
      <c r="F742" s="732" t="s">
        <v>646</v>
      </c>
      <c r="G742" s="731" t="s">
        <v>649</v>
      </c>
      <c r="H742" s="731">
        <v>147862</v>
      </c>
      <c r="I742" s="731">
        <v>47862</v>
      </c>
      <c r="J742" s="731" t="s">
        <v>1493</v>
      </c>
      <c r="K742" s="731" t="s">
        <v>1494</v>
      </c>
      <c r="L742" s="734">
        <v>140.36000000000001</v>
      </c>
      <c r="M742" s="734">
        <v>2</v>
      </c>
      <c r="N742" s="735">
        <v>280.72000000000003</v>
      </c>
    </row>
    <row r="743" spans="1:14" ht="14.45" customHeight="1" x14ac:dyDescent="0.2">
      <c r="A743" s="729" t="s">
        <v>614</v>
      </c>
      <c r="B743" s="730" t="s">
        <v>615</v>
      </c>
      <c r="C743" s="731" t="s">
        <v>640</v>
      </c>
      <c r="D743" s="732" t="s">
        <v>641</v>
      </c>
      <c r="E743" s="733">
        <v>50113001</v>
      </c>
      <c r="F743" s="732" t="s">
        <v>646</v>
      </c>
      <c r="G743" s="731" t="s">
        <v>649</v>
      </c>
      <c r="H743" s="731">
        <v>848992</v>
      </c>
      <c r="I743" s="731">
        <v>119658</v>
      </c>
      <c r="J743" s="731" t="s">
        <v>1495</v>
      </c>
      <c r="K743" s="731" t="s">
        <v>1496</v>
      </c>
      <c r="L743" s="734">
        <v>80.689999999999984</v>
      </c>
      <c r="M743" s="734">
        <v>1</v>
      </c>
      <c r="N743" s="735">
        <v>80.689999999999984</v>
      </c>
    </row>
    <row r="744" spans="1:14" ht="14.45" customHeight="1" x14ac:dyDescent="0.2">
      <c r="A744" s="729" t="s">
        <v>614</v>
      </c>
      <c r="B744" s="730" t="s">
        <v>615</v>
      </c>
      <c r="C744" s="731" t="s">
        <v>640</v>
      </c>
      <c r="D744" s="732" t="s">
        <v>641</v>
      </c>
      <c r="E744" s="733">
        <v>50113001</v>
      </c>
      <c r="F744" s="732" t="s">
        <v>646</v>
      </c>
      <c r="G744" s="731" t="s">
        <v>649</v>
      </c>
      <c r="H744" s="731">
        <v>173498</v>
      </c>
      <c r="I744" s="731">
        <v>173498</v>
      </c>
      <c r="J744" s="731" t="s">
        <v>1497</v>
      </c>
      <c r="K744" s="731" t="s">
        <v>1498</v>
      </c>
      <c r="L744" s="734">
        <v>215.965</v>
      </c>
      <c r="M744" s="734">
        <v>2</v>
      </c>
      <c r="N744" s="735">
        <v>431.93</v>
      </c>
    </row>
    <row r="745" spans="1:14" ht="14.45" customHeight="1" x14ac:dyDescent="0.2">
      <c r="A745" s="729" t="s">
        <v>614</v>
      </c>
      <c r="B745" s="730" t="s">
        <v>615</v>
      </c>
      <c r="C745" s="731" t="s">
        <v>640</v>
      </c>
      <c r="D745" s="732" t="s">
        <v>641</v>
      </c>
      <c r="E745" s="733">
        <v>50113001</v>
      </c>
      <c r="F745" s="732" t="s">
        <v>646</v>
      </c>
      <c r="G745" s="731" t="s">
        <v>663</v>
      </c>
      <c r="H745" s="731">
        <v>153639</v>
      </c>
      <c r="I745" s="731">
        <v>53639</v>
      </c>
      <c r="J745" s="731" t="s">
        <v>1499</v>
      </c>
      <c r="K745" s="731" t="s">
        <v>1500</v>
      </c>
      <c r="L745" s="734">
        <v>80.362499999999997</v>
      </c>
      <c r="M745" s="734">
        <v>4</v>
      </c>
      <c r="N745" s="735">
        <v>321.45</v>
      </c>
    </row>
    <row r="746" spans="1:14" ht="14.45" customHeight="1" x14ac:dyDescent="0.2">
      <c r="A746" s="729" t="s">
        <v>614</v>
      </c>
      <c r="B746" s="730" t="s">
        <v>615</v>
      </c>
      <c r="C746" s="731" t="s">
        <v>640</v>
      </c>
      <c r="D746" s="732" t="s">
        <v>641</v>
      </c>
      <c r="E746" s="733">
        <v>50113001</v>
      </c>
      <c r="F746" s="732" t="s">
        <v>646</v>
      </c>
      <c r="G746" s="731" t="s">
        <v>663</v>
      </c>
      <c r="H746" s="731">
        <v>213490</v>
      </c>
      <c r="I746" s="731">
        <v>213490</v>
      </c>
      <c r="J746" s="731" t="s">
        <v>788</v>
      </c>
      <c r="K746" s="731" t="s">
        <v>1337</v>
      </c>
      <c r="L746" s="734">
        <v>913.65</v>
      </c>
      <c r="M746" s="734">
        <v>1</v>
      </c>
      <c r="N746" s="735">
        <v>913.65</v>
      </c>
    </row>
    <row r="747" spans="1:14" ht="14.45" customHeight="1" x14ac:dyDescent="0.2">
      <c r="A747" s="729" t="s">
        <v>614</v>
      </c>
      <c r="B747" s="730" t="s">
        <v>615</v>
      </c>
      <c r="C747" s="731" t="s">
        <v>640</v>
      </c>
      <c r="D747" s="732" t="s">
        <v>641</v>
      </c>
      <c r="E747" s="733">
        <v>50113001</v>
      </c>
      <c r="F747" s="732" t="s">
        <v>646</v>
      </c>
      <c r="G747" s="731" t="s">
        <v>663</v>
      </c>
      <c r="H747" s="731">
        <v>213494</v>
      </c>
      <c r="I747" s="731">
        <v>213494</v>
      </c>
      <c r="J747" s="731" t="s">
        <v>788</v>
      </c>
      <c r="K747" s="731" t="s">
        <v>792</v>
      </c>
      <c r="L747" s="734">
        <v>408.91484848484845</v>
      </c>
      <c r="M747" s="734">
        <v>66</v>
      </c>
      <c r="N747" s="735">
        <v>26988.379999999997</v>
      </c>
    </row>
    <row r="748" spans="1:14" ht="14.45" customHeight="1" x14ac:dyDescent="0.2">
      <c r="A748" s="729" t="s">
        <v>614</v>
      </c>
      <c r="B748" s="730" t="s">
        <v>615</v>
      </c>
      <c r="C748" s="731" t="s">
        <v>640</v>
      </c>
      <c r="D748" s="732" t="s">
        <v>641</v>
      </c>
      <c r="E748" s="733">
        <v>50113001</v>
      </c>
      <c r="F748" s="732" t="s">
        <v>646</v>
      </c>
      <c r="G748" s="731" t="s">
        <v>663</v>
      </c>
      <c r="H748" s="731">
        <v>213485</v>
      </c>
      <c r="I748" s="731">
        <v>213485</v>
      </c>
      <c r="J748" s="731" t="s">
        <v>788</v>
      </c>
      <c r="K748" s="731" t="s">
        <v>789</v>
      </c>
      <c r="L748" s="734">
        <v>721.19200000000001</v>
      </c>
      <c r="M748" s="734">
        <v>5</v>
      </c>
      <c r="N748" s="735">
        <v>3605.96</v>
      </c>
    </row>
    <row r="749" spans="1:14" ht="14.45" customHeight="1" x14ac:dyDescent="0.2">
      <c r="A749" s="729" t="s">
        <v>614</v>
      </c>
      <c r="B749" s="730" t="s">
        <v>615</v>
      </c>
      <c r="C749" s="731" t="s">
        <v>640</v>
      </c>
      <c r="D749" s="732" t="s">
        <v>641</v>
      </c>
      <c r="E749" s="733">
        <v>50113001</v>
      </c>
      <c r="F749" s="732" t="s">
        <v>646</v>
      </c>
      <c r="G749" s="731" t="s">
        <v>663</v>
      </c>
      <c r="H749" s="731">
        <v>213487</v>
      </c>
      <c r="I749" s="731">
        <v>213487</v>
      </c>
      <c r="J749" s="731" t="s">
        <v>788</v>
      </c>
      <c r="K749" s="731" t="s">
        <v>791</v>
      </c>
      <c r="L749" s="734">
        <v>271.84999999999997</v>
      </c>
      <c r="M749" s="734">
        <v>8</v>
      </c>
      <c r="N749" s="735">
        <v>2174.7999999999997</v>
      </c>
    </row>
    <row r="750" spans="1:14" ht="14.45" customHeight="1" x14ac:dyDescent="0.2">
      <c r="A750" s="729" t="s">
        <v>614</v>
      </c>
      <c r="B750" s="730" t="s">
        <v>615</v>
      </c>
      <c r="C750" s="731" t="s">
        <v>640</v>
      </c>
      <c r="D750" s="732" t="s">
        <v>641</v>
      </c>
      <c r="E750" s="733">
        <v>50113001</v>
      </c>
      <c r="F750" s="732" t="s">
        <v>646</v>
      </c>
      <c r="G750" s="731" t="s">
        <v>663</v>
      </c>
      <c r="H750" s="731">
        <v>213489</v>
      </c>
      <c r="I750" s="731">
        <v>213489</v>
      </c>
      <c r="J750" s="731" t="s">
        <v>788</v>
      </c>
      <c r="K750" s="731" t="s">
        <v>790</v>
      </c>
      <c r="L750" s="734">
        <v>627.45499999999993</v>
      </c>
      <c r="M750" s="734">
        <v>16</v>
      </c>
      <c r="N750" s="735">
        <v>10039.279999999999</v>
      </c>
    </row>
    <row r="751" spans="1:14" ht="14.45" customHeight="1" x14ac:dyDescent="0.2">
      <c r="A751" s="729" t="s">
        <v>614</v>
      </c>
      <c r="B751" s="730" t="s">
        <v>615</v>
      </c>
      <c r="C751" s="731" t="s">
        <v>640</v>
      </c>
      <c r="D751" s="732" t="s">
        <v>641</v>
      </c>
      <c r="E751" s="733">
        <v>50113001</v>
      </c>
      <c r="F751" s="732" t="s">
        <v>646</v>
      </c>
      <c r="G751" s="731" t="s">
        <v>663</v>
      </c>
      <c r="H751" s="731">
        <v>213480</v>
      </c>
      <c r="I751" s="731">
        <v>213480</v>
      </c>
      <c r="J751" s="731" t="s">
        <v>1203</v>
      </c>
      <c r="K751" s="731" t="s">
        <v>790</v>
      </c>
      <c r="L751" s="734">
        <v>1106.26</v>
      </c>
      <c r="M751" s="734">
        <v>1</v>
      </c>
      <c r="N751" s="735">
        <v>1106.26</v>
      </c>
    </row>
    <row r="752" spans="1:14" ht="14.45" customHeight="1" x14ac:dyDescent="0.2">
      <c r="A752" s="729" t="s">
        <v>614</v>
      </c>
      <c r="B752" s="730" t="s">
        <v>615</v>
      </c>
      <c r="C752" s="731" t="s">
        <v>640</v>
      </c>
      <c r="D752" s="732" t="s">
        <v>641</v>
      </c>
      <c r="E752" s="733">
        <v>50113001</v>
      </c>
      <c r="F752" s="732" t="s">
        <v>646</v>
      </c>
      <c r="G752" s="731" t="s">
        <v>649</v>
      </c>
      <c r="H752" s="731">
        <v>498429</v>
      </c>
      <c r="I752" s="731">
        <v>217208</v>
      </c>
      <c r="J752" s="731" t="s">
        <v>1501</v>
      </c>
      <c r="K752" s="731" t="s">
        <v>1502</v>
      </c>
      <c r="L752" s="734">
        <v>158.12499863341409</v>
      </c>
      <c r="M752" s="734">
        <v>12</v>
      </c>
      <c r="N752" s="735">
        <v>1897.4999836009692</v>
      </c>
    </row>
    <row r="753" spans="1:14" ht="14.45" customHeight="1" x14ac:dyDescent="0.2">
      <c r="A753" s="729" t="s">
        <v>614</v>
      </c>
      <c r="B753" s="730" t="s">
        <v>615</v>
      </c>
      <c r="C753" s="731" t="s">
        <v>640</v>
      </c>
      <c r="D753" s="732" t="s">
        <v>641</v>
      </c>
      <c r="E753" s="733">
        <v>50113001</v>
      </c>
      <c r="F753" s="732" t="s">
        <v>646</v>
      </c>
      <c r="G753" s="731" t="s">
        <v>649</v>
      </c>
      <c r="H753" s="731">
        <v>33781</v>
      </c>
      <c r="I753" s="731">
        <v>33781</v>
      </c>
      <c r="J753" s="731" t="s">
        <v>1503</v>
      </c>
      <c r="K753" s="731" t="s">
        <v>1504</v>
      </c>
      <c r="L753" s="734">
        <v>96.600005443446449</v>
      </c>
      <c r="M753" s="734">
        <v>15</v>
      </c>
      <c r="N753" s="735">
        <v>1449.0000816516967</v>
      </c>
    </row>
    <row r="754" spans="1:14" ht="14.45" customHeight="1" x14ac:dyDescent="0.2">
      <c r="A754" s="729" t="s">
        <v>614</v>
      </c>
      <c r="B754" s="730" t="s">
        <v>615</v>
      </c>
      <c r="C754" s="731" t="s">
        <v>640</v>
      </c>
      <c r="D754" s="732" t="s">
        <v>641</v>
      </c>
      <c r="E754" s="733">
        <v>50113001</v>
      </c>
      <c r="F754" s="732" t="s">
        <v>646</v>
      </c>
      <c r="G754" s="731" t="s">
        <v>663</v>
      </c>
      <c r="H754" s="731">
        <v>156805</v>
      </c>
      <c r="I754" s="731">
        <v>56805</v>
      </c>
      <c r="J754" s="731" t="s">
        <v>793</v>
      </c>
      <c r="K754" s="731" t="s">
        <v>1338</v>
      </c>
      <c r="L754" s="734">
        <v>58.640000000000022</v>
      </c>
      <c r="M754" s="734">
        <v>1</v>
      </c>
      <c r="N754" s="735">
        <v>58.640000000000022</v>
      </c>
    </row>
    <row r="755" spans="1:14" ht="14.45" customHeight="1" x14ac:dyDescent="0.2">
      <c r="A755" s="729" t="s">
        <v>614</v>
      </c>
      <c r="B755" s="730" t="s">
        <v>615</v>
      </c>
      <c r="C755" s="731" t="s">
        <v>640</v>
      </c>
      <c r="D755" s="732" t="s">
        <v>641</v>
      </c>
      <c r="E755" s="733">
        <v>50113001</v>
      </c>
      <c r="F755" s="732" t="s">
        <v>646</v>
      </c>
      <c r="G755" s="731" t="s">
        <v>663</v>
      </c>
      <c r="H755" s="731">
        <v>214036</v>
      </c>
      <c r="I755" s="731">
        <v>214036</v>
      </c>
      <c r="J755" s="731" t="s">
        <v>1339</v>
      </c>
      <c r="K755" s="731" t="s">
        <v>1340</v>
      </c>
      <c r="L755" s="734">
        <v>40.35</v>
      </c>
      <c r="M755" s="734">
        <v>14</v>
      </c>
      <c r="N755" s="735">
        <v>564.9</v>
      </c>
    </row>
    <row r="756" spans="1:14" ht="14.45" customHeight="1" x14ac:dyDescent="0.2">
      <c r="A756" s="729" t="s">
        <v>614</v>
      </c>
      <c r="B756" s="730" t="s">
        <v>615</v>
      </c>
      <c r="C756" s="731" t="s">
        <v>640</v>
      </c>
      <c r="D756" s="732" t="s">
        <v>641</v>
      </c>
      <c r="E756" s="733">
        <v>50113001</v>
      </c>
      <c r="F756" s="732" t="s">
        <v>646</v>
      </c>
      <c r="G756" s="731" t="s">
        <v>663</v>
      </c>
      <c r="H756" s="731">
        <v>239807</v>
      </c>
      <c r="I756" s="731">
        <v>239807</v>
      </c>
      <c r="J756" s="731" t="s">
        <v>1339</v>
      </c>
      <c r="K756" s="731" t="s">
        <v>1340</v>
      </c>
      <c r="L756" s="734">
        <v>40.375999999999998</v>
      </c>
      <c r="M756" s="734">
        <v>20</v>
      </c>
      <c r="N756" s="735">
        <v>807.52</v>
      </c>
    </row>
    <row r="757" spans="1:14" ht="14.45" customHeight="1" x14ac:dyDescent="0.2">
      <c r="A757" s="729" t="s">
        <v>614</v>
      </c>
      <c r="B757" s="730" t="s">
        <v>615</v>
      </c>
      <c r="C757" s="731" t="s">
        <v>640</v>
      </c>
      <c r="D757" s="732" t="s">
        <v>641</v>
      </c>
      <c r="E757" s="733">
        <v>50113001</v>
      </c>
      <c r="F757" s="732" t="s">
        <v>646</v>
      </c>
      <c r="G757" s="731" t="s">
        <v>649</v>
      </c>
      <c r="H757" s="731">
        <v>221744</v>
      </c>
      <c r="I757" s="731">
        <v>221744</v>
      </c>
      <c r="J757" s="731" t="s">
        <v>795</v>
      </c>
      <c r="K757" s="731" t="s">
        <v>796</v>
      </c>
      <c r="L757" s="734">
        <v>51.164999999999999</v>
      </c>
      <c r="M757" s="734">
        <v>8</v>
      </c>
      <c r="N757" s="735">
        <v>409.32</v>
      </c>
    </row>
    <row r="758" spans="1:14" ht="14.45" customHeight="1" x14ac:dyDescent="0.2">
      <c r="A758" s="729" t="s">
        <v>614</v>
      </c>
      <c r="B758" s="730" t="s">
        <v>615</v>
      </c>
      <c r="C758" s="731" t="s">
        <v>640</v>
      </c>
      <c r="D758" s="732" t="s">
        <v>641</v>
      </c>
      <c r="E758" s="733">
        <v>50113001</v>
      </c>
      <c r="F758" s="732" t="s">
        <v>646</v>
      </c>
      <c r="G758" s="731" t="s">
        <v>649</v>
      </c>
      <c r="H758" s="731">
        <v>165633</v>
      </c>
      <c r="I758" s="731">
        <v>165751</v>
      </c>
      <c r="J758" s="731" t="s">
        <v>1505</v>
      </c>
      <c r="K758" s="731" t="s">
        <v>1506</v>
      </c>
      <c r="L758" s="734">
        <v>3951.6400000000003</v>
      </c>
      <c r="M758" s="734">
        <v>10</v>
      </c>
      <c r="N758" s="735">
        <v>39516.400000000001</v>
      </c>
    </row>
    <row r="759" spans="1:14" ht="14.45" customHeight="1" x14ac:dyDescent="0.2">
      <c r="A759" s="729" t="s">
        <v>614</v>
      </c>
      <c r="B759" s="730" t="s">
        <v>615</v>
      </c>
      <c r="C759" s="731" t="s">
        <v>640</v>
      </c>
      <c r="D759" s="732" t="s">
        <v>641</v>
      </c>
      <c r="E759" s="733">
        <v>50113001</v>
      </c>
      <c r="F759" s="732" t="s">
        <v>646</v>
      </c>
      <c r="G759" s="731" t="s">
        <v>649</v>
      </c>
      <c r="H759" s="731">
        <v>111242</v>
      </c>
      <c r="I759" s="731">
        <v>11242</v>
      </c>
      <c r="J759" s="731" t="s">
        <v>1341</v>
      </c>
      <c r="K759" s="731" t="s">
        <v>1507</v>
      </c>
      <c r="L759" s="734">
        <v>145.84</v>
      </c>
      <c r="M759" s="734">
        <v>2</v>
      </c>
      <c r="N759" s="735">
        <v>291.68</v>
      </c>
    </row>
    <row r="760" spans="1:14" ht="14.45" customHeight="1" x14ac:dyDescent="0.2">
      <c r="A760" s="729" t="s">
        <v>614</v>
      </c>
      <c r="B760" s="730" t="s">
        <v>615</v>
      </c>
      <c r="C760" s="731" t="s">
        <v>640</v>
      </c>
      <c r="D760" s="732" t="s">
        <v>641</v>
      </c>
      <c r="E760" s="733">
        <v>50113001</v>
      </c>
      <c r="F760" s="732" t="s">
        <v>646</v>
      </c>
      <c r="G760" s="731" t="s">
        <v>649</v>
      </c>
      <c r="H760" s="731">
        <v>111337</v>
      </c>
      <c r="I760" s="731">
        <v>52421</v>
      </c>
      <c r="J760" s="731" t="s">
        <v>1508</v>
      </c>
      <c r="K760" s="731" t="s">
        <v>1509</v>
      </c>
      <c r="L760" s="734">
        <v>75.900000000000006</v>
      </c>
      <c r="M760" s="734">
        <v>3</v>
      </c>
      <c r="N760" s="735">
        <v>227.70000000000002</v>
      </c>
    </row>
    <row r="761" spans="1:14" ht="14.45" customHeight="1" x14ac:dyDescent="0.2">
      <c r="A761" s="729" t="s">
        <v>614</v>
      </c>
      <c r="B761" s="730" t="s">
        <v>615</v>
      </c>
      <c r="C761" s="731" t="s">
        <v>640</v>
      </c>
      <c r="D761" s="732" t="s">
        <v>641</v>
      </c>
      <c r="E761" s="733">
        <v>50113001</v>
      </c>
      <c r="F761" s="732" t="s">
        <v>646</v>
      </c>
      <c r="G761" s="731" t="s">
        <v>649</v>
      </c>
      <c r="H761" s="731">
        <v>31915</v>
      </c>
      <c r="I761" s="731">
        <v>31915</v>
      </c>
      <c r="J761" s="731" t="s">
        <v>1207</v>
      </c>
      <c r="K761" s="731" t="s">
        <v>1208</v>
      </c>
      <c r="L761" s="734">
        <v>173.68999999999994</v>
      </c>
      <c r="M761" s="734">
        <v>64</v>
      </c>
      <c r="N761" s="735">
        <v>11116.159999999996</v>
      </c>
    </row>
    <row r="762" spans="1:14" ht="14.45" customHeight="1" x14ac:dyDescent="0.2">
      <c r="A762" s="729" t="s">
        <v>614</v>
      </c>
      <c r="B762" s="730" t="s">
        <v>615</v>
      </c>
      <c r="C762" s="731" t="s">
        <v>640</v>
      </c>
      <c r="D762" s="732" t="s">
        <v>641</v>
      </c>
      <c r="E762" s="733">
        <v>50113001</v>
      </c>
      <c r="F762" s="732" t="s">
        <v>646</v>
      </c>
      <c r="G762" s="731" t="s">
        <v>649</v>
      </c>
      <c r="H762" s="731">
        <v>47249</v>
      </c>
      <c r="I762" s="731">
        <v>47249</v>
      </c>
      <c r="J762" s="731" t="s">
        <v>1209</v>
      </c>
      <c r="K762" s="731" t="s">
        <v>1510</v>
      </c>
      <c r="L762" s="734">
        <v>126.5</v>
      </c>
      <c r="M762" s="734">
        <v>1</v>
      </c>
      <c r="N762" s="735">
        <v>126.5</v>
      </c>
    </row>
    <row r="763" spans="1:14" ht="14.45" customHeight="1" x14ac:dyDescent="0.2">
      <c r="A763" s="729" t="s">
        <v>614</v>
      </c>
      <c r="B763" s="730" t="s">
        <v>615</v>
      </c>
      <c r="C763" s="731" t="s">
        <v>640</v>
      </c>
      <c r="D763" s="732" t="s">
        <v>641</v>
      </c>
      <c r="E763" s="733">
        <v>50113001</v>
      </c>
      <c r="F763" s="732" t="s">
        <v>646</v>
      </c>
      <c r="G763" s="731" t="s">
        <v>649</v>
      </c>
      <c r="H763" s="731">
        <v>47244</v>
      </c>
      <c r="I763" s="731">
        <v>47244</v>
      </c>
      <c r="J763" s="731" t="s">
        <v>1209</v>
      </c>
      <c r="K763" s="731" t="s">
        <v>1208</v>
      </c>
      <c r="L763" s="734">
        <v>143</v>
      </c>
      <c r="M763" s="734">
        <v>6</v>
      </c>
      <c r="N763" s="735">
        <v>858</v>
      </c>
    </row>
    <row r="764" spans="1:14" ht="14.45" customHeight="1" x14ac:dyDescent="0.2">
      <c r="A764" s="729" t="s">
        <v>614</v>
      </c>
      <c r="B764" s="730" t="s">
        <v>615</v>
      </c>
      <c r="C764" s="731" t="s">
        <v>640</v>
      </c>
      <c r="D764" s="732" t="s">
        <v>641</v>
      </c>
      <c r="E764" s="733">
        <v>50113001</v>
      </c>
      <c r="F764" s="732" t="s">
        <v>646</v>
      </c>
      <c r="G764" s="731" t="s">
        <v>649</v>
      </c>
      <c r="H764" s="731">
        <v>47256</v>
      </c>
      <c r="I764" s="731">
        <v>47256</v>
      </c>
      <c r="J764" s="731" t="s">
        <v>1209</v>
      </c>
      <c r="K764" s="731" t="s">
        <v>1210</v>
      </c>
      <c r="L764" s="734">
        <v>222.20000000000002</v>
      </c>
      <c r="M764" s="734">
        <v>1</v>
      </c>
      <c r="N764" s="735">
        <v>222.20000000000002</v>
      </c>
    </row>
    <row r="765" spans="1:14" ht="14.45" customHeight="1" x14ac:dyDescent="0.2">
      <c r="A765" s="729" t="s">
        <v>614</v>
      </c>
      <c r="B765" s="730" t="s">
        <v>615</v>
      </c>
      <c r="C765" s="731" t="s">
        <v>640</v>
      </c>
      <c r="D765" s="732" t="s">
        <v>641</v>
      </c>
      <c r="E765" s="733">
        <v>50113001</v>
      </c>
      <c r="F765" s="732" t="s">
        <v>646</v>
      </c>
      <c r="G765" s="731" t="s">
        <v>649</v>
      </c>
      <c r="H765" s="731">
        <v>848335</v>
      </c>
      <c r="I765" s="731">
        <v>155782</v>
      </c>
      <c r="J765" s="731" t="s">
        <v>1511</v>
      </c>
      <c r="K765" s="731" t="s">
        <v>1512</v>
      </c>
      <c r="L765" s="734">
        <v>53.460000000000015</v>
      </c>
      <c r="M765" s="734">
        <v>1</v>
      </c>
      <c r="N765" s="735">
        <v>53.460000000000015</v>
      </c>
    </row>
    <row r="766" spans="1:14" ht="14.45" customHeight="1" x14ac:dyDescent="0.2">
      <c r="A766" s="729" t="s">
        <v>614</v>
      </c>
      <c r="B766" s="730" t="s">
        <v>615</v>
      </c>
      <c r="C766" s="731" t="s">
        <v>640</v>
      </c>
      <c r="D766" s="732" t="s">
        <v>641</v>
      </c>
      <c r="E766" s="733">
        <v>50113001</v>
      </c>
      <c r="F766" s="732" t="s">
        <v>646</v>
      </c>
      <c r="G766" s="731" t="s">
        <v>649</v>
      </c>
      <c r="H766" s="731">
        <v>125366</v>
      </c>
      <c r="I766" s="731">
        <v>25366</v>
      </c>
      <c r="J766" s="731" t="s">
        <v>802</v>
      </c>
      <c r="K766" s="731" t="s">
        <v>803</v>
      </c>
      <c r="L766" s="734">
        <v>68.167142857142863</v>
      </c>
      <c r="M766" s="734">
        <v>7</v>
      </c>
      <c r="N766" s="735">
        <v>477.17</v>
      </c>
    </row>
    <row r="767" spans="1:14" ht="14.45" customHeight="1" x14ac:dyDescent="0.2">
      <c r="A767" s="729" t="s">
        <v>614</v>
      </c>
      <c r="B767" s="730" t="s">
        <v>615</v>
      </c>
      <c r="C767" s="731" t="s">
        <v>640</v>
      </c>
      <c r="D767" s="732" t="s">
        <v>641</v>
      </c>
      <c r="E767" s="733">
        <v>50113001</v>
      </c>
      <c r="F767" s="732" t="s">
        <v>646</v>
      </c>
      <c r="G767" s="731" t="s">
        <v>663</v>
      </c>
      <c r="H767" s="731">
        <v>180050</v>
      </c>
      <c r="I767" s="731">
        <v>180050</v>
      </c>
      <c r="J767" s="731" t="s">
        <v>1513</v>
      </c>
      <c r="K767" s="731" t="s">
        <v>1152</v>
      </c>
      <c r="L767" s="734">
        <v>63.669999999999995</v>
      </c>
      <c r="M767" s="734">
        <v>1</v>
      </c>
      <c r="N767" s="735">
        <v>63.669999999999995</v>
      </c>
    </row>
    <row r="768" spans="1:14" ht="14.45" customHeight="1" x14ac:dyDescent="0.2">
      <c r="A768" s="729" t="s">
        <v>614</v>
      </c>
      <c r="B768" s="730" t="s">
        <v>615</v>
      </c>
      <c r="C768" s="731" t="s">
        <v>640</v>
      </c>
      <c r="D768" s="732" t="s">
        <v>641</v>
      </c>
      <c r="E768" s="733">
        <v>50113001</v>
      </c>
      <c r="F768" s="732" t="s">
        <v>646</v>
      </c>
      <c r="G768" s="731" t="s">
        <v>649</v>
      </c>
      <c r="H768" s="731">
        <v>193746</v>
      </c>
      <c r="I768" s="731">
        <v>93746</v>
      </c>
      <c r="J768" s="731" t="s">
        <v>1345</v>
      </c>
      <c r="K768" s="731" t="s">
        <v>1346</v>
      </c>
      <c r="L768" s="734">
        <v>385.67437500000005</v>
      </c>
      <c r="M768" s="734">
        <v>32</v>
      </c>
      <c r="N768" s="735">
        <v>12341.580000000002</v>
      </c>
    </row>
    <row r="769" spans="1:14" ht="14.45" customHeight="1" x14ac:dyDescent="0.2">
      <c r="A769" s="729" t="s">
        <v>614</v>
      </c>
      <c r="B769" s="730" t="s">
        <v>615</v>
      </c>
      <c r="C769" s="731" t="s">
        <v>640</v>
      </c>
      <c r="D769" s="732" t="s">
        <v>641</v>
      </c>
      <c r="E769" s="733">
        <v>50113001</v>
      </c>
      <c r="F769" s="732" t="s">
        <v>646</v>
      </c>
      <c r="G769" s="731" t="s">
        <v>649</v>
      </c>
      <c r="H769" s="731">
        <v>849045</v>
      </c>
      <c r="I769" s="731">
        <v>155938</v>
      </c>
      <c r="J769" s="731" t="s">
        <v>810</v>
      </c>
      <c r="K769" s="731" t="s">
        <v>811</v>
      </c>
      <c r="L769" s="734">
        <v>180.19</v>
      </c>
      <c r="M769" s="734">
        <v>2</v>
      </c>
      <c r="N769" s="735">
        <v>360.38</v>
      </c>
    </row>
    <row r="770" spans="1:14" ht="14.45" customHeight="1" x14ac:dyDescent="0.2">
      <c r="A770" s="729" t="s">
        <v>614</v>
      </c>
      <c r="B770" s="730" t="s">
        <v>615</v>
      </c>
      <c r="C770" s="731" t="s">
        <v>640</v>
      </c>
      <c r="D770" s="732" t="s">
        <v>641</v>
      </c>
      <c r="E770" s="733">
        <v>50113001</v>
      </c>
      <c r="F770" s="732" t="s">
        <v>646</v>
      </c>
      <c r="G770" s="731" t="s">
        <v>649</v>
      </c>
      <c r="H770" s="731">
        <v>159746</v>
      </c>
      <c r="I770" s="731">
        <v>0</v>
      </c>
      <c r="J770" s="731" t="s">
        <v>1514</v>
      </c>
      <c r="K770" s="731" t="s">
        <v>1515</v>
      </c>
      <c r="L770" s="734">
        <v>28.61000000000001</v>
      </c>
      <c r="M770" s="734">
        <v>1</v>
      </c>
      <c r="N770" s="735">
        <v>28.61000000000001</v>
      </c>
    </row>
    <row r="771" spans="1:14" ht="14.45" customHeight="1" x14ac:dyDescent="0.2">
      <c r="A771" s="729" t="s">
        <v>614</v>
      </c>
      <c r="B771" s="730" t="s">
        <v>615</v>
      </c>
      <c r="C771" s="731" t="s">
        <v>640</v>
      </c>
      <c r="D771" s="732" t="s">
        <v>641</v>
      </c>
      <c r="E771" s="733">
        <v>50113001</v>
      </c>
      <c r="F771" s="732" t="s">
        <v>646</v>
      </c>
      <c r="G771" s="731" t="s">
        <v>649</v>
      </c>
      <c r="H771" s="731">
        <v>216572</v>
      </c>
      <c r="I771" s="731">
        <v>216572</v>
      </c>
      <c r="J771" s="731" t="s">
        <v>818</v>
      </c>
      <c r="K771" s="731" t="s">
        <v>819</v>
      </c>
      <c r="L771" s="734">
        <v>36.25</v>
      </c>
      <c r="M771" s="734">
        <v>20</v>
      </c>
      <c r="N771" s="735">
        <v>725</v>
      </c>
    </row>
    <row r="772" spans="1:14" ht="14.45" customHeight="1" x14ac:dyDescent="0.2">
      <c r="A772" s="729" t="s">
        <v>614</v>
      </c>
      <c r="B772" s="730" t="s">
        <v>615</v>
      </c>
      <c r="C772" s="731" t="s">
        <v>640</v>
      </c>
      <c r="D772" s="732" t="s">
        <v>641</v>
      </c>
      <c r="E772" s="733">
        <v>50113001</v>
      </c>
      <c r="F772" s="732" t="s">
        <v>646</v>
      </c>
      <c r="G772" s="731" t="s">
        <v>649</v>
      </c>
      <c r="H772" s="731">
        <v>842703</v>
      </c>
      <c r="I772" s="731">
        <v>0</v>
      </c>
      <c r="J772" s="731" t="s">
        <v>1516</v>
      </c>
      <c r="K772" s="731" t="s">
        <v>329</v>
      </c>
      <c r="L772" s="734">
        <v>59.86</v>
      </c>
      <c r="M772" s="734">
        <v>2</v>
      </c>
      <c r="N772" s="735">
        <v>119.72</v>
      </c>
    </row>
    <row r="773" spans="1:14" ht="14.45" customHeight="1" x14ac:dyDescent="0.2">
      <c r="A773" s="729" t="s">
        <v>614</v>
      </c>
      <c r="B773" s="730" t="s">
        <v>615</v>
      </c>
      <c r="C773" s="731" t="s">
        <v>640</v>
      </c>
      <c r="D773" s="732" t="s">
        <v>641</v>
      </c>
      <c r="E773" s="733">
        <v>50113001</v>
      </c>
      <c r="F773" s="732" t="s">
        <v>646</v>
      </c>
      <c r="G773" s="731" t="s">
        <v>649</v>
      </c>
      <c r="H773" s="731">
        <v>51384</v>
      </c>
      <c r="I773" s="731">
        <v>51384</v>
      </c>
      <c r="J773" s="731" t="s">
        <v>1216</v>
      </c>
      <c r="K773" s="731" t="s">
        <v>1349</v>
      </c>
      <c r="L773" s="734">
        <v>192.5</v>
      </c>
      <c r="M773" s="734">
        <v>5</v>
      </c>
      <c r="N773" s="735">
        <v>962.5</v>
      </c>
    </row>
    <row r="774" spans="1:14" ht="14.45" customHeight="1" x14ac:dyDescent="0.2">
      <c r="A774" s="729" t="s">
        <v>614</v>
      </c>
      <c r="B774" s="730" t="s">
        <v>615</v>
      </c>
      <c r="C774" s="731" t="s">
        <v>640</v>
      </c>
      <c r="D774" s="732" t="s">
        <v>641</v>
      </c>
      <c r="E774" s="733">
        <v>50113001</v>
      </c>
      <c r="F774" s="732" t="s">
        <v>646</v>
      </c>
      <c r="G774" s="731" t="s">
        <v>649</v>
      </c>
      <c r="H774" s="731">
        <v>51383</v>
      </c>
      <c r="I774" s="731">
        <v>51383</v>
      </c>
      <c r="J774" s="731" t="s">
        <v>1216</v>
      </c>
      <c r="K774" s="731" t="s">
        <v>1217</v>
      </c>
      <c r="L774" s="734">
        <v>93.500000000000014</v>
      </c>
      <c r="M774" s="734">
        <v>126</v>
      </c>
      <c r="N774" s="735">
        <v>11781.000000000002</v>
      </c>
    </row>
    <row r="775" spans="1:14" ht="14.45" customHeight="1" x14ac:dyDescent="0.2">
      <c r="A775" s="729" t="s">
        <v>614</v>
      </c>
      <c r="B775" s="730" t="s">
        <v>615</v>
      </c>
      <c r="C775" s="731" t="s">
        <v>640</v>
      </c>
      <c r="D775" s="732" t="s">
        <v>641</v>
      </c>
      <c r="E775" s="733">
        <v>50113001</v>
      </c>
      <c r="F775" s="732" t="s">
        <v>646</v>
      </c>
      <c r="G775" s="731" t="s">
        <v>649</v>
      </c>
      <c r="H775" s="731">
        <v>51366</v>
      </c>
      <c r="I775" s="731">
        <v>51366</v>
      </c>
      <c r="J775" s="731" t="s">
        <v>1216</v>
      </c>
      <c r="K775" s="731" t="s">
        <v>1218</v>
      </c>
      <c r="L775" s="734">
        <v>171.6</v>
      </c>
      <c r="M775" s="734">
        <v>300</v>
      </c>
      <c r="N775" s="735">
        <v>51480</v>
      </c>
    </row>
    <row r="776" spans="1:14" ht="14.45" customHeight="1" x14ac:dyDescent="0.2">
      <c r="A776" s="729" t="s">
        <v>614</v>
      </c>
      <c r="B776" s="730" t="s">
        <v>615</v>
      </c>
      <c r="C776" s="731" t="s">
        <v>640</v>
      </c>
      <c r="D776" s="732" t="s">
        <v>641</v>
      </c>
      <c r="E776" s="733">
        <v>50113001</v>
      </c>
      <c r="F776" s="732" t="s">
        <v>646</v>
      </c>
      <c r="G776" s="731" t="s">
        <v>649</v>
      </c>
      <c r="H776" s="731">
        <v>51367</v>
      </c>
      <c r="I776" s="731">
        <v>51367</v>
      </c>
      <c r="J776" s="731" t="s">
        <v>1216</v>
      </c>
      <c r="K776" s="731" t="s">
        <v>1219</v>
      </c>
      <c r="L776" s="734">
        <v>92.95</v>
      </c>
      <c r="M776" s="734">
        <v>105</v>
      </c>
      <c r="N776" s="735">
        <v>9759.75</v>
      </c>
    </row>
    <row r="777" spans="1:14" ht="14.45" customHeight="1" x14ac:dyDescent="0.2">
      <c r="A777" s="729" t="s">
        <v>614</v>
      </c>
      <c r="B777" s="730" t="s">
        <v>615</v>
      </c>
      <c r="C777" s="731" t="s">
        <v>640</v>
      </c>
      <c r="D777" s="732" t="s">
        <v>641</v>
      </c>
      <c r="E777" s="733">
        <v>50113001</v>
      </c>
      <c r="F777" s="732" t="s">
        <v>646</v>
      </c>
      <c r="G777" s="731" t="s">
        <v>649</v>
      </c>
      <c r="H777" s="731">
        <v>157608</v>
      </c>
      <c r="I777" s="731">
        <v>57608</v>
      </c>
      <c r="J777" s="731" t="s">
        <v>822</v>
      </c>
      <c r="K777" s="731" t="s">
        <v>823</v>
      </c>
      <c r="L777" s="734">
        <v>100.25000000000001</v>
      </c>
      <c r="M777" s="734">
        <v>4</v>
      </c>
      <c r="N777" s="735">
        <v>401.00000000000006</v>
      </c>
    </row>
    <row r="778" spans="1:14" ht="14.45" customHeight="1" x14ac:dyDescent="0.2">
      <c r="A778" s="729" t="s">
        <v>614</v>
      </c>
      <c r="B778" s="730" t="s">
        <v>615</v>
      </c>
      <c r="C778" s="731" t="s">
        <v>640</v>
      </c>
      <c r="D778" s="732" t="s">
        <v>641</v>
      </c>
      <c r="E778" s="733">
        <v>50113001</v>
      </c>
      <c r="F778" s="732" t="s">
        <v>646</v>
      </c>
      <c r="G778" s="731" t="s">
        <v>649</v>
      </c>
      <c r="H778" s="731">
        <v>208990</v>
      </c>
      <c r="I778" s="731">
        <v>208990</v>
      </c>
      <c r="J778" s="731" t="s">
        <v>824</v>
      </c>
      <c r="K778" s="731" t="s">
        <v>825</v>
      </c>
      <c r="L778" s="734">
        <v>668.47000454466126</v>
      </c>
      <c r="M778" s="734">
        <v>41</v>
      </c>
      <c r="N778" s="735">
        <v>27407.270186331112</v>
      </c>
    </row>
    <row r="779" spans="1:14" ht="14.45" customHeight="1" x14ac:dyDescent="0.2">
      <c r="A779" s="729" t="s">
        <v>614</v>
      </c>
      <c r="B779" s="730" t="s">
        <v>615</v>
      </c>
      <c r="C779" s="731" t="s">
        <v>640</v>
      </c>
      <c r="D779" s="732" t="s">
        <v>641</v>
      </c>
      <c r="E779" s="733">
        <v>50113001</v>
      </c>
      <c r="F779" s="732" t="s">
        <v>646</v>
      </c>
      <c r="G779" s="731" t="s">
        <v>649</v>
      </c>
      <c r="H779" s="731">
        <v>225166</v>
      </c>
      <c r="I779" s="731">
        <v>225166</v>
      </c>
      <c r="J779" s="731" t="s">
        <v>826</v>
      </c>
      <c r="K779" s="731" t="s">
        <v>827</v>
      </c>
      <c r="L779" s="734">
        <v>58.29</v>
      </c>
      <c r="M779" s="734">
        <v>1</v>
      </c>
      <c r="N779" s="735">
        <v>58.29</v>
      </c>
    </row>
    <row r="780" spans="1:14" ht="14.45" customHeight="1" x14ac:dyDescent="0.2">
      <c r="A780" s="729" t="s">
        <v>614</v>
      </c>
      <c r="B780" s="730" t="s">
        <v>615</v>
      </c>
      <c r="C780" s="731" t="s">
        <v>640</v>
      </c>
      <c r="D780" s="732" t="s">
        <v>641</v>
      </c>
      <c r="E780" s="733">
        <v>50113001</v>
      </c>
      <c r="F780" s="732" t="s">
        <v>646</v>
      </c>
      <c r="G780" s="731" t="s">
        <v>649</v>
      </c>
      <c r="H780" s="731">
        <v>224964</v>
      </c>
      <c r="I780" s="731">
        <v>224964</v>
      </c>
      <c r="J780" s="731" t="s">
        <v>828</v>
      </c>
      <c r="K780" s="731" t="s">
        <v>829</v>
      </c>
      <c r="L780" s="734">
        <v>107.75</v>
      </c>
      <c r="M780" s="734">
        <v>2</v>
      </c>
      <c r="N780" s="735">
        <v>215.5</v>
      </c>
    </row>
    <row r="781" spans="1:14" ht="14.45" customHeight="1" x14ac:dyDescent="0.2">
      <c r="A781" s="729" t="s">
        <v>614</v>
      </c>
      <c r="B781" s="730" t="s">
        <v>615</v>
      </c>
      <c r="C781" s="731" t="s">
        <v>640</v>
      </c>
      <c r="D781" s="732" t="s">
        <v>641</v>
      </c>
      <c r="E781" s="733">
        <v>50113001</v>
      </c>
      <c r="F781" s="732" t="s">
        <v>646</v>
      </c>
      <c r="G781" s="731" t="s">
        <v>649</v>
      </c>
      <c r="H781" s="731">
        <v>224965</v>
      </c>
      <c r="I781" s="731">
        <v>224965</v>
      </c>
      <c r="J781" s="731" t="s">
        <v>830</v>
      </c>
      <c r="K781" s="731" t="s">
        <v>831</v>
      </c>
      <c r="L781" s="734">
        <v>107.75000000000003</v>
      </c>
      <c r="M781" s="734">
        <v>1</v>
      </c>
      <c r="N781" s="735">
        <v>107.75000000000003</v>
      </c>
    </row>
    <row r="782" spans="1:14" ht="14.45" customHeight="1" x14ac:dyDescent="0.2">
      <c r="A782" s="729" t="s">
        <v>614</v>
      </c>
      <c r="B782" s="730" t="s">
        <v>615</v>
      </c>
      <c r="C782" s="731" t="s">
        <v>640</v>
      </c>
      <c r="D782" s="732" t="s">
        <v>641</v>
      </c>
      <c r="E782" s="733">
        <v>50113001</v>
      </c>
      <c r="F782" s="732" t="s">
        <v>646</v>
      </c>
      <c r="G782" s="731" t="s">
        <v>649</v>
      </c>
      <c r="H782" s="731">
        <v>193724</v>
      </c>
      <c r="I782" s="731">
        <v>93724</v>
      </c>
      <c r="J782" s="731" t="s">
        <v>832</v>
      </c>
      <c r="K782" s="731" t="s">
        <v>833</v>
      </c>
      <c r="L782" s="734">
        <v>68.25090909090909</v>
      </c>
      <c r="M782" s="734">
        <v>11</v>
      </c>
      <c r="N782" s="735">
        <v>750.76</v>
      </c>
    </row>
    <row r="783" spans="1:14" ht="14.45" customHeight="1" x14ac:dyDescent="0.2">
      <c r="A783" s="729" t="s">
        <v>614</v>
      </c>
      <c r="B783" s="730" t="s">
        <v>615</v>
      </c>
      <c r="C783" s="731" t="s">
        <v>640</v>
      </c>
      <c r="D783" s="732" t="s">
        <v>641</v>
      </c>
      <c r="E783" s="733">
        <v>50113001</v>
      </c>
      <c r="F783" s="732" t="s">
        <v>646</v>
      </c>
      <c r="G783" s="731" t="s">
        <v>649</v>
      </c>
      <c r="H783" s="731">
        <v>134822</v>
      </c>
      <c r="I783" s="731">
        <v>134822</v>
      </c>
      <c r="J783" s="731" t="s">
        <v>1354</v>
      </c>
      <c r="K783" s="731" t="s">
        <v>1355</v>
      </c>
      <c r="L783" s="734">
        <v>207.56136363636367</v>
      </c>
      <c r="M783" s="734">
        <v>22</v>
      </c>
      <c r="N783" s="735">
        <v>4566.3500000000004</v>
      </c>
    </row>
    <row r="784" spans="1:14" ht="14.45" customHeight="1" x14ac:dyDescent="0.2">
      <c r="A784" s="729" t="s">
        <v>614</v>
      </c>
      <c r="B784" s="730" t="s">
        <v>615</v>
      </c>
      <c r="C784" s="731" t="s">
        <v>640</v>
      </c>
      <c r="D784" s="732" t="s">
        <v>641</v>
      </c>
      <c r="E784" s="733">
        <v>50113001</v>
      </c>
      <c r="F784" s="732" t="s">
        <v>646</v>
      </c>
      <c r="G784" s="731" t="s">
        <v>649</v>
      </c>
      <c r="H784" s="731">
        <v>134824</v>
      </c>
      <c r="I784" s="731">
        <v>134824</v>
      </c>
      <c r="J784" s="731" t="s">
        <v>1517</v>
      </c>
      <c r="K784" s="731" t="s">
        <v>1518</v>
      </c>
      <c r="L784" s="734">
        <v>326.47000000000003</v>
      </c>
      <c r="M784" s="734">
        <v>2</v>
      </c>
      <c r="N784" s="735">
        <v>652.94000000000005</v>
      </c>
    </row>
    <row r="785" spans="1:14" ht="14.45" customHeight="1" x14ac:dyDescent="0.2">
      <c r="A785" s="729" t="s">
        <v>614</v>
      </c>
      <c r="B785" s="730" t="s">
        <v>615</v>
      </c>
      <c r="C785" s="731" t="s">
        <v>640</v>
      </c>
      <c r="D785" s="732" t="s">
        <v>641</v>
      </c>
      <c r="E785" s="733">
        <v>50113001</v>
      </c>
      <c r="F785" s="732" t="s">
        <v>646</v>
      </c>
      <c r="G785" s="731" t="s">
        <v>663</v>
      </c>
      <c r="H785" s="731">
        <v>844716</v>
      </c>
      <c r="I785" s="731">
        <v>107676</v>
      </c>
      <c r="J785" s="731" t="s">
        <v>1222</v>
      </c>
      <c r="K785" s="731" t="s">
        <v>1223</v>
      </c>
      <c r="L785" s="734">
        <v>359.85</v>
      </c>
      <c r="M785" s="734">
        <v>5</v>
      </c>
      <c r="N785" s="735">
        <v>1799.25</v>
      </c>
    </row>
    <row r="786" spans="1:14" ht="14.45" customHeight="1" x14ac:dyDescent="0.2">
      <c r="A786" s="729" t="s">
        <v>614</v>
      </c>
      <c r="B786" s="730" t="s">
        <v>615</v>
      </c>
      <c r="C786" s="731" t="s">
        <v>640</v>
      </c>
      <c r="D786" s="732" t="s">
        <v>641</v>
      </c>
      <c r="E786" s="733">
        <v>50113001</v>
      </c>
      <c r="F786" s="732" t="s">
        <v>646</v>
      </c>
      <c r="G786" s="731" t="s">
        <v>649</v>
      </c>
      <c r="H786" s="731">
        <v>166775</v>
      </c>
      <c r="I786" s="731">
        <v>166775</v>
      </c>
      <c r="J786" s="731" t="s">
        <v>1519</v>
      </c>
      <c r="K786" s="731" t="s">
        <v>1520</v>
      </c>
      <c r="L786" s="734">
        <v>123.16999999999997</v>
      </c>
      <c r="M786" s="734">
        <v>1</v>
      </c>
      <c r="N786" s="735">
        <v>123.16999999999997</v>
      </c>
    </row>
    <row r="787" spans="1:14" ht="14.45" customHeight="1" x14ac:dyDescent="0.2">
      <c r="A787" s="729" t="s">
        <v>614</v>
      </c>
      <c r="B787" s="730" t="s">
        <v>615</v>
      </c>
      <c r="C787" s="731" t="s">
        <v>640</v>
      </c>
      <c r="D787" s="732" t="s">
        <v>641</v>
      </c>
      <c r="E787" s="733">
        <v>50113001</v>
      </c>
      <c r="F787" s="732" t="s">
        <v>646</v>
      </c>
      <c r="G787" s="731" t="s">
        <v>649</v>
      </c>
      <c r="H787" s="731">
        <v>102486</v>
      </c>
      <c r="I787" s="731">
        <v>2486</v>
      </c>
      <c r="J787" s="731" t="s">
        <v>1224</v>
      </c>
      <c r="K787" s="731" t="s">
        <v>1225</v>
      </c>
      <c r="L787" s="734">
        <v>121.91</v>
      </c>
      <c r="M787" s="734">
        <v>1</v>
      </c>
      <c r="N787" s="735">
        <v>121.91</v>
      </c>
    </row>
    <row r="788" spans="1:14" ht="14.45" customHeight="1" x14ac:dyDescent="0.2">
      <c r="A788" s="729" t="s">
        <v>614</v>
      </c>
      <c r="B788" s="730" t="s">
        <v>615</v>
      </c>
      <c r="C788" s="731" t="s">
        <v>640</v>
      </c>
      <c r="D788" s="732" t="s">
        <v>641</v>
      </c>
      <c r="E788" s="733">
        <v>50113001</v>
      </c>
      <c r="F788" s="732" t="s">
        <v>646</v>
      </c>
      <c r="G788" s="731" t="s">
        <v>649</v>
      </c>
      <c r="H788" s="731">
        <v>107678</v>
      </c>
      <c r="I788" s="731">
        <v>107678</v>
      </c>
      <c r="J788" s="731" t="s">
        <v>842</v>
      </c>
      <c r="K788" s="731" t="s">
        <v>843</v>
      </c>
      <c r="L788" s="734">
        <v>485.43733333333336</v>
      </c>
      <c r="M788" s="734">
        <v>6</v>
      </c>
      <c r="N788" s="735">
        <v>2912.6240000000003</v>
      </c>
    </row>
    <row r="789" spans="1:14" ht="14.45" customHeight="1" x14ac:dyDescent="0.2">
      <c r="A789" s="729" t="s">
        <v>614</v>
      </c>
      <c r="B789" s="730" t="s">
        <v>615</v>
      </c>
      <c r="C789" s="731" t="s">
        <v>640</v>
      </c>
      <c r="D789" s="732" t="s">
        <v>641</v>
      </c>
      <c r="E789" s="733">
        <v>50113001</v>
      </c>
      <c r="F789" s="732" t="s">
        <v>646</v>
      </c>
      <c r="G789" s="731" t="s">
        <v>649</v>
      </c>
      <c r="H789" s="731">
        <v>845697</v>
      </c>
      <c r="I789" s="731">
        <v>200935</v>
      </c>
      <c r="J789" s="731" t="s">
        <v>844</v>
      </c>
      <c r="K789" s="731" t="s">
        <v>845</v>
      </c>
      <c r="L789" s="734">
        <v>44.79</v>
      </c>
      <c r="M789" s="734">
        <v>1</v>
      </c>
      <c r="N789" s="735">
        <v>44.79</v>
      </c>
    </row>
    <row r="790" spans="1:14" ht="14.45" customHeight="1" x14ac:dyDescent="0.2">
      <c r="A790" s="729" t="s">
        <v>614</v>
      </c>
      <c r="B790" s="730" t="s">
        <v>615</v>
      </c>
      <c r="C790" s="731" t="s">
        <v>640</v>
      </c>
      <c r="D790" s="732" t="s">
        <v>641</v>
      </c>
      <c r="E790" s="733">
        <v>50113001</v>
      </c>
      <c r="F790" s="732" t="s">
        <v>646</v>
      </c>
      <c r="G790" s="731" t="s">
        <v>649</v>
      </c>
      <c r="H790" s="731">
        <v>230426</v>
      </c>
      <c r="I790" s="731">
        <v>230426</v>
      </c>
      <c r="J790" s="731" t="s">
        <v>846</v>
      </c>
      <c r="K790" s="731" t="s">
        <v>848</v>
      </c>
      <c r="L790" s="734">
        <v>77.87</v>
      </c>
      <c r="M790" s="734">
        <v>1</v>
      </c>
      <c r="N790" s="735">
        <v>77.87</v>
      </c>
    </row>
    <row r="791" spans="1:14" ht="14.45" customHeight="1" x14ac:dyDescent="0.2">
      <c r="A791" s="729" t="s">
        <v>614</v>
      </c>
      <c r="B791" s="730" t="s">
        <v>615</v>
      </c>
      <c r="C791" s="731" t="s">
        <v>640</v>
      </c>
      <c r="D791" s="732" t="s">
        <v>641</v>
      </c>
      <c r="E791" s="733">
        <v>50113001</v>
      </c>
      <c r="F791" s="732" t="s">
        <v>646</v>
      </c>
      <c r="G791" s="731" t="s">
        <v>649</v>
      </c>
      <c r="H791" s="731">
        <v>100489</v>
      </c>
      <c r="I791" s="731">
        <v>489</v>
      </c>
      <c r="J791" s="731" t="s">
        <v>846</v>
      </c>
      <c r="K791" s="731" t="s">
        <v>847</v>
      </c>
      <c r="L791" s="734">
        <v>47.221818181818179</v>
      </c>
      <c r="M791" s="734">
        <v>11</v>
      </c>
      <c r="N791" s="735">
        <v>519.43999999999994</v>
      </c>
    </row>
    <row r="792" spans="1:14" ht="14.45" customHeight="1" x14ac:dyDescent="0.2">
      <c r="A792" s="729" t="s">
        <v>614</v>
      </c>
      <c r="B792" s="730" t="s">
        <v>615</v>
      </c>
      <c r="C792" s="731" t="s">
        <v>640</v>
      </c>
      <c r="D792" s="732" t="s">
        <v>641</v>
      </c>
      <c r="E792" s="733">
        <v>50113001</v>
      </c>
      <c r="F792" s="732" t="s">
        <v>646</v>
      </c>
      <c r="G792" s="731" t="s">
        <v>649</v>
      </c>
      <c r="H792" s="731">
        <v>921458</v>
      </c>
      <c r="I792" s="731">
        <v>0</v>
      </c>
      <c r="J792" s="731" t="s">
        <v>1521</v>
      </c>
      <c r="K792" s="731" t="s">
        <v>329</v>
      </c>
      <c r="L792" s="734">
        <v>159.04526554295487</v>
      </c>
      <c r="M792" s="734">
        <v>1</v>
      </c>
      <c r="N792" s="735">
        <v>159.04526554295487</v>
      </c>
    </row>
    <row r="793" spans="1:14" ht="14.45" customHeight="1" x14ac:dyDescent="0.2">
      <c r="A793" s="729" t="s">
        <v>614</v>
      </c>
      <c r="B793" s="730" t="s">
        <v>615</v>
      </c>
      <c r="C793" s="731" t="s">
        <v>640</v>
      </c>
      <c r="D793" s="732" t="s">
        <v>641</v>
      </c>
      <c r="E793" s="733">
        <v>50113001</v>
      </c>
      <c r="F793" s="732" t="s">
        <v>646</v>
      </c>
      <c r="G793" s="731" t="s">
        <v>649</v>
      </c>
      <c r="H793" s="731">
        <v>398229</v>
      </c>
      <c r="I793" s="731">
        <v>0</v>
      </c>
      <c r="J793" s="731" t="s">
        <v>1522</v>
      </c>
      <c r="K793" s="731" t="s">
        <v>329</v>
      </c>
      <c r="L793" s="734">
        <v>343.84999999999997</v>
      </c>
      <c r="M793" s="734">
        <v>1</v>
      </c>
      <c r="N793" s="735">
        <v>343.84999999999997</v>
      </c>
    </row>
    <row r="794" spans="1:14" ht="14.45" customHeight="1" x14ac:dyDescent="0.2">
      <c r="A794" s="729" t="s">
        <v>614</v>
      </c>
      <c r="B794" s="730" t="s">
        <v>615</v>
      </c>
      <c r="C794" s="731" t="s">
        <v>640</v>
      </c>
      <c r="D794" s="732" t="s">
        <v>641</v>
      </c>
      <c r="E794" s="733">
        <v>50113001</v>
      </c>
      <c r="F794" s="732" t="s">
        <v>646</v>
      </c>
      <c r="G794" s="731" t="s">
        <v>649</v>
      </c>
      <c r="H794" s="731">
        <v>900071</v>
      </c>
      <c r="I794" s="731">
        <v>0</v>
      </c>
      <c r="J794" s="731" t="s">
        <v>851</v>
      </c>
      <c r="K794" s="731" t="s">
        <v>329</v>
      </c>
      <c r="L794" s="734">
        <v>149.4343427847877</v>
      </c>
      <c r="M794" s="734">
        <v>22</v>
      </c>
      <c r="N794" s="735">
        <v>3287.5555412653293</v>
      </c>
    </row>
    <row r="795" spans="1:14" ht="14.45" customHeight="1" x14ac:dyDescent="0.2">
      <c r="A795" s="729" t="s">
        <v>614</v>
      </c>
      <c r="B795" s="730" t="s">
        <v>615</v>
      </c>
      <c r="C795" s="731" t="s">
        <v>640</v>
      </c>
      <c r="D795" s="732" t="s">
        <v>641</v>
      </c>
      <c r="E795" s="733">
        <v>50113001</v>
      </c>
      <c r="F795" s="732" t="s">
        <v>646</v>
      </c>
      <c r="G795" s="731" t="s">
        <v>649</v>
      </c>
      <c r="H795" s="731">
        <v>921476</v>
      </c>
      <c r="I795" s="731">
        <v>0</v>
      </c>
      <c r="J795" s="731" t="s">
        <v>1523</v>
      </c>
      <c r="K795" s="731" t="s">
        <v>329</v>
      </c>
      <c r="L795" s="734">
        <v>155.58602636428077</v>
      </c>
      <c r="M795" s="734">
        <v>1</v>
      </c>
      <c r="N795" s="735">
        <v>155.58602636428077</v>
      </c>
    </row>
    <row r="796" spans="1:14" ht="14.45" customHeight="1" x14ac:dyDescent="0.2">
      <c r="A796" s="729" t="s">
        <v>614</v>
      </c>
      <c r="B796" s="730" t="s">
        <v>615</v>
      </c>
      <c r="C796" s="731" t="s">
        <v>640</v>
      </c>
      <c r="D796" s="732" t="s">
        <v>641</v>
      </c>
      <c r="E796" s="733">
        <v>50113001</v>
      </c>
      <c r="F796" s="732" t="s">
        <v>646</v>
      </c>
      <c r="G796" s="731" t="s">
        <v>649</v>
      </c>
      <c r="H796" s="731">
        <v>900873</v>
      </c>
      <c r="I796" s="731">
        <v>0</v>
      </c>
      <c r="J796" s="731" t="s">
        <v>1524</v>
      </c>
      <c r="K796" s="731" t="s">
        <v>329</v>
      </c>
      <c r="L796" s="734">
        <v>64.096497015799429</v>
      </c>
      <c r="M796" s="734">
        <v>1</v>
      </c>
      <c r="N796" s="735">
        <v>64.096497015799429</v>
      </c>
    </row>
    <row r="797" spans="1:14" ht="14.45" customHeight="1" x14ac:dyDescent="0.2">
      <c r="A797" s="729" t="s">
        <v>614</v>
      </c>
      <c r="B797" s="730" t="s">
        <v>615</v>
      </c>
      <c r="C797" s="731" t="s">
        <v>640</v>
      </c>
      <c r="D797" s="732" t="s">
        <v>641</v>
      </c>
      <c r="E797" s="733">
        <v>50113001</v>
      </c>
      <c r="F797" s="732" t="s">
        <v>646</v>
      </c>
      <c r="G797" s="731" t="s">
        <v>649</v>
      </c>
      <c r="H797" s="731">
        <v>235808</v>
      </c>
      <c r="I797" s="731">
        <v>235808</v>
      </c>
      <c r="J797" s="731" t="s">
        <v>855</v>
      </c>
      <c r="K797" s="731" t="s">
        <v>856</v>
      </c>
      <c r="L797" s="734">
        <v>86.660000000000011</v>
      </c>
      <c r="M797" s="734">
        <v>8</v>
      </c>
      <c r="N797" s="735">
        <v>693.28000000000009</v>
      </c>
    </row>
    <row r="798" spans="1:14" ht="14.45" customHeight="1" x14ac:dyDescent="0.2">
      <c r="A798" s="729" t="s">
        <v>614</v>
      </c>
      <c r="B798" s="730" t="s">
        <v>615</v>
      </c>
      <c r="C798" s="731" t="s">
        <v>640</v>
      </c>
      <c r="D798" s="732" t="s">
        <v>641</v>
      </c>
      <c r="E798" s="733">
        <v>50113001</v>
      </c>
      <c r="F798" s="732" t="s">
        <v>646</v>
      </c>
      <c r="G798" s="731" t="s">
        <v>663</v>
      </c>
      <c r="H798" s="731">
        <v>184245</v>
      </c>
      <c r="I798" s="731">
        <v>184245</v>
      </c>
      <c r="J798" s="731" t="s">
        <v>1360</v>
      </c>
      <c r="K798" s="731" t="s">
        <v>1361</v>
      </c>
      <c r="L798" s="734">
        <v>92.66</v>
      </c>
      <c r="M798" s="734">
        <v>1</v>
      </c>
      <c r="N798" s="735">
        <v>92.66</v>
      </c>
    </row>
    <row r="799" spans="1:14" ht="14.45" customHeight="1" x14ac:dyDescent="0.2">
      <c r="A799" s="729" t="s">
        <v>614</v>
      </c>
      <c r="B799" s="730" t="s">
        <v>615</v>
      </c>
      <c r="C799" s="731" t="s">
        <v>640</v>
      </c>
      <c r="D799" s="732" t="s">
        <v>641</v>
      </c>
      <c r="E799" s="733">
        <v>50113001</v>
      </c>
      <c r="F799" s="732" t="s">
        <v>646</v>
      </c>
      <c r="G799" s="731" t="s">
        <v>649</v>
      </c>
      <c r="H799" s="731">
        <v>191929</v>
      </c>
      <c r="I799" s="731">
        <v>191929</v>
      </c>
      <c r="J799" s="731" t="s">
        <v>866</v>
      </c>
      <c r="K799" s="731" t="s">
        <v>867</v>
      </c>
      <c r="L799" s="734">
        <v>96.42</v>
      </c>
      <c r="M799" s="734">
        <v>4</v>
      </c>
      <c r="N799" s="735">
        <v>385.68</v>
      </c>
    </row>
    <row r="800" spans="1:14" ht="14.45" customHeight="1" x14ac:dyDescent="0.2">
      <c r="A800" s="729" t="s">
        <v>614</v>
      </c>
      <c r="B800" s="730" t="s">
        <v>615</v>
      </c>
      <c r="C800" s="731" t="s">
        <v>640</v>
      </c>
      <c r="D800" s="732" t="s">
        <v>641</v>
      </c>
      <c r="E800" s="733">
        <v>50113001</v>
      </c>
      <c r="F800" s="732" t="s">
        <v>646</v>
      </c>
      <c r="G800" s="731" t="s">
        <v>649</v>
      </c>
      <c r="H800" s="731">
        <v>188217</v>
      </c>
      <c r="I800" s="731">
        <v>88217</v>
      </c>
      <c r="J800" s="731" t="s">
        <v>868</v>
      </c>
      <c r="K800" s="731" t="s">
        <v>869</v>
      </c>
      <c r="L800" s="734">
        <v>126.73</v>
      </c>
      <c r="M800" s="734">
        <v>4</v>
      </c>
      <c r="N800" s="735">
        <v>506.92</v>
      </c>
    </row>
    <row r="801" spans="1:14" ht="14.45" customHeight="1" x14ac:dyDescent="0.2">
      <c r="A801" s="729" t="s">
        <v>614</v>
      </c>
      <c r="B801" s="730" t="s">
        <v>615</v>
      </c>
      <c r="C801" s="731" t="s">
        <v>640</v>
      </c>
      <c r="D801" s="732" t="s">
        <v>641</v>
      </c>
      <c r="E801" s="733">
        <v>50113001</v>
      </c>
      <c r="F801" s="732" t="s">
        <v>646</v>
      </c>
      <c r="G801" s="731" t="s">
        <v>649</v>
      </c>
      <c r="H801" s="731">
        <v>188219</v>
      </c>
      <c r="I801" s="731">
        <v>88219</v>
      </c>
      <c r="J801" s="731" t="s">
        <v>870</v>
      </c>
      <c r="K801" s="731" t="s">
        <v>871</v>
      </c>
      <c r="L801" s="734">
        <v>143.54500000000002</v>
      </c>
      <c r="M801" s="734">
        <v>2</v>
      </c>
      <c r="N801" s="735">
        <v>287.09000000000003</v>
      </c>
    </row>
    <row r="802" spans="1:14" ht="14.45" customHeight="1" x14ac:dyDescent="0.2">
      <c r="A802" s="729" t="s">
        <v>614</v>
      </c>
      <c r="B802" s="730" t="s">
        <v>615</v>
      </c>
      <c r="C802" s="731" t="s">
        <v>640</v>
      </c>
      <c r="D802" s="732" t="s">
        <v>641</v>
      </c>
      <c r="E802" s="733">
        <v>50113001</v>
      </c>
      <c r="F802" s="732" t="s">
        <v>646</v>
      </c>
      <c r="G802" s="731" t="s">
        <v>649</v>
      </c>
      <c r="H802" s="731">
        <v>216146</v>
      </c>
      <c r="I802" s="731">
        <v>216146</v>
      </c>
      <c r="J802" s="731" t="s">
        <v>870</v>
      </c>
      <c r="K802" s="731" t="s">
        <v>872</v>
      </c>
      <c r="L802" s="734">
        <v>130.66</v>
      </c>
      <c r="M802" s="734">
        <v>1</v>
      </c>
      <c r="N802" s="735">
        <v>130.66</v>
      </c>
    </row>
    <row r="803" spans="1:14" ht="14.45" customHeight="1" x14ac:dyDescent="0.2">
      <c r="A803" s="729" t="s">
        <v>614</v>
      </c>
      <c r="B803" s="730" t="s">
        <v>615</v>
      </c>
      <c r="C803" s="731" t="s">
        <v>640</v>
      </c>
      <c r="D803" s="732" t="s">
        <v>641</v>
      </c>
      <c r="E803" s="733">
        <v>50113001</v>
      </c>
      <c r="F803" s="732" t="s">
        <v>646</v>
      </c>
      <c r="G803" s="731" t="s">
        <v>649</v>
      </c>
      <c r="H803" s="731">
        <v>128222</v>
      </c>
      <c r="I803" s="731">
        <v>28222</v>
      </c>
      <c r="J803" s="731" t="s">
        <v>1525</v>
      </c>
      <c r="K803" s="731" t="s">
        <v>1526</v>
      </c>
      <c r="L803" s="734">
        <v>89.77000000000001</v>
      </c>
      <c r="M803" s="734">
        <v>2</v>
      </c>
      <c r="N803" s="735">
        <v>179.54000000000002</v>
      </c>
    </row>
    <row r="804" spans="1:14" ht="14.45" customHeight="1" x14ac:dyDescent="0.2">
      <c r="A804" s="729" t="s">
        <v>614</v>
      </c>
      <c r="B804" s="730" t="s">
        <v>615</v>
      </c>
      <c r="C804" s="731" t="s">
        <v>640</v>
      </c>
      <c r="D804" s="732" t="s">
        <v>641</v>
      </c>
      <c r="E804" s="733">
        <v>50113001</v>
      </c>
      <c r="F804" s="732" t="s">
        <v>646</v>
      </c>
      <c r="G804" s="731" t="s">
        <v>649</v>
      </c>
      <c r="H804" s="731">
        <v>196635</v>
      </c>
      <c r="I804" s="731">
        <v>96635</v>
      </c>
      <c r="J804" s="731" t="s">
        <v>1527</v>
      </c>
      <c r="K804" s="731" t="s">
        <v>1528</v>
      </c>
      <c r="L804" s="734">
        <v>111.46</v>
      </c>
      <c r="M804" s="734">
        <v>6</v>
      </c>
      <c r="N804" s="735">
        <v>668.76</v>
      </c>
    </row>
    <row r="805" spans="1:14" ht="14.45" customHeight="1" x14ac:dyDescent="0.2">
      <c r="A805" s="729" t="s">
        <v>614</v>
      </c>
      <c r="B805" s="730" t="s">
        <v>615</v>
      </c>
      <c r="C805" s="731" t="s">
        <v>640</v>
      </c>
      <c r="D805" s="732" t="s">
        <v>641</v>
      </c>
      <c r="E805" s="733">
        <v>50113001</v>
      </c>
      <c r="F805" s="732" t="s">
        <v>646</v>
      </c>
      <c r="G805" s="731" t="s">
        <v>649</v>
      </c>
      <c r="H805" s="731">
        <v>231541</v>
      </c>
      <c r="I805" s="731">
        <v>231541</v>
      </c>
      <c r="J805" s="731" t="s">
        <v>894</v>
      </c>
      <c r="K805" s="731" t="s">
        <v>895</v>
      </c>
      <c r="L805" s="734">
        <v>80.690986842105247</v>
      </c>
      <c r="M805" s="734">
        <v>121.6</v>
      </c>
      <c r="N805" s="735">
        <v>9812.0239999999976</v>
      </c>
    </row>
    <row r="806" spans="1:14" ht="14.45" customHeight="1" x14ac:dyDescent="0.2">
      <c r="A806" s="729" t="s">
        <v>614</v>
      </c>
      <c r="B806" s="730" t="s">
        <v>615</v>
      </c>
      <c r="C806" s="731" t="s">
        <v>640</v>
      </c>
      <c r="D806" s="732" t="s">
        <v>641</v>
      </c>
      <c r="E806" s="733">
        <v>50113001</v>
      </c>
      <c r="F806" s="732" t="s">
        <v>646</v>
      </c>
      <c r="G806" s="731" t="s">
        <v>649</v>
      </c>
      <c r="H806" s="731">
        <v>237329</v>
      </c>
      <c r="I806" s="731">
        <v>237329</v>
      </c>
      <c r="J806" s="731" t="s">
        <v>896</v>
      </c>
      <c r="K806" s="731" t="s">
        <v>897</v>
      </c>
      <c r="L806" s="734">
        <v>108.94471698113209</v>
      </c>
      <c r="M806" s="734">
        <v>159</v>
      </c>
      <c r="N806" s="735">
        <v>17322.210000000003</v>
      </c>
    </row>
    <row r="807" spans="1:14" ht="14.45" customHeight="1" x14ac:dyDescent="0.2">
      <c r="A807" s="729" t="s">
        <v>614</v>
      </c>
      <c r="B807" s="730" t="s">
        <v>615</v>
      </c>
      <c r="C807" s="731" t="s">
        <v>640</v>
      </c>
      <c r="D807" s="732" t="s">
        <v>641</v>
      </c>
      <c r="E807" s="733">
        <v>50113001</v>
      </c>
      <c r="F807" s="732" t="s">
        <v>646</v>
      </c>
      <c r="G807" s="731" t="s">
        <v>649</v>
      </c>
      <c r="H807" s="731">
        <v>234736</v>
      </c>
      <c r="I807" s="731">
        <v>234736</v>
      </c>
      <c r="J807" s="731" t="s">
        <v>899</v>
      </c>
      <c r="K807" s="731" t="s">
        <v>900</v>
      </c>
      <c r="L807" s="734">
        <v>120.53999999999999</v>
      </c>
      <c r="M807" s="734">
        <v>42</v>
      </c>
      <c r="N807" s="735">
        <v>5062.6799999999994</v>
      </c>
    </row>
    <row r="808" spans="1:14" ht="14.45" customHeight="1" x14ac:dyDescent="0.2">
      <c r="A808" s="729" t="s">
        <v>614</v>
      </c>
      <c r="B808" s="730" t="s">
        <v>615</v>
      </c>
      <c r="C808" s="731" t="s">
        <v>640</v>
      </c>
      <c r="D808" s="732" t="s">
        <v>641</v>
      </c>
      <c r="E808" s="733">
        <v>50113001</v>
      </c>
      <c r="F808" s="732" t="s">
        <v>646</v>
      </c>
      <c r="G808" s="731" t="s">
        <v>649</v>
      </c>
      <c r="H808" s="731">
        <v>225891</v>
      </c>
      <c r="I808" s="731">
        <v>225891</v>
      </c>
      <c r="J808" s="731" t="s">
        <v>1439</v>
      </c>
      <c r="K808" s="731" t="s">
        <v>1440</v>
      </c>
      <c r="L808" s="734">
        <v>285.08</v>
      </c>
      <c r="M808" s="734">
        <v>7</v>
      </c>
      <c r="N808" s="735">
        <v>1995.56</v>
      </c>
    </row>
    <row r="809" spans="1:14" ht="14.45" customHeight="1" x14ac:dyDescent="0.2">
      <c r="A809" s="729" t="s">
        <v>614</v>
      </c>
      <c r="B809" s="730" t="s">
        <v>615</v>
      </c>
      <c r="C809" s="731" t="s">
        <v>640</v>
      </c>
      <c r="D809" s="732" t="s">
        <v>641</v>
      </c>
      <c r="E809" s="733">
        <v>50113001</v>
      </c>
      <c r="F809" s="732" t="s">
        <v>646</v>
      </c>
      <c r="G809" s="731" t="s">
        <v>649</v>
      </c>
      <c r="H809" s="731">
        <v>100502</v>
      </c>
      <c r="I809" s="731">
        <v>502</v>
      </c>
      <c r="J809" s="731" t="s">
        <v>901</v>
      </c>
      <c r="K809" s="731" t="s">
        <v>1238</v>
      </c>
      <c r="L809" s="734">
        <v>268.94</v>
      </c>
      <c r="M809" s="734">
        <v>2</v>
      </c>
      <c r="N809" s="735">
        <v>537.88</v>
      </c>
    </row>
    <row r="810" spans="1:14" ht="14.45" customHeight="1" x14ac:dyDescent="0.2">
      <c r="A810" s="729" t="s">
        <v>614</v>
      </c>
      <c r="B810" s="730" t="s">
        <v>615</v>
      </c>
      <c r="C810" s="731" t="s">
        <v>640</v>
      </c>
      <c r="D810" s="732" t="s">
        <v>641</v>
      </c>
      <c r="E810" s="733">
        <v>50113001</v>
      </c>
      <c r="F810" s="732" t="s">
        <v>646</v>
      </c>
      <c r="G810" s="731" t="s">
        <v>663</v>
      </c>
      <c r="H810" s="731">
        <v>239963</v>
      </c>
      <c r="I810" s="731">
        <v>239963</v>
      </c>
      <c r="J810" s="731" t="s">
        <v>1239</v>
      </c>
      <c r="K810" s="731" t="s">
        <v>1240</v>
      </c>
      <c r="L810" s="734">
        <v>155.52000000000001</v>
      </c>
      <c r="M810" s="734">
        <v>1</v>
      </c>
      <c r="N810" s="735">
        <v>155.52000000000001</v>
      </c>
    </row>
    <row r="811" spans="1:14" ht="14.45" customHeight="1" x14ac:dyDescent="0.2">
      <c r="A811" s="729" t="s">
        <v>614</v>
      </c>
      <c r="B811" s="730" t="s">
        <v>615</v>
      </c>
      <c r="C811" s="731" t="s">
        <v>640</v>
      </c>
      <c r="D811" s="732" t="s">
        <v>641</v>
      </c>
      <c r="E811" s="733">
        <v>50113001</v>
      </c>
      <c r="F811" s="732" t="s">
        <v>646</v>
      </c>
      <c r="G811" s="731" t="s">
        <v>649</v>
      </c>
      <c r="H811" s="731">
        <v>42477</v>
      </c>
      <c r="I811" s="731">
        <v>42477</v>
      </c>
      <c r="J811" s="731" t="s">
        <v>1241</v>
      </c>
      <c r="K811" s="731" t="s">
        <v>1529</v>
      </c>
      <c r="L811" s="734">
        <v>501.9</v>
      </c>
      <c r="M811" s="734">
        <v>1</v>
      </c>
      <c r="N811" s="735">
        <v>501.9</v>
      </c>
    </row>
    <row r="812" spans="1:14" ht="14.45" customHeight="1" x14ac:dyDescent="0.2">
      <c r="A812" s="729" t="s">
        <v>614</v>
      </c>
      <c r="B812" s="730" t="s">
        <v>615</v>
      </c>
      <c r="C812" s="731" t="s">
        <v>640</v>
      </c>
      <c r="D812" s="732" t="s">
        <v>641</v>
      </c>
      <c r="E812" s="733">
        <v>50113001</v>
      </c>
      <c r="F812" s="732" t="s">
        <v>646</v>
      </c>
      <c r="G812" s="731" t="s">
        <v>649</v>
      </c>
      <c r="H812" s="731">
        <v>113814</v>
      </c>
      <c r="I812" s="731">
        <v>13814</v>
      </c>
      <c r="J812" s="731" t="s">
        <v>905</v>
      </c>
      <c r="K812" s="731" t="s">
        <v>1243</v>
      </c>
      <c r="L812" s="734">
        <v>173.06</v>
      </c>
      <c r="M812" s="734">
        <v>1</v>
      </c>
      <c r="N812" s="735">
        <v>173.06</v>
      </c>
    </row>
    <row r="813" spans="1:14" ht="14.45" customHeight="1" x14ac:dyDescent="0.2">
      <c r="A813" s="729" t="s">
        <v>614</v>
      </c>
      <c r="B813" s="730" t="s">
        <v>615</v>
      </c>
      <c r="C813" s="731" t="s">
        <v>640</v>
      </c>
      <c r="D813" s="732" t="s">
        <v>641</v>
      </c>
      <c r="E813" s="733">
        <v>50113001</v>
      </c>
      <c r="F813" s="732" t="s">
        <v>646</v>
      </c>
      <c r="G813" s="731" t="s">
        <v>663</v>
      </c>
      <c r="H813" s="731">
        <v>170760</v>
      </c>
      <c r="I813" s="731">
        <v>170760</v>
      </c>
      <c r="J813" s="731" t="s">
        <v>1369</v>
      </c>
      <c r="K813" s="731" t="s">
        <v>1370</v>
      </c>
      <c r="L813" s="734">
        <v>105.03000000000002</v>
      </c>
      <c r="M813" s="734">
        <v>4</v>
      </c>
      <c r="N813" s="735">
        <v>420.12000000000006</v>
      </c>
    </row>
    <row r="814" spans="1:14" ht="14.45" customHeight="1" x14ac:dyDescent="0.2">
      <c r="A814" s="729" t="s">
        <v>614</v>
      </c>
      <c r="B814" s="730" t="s">
        <v>615</v>
      </c>
      <c r="C814" s="731" t="s">
        <v>640</v>
      </c>
      <c r="D814" s="732" t="s">
        <v>641</v>
      </c>
      <c r="E814" s="733">
        <v>50113001</v>
      </c>
      <c r="F814" s="732" t="s">
        <v>646</v>
      </c>
      <c r="G814" s="731" t="s">
        <v>663</v>
      </c>
      <c r="H814" s="731">
        <v>184530</v>
      </c>
      <c r="I814" s="731">
        <v>200207</v>
      </c>
      <c r="J814" s="731" t="s">
        <v>1530</v>
      </c>
      <c r="K814" s="731" t="s">
        <v>1531</v>
      </c>
      <c r="L814" s="734">
        <v>84.039999999999992</v>
      </c>
      <c r="M814" s="734">
        <v>1</v>
      </c>
      <c r="N814" s="735">
        <v>84.039999999999992</v>
      </c>
    </row>
    <row r="815" spans="1:14" ht="14.45" customHeight="1" x14ac:dyDescent="0.2">
      <c r="A815" s="729" t="s">
        <v>614</v>
      </c>
      <c r="B815" s="730" t="s">
        <v>615</v>
      </c>
      <c r="C815" s="731" t="s">
        <v>640</v>
      </c>
      <c r="D815" s="732" t="s">
        <v>641</v>
      </c>
      <c r="E815" s="733">
        <v>50113001</v>
      </c>
      <c r="F815" s="732" t="s">
        <v>646</v>
      </c>
      <c r="G815" s="731" t="s">
        <v>649</v>
      </c>
      <c r="H815" s="731">
        <v>223144</v>
      </c>
      <c r="I815" s="731">
        <v>223144</v>
      </c>
      <c r="J815" s="731" t="s">
        <v>1532</v>
      </c>
      <c r="K815" s="731" t="s">
        <v>1533</v>
      </c>
      <c r="L815" s="734">
        <v>89.160000000000011</v>
      </c>
      <c r="M815" s="734">
        <v>16</v>
      </c>
      <c r="N815" s="735">
        <v>1426.5600000000002</v>
      </c>
    </row>
    <row r="816" spans="1:14" ht="14.45" customHeight="1" x14ac:dyDescent="0.2">
      <c r="A816" s="729" t="s">
        <v>614</v>
      </c>
      <c r="B816" s="730" t="s">
        <v>615</v>
      </c>
      <c r="C816" s="731" t="s">
        <v>640</v>
      </c>
      <c r="D816" s="732" t="s">
        <v>641</v>
      </c>
      <c r="E816" s="733">
        <v>50113001</v>
      </c>
      <c r="F816" s="732" t="s">
        <v>646</v>
      </c>
      <c r="G816" s="731" t="s">
        <v>649</v>
      </c>
      <c r="H816" s="731">
        <v>118656</v>
      </c>
      <c r="I816" s="731">
        <v>118656</v>
      </c>
      <c r="J816" s="731" t="s">
        <v>1534</v>
      </c>
      <c r="K816" s="731" t="s">
        <v>1535</v>
      </c>
      <c r="L816" s="734">
        <v>654.83000000000015</v>
      </c>
      <c r="M816" s="734">
        <v>5</v>
      </c>
      <c r="N816" s="735">
        <v>3274.1500000000005</v>
      </c>
    </row>
    <row r="817" spans="1:14" ht="14.45" customHeight="1" x14ac:dyDescent="0.2">
      <c r="A817" s="729" t="s">
        <v>614</v>
      </c>
      <c r="B817" s="730" t="s">
        <v>615</v>
      </c>
      <c r="C817" s="731" t="s">
        <v>640</v>
      </c>
      <c r="D817" s="732" t="s">
        <v>641</v>
      </c>
      <c r="E817" s="733">
        <v>50113001</v>
      </c>
      <c r="F817" s="732" t="s">
        <v>646</v>
      </c>
      <c r="G817" s="731" t="s">
        <v>649</v>
      </c>
      <c r="H817" s="731">
        <v>172410</v>
      </c>
      <c r="I817" s="731">
        <v>172410</v>
      </c>
      <c r="J817" s="731" t="s">
        <v>1536</v>
      </c>
      <c r="K817" s="731" t="s">
        <v>1537</v>
      </c>
      <c r="L817" s="734">
        <v>148.15</v>
      </c>
      <c r="M817" s="734">
        <v>1</v>
      </c>
      <c r="N817" s="735">
        <v>148.15</v>
      </c>
    </row>
    <row r="818" spans="1:14" ht="14.45" customHeight="1" x14ac:dyDescent="0.2">
      <c r="A818" s="729" t="s">
        <v>614</v>
      </c>
      <c r="B818" s="730" t="s">
        <v>615</v>
      </c>
      <c r="C818" s="731" t="s">
        <v>640</v>
      </c>
      <c r="D818" s="732" t="s">
        <v>641</v>
      </c>
      <c r="E818" s="733">
        <v>50113001</v>
      </c>
      <c r="F818" s="732" t="s">
        <v>646</v>
      </c>
      <c r="G818" s="731" t="s">
        <v>649</v>
      </c>
      <c r="H818" s="731">
        <v>194763</v>
      </c>
      <c r="I818" s="731">
        <v>94763</v>
      </c>
      <c r="J818" s="731" t="s">
        <v>1538</v>
      </c>
      <c r="K818" s="731" t="s">
        <v>1539</v>
      </c>
      <c r="L818" s="734">
        <v>212.51999999999995</v>
      </c>
      <c r="M818" s="734">
        <v>2</v>
      </c>
      <c r="N818" s="735">
        <v>425.03999999999991</v>
      </c>
    </row>
    <row r="819" spans="1:14" ht="14.45" customHeight="1" x14ac:dyDescent="0.2">
      <c r="A819" s="729" t="s">
        <v>614</v>
      </c>
      <c r="B819" s="730" t="s">
        <v>615</v>
      </c>
      <c r="C819" s="731" t="s">
        <v>640</v>
      </c>
      <c r="D819" s="732" t="s">
        <v>641</v>
      </c>
      <c r="E819" s="733">
        <v>50113001</v>
      </c>
      <c r="F819" s="732" t="s">
        <v>646</v>
      </c>
      <c r="G819" s="731" t="s">
        <v>649</v>
      </c>
      <c r="H819" s="731">
        <v>171031</v>
      </c>
      <c r="I819" s="731">
        <v>171031</v>
      </c>
      <c r="J819" s="731" t="s">
        <v>1540</v>
      </c>
      <c r="K819" s="731" t="s">
        <v>1541</v>
      </c>
      <c r="L819" s="734">
        <v>86.279999999999987</v>
      </c>
      <c r="M819" s="734">
        <v>1</v>
      </c>
      <c r="N819" s="735">
        <v>86.279999999999987</v>
      </c>
    </row>
    <row r="820" spans="1:14" ht="14.45" customHeight="1" x14ac:dyDescent="0.2">
      <c r="A820" s="729" t="s">
        <v>614</v>
      </c>
      <c r="B820" s="730" t="s">
        <v>615</v>
      </c>
      <c r="C820" s="731" t="s">
        <v>640</v>
      </c>
      <c r="D820" s="732" t="s">
        <v>641</v>
      </c>
      <c r="E820" s="733">
        <v>50113001</v>
      </c>
      <c r="F820" s="732" t="s">
        <v>646</v>
      </c>
      <c r="G820" s="731" t="s">
        <v>649</v>
      </c>
      <c r="H820" s="731">
        <v>100513</v>
      </c>
      <c r="I820" s="731">
        <v>513</v>
      </c>
      <c r="J820" s="731" t="s">
        <v>1371</v>
      </c>
      <c r="K820" s="731" t="s">
        <v>897</v>
      </c>
      <c r="L820" s="734">
        <v>48.609999999999992</v>
      </c>
      <c r="M820" s="734">
        <v>3</v>
      </c>
      <c r="N820" s="735">
        <v>145.82999999999998</v>
      </c>
    </row>
    <row r="821" spans="1:14" ht="14.45" customHeight="1" x14ac:dyDescent="0.2">
      <c r="A821" s="729" t="s">
        <v>614</v>
      </c>
      <c r="B821" s="730" t="s">
        <v>615</v>
      </c>
      <c r="C821" s="731" t="s">
        <v>640</v>
      </c>
      <c r="D821" s="732" t="s">
        <v>641</v>
      </c>
      <c r="E821" s="733">
        <v>50113001</v>
      </c>
      <c r="F821" s="732" t="s">
        <v>646</v>
      </c>
      <c r="G821" s="731" t="s">
        <v>649</v>
      </c>
      <c r="H821" s="731">
        <v>230353</v>
      </c>
      <c r="I821" s="731">
        <v>230353</v>
      </c>
      <c r="J821" s="731" t="s">
        <v>921</v>
      </c>
      <c r="K821" s="731" t="s">
        <v>922</v>
      </c>
      <c r="L821" s="734">
        <v>1747.2946666666664</v>
      </c>
      <c r="M821" s="734">
        <v>15</v>
      </c>
      <c r="N821" s="735">
        <v>26209.42</v>
      </c>
    </row>
    <row r="822" spans="1:14" ht="14.45" customHeight="1" x14ac:dyDescent="0.2">
      <c r="A822" s="729" t="s">
        <v>614</v>
      </c>
      <c r="B822" s="730" t="s">
        <v>615</v>
      </c>
      <c r="C822" s="731" t="s">
        <v>640</v>
      </c>
      <c r="D822" s="732" t="s">
        <v>641</v>
      </c>
      <c r="E822" s="733">
        <v>50113001</v>
      </c>
      <c r="F822" s="732" t="s">
        <v>646</v>
      </c>
      <c r="G822" s="731" t="s">
        <v>663</v>
      </c>
      <c r="H822" s="731">
        <v>191788</v>
      </c>
      <c r="I822" s="731">
        <v>91788</v>
      </c>
      <c r="J822" s="731" t="s">
        <v>923</v>
      </c>
      <c r="K822" s="731" t="s">
        <v>924</v>
      </c>
      <c r="L822" s="734">
        <v>9.0799999999999983</v>
      </c>
      <c r="M822" s="734">
        <v>1</v>
      </c>
      <c r="N822" s="735">
        <v>9.0799999999999983</v>
      </c>
    </row>
    <row r="823" spans="1:14" ht="14.45" customHeight="1" x14ac:dyDescent="0.2">
      <c r="A823" s="729" t="s">
        <v>614</v>
      </c>
      <c r="B823" s="730" t="s">
        <v>615</v>
      </c>
      <c r="C823" s="731" t="s">
        <v>640</v>
      </c>
      <c r="D823" s="732" t="s">
        <v>641</v>
      </c>
      <c r="E823" s="733">
        <v>50113001</v>
      </c>
      <c r="F823" s="732" t="s">
        <v>646</v>
      </c>
      <c r="G823" s="731" t="s">
        <v>663</v>
      </c>
      <c r="H823" s="731">
        <v>106618</v>
      </c>
      <c r="I823" s="731">
        <v>6618</v>
      </c>
      <c r="J823" s="731" t="s">
        <v>1542</v>
      </c>
      <c r="K823" s="731" t="s">
        <v>1543</v>
      </c>
      <c r="L823" s="734">
        <v>19.59</v>
      </c>
      <c r="M823" s="734">
        <v>1</v>
      </c>
      <c r="N823" s="735">
        <v>19.59</v>
      </c>
    </row>
    <row r="824" spans="1:14" ht="14.45" customHeight="1" x14ac:dyDescent="0.2">
      <c r="A824" s="729" t="s">
        <v>614</v>
      </c>
      <c r="B824" s="730" t="s">
        <v>615</v>
      </c>
      <c r="C824" s="731" t="s">
        <v>640</v>
      </c>
      <c r="D824" s="732" t="s">
        <v>641</v>
      </c>
      <c r="E824" s="733">
        <v>50113001</v>
      </c>
      <c r="F824" s="732" t="s">
        <v>646</v>
      </c>
      <c r="G824" s="731" t="s">
        <v>649</v>
      </c>
      <c r="H824" s="731">
        <v>117187</v>
      </c>
      <c r="I824" s="731">
        <v>17187</v>
      </c>
      <c r="J824" s="731" t="s">
        <v>925</v>
      </c>
      <c r="K824" s="731" t="s">
        <v>926</v>
      </c>
      <c r="L824" s="734">
        <v>88.969999999999985</v>
      </c>
      <c r="M824" s="734">
        <v>3</v>
      </c>
      <c r="N824" s="735">
        <v>266.90999999999997</v>
      </c>
    </row>
    <row r="825" spans="1:14" ht="14.45" customHeight="1" x14ac:dyDescent="0.2">
      <c r="A825" s="729" t="s">
        <v>614</v>
      </c>
      <c r="B825" s="730" t="s">
        <v>615</v>
      </c>
      <c r="C825" s="731" t="s">
        <v>640</v>
      </c>
      <c r="D825" s="732" t="s">
        <v>641</v>
      </c>
      <c r="E825" s="733">
        <v>50113001</v>
      </c>
      <c r="F825" s="732" t="s">
        <v>646</v>
      </c>
      <c r="G825" s="731" t="s">
        <v>649</v>
      </c>
      <c r="H825" s="731">
        <v>185071</v>
      </c>
      <c r="I825" s="731">
        <v>85071</v>
      </c>
      <c r="J825" s="731" t="s">
        <v>1544</v>
      </c>
      <c r="K825" s="731" t="s">
        <v>1545</v>
      </c>
      <c r="L825" s="734">
        <v>75.640000000000015</v>
      </c>
      <c r="M825" s="734">
        <v>2</v>
      </c>
      <c r="N825" s="735">
        <v>151.28000000000003</v>
      </c>
    </row>
    <row r="826" spans="1:14" ht="14.45" customHeight="1" x14ac:dyDescent="0.2">
      <c r="A826" s="729" t="s">
        <v>614</v>
      </c>
      <c r="B826" s="730" t="s">
        <v>615</v>
      </c>
      <c r="C826" s="731" t="s">
        <v>640</v>
      </c>
      <c r="D826" s="732" t="s">
        <v>641</v>
      </c>
      <c r="E826" s="733">
        <v>50113001</v>
      </c>
      <c r="F826" s="732" t="s">
        <v>646</v>
      </c>
      <c r="G826" s="731" t="s">
        <v>663</v>
      </c>
      <c r="H826" s="731">
        <v>100536</v>
      </c>
      <c r="I826" s="731">
        <v>536</v>
      </c>
      <c r="J826" s="731" t="s">
        <v>1546</v>
      </c>
      <c r="K826" s="731" t="s">
        <v>653</v>
      </c>
      <c r="L826" s="734">
        <v>49.31999982532362</v>
      </c>
      <c r="M826" s="734">
        <v>61</v>
      </c>
      <c r="N826" s="735">
        <v>3008.5199893447407</v>
      </c>
    </row>
    <row r="827" spans="1:14" ht="14.45" customHeight="1" x14ac:dyDescent="0.2">
      <c r="A827" s="729" t="s">
        <v>614</v>
      </c>
      <c r="B827" s="730" t="s">
        <v>615</v>
      </c>
      <c r="C827" s="731" t="s">
        <v>640</v>
      </c>
      <c r="D827" s="732" t="s">
        <v>641</v>
      </c>
      <c r="E827" s="733">
        <v>50113001</v>
      </c>
      <c r="F827" s="732" t="s">
        <v>646</v>
      </c>
      <c r="G827" s="731" t="s">
        <v>649</v>
      </c>
      <c r="H827" s="731">
        <v>216963</v>
      </c>
      <c r="I827" s="731">
        <v>216963</v>
      </c>
      <c r="J827" s="731" t="s">
        <v>927</v>
      </c>
      <c r="K827" s="731" t="s">
        <v>928</v>
      </c>
      <c r="L827" s="734">
        <v>135.38000000000002</v>
      </c>
      <c r="M827" s="734">
        <v>1</v>
      </c>
      <c r="N827" s="735">
        <v>135.38000000000002</v>
      </c>
    </row>
    <row r="828" spans="1:14" ht="14.45" customHeight="1" x14ac:dyDescent="0.2">
      <c r="A828" s="729" t="s">
        <v>614</v>
      </c>
      <c r="B828" s="730" t="s">
        <v>615</v>
      </c>
      <c r="C828" s="731" t="s">
        <v>640</v>
      </c>
      <c r="D828" s="732" t="s">
        <v>641</v>
      </c>
      <c r="E828" s="733">
        <v>50113001</v>
      </c>
      <c r="F828" s="732" t="s">
        <v>646</v>
      </c>
      <c r="G828" s="731" t="s">
        <v>663</v>
      </c>
      <c r="H828" s="731">
        <v>107981</v>
      </c>
      <c r="I828" s="731">
        <v>7981</v>
      </c>
      <c r="J828" s="731" t="s">
        <v>929</v>
      </c>
      <c r="K828" s="731" t="s">
        <v>1547</v>
      </c>
      <c r="L828" s="734">
        <v>50.64</v>
      </c>
      <c r="M828" s="734">
        <v>2</v>
      </c>
      <c r="N828" s="735">
        <v>101.28</v>
      </c>
    </row>
    <row r="829" spans="1:14" ht="14.45" customHeight="1" x14ac:dyDescent="0.2">
      <c r="A829" s="729" t="s">
        <v>614</v>
      </c>
      <c r="B829" s="730" t="s">
        <v>615</v>
      </c>
      <c r="C829" s="731" t="s">
        <v>640</v>
      </c>
      <c r="D829" s="732" t="s">
        <v>641</v>
      </c>
      <c r="E829" s="733">
        <v>50113001</v>
      </c>
      <c r="F829" s="732" t="s">
        <v>646</v>
      </c>
      <c r="G829" s="731" t="s">
        <v>663</v>
      </c>
      <c r="H829" s="731">
        <v>155824</v>
      </c>
      <c r="I829" s="731">
        <v>55824</v>
      </c>
      <c r="J829" s="731" t="s">
        <v>929</v>
      </c>
      <c r="K829" s="731" t="s">
        <v>931</v>
      </c>
      <c r="L829" s="734">
        <v>42.941215469613269</v>
      </c>
      <c r="M829" s="734">
        <v>181</v>
      </c>
      <c r="N829" s="735">
        <v>7772.3600000000015</v>
      </c>
    </row>
    <row r="830" spans="1:14" ht="14.45" customHeight="1" x14ac:dyDescent="0.2">
      <c r="A830" s="729" t="s">
        <v>614</v>
      </c>
      <c r="B830" s="730" t="s">
        <v>615</v>
      </c>
      <c r="C830" s="731" t="s">
        <v>640</v>
      </c>
      <c r="D830" s="732" t="s">
        <v>641</v>
      </c>
      <c r="E830" s="733">
        <v>50113001</v>
      </c>
      <c r="F830" s="732" t="s">
        <v>646</v>
      </c>
      <c r="G830" s="731" t="s">
        <v>663</v>
      </c>
      <c r="H830" s="731">
        <v>126786</v>
      </c>
      <c r="I830" s="731">
        <v>26786</v>
      </c>
      <c r="J830" s="731" t="s">
        <v>1376</v>
      </c>
      <c r="K830" s="731" t="s">
        <v>1377</v>
      </c>
      <c r="L830" s="734">
        <v>408.09909090909093</v>
      </c>
      <c r="M830" s="734">
        <v>11</v>
      </c>
      <c r="N830" s="735">
        <v>4489.09</v>
      </c>
    </row>
    <row r="831" spans="1:14" ht="14.45" customHeight="1" x14ac:dyDescent="0.2">
      <c r="A831" s="729" t="s">
        <v>614</v>
      </c>
      <c r="B831" s="730" t="s">
        <v>615</v>
      </c>
      <c r="C831" s="731" t="s">
        <v>640</v>
      </c>
      <c r="D831" s="732" t="s">
        <v>641</v>
      </c>
      <c r="E831" s="733">
        <v>50113001</v>
      </c>
      <c r="F831" s="732" t="s">
        <v>646</v>
      </c>
      <c r="G831" s="731" t="s">
        <v>649</v>
      </c>
      <c r="H831" s="731">
        <v>217133</v>
      </c>
      <c r="I831" s="731">
        <v>217133</v>
      </c>
      <c r="J831" s="731" t="s">
        <v>1548</v>
      </c>
      <c r="K831" s="731" t="s">
        <v>1504</v>
      </c>
      <c r="L831" s="734">
        <v>156.96212121212122</v>
      </c>
      <c r="M831" s="734">
        <v>11</v>
      </c>
      <c r="N831" s="735">
        <v>1726.5833333333335</v>
      </c>
    </row>
    <row r="832" spans="1:14" ht="14.45" customHeight="1" x14ac:dyDescent="0.2">
      <c r="A832" s="729" t="s">
        <v>614</v>
      </c>
      <c r="B832" s="730" t="s">
        <v>615</v>
      </c>
      <c r="C832" s="731" t="s">
        <v>640</v>
      </c>
      <c r="D832" s="732" t="s">
        <v>641</v>
      </c>
      <c r="E832" s="733">
        <v>50113001</v>
      </c>
      <c r="F832" s="732" t="s">
        <v>646</v>
      </c>
      <c r="G832" s="731" t="s">
        <v>649</v>
      </c>
      <c r="H832" s="731">
        <v>217136</v>
      </c>
      <c r="I832" s="731">
        <v>217136</v>
      </c>
      <c r="J832" s="731" t="s">
        <v>1549</v>
      </c>
      <c r="K832" s="731" t="s">
        <v>1550</v>
      </c>
      <c r="L832" s="734">
        <v>946</v>
      </c>
      <c r="M832" s="734">
        <v>1</v>
      </c>
      <c r="N832" s="735">
        <v>946</v>
      </c>
    </row>
    <row r="833" spans="1:14" ht="14.45" customHeight="1" x14ac:dyDescent="0.2">
      <c r="A833" s="729" t="s">
        <v>614</v>
      </c>
      <c r="B833" s="730" t="s">
        <v>615</v>
      </c>
      <c r="C833" s="731" t="s">
        <v>640</v>
      </c>
      <c r="D833" s="732" t="s">
        <v>641</v>
      </c>
      <c r="E833" s="733">
        <v>50113001</v>
      </c>
      <c r="F833" s="732" t="s">
        <v>646</v>
      </c>
      <c r="G833" s="731" t="s">
        <v>649</v>
      </c>
      <c r="H833" s="731">
        <v>217134</v>
      </c>
      <c r="I833" s="731">
        <v>217134</v>
      </c>
      <c r="J833" s="731" t="s">
        <v>1551</v>
      </c>
      <c r="K833" s="731" t="s">
        <v>1504</v>
      </c>
      <c r="L833" s="734">
        <v>156.9619600000425</v>
      </c>
      <c r="M833" s="734">
        <v>10</v>
      </c>
      <c r="N833" s="735">
        <v>1569.619600000425</v>
      </c>
    </row>
    <row r="834" spans="1:14" ht="14.45" customHeight="1" x14ac:dyDescent="0.2">
      <c r="A834" s="729" t="s">
        <v>614</v>
      </c>
      <c r="B834" s="730" t="s">
        <v>615</v>
      </c>
      <c r="C834" s="731" t="s">
        <v>640</v>
      </c>
      <c r="D834" s="732" t="s">
        <v>641</v>
      </c>
      <c r="E834" s="733">
        <v>50113001</v>
      </c>
      <c r="F834" s="732" t="s">
        <v>646</v>
      </c>
      <c r="G834" s="731" t="s">
        <v>649</v>
      </c>
      <c r="H834" s="731">
        <v>217135</v>
      </c>
      <c r="I834" s="731">
        <v>217135</v>
      </c>
      <c r="J834" s="731" t="s">
        <v>1552</v>
      </c>
      <c r="K834" s="731" t="s">
        <v>1504</v>
      </c>
      <c r="L834" s="734">
        <v>162.29267344599239</v>
      </c>
      <c r="M834" s="734">
        <v>20</v>
      </c>
      <c r="N834" s="735">
        <v>3245.8534689198477</v>
      </c>
    </row>
    <row r="835" spans="1:14" ht="14.45" customHeight="1" x14ac:dyDescent="0.2">
      <c r="A835" s="729" t="s">
        <v>614</v>
      </c>
      <c r="B835" s="730" t="s">
        <v>615</v>
      </c>
      <c r="C835" s="731" t="s">
        <v>640</v>
      </c>
      <c r="D835" s="732" t="s">
        <v>641</v>
      </c>
      <c r="E835" s="733">
        <v>50113001</v>
      </c>
      <c r="F835" s="732" t="s">
        <v>646</v>
      </c>
      <c r="G835" s="731" t="s">
        <v>649</v>
      </c>
      <c r="H835" s="731">
        <v>217122</v>
      </c>
      <c r="I835" s="731">
        <v>217122</v>
      </c>
      <c r="J835" s="731" t="s">
        <v>1553</v>
      </c>
      <c r="K835" s="731" t="s">
        <v>1504</v>
      </c>
      <c r="L835" s="734">
        <v>171.10512521075876</v>
      </c>
      <c r="M835" s="734">
        <v>12</v>
      </c>
      <c r="N835" s="735">
        <v>2053.2615025291052</v>
      </c>
    </row>
    <row r="836" spans="1:14" ht="14.45" customHeight="1" x14ac:dyDescent="0.2">
      <c r="A836" s="729" t="s">
        <v>614</v>
      </c>
      <c r="B836" s="730" t="s">
        <v>615</v>
      </c>
      <c r="C836" s="731" t="s">
        <v>640</v>
      </c>
      <c r="D836" s="732" t="s">
        <v>641</v>
      </c>
      <c r="E836" s="733">
        <v>50113001</v>
      </c>
      <c r="F836" s="732" t="s">
        <v>646</v>
      </c>
      <c r="G836" s="731" t="s">
        <v>649</v>
      </c>
      <c r="H836" s="731">
        <v>843581</v>
      </c>
      <c r="I836" s="731">
        <v>0</v>
      </c>
      <c r="J836" s="731" t="s">
        <v>1554</v>
      </c>
      <c r="K836" s="731" t="s">
        <v>329</v>
      </c>
      <c r="L836" s="734">
        <v>89.79000000000002</v>
      </c>
      <c r="M836" s="734">
        <v>1</v>
      </c>
      <c r="N836" s="735">
        <v>89.79000000000002</v>
      </c>
    </row>
    <row r="837" spans="1:14" ht="14.45" customHeight="1" x14ac:dyDescent="0.2">
      <c r="A837" s="729" t="s">
        <v>614</v>
      </c>
      <c r="B837" s="730" t="s">
        <v>615</v>
      </c>
      <c r="C837" s="731" t="s">
        <v>640</v>
      </c>
      <c r="D837" s="732" t="s">
        <v>641</v>
      </c>
      <c r="E837" s="733">
        <v>50113001</v>
      </c>
      <c r="F837" s="732" t="s">
        <v>646</v>
      </c>
      <c r="G837" s="731" t="s">
        <v>649</v>
      </c>
      <c r="H837" s="731">
        <v>186186</v>
      </c>
      <c r="I837" s="731">
        <v>186186</v>
      </c>
      <c r="J837" s="731" t="s">
        <v>934</v>
      </c>
      <c r="K837" s="731" t="s">
        <v>1555</v>
      </c>
      <c r="L837" s="734">
        <v>73.649999999999991</v>
      </c>
      <c r="M837" s="734">
        <v>3</v>
      </c>
      <c r="N837" s="735">
        <v>220.95</v>
      </c>
    </row>
    <row r="838" spans="1:14" ht="14.45" customHeight="1" x14ac:dyDescent="0.2">
      <c r="A838" s="729" t="s">
        <v>614</v>
      </c>
      <c r="B838" s="730" t="s">
        <v>615</v>
      </c>
      <c r="C838" s="731" t="s">
        <v>640</v>
      </c>
      <c r="D838" s="732" t="s">
        <v>641</v>
      </c>
      <c r="E838" s="733">
        <v>50113001</v>
      </c>
      <c r="F838" s="732" t="s">
        <v>646</v>
      </c>
      <c r="G838" s="731" t="s">
        <v>649</v>
      </c>
      <c r="H838" s="731">
        <v>140187</v>
      </c>
      <c r="I838" s="731">
        <v>140187</v>
      </c>
      <c r="J838" s="731" t="s">
        <v>1556</v>
      </c>
      <c r="K838" s="731" t="s">
        <v>1557</v>
      </c>
      <c r="L838" s="734">
        <v>25.479999999999997</v>
      </c>
      <c r="M838" s="734">
        <v>1</v>
      </c>
      <c r="N838" s="735">
        <v>25.479999999999997</v>
      </c>
    </row>
    <row r="839" spans="1:14" ht="14.45" customHeight="1" x14ac:dyDescent="0.2">
      <c r="A839" s="729" t="s">
        <v>614</v>
      </c>
      <c r="B839" s="730" t="s">
        <v>615</v>
      </c>
      <c r="C839" s="731" t="s">
        <v>640</v>
      </c>
      <c r="D839" s="732" t="s">
        <v>641</v>
      </c>
      <c r="E839" s="733">
        <v>50113001</v>
      </c>
      <c r="F839" s="732" t="s">
        <v>646</v>
      </c>
      <c r="G839" s="731" t="s">
        <v>649</v>
      </c>
      <c r="H839" s="731">
        <v>162579</v>
      </c>
      <c r="I839" s="731">
        <v>162579</v>
      </c>
      <c r="J839" s="731" t="s">
        <v>1250</v>
      </c>
      <c r="K839" s="731" t="s">
        <v>1251</v>
      </c>
      <c r="L839" s="734">
        <v>44.852799999999995</v>
      </c>
      <c r="M839" s="734">
        <v>25</v>
      </c>
      <c r="N839" s="735">
        <v>1121.32</v>
      </c>
    </row>
    <row r="840" spans="1:14" ht="14.45" customHeight="1" x14ac:dyDescent="0.2">
      <c r="A840" s="729" t="s">
        <v>614</v>
      </c>
      <c r="B840" s="730" t="s">
        <v>615</v>
      </c>
      <c r="C840" s="731" t="s">
        <v>640</v>
      </c>
      <c r="D840" s="732" t="s">
        <v>641</v>
      </c>
      <c r="E840" s="733">
        <v>50113001</v>
      </c>
      <c r="F840" s="732" t="s">
        <v>646</v>
      </c>
      <c r="G840" s="731" t="s">
        <v>649</v>
      </c>
      <c r="H840" s="731">
        <v>200863</v>
      </c>
      <c r="I840" s="731">
        <v>200863</v>
      </c>
      <c r="J840" s="731" t="s">
        <v>940</v>
      </c>
      <c r="K840" s="731" t="s">
        <v>941</v>
      </c>
      <c r="L840" s="734">
        <v>85.449999999999989</v>
      </c>
      <c r="M840" s="734">
        <v>4</v>
      </c>
      <c r="N840" s="735">
        <v>341.79999999999995</v>
      </c>
    </row>
    <row r="841" spans="1:14" ht="14.45" customHeight="1" x14ac:dyDescent="0.2">
      <c r="A841" s="729" t="s">
        <v>614</v>
      </c>
      <c r="B841" s="730" t="s">
        <v>615</v>
      </c>
      <c r="C841" s="731" t="s">
        <v>640</v>
      </c>
      <c r="D841" s="732" t="s">
        <v>641</v>
      </c>
      <c r="E841" s="733">
        <v>50113001</v>
      </c>
      <c r="F841" s="732" t="s">
        <v>646</v>
      </c>
      <c r="G841" s="731" t="s">
        <v>663</v>
      </c>
      <c r="H841" s="731">
        <v>180367</v>
      </c>
      <c r="I841" s="731">
        <v>180367</v>
      </c>
      <c r="J841" s="731" t="s">
        <v>1378</v>
      </c>
      <c r="K841" s="731" t="s">
        <v>1558</v>
      </c>
      <c r="L841" s="734">
        <v>399.75999999999988</v>
      </c>
      <c r="M841" s="734">
        <v>1</v>
      </c>
      <c r="N841" s="735">
        <v>399.75999999999988</v>
      </c>
    </row>
    <row r="842" spans="1:14" ht="14.45" customHeight="1" x14ac:dyDescent="0.2">
      <c r="A842" s="729" t="s">
        <v>614</v>
      </c>
      <c r="B842" s="730" t="s">
        <v>615</v>
      </c>
      <c r="C842" s="731" t="s">
        <v>640</v>
      </c>
      <c r="D842" s="732" t="s">
        <v>641</v>
      </c>
      <c r="E842" s="733">
        <v>50113001</v>
      </c>
      <c r="F842" s="732" t="s">
        <v>646</v>
      </c>
      <c r="G842" s="731" t="s">
        <v>649</v>
      </c>
      <c r="H842" s="731">
        <v>187406</v>
      </c>
      <c r="I842" s="731">
        <v>187406</v>
      </c>
      <c r="J842" s="731" t="s">
        <v>1559</v>
      </c>
      <c r="K842" s="731" t="s">
        <v>1560</v>
      </c>
      <c r="L842" s="734">
        <v>192.9</v>
      </c>
      <c r="M842" s="734">
        <v>1</v>
      </c>
      <c r="N842" s="735">
        <v>192.9</v>
      </c>
    </row>
    <row r="843" spans="1:14" ht="14.45" customHeight="1" x14ac:dyDescent="0.2">
      <c r="A843" s="729" t="s">
        <v>614</v>
      </c>
      <c r="B843" s="730" t="s">
        <v>615</v>
      </c>
      <c r="C843" s="731" t="s">
        <v>640</v>
      </c>
      <c r="D843" s="732" t="s">
        <v>641</v>
      </c>
      <c r="E843" s="733">
        <v>50113001</v>
      </c>
      <c r="F843" s="732" t="s">
        <v>646</v>
      </c>
      <c r="G843" s="731" t="s">
        <v>329</v>
      </c>
      <c r="H843" s="731">
        <v>232609</v>
      </c>
      <c r="I843" s="731">
        <v>232609</v>
      </c>
      <c r="J843" s="731" t="s">
        <v>1252</v>
      </c>
      <c r="K843" s="731" t="s">
        <v>1253</v>
      </c>
      <c r="L843" s="734">
        <v>25.08</v>
      </c>
      <c r="M843" s="734">
        <v>1</v>
      </c>
      <c r="N843" s="735">
        <v>25.08</v>
      </c>
    </row>
    <row r="844" spans="1:14" ht="14.45" customHeight="1" x14ac:dyDescent="0.2">
      <c r="A844" s="729" t="s">
        <v>614</v>
      </c>
      <c r="B844" s="730" t="s">
        <v>615</v>
      </c>
      <c r="C844" s="731" t="s">
        <v>640</v>
      </c>
      <c r="D844" s="732" t="s">
        <v>641</v>
      </c>
      <c r="E844" s="733">
        <v>50113001</v>
      </c>
      <c r="F844" s="732" t="s">
        <v>646</v>
      </c>
      <c r="G844" s="731" t="s">
        <v>649</v>
      </c>
      <c r="H844" s="731">
        <v>224053</v>
      </c>
      <c r="I844" s="731">
        <v>224053</v>
      </c>
      <c r="J844" s="731" t="s">
        <v>1254</v>
      </c>
      <c r="K844" s="731" t="s">
        <v>1255</v>
      </c>
      <c r="L844" s="734">
        <v>1125.3021052631577</v>
      </c>
      <c r="M844" s="734">
        <v>19</v>
      </c>
      <c r="N844" s="735">
        <v>21380.739999999998</v>
      </c>
    </row>
    <row r="845" spans="1:14" ht="14.45" customHeight="1" x14ac:dyDescent="0.2">
      <c r="A845" s="729" t="s">
        <v>614</v>
      </c>
      <c r="B845" s="730" t="s">
        <v>615</v>
      </c>
      <c r="C845" s="731" t="s">
        <v>640</v>
      </c>
      <c r="D845" s="732" t="s">
        <v>641</v>
      </c>
      <c r="E845" s="733">
        <v>50113001</v>
      </c>
      <c r="F845" s="732" t="s">
        <v>646</v>
      </c>
      <c r="G845" s="731" t="s">
        <v>663</v>
      </c>
      <c r="H845" s="731">
        <v>850729</v>
      </c>
      <c r="I845" s="731">
        <v>157875</v>
      </c>
      <c r="J845" s="731" t="s">
        <v>1256</v>
      </c>
      <c r="K845" s="731" t="s">
        <v>1257</v>
      </c>
      <c r="L845" s="734">
        <v>154</v>
      </c>
      <c r="M845" s="734">
        <v>12</v>
      </c>
      <c r="N845" s="735">
        <v>1848</v>
      </c>
    </row>
    <row r="846" spans="1:14" ht="14.45" customHeight="1" x14ac:dyDescent="0.2">
      <c r="A846" s="729" t="s">
        <v>614</v>
      </c>
      <c r="B846" s="730" t="s">
        <v>615</v>
      </c>
      <c r="C846" s="731" t="s">
        <v>640</v>
      </c>
      <c r="D846" s="732" t="s">
        <v>641</v>
      </c>
      <c r="E846" s="733">
        <v>50113001</v>
      </c>
      <c r="F846" s="732" t="s">
        <v>646</v>
      </c>
      <c r="G846" s="731" t="s">
        <v>649</v>
      </c>
      <c r="H846" s="731">
        <v>207820</v>
      </c>
      <c r="I846" s="731">
        <v>207820</v>
      </c>
      <c r="J846" s="731" t="s">
        <v>944</v>
      </c>
      <c r="K846" s="731" t="s">
        <v>945</v>
      </c>
      <c r="L846" s="734">
        <v>32.318000000000005</v>
      </c>
      <c r="M846" s="734">
        <v>10</v>
      </c>
      <c r="N846" s="735">
        <v>323.18000000000006</v>
      </c>
    </row>
    <row r="847" spans="1:14" ht="14.45" customHeight="1" x14ac:dyDescent="0.2">
      <c r="A847" s="729" t="s">
        <v>614</v>
      </c>
      <c r="B847" s="730" t="s">
        <v>615</v>
      </c>
      <c r="C847" s="731" t="s">
        <v>640</v>
      </c>
      <c r="D847" s="732" t="s">
        <v>641</v>
      </c>
      <c r="E847" s="733">
        <v>50113001</v>
      </c>
      <c r="F847" s="732" t="s">
        <v>646</v>
      </c>
      <c r="G847" s="731" t="s">
        <v>649</v>
      </c>
      <c r="H847" s="731">
        <v>207972</v>
      </c>
      <c r="I847" s="731">
        <v>207972</v>
      </c>
      <c r="J847" s="731" t="s">
        <v>1561</v>
      </c>
      <c r="K847" s="731" t="s">
        <v>1562</v>
      </c>
      <c r="L847" s="734">
        <v>111.46</v>
      </c>
      <c r="M847" s="734">
        <v>2</v>
      </c>
      <c r="N847" s="735">
        <v>222.92</v>
      </c>
    </row>
    <row r="848" spans="1:14" ht="14.45" customHeight="1" x14ac:dyDescent="0.2">
      <c r="A848" s="729" t="s">
        <v>614</v>
      </c>
      <c r="B848" s="730" t="s">
        <v>615</v>
      </c>
      <c r="C848" s="731" t="s">
        <v>640</v>
      </c>
      <c r="D848" s="732" t="s">
        <v>641</v>
      </c>
      <c r="E848" s="733">
        <v>50113001</v>
      </c>
      <c r="F848" s="732" t="s">
        <v>646</v>
      </c>
      <c r="G848" s="731" t="s">
        <v>649</v>
      </c>
      <c r="H848" s="731">
        <v>229811</v>
      </c>
      <c r="I848" s="731">
        <v>229811</v>
      </c>
      <c r="J848" s="731" t="s">
        <v>1563</v>
      </c>
      <c r="K848" s="731" t="s">
        <v>1564</v>
      </c>
      <c r="L848" s="734">
        <v>172.48000000000002</v>
      </c>
      <c r="M848" s="734">
        <v>7</v>
      </c>
      <c r="N848" s="735">
        <v>1207.3600000000001</v>
      </c>
    </row>
    <row r="849" spans="1:14" ht="14.45" customHeight="1" x14ac:dyDescent="0.2">
      <c r="A849" s="729" t="s">
        <v>614</v>
      </c>
      <c r="B849" s="730" t="s">
        <v>615</v>
      </c>
      <c r="C849" s="731" t="s">
        <v>640</v>
      </c>
      <c r="D849" s="732" t="s">
        <v>641</v>
      </c>
      <c r="E849" s="733">
        <v>50113001</v>
      </c>
      <c r="F849" s="732" t="s">
        <v>646</v>
      </c>
      <c r="G849" s="731" t="s">
        <v>663</v>
      </c>
      <c r="H849" s="731">
        <v>210570</v>
      </c>
      <c r="I849" s="731">
        <v>210570</v>
      </c>
      <c r="J849" s="731" t="s">
        <v>1258</v>
      </c>
      <c r="K849" s="731" t="s">
        <v>1565</v>
      </c>
      <c r="L849" s="734">
        <v>2160.9599999999996</v>
      </c>
      <c r="M849" s="734">
        <v>1</v>
      </c>
      <c r="N849" s="735">
        <v>2160.9599999999996</v>
      </c>
    </row>
    <row r="850" spans="1:14" ht="14.45" customHeight="1" x14ac:dyDescent="0.2">
      <c r="A850" s="729" t="s">
        <v>614</v>
      </c>
      <c r="B850" s="730" t="s">
        <v>615</v>
      </c>
      <c r="C850" s="731" t="s">
        <v>640</v>
      </c>
      <c r="D850" s="732" t="s">
        <v>641</v>
      </c>
      <c r="E850" s="733">
        <v>50113001</v>
      </c>
      <c r="F850" s="732" t="s">
        <v>646</v>
      </c>
      <c r="G850" s="731" t="s">
        <v>663</v>
      </c>
      <c r="H850" s="731">
        <v>845220</v>
      </c>
      <c r="I850" s="731">
        <v>101211</v>
      </c>
      <c r="J850" s="731" t="s">
        <v>959</v>
      </c>
      <c r="K850" s="731" t="s">
        <v>960</v>
      </c>
      <c r="L850" s="734">
        <v>188.84500000000003</v>
      </c>
      <c r="M850" s="734">
        <v>2</v>
      </c>
      <c r="N850" s="735">
        <v>377.69000000000005</v>
      </c>
    </row>
    <row r="851" spans="1:14" ht="14.45" customHeight="1" x14ac:dyDescent="0.2">
      <c r="A851" s="729" t="s">
        <v>614</v>
      </c>
      <c r="B851" s="730" t="s">
        <v>615</v>
      </c>
      <c r="C851" s="731" t="s">
        <v>640</v>
      </c>
      <c r="D851" s="732" t="s">
        <v>641</v>
      </c>
      <c r="E851" s="733">
        <v>50113001</v>
      </c>
      <c r="F851" s="732" t="s">
        <v>646</v>
      </c>
      <c r="G851" s="731" t="s">
        <v>663</v>
      </c>
      <c r="H851" s="731">
        <v>844651</v>
      </c>
      <c r="I851" s="731">
        <v>101205</v>
      </c>
      <c r="J851" s="731" t="s">
        <v>959</v>
      </c>
      <c r="K851" s="731" t="s">
        <v>1385</v>
      </c>
      <c r="L851" s="734">
        <v>76.45</v>
      </c>
      <c r="M851" s="734">
        <v>1</v>
      </c>
      <c r="N851" s="735">
        <v>76.45</v>
      </c>
    </row>
    <row r="852" spans="1:14" ht="14.45" customHeight="1" x14ac:dyDescent="0.2">
      <c r="A852" s="729" t="s">
        <v>614</v>
      </c>
      <c r="B852" s="730" t="s">
        <v>615</v>
      </c>
      <c r="C852" s="731" t="s">
        <v>640</v>
      </c>
      <c r="D852" s="732" t="s">
        <v>641</v>
      </c>
      <c r="E852" s="733">
        <v>50113001</v>
      </c>
      <c r="F852" s="732" t="s">
        <v>646</v>
      </c>
      <c r="G852" s="731" t="s">
        <v>649</v>
      </c>
      <c r="H852" s="731">
        <v>104207</v>
      </c>
      <c r="I852" s="731">
        <v>4207</v>
      </c>
      <c r="J852" s="731" t="s">
        <v>1387</v>
      </c>
      <c r="K852" s="731" t="s">
        <v>1388</v>
      </c>
      <c r="L852" s="734">
        <v>39.4</v>
      </c>
      <c r="M852" s="734">
        <v>1</v>
      </c>
      <c r="N852" s="735">
        <v>39.4</v>
      </c>
    </row>
    <row r="853" spans="1:14" ht="14.45" customHeight="1" x14ac:dyDescent="0.2">
      <c r="A853" s="729" t="s">
        <v>614</v>
      </c>
      <c r="B853" s="730" t="s">
        <v>615</v>
      </c>
      <c r="C853" s="731" t="s">
        <v>640</v>
      </c>
      <c r="D853" s="732" t="s">
        <v>641</v>
      </c>
      <c r="E853" s="733">
        <v>50113001</v>
      </c>
      <c r="F853" s="732" t="s">
        <v>646</v>
      </c>
      <c r="G853" s="731" t="s">
        <v>649</v>
      </c>
      <c r="H853" s="731">
        <v>230759</v>
      </c>
      <c r="I853" s="731">
        <v>230759</v>
      </c>
      <c r="J853" s="731" t="s">
        <v>1566</v>
      </c>
      <c r="K853" s="731" t="s">
        <v>966</v>
      </c>
      <c r="L853" s="734">
        <v>42.76</v>
      </c>
      <c r="M853" s="734">
        <v>2</v>
      </c>
      <c r="N853" s="735">
        <v>85.52</v>
      </c>
    </row>
    <row r="854" spans="1:14" ht="14.45" customHeight="1" x14ac:dyDescent="0.2">
      <c r="A854" s="729" t="s">
        <v>614</v>
      </c>
      <c r="B854" s="730" t="s">
        <v>615</v>
      </c>
      <c r="C854" s="731" t="s">
        <v>640</v>
      </c>
      <c r="D854" s="732" t="s">
        <v>641</v>
      </c>
      <c r="E854" s="733">
        <v>50113001</v>
      </c>
      <c r="F854" s="732" t="s">
        <v>646</v>
      </c>
      <c r="G854" s="731" t="s">
        <v>663</v>
      </c>
      <c r="H854" s="731">
        <v>844374</v>
      </c>
      <c r="I854" s="731">
        <v>112562</v>
      </c>
      <c r="J854" s="731" t="s">
        <v>967</v>
      </c>
      <c r="K854" s="731" t="s">
        <v>968</v>
      </c>
      <c r="L854" s="734">
        <v>104.82000000000002</v>
      </c>
      <c r="M854" s="734">
        <v>2</v>
      </c>
      <c r="N854" s="735">
        <v>209.64000000000004</v>
      </c>
    </row>
    <row r="855" spans="1:14" ht="14.45" customHeight="1" x14ac:dyDescent="0.2">
      <c r="A855" s="729" t="s">
        <v>614</v>
      </c>
      <c r="B855" s="730" t="s">
        <v>615</v>
      </c>
      <c r="C855" s="731" t="s">
        <v>640</v>
      </c>
      <c r="D855" s="732" t="s">
        <v>641</v>
      </c>
      <c r="E855" s="733">
        <v>50113001</v>
      </c>
      <c r="F855" s="732" t="s">
        <v>646</v>
      </c>
      <c r="G855" s="731" t="s">
        <v>663</v>
      </c>
      <c r="H855" s="731">
        <v>844243</v>
      </c>
      <c r="I855" s="731">
        <v>112561</v>
      </c>
      <c r="J855" s="731" t="s">
        <v>967</v>
      </c>
      <c r="K855" s="731" t="s">
        <v>1264</v>
      </c>
      <c r="L855" s="734">
        <v>52.4</v>
      </c>
      <c r="M855" s="734">
        <v>1</v>
      </c>
      <c r="N855" s="735">
        <v>52.4</v>
      </c>
    </row>
    <row r="856" spans="1:14" ht="14.45" customHeight="1" x14ac:dyDescent="0.2">
      <c r="A856" s="729" t="s">
        <v>614</v>
      </c>
      <c r="B856" s="730" t="s">
        <v>615</v>
      </c>
      <c r="C856" s="731" t="s">
        <v>640</v>
      </c>
      <c r="D856" s="732" t="s">
        <v>641</v>
      </c>
      <c r="E856" s="733">
        <v>50113001</v>
      </c>
      <c r="F856" s="732" t="s">
        <v>646</v>
      </c>
      <c r="G856" s="731" t="s">
        <v>663</v>
      </c>
      <c r="H856" s="731">
        <v>217258</v>
      </c>
      <c r="I856" s="731">
        <v>217258</v>
      </c>
      <c r="J856" s="731" t="s">
        <v>1567</v>
      </c>
      <c r="K856" s="731" t="s">
        <v>1568</v>
      </c>
      <c r="L856" s="734">
        <v>146.44</v>
      </c>
      <c r="M856" s="734">
        <v>1</v>
      </c>
      <c r="N856" s="735">
        <v>146.44</v>
      </c>
    </row>
    <row r="857" spans="1:14" ht="14.45" customHeight="1" x14ac:dyDescent="0.2">
      <c r="A857" s="729" t="s">
        <v>614</v>
      </c>
      <c r="B857" s="730" t="s">
        <v>615</v>
      </c>
      <c r="C857" s="731" t="s">
        <v>640</v>
      </c>
      <c r="D857" s="732" t="s">
        <v>641</v>
      </c>
      <c r="E857" s="733">
        <v>50113001</v>
      </c>
      <c r="F857" s="732" t="s">
        <v>646</v>
      </c>
      <c r="G857" s="731" t="s">
        <v>649</v>
      </c>
      <c r="H857" s="731">
        <v>159357</v>
      </c>
      <c r="I857" s="731">
        <v>59357</v>
      </c>
      <c r="J857" s="731" t="s">
        <v>1569</v>
      </c>
      <c r="K857" s="731" t="s">
        <v>1570</v>
      </c>
      <c r="L857" s="734">
        <v>188.88</v>
      </c>
      <c r="M857" s="734">
        <v>46</v>
      </c>
      <c r="N857" s="735">
        <v>8688.48</v>
      </c>
    </row>
    <row r="858" spans="1:14" ht="14.45" customHeight="1" x14ac:dyDescent="0.2">
      <c r="A858" s="729" t="s">
        <v>614</v>
      </c>
      <c r="B858" s="730" t="s">
        <v>615</v>
      </c>
      <c r="C858" s="731" t="s">
        <v>640</v>
      </c>
      <c r="D858" s="732" t="s">
        <v>641</v>
      </c>
      <c r="E858" s="733">
        <v>50113001</v>
      </c>
      <c r="F858" s="732" t="s">
        <v>646</v>
      </c>
      <c r="G858" s="731" t="s">
        <v>649</v>
      </c>
      <c r="H858" s="731">
        <v>848923</v>
      </c>
      <c r="I858" s="731">
        <v>148076</v>
      </c>
      <c r="J858" s="731" t="s">
        <v>1571</v>
      </c>
      <c r="K858" s="731" t="s">
        <v>1572</v>
      </c>
      <c r="L858" s="734">
        <v>96.22</v>
      </c>
      <c r="M858" s="734">
        <v>1</v>
      </c>
      <c r="N858" s="735">
        <v>96.22</v>
      </c>
    </row>
    <row r="859" spans="1:14" ht="14.45" customHeight="1" x14ac:dyDescent="0.2">
      <c r="A859" s="729" t="s">
        <v>614</v>
      </c>
      <c r="B859" s="730" t="s">
        <v>615</v>
      </c>
      <c r="C859" s="731" t="s">
        <v>640</v>
      </c>
      <c r="D859" s="732" t="s">
        <v>641</v>
      </c>
      <c r="E859" s="733">
        <v>50113001</v>
      </c>
      <c r="F859" s="732" t="s">
        <v>646</v>
      </c>
      <c r="G859" s="731" t="s">
        <v>649</v>
      </c>
      <c r="H859" s="731">
        <v>180058</v>
      </c>
      <c r="I859" s="731">
        <v>80058</v>
      </c>
      <c r="J859" s="731" t="s">
        <v>1573</v>
      </c>
      <c r="K859" s="731" t="s">
        <v>1451</v>
      </c>
      <c r="L859" s="734">
        <v>123.3</v>
      </c>
      <c r="M859" s="734">
        <v>1</v>
      </c>
      <c r="N859" s="735">
        <v>123.3</v>
      </c>
    </row>
    <row r="860" spans="1:14" ht="14.45" customHeight="1" x14ac:dyDescent="0.2">
      <c r="A860" s="729" t="s">
        <v>614</v>
      </c>
      <c r="B860" s="730" t="s">
        <v>615</v>
      </c>
      <c r="C860" s="731" t="s">
        <v>640</v>
      </c>
      <c r="D860" s="732" t="s">
        <v>641</v>
      </c>
      <c r="E860" s="733">
        <v>50113001</v>
      </c>
      <c r="F860" s="732" t="s">
        <v>646</v>
      </c>
      <c r="G860" s="731" t="s">
        <v>329</v>
      </c>
      <c r="H860" s="731">
        <v>237704</v>
      </c>
      <c r="I860" s="731">
        <v>237704</v>
      </c>
      <c r="J860" s="731" t="s">
        <v>1574</v>
      </c>
      <c r="K860" s="731" t="s">
        <v>1575</v>
      </c>
      <c r="L860" s="734">
        <v>434.03999999999996</v>
      </c>
      <c r="M860" s="734">
        <v>1</v>
      </c>
      <c r="N860" s="735">
        <v>434.03999999999996</v>
      </c>
    </row>
    <row r="861" spans="1:14" ht="14.45" customHeight="1" x14ac:dyDescent="0.2">
      <c r="A861" s="729" t="s">
        <v>614</v>
      </c>
      <c r="B861" s="730" t="s">
        <v>615</v>
      </c>
      <c r="C861" s="731" t="s">
        <v>640</v>
      </c>
      <c r="D861" s="732" t="s">
        <v>641</v>
      </c>
      <c r="E861" s="733">
        <v>50113001</v>
      </c>
      <c r="F861" s="732" t="s">
        <v>646</v>
      </c>
      <c r="G861" s="731" t="s">
        <v>649</v>
      </c>
      <c r="H861" s="731">
        <v>242073</v>
      </c>
      <c r="I861" s="731">
        <v>242073</v>
      </c>
      <c r="J861" s="731" t="s">
        <v>1576</v>
      </c>
      <c r="K861" s="731" t="s">
        <v>1577</v>
      </c>
      <c r="L861" s="734">
        <v>253.83</v>
      </c>
      <c r="M861" s="734">
        <v>1</v>
      </c>
      <c r="N861" s="735">
        <v>253.83</v>
      </c>
    </row>
    <row r="862" spans="1:14" ht="14.45" customHeight="1" x14ac:dyDescent="0.2">
      <c r="A862" s="729" t="s">
        <v>614</v>
      </c>
      <c r="B862" s="730" t="s">
        <v>615</v>
      </c>
      <c r="C862" s="731" t="s">
        <v>640</v>
      </c>
      <c r="D862" s="732" t="s">
        <v>641</v>
      </c>
      <c r="E862" s="733">
        <v>50113001</v>
      </c>
      <c r="F862" s="732" t="s">
        <v>646</v>
      </c>
      <c r="G862" s="731" t="s">
        <v>663</v>
      </c>
      <c r="H862" s="731">
        <v>109709</v>
      </c>
      <c r="I862" s="731">
        <v>9709</v>
      </c>
      <c r="J862" s="731" t="s">
        <v>975</v>
      </c>
      <c r="K862" s="731" t="s">
        <v>976</v>
      </c>
      <c r="L862" s="734">
        <v>64.899998208321065</v>
      </c>
      <c r="M862" s="734">
        <v>15</v>
      </c>
      <c r="N862" s="735">
        <v>973.49997312481605</v>
      </c>
    </row>
    <row r="863" spans="1:14" ht="14.45" customHeight="1" x14ac:dyDescent="0.2">
      <c r="A863" s="729" t="s">
        <v>614</v>
      </c>
      <c r="B863" s="730" t="s">
        <v>615</v>
      </c>
      <c r="C863" s="731" t="s">
        <v>640</v>
      </c>
      <c r="D863" s="732" t="s">
        <v>641</v>
      </c>
      <c r="E863" s="733">
        <v>50113001</v>
      </c>
      <c r="F863" s="732" t="s">
        <v>646</v>
      </c>
      <c r="G863" s="731" t="s">
        <v>663</v>
      </c>
      <c r="H863" s="731">
        <v>109711</v>
      </c>
      <c r="I863" s="731">
        <v>9711</v>
      </c>
      <c r="J863" s="731" t="s">
        <v>975</v>
      </c>
      <c r="K863" s="731" t="s">
        <v>1578</v>
      </c>
      <c r="L863" s="734">
        <v>170.28</v>
      </c>
      <c r="M863" s="734">
        <v>2</v>
      </c>
      <c r="N863" s="735">
        <v>340.56</v>
      </c>
    </row>
    <row r="864" spans="1:14" ht="14.45" customHeight="1" x14ac:dyDescent="0.2">
      <c r="A864" s="729" t="s">
        <v>614</v>
      </c>
      <c r="B864" s="730" t="s">
        <v>615</v>
      </c>
      <c r="C864" s="731" t="s">
        <v>640</v>
      </c>
      <c r="D864" s="732" t="s">
        <v>641</v>
      </c>
      <c r="E864" s="733">
        <v>50113001</v>
      </c>
      <c r="F864" s="732" t="s">
        <v>646</v>
      </c>
      <c r="G864" s="731" t="s">
        <v>663</v>
      </c>
      <c r="H864" s="731">
        <v>109710</v>
      </c>
      <c r="I864" s="731">
        <v>9710</v>
      </c>
      <c r="J864" s="731" t="s">
        <v>975</v>
      </c>
      <c r="K864" s="731" t="s">
        <v>1579</v>
      </c>
      <c r="L864" s="734">
        <v>70.33</v>
      </c>
      <c r="M864" s="734">
        <v>2</v>
      </c>
      <c r="N864" s="735">
        <v>140.66</v>
      </c>
    </row>
    <row r="865" spans="1:14" ht="14.45" customHeight="1" x14ac:dyDescent="0.2">
      <c r="A865" s="729" t="s">
        <v>614</v>
      </c>
      <c r="B865" s="730" t="s">
        <v>615</v>
      </c>
      <c r="C865" s="731" t="s">
        <v>640</v>
      </c>
      <c r="D865" s="732" t="s">
        <v>641</v>
      </c>
      <c r="E865" s="733">
        <v>50113001</v>
      </c>
      <c r="F865" s="732" t="s">
        <v>646</v>
      </c>
      <c r="G865" s="731" t="s">
        <v>663</v>
      </c>
      <c r="H865" s="731">
        <v>194882</v>
      </c>
      <c r="I865" s="731">
        <v>94882</v>
      </c>
      <c r="J865" s="731" t="s">
        <v>975</v>
      </c>
      <c r="K865" s="731" t="s">
        <v>1580</v>
      </c>
      <c r="L865" s="734">
        <v>171.66</v>
      </c>
      <c r="M865" s="734">
        <v>5</v>
      </c>
      <c r="N865" s="735">
        <v>858.3</v>
      </c>
    </row>
    <row r="866" spans="1:14" ht="14.45" customHeight="1" x14ac:dyDescent="0.2">
      <c r="A866" s="729" t="s">
        <v>614</v>
      </c>
      <c r="B866" s="730" t="s">
        <v>615</v>
      </c>
      <c r="C866" s="731" t="s">
        <v>640</v>
      </c>
      <c r="D866" s="732" t="s">
        <v>641</v>
      </c>
      <c r="E866" s="733">
        <v>50113001</v>
      </c>
      <c r="F866" s="732" t="s">
        <v>646</v>
      </c>
      <c r="G866" s="731" t="s">
        <v>649</v>
      </c>
      <c r="H866" s="731">
        <v>119654</v>
      </c>
      <c r="I866" s="731">
        <v>119654</v>
      </c>
      <c r="J866" s="731" t="s">
        <v>977</v>
      </c>
      <c r="K866" s="731" t="s">
        <v>978</v>
      </c>
      <c r="L866" s="734">
        <v>255.09999999999997</v>
      </c>
      <c r="M866" s="734">
        <v>4</v>
      </c>
      <c r="N866" s="735">
        <v>1020.3999999999999</v>
      </c>
    </row>
    <row r="867" spans="1:14" ht="14.45" customHeight="1" x14ac:dyDescent="0.2">
      <c r="A867" s="729" t="s">
        <v>614</v>
      </c>
      <c r="B867" s="730" t="s">
        <v>615</v>
      </c>
      <c r="C867" s="731" t="s">
        <v>640</v>
      </c>
      <c r="D867" s="732" t="s">
        <v>641</v>
      </c>
      <c r="E867" s="733">
        <v>50113001</v>
      </c>
      <c r="F867" s="732" t="s">
        <v>646</v>
      </c>
      <c r="G867" s="731" t="s">
        <v>649</v>
      </c>
      <c r="H867" s="731">
        <v>188850</v>
      </c>
      <c r="I867" s="731">
        <v>188850</v>
      </c>
      <c r="J867" s="731" t="s">
        <v>1271</v>
      </c>
      <c r="K867" s="731" t="s">
        <v>1272</v>
      </c>
      <c r="L867" s="734">
        <v>39.22</v>
      </c>
      <c r="M867" s="734">
        <v>2</v>
      </c>
      <c r="N867" s="735">
        <v>78.44</v>
      </c>
    </row>
    <row r="868" spans="1:14" ht="14.45" customHeight="1" x14ac:dyDescent="0.2">
      <c r="A868" s="729" t="s">
        <v>614</v>
      </c>
      <c r="B868" s="730" t="s">
        <v>615</v>
      </c>
      <c r="C868" s="731" t="s">
        <v>640</v>
      </c>
      <c r="D868" s="732" t="s">
        <v>641</v>
      </c>
      <c r="E868" s="733">
        <v>50113001</v>
      </c>
      <c r="F868" s="732" t="s">
        <v>646</v>
      </c>
      <c r="G868" s="731" t="s">
        <v>649</v>
      </c>
      <c r="H868" s="731">
        <v>844147</v>
      </c>
      <c r="I868" s="731">
        <v>62547</v>
      </c>
      <c r="J868" s="731" t="s">
        <v>1581</v>
      </c>
      <c r="K868" s="731" t="s">
        <v>1582</v>
      </c>
      <c r="L868" s="734">
        <v>131.65</v>
      </c>
      <c r="M868" s="734">
        <v>2</v>
      </c>
      <c r="N868" s="735">
        <v>263.3</v>
      </c>
    </row>
    <row r="869" spans="1:14" ht="14.45" customHeight="1" x14ac:dyDescent="0.2">
      <c r="A869" s="729" t="s">
        <v>614</v>
      </c>
      <c r="B869" s="730" t="s">
        <v>615</v>
      </c>
      <c r="C869" s="731" t="s">
        <v>640</v>
      </c>
      <c r="D869" s="732" t="s">
        <v>641</v>
      </c>
      <c r="E869" s="733">
        <v>50113001</v>
      </c>
      <c r="F869" s="732" t="s">
        <v>646</v>
      </c>
      <c r="G869" s="731" t="s">
        <v>649</v>
      </c>
      <c r="H869" s="731">
        <v>230919</v>
      </c>
      <c r="I869" s="731">
        <v>230919</v>
      </c>
      <c r="J869" s="731" t="s">
        <v>1583</v>
      </c>
      <c r="K869" s="731" t="s">
        <v>1584</v>
      </c>
      <c r="L869" s="734">
        <v>82.04</v>
      </c>
      <c r="M869" s="734">
        <v>32</v>
      </c>
      <c r="N869" s="735">
        <v>2625.28</v>
      </c>
    </row>
    <row r="870" spans="1:14" ht="14.45" customHeight="1" x14ac:dyDescent="0.2">
      <c r="A870" s="729" t="s">
        <v>614</v>
      </c>
      <c r="B870" s="730" t="s">
        <v>615</v>
      </c>
      <c r="C870" s="731" t="s">
        <v>640</v>
      </c>
      <c r="D870" s="732" t="s">
        <v>641</v>
      </c>
      <c r="E870" s="733">
        <v>50113001</v>
      </c>
      <c r="F870" s="732" t="s">
        <v>646</v>
      </c>
      <c r="G870" s="731" t="s">
        <v>649</v>
      </c>
      <c r="H870" s="731">
        <v>234945</v>
      </c>
      <c r="I870" s="731">
        <v>234945</v>
      </c>
      <c r="J870" s="731" t="s">
        <v>1585</v>
      </c>
      <c r="K870" s="731" t="s">
        <v>1586</v>
      </c>
      <c r="L870" s="734">
        <v>44.836666666666666</v>
      </c>
      <c r="M870" s="734">
        <v>18</v>
      </c>
      <c r="N870" s="735">
        <v>807.06</v>
      </c>
    </row>
    <row r="871" spans="1:14" ht="14.45" customHeight="1" x14ac:dyDescent="0.2">
      <c r="A871" s="729" t="s">
        <v>614</v>
      </c>
      <c r="B871" s="730" t="s">
        <v>615</v>
      </c>
      <c r="C871" s="731" t="s">
        <v>640</v>
      </c>
      <c r="D871" s="732" t="s">
        <v>641</v>
      </c>
      <c r="E871" s="733">
        <v>50113001</v>
      </c>
      <c r="F871" s="732" t="s">
        <v>646</v>
      </c>
      <c r="G871" s="731" t="s">
        <v>663</v>
      </c>
      <c r="H871" s="731">
        <v>180087</v>
      </c>
      <c r="I871" s="731">
        <v>180087</v>
      </c>
      <c r="J871" s="731" t="s">
        <v>993</v>
      </c>
      <c r="K871" s="731" t="s">
        <v>994</v>
      </c>
      <c r="L871" s="734">
        <v>587.15000000000009</v>
      </c>
      <c r="M871" s="734">
        <v>1</v>
      </c>
      <c r="N871" s="735">
        <v>587.15000000000009</v>
      </c>
    </row>
    <row r="872" spans="1:14" ht="14.45" customHeight="1" x14ac:dyDescent="0.2">
      <c r="A872" s="729" t="s">
        <v>614</v>
      </c>
      <c r="B872" s="730" t="s">
        <v>615</v>
      </c>
      <c r="C872" s="731" t="s">
        <v>640</v>
      </c>
      <c r="D872" s="732" t="s">
        <v>641</v>
      </c>
      <c r="E872" s="733">
        <v>50113001</v>
      </c>
      <c r="F872" s="732" t="s">
        <v>646</v>
      </c>
      <c r="G872" s="731" t="s">
        <v>649</v>
      </c>
      <c r="H872" s="731">
        <v>100612</v>
      </c>
      <c r="I872" s="731">
        <v>612</v>
      </c>
      <c r="J872" s="731" t="s">
        <v>1587</v>
      </c>
      <c r="K872" s="731" t="s">
        <v>1460</v>
      </c>
      <c r="L872" s="734">
        <v>63.279999999999994</v>
      </c>
      <c r="M872" s="734">
        <v>3</v>
      </c>
      <c r="N872" s="735">
        <v>189.83999999999997</v>
      </c>
    </row>
    <row r="873" spans="1:14" ht="14.45" customHeight="1" x14ac:dyDescent="0.2">
      <c r="A873" s="729" t="s">
        <v>614</v>
      </c>
      <c r="B873" s="730" t="s">
        <v>615</v>
      </c>
      <c r="C873" s="731" t="s">
        <v>640</v>
      </c>
      <c r="D873" s="732" t="s">
        <v>641</v>
      </c>
      <c r="E873" s="733">
        <v>50113001</v>
      </c>
      <c r="F873" s="732" t="s">
        <v>646</v>
      </c>
      <c r="G873" s="731" t="s">
        <v>649</v>
      </c>
      <c r="H873" s="731">
        <v>395294</v>
      </c>
      <c r="I873" s="731">
        <v>180306</v>
      </c>
      <c r="J873" s="731" t="s">
        <v>997</v>
      </c>
      <c r="K873" s="731" t="s">
        <v>999</v>
      </c>
      <c r="L873" s="734">
        <v>211.166</v>
      </c>
      <c r="M873" s="734">
        <v>5</v>
      </c>
      <c r="N873" s="735">
        <v>1055.83</v>
      </c>
    </row>
    <row r="874" spans="1:14" ht="14.45" customHeight="1" x14ac:dyDescent="0.2">
      <c r="A874" s="729" t="s">
        <v>614</v>
      </c>
      <c r="B874" s="730" t="s">
        <v>615</v>
      </c>
      <c r="C874" s="731" t="s">
        <v>640</v>
      </c>
      <c r="D874" s="732" t="s">
        <v>641</v>
      </c>
      <c r="E874" s="733">
        <v>50113001</v>
      </c>
      <c r="F874" s="732" t="s">
        <v>646</v>
      </c>
      <c r="G874" s="731" t="s">
        <v>649</v>
      </c>
      <c r="H874" s="731">
        <v>114711</v>
      </c>
      <c r="I874" s="731">
        <v>14711</v>
      </c>
      <c r="J874" s="731" t="s">
        <v>1588</v>
      </c>
      <c r="K874" s="731" t="s">
        <v>1589</v>
      </c>
      <c r="L874" s="734">
        <v>54.349999999999994</v>
      </c>
      <c r="M874" s="734">
        <v>3</v>
      </c>
      <c r="N874" s="735">
        <v>163.04999999999998</v>
      </c>
    </row>
    <row r="875" spans="1:14" ht="14.45" customHeight="1" x14ac:dyDescent="0.2">
      <c r="A875" s="729" t="s">
        <v>614</v>
      </c>
      <c r="B875" s="730" t="s">
        <v>615</v>
      </c>
      <c r="C875" s="731" t="s">
        <v>640</v>
      </c>
      <c r="D875" s="732" t="s">
        <v>641</v>
      </c>
      <c r="E875" s="733">
        <v>50113001</v>
      </c>
      <c r="F875" s="732" t="s">
        <v>646</v>
      </c>
      <c r="G875" s="731" t="s">
        <v>649</v>
      </c>
      <c r="H875" s="731">
        <v>158198</v>
      </c>
      <c r="I875" s="731">
        <v>158198</v>
      </c>
      <c r="J875" s="731" t="s">
        <v>1002</v>
      </c>
      <c r="K875" s="731" t="s">
        <v>1003</v>
      </c>
      <c r="L875" s="734">
        <v>195.23</v>
      </c>
      <c r="M875" s="734">
        <v>1</v>
      </c>
      <c r="N875" s="735">
        <v>195.23</v>
      </c>
    </row>
    <row r="876" spans="1:14" ht="14.45" customHeight="1" x14ac:dyDescent="0.2">
      <c r="A876" s="729" t="s">
        <v>614</v>
      </c>
      <c r="B876" s="730" t="s">
        <v>615</v>
      </c>
      <c r="C876" s="731" t="s">
        <v>640</v>
      </c>
      <c r="D876" s="732" t="s">
        <v>641</v>
      </c>
      <c r="E876" s="733">
        <v>50113001</v>
      </c>
      <c r="F876" s="732" t="s">
        <v>646</v>
      </c>
      <c r="G876" s="731" t="s">
        <v>649</v>
      </c>
      <c r="H876" s="731">
        <v>206208</v>
      </c>
      <c r="I876" s="731">
        <v>206208</v>
      </c>
      <c r="J876" s="731" t="s">
        <v>1590</v>
      </c>
      <c r="K876" s="731" t="s">
        <v>1591</v>
      </c>
      <c r="L876" s="734">
        <v>246.03</v>
      </c>
      <c r="M876" s="734">
        <v>1</v>
      </c>
      <c r="N876" s="735">
        <v>246.03</v>
      </c>
    </row>
    <row r="877" spans="1:14" ht="14.45" customHeight="1" x14ac:dyDescent="0.2">
      <c r="A877" s="729" t="s">
        <v>614</v>
      </c>
      <c r="B877" s="730" t="s">
        <v>615</v>
      </c>
      <c r="C877" s="731" t="s">
        <v>640</v>
      </c>
      <c r="D877" s="732" t="s">
        <v>641</v>
      </c>
      <c r="E877" s="733">
        <v>50113001</v>
      </c>
      <c r="F877" s="732" t="s">
        <v>646</v>
      </c>
      <c r="G877" s="731" t="s">
        <v>649</v>
      </c>
      <c r="H877" s="731">
        <v>848632</v>
      </c>
      <c r="I877" s="731">
        <v>125315</v>
      </c>
      <c r="J877" s="731" t="s">
        <v>1012</v>
      </c>
      <c r="K877" s="731" t="s">
        <v>1592</v>
      </c>
      <c r="L877" s="734">
        <v>58.15</v>
      </c>
      <c r="M877" s="734">
        <v>20</v>
      </c>
      <c r="N877" s="735">
        <v>1163</v>
      </c>
    </row>
    <row r="878" spans="1:14" ht="14.45" customHeight="1" x14ac:dyDescent="0.2">
      <c r="A878" s="729" t="s">
        <v>614</v>
      </c>
      <c r="B878" s="730" t="s">
        <v>615</v>
      </c>
      <c r="C878" s="731" t="s">
        <v>640</v>
      </c>
      <c r="D878" s="732" t="s">
        <v>641</v>
      </c>
      <c r="E878" s="733">
        <v>50113001</v>
      </c>
      <c r="F878" s="732" t="s">
        <v>646</v>
      </c>
      <c r="G878" s="731" t="s">
        <v>649</v>
      </c>
      <c r="H878" s="731">
        <v>148578</v>
      </c>
      <c r="I878" s="731">
        <v>48578</v>
      </c>
      <c r="J878" s="731" t="s">
        <v>1012</v>
      </c>
      <c r="K878" s="731" t="s">
        <v>1013</v>
      </c>
      <c r="L878" s="734">
        <v>54.92</v>
      </c>
      <c r="M878" s="734">
        <v>1</v>
      </c>
      <c r="N878" s="735">
        <v>54.92</v>
      </c>
    </row>
    <row r="879" spans="1:14" ht="14.45" customHeight="1" x14ac:dyDescent="0.2">
      <c r="A879" s="729" t="s">
        <v>614</v>
      </c>
      <c r="B879" s="730" t="s">
        <v>615</v>
      </c>
      <c r="C879" s="731" t="s">
        <v>640</v>
      </c>
      <c r="D879" s="732" t="s">
        <v>641</v>
      </c>
      <c r="E879" s="733">
        <v>50113001</v>
      </c>
      <c r="F879" s="732" t="s">
        <v>646</v>
      </c>
      <c r="G879" s="731" t="s">
        <v>649</v>
      </c>
      <c r="H879" s="731">
        <v>191836</v>
      </c>
      <c r="I879" s="731">
        <v>91836</v>
      </c>
      <c r="J879" s="731" t="s">
        <v>1015</v>
      </c>
      <c r="K879" s="731" t="s">
        <v>1016</v>
      </c>
      <c r="L879" s="734">
        <v>44.536923076923067</v>
      </c>
      <c r="M879" s="734">
        <v>26</v>
      </c>
      <c r="N879" s="735">
        <v>1157.9599999999998</v>
      </c>
    </row>
    <row r="880" spans="1:14" ht="14.45" customHeight="1" x14ac:dyDescent="0.2">
      <c r="A880" s="729" t="s">
        <v>614</v>
      </c>
      <c r="B880" s="730" t="s">
        <v>615</v>
      </c>
      <c r="C880" s="731" t="s">
        <v>640</v>
      </c>
      <c r="D880" s="732" t="s">
        <v>641</v>
      </c>
      <c r="E880" s="733">
        <v>50113001</v>
      </c>
      <c r="F880" s="732" t="s">
        <v>646</v>
      </c>
      <c r="G880" s="731" t="s">
        <v>649</v>
      </c>
      <c r="H880" s="731">
        <v>204678</v>
      </c>
      <c r="I880" s="731">
        <v>204678</v>
      </c>
      <c r="J880" s="731" t="s">
        <v>1593</v>
      </c>
      <c r="K880" s="731" t="s">
        <v>655</v>
      </c>
      <c r="L880" s="734">
        <v>35.130000000000003</v>
      </c>
      <c r="M880" s="734">
        <v>1</v>
      </c>
      <c r="N880" s="735">
        <v>35.130000000000003</v>
      </c>
    </row>
    <row r="881" spans="1:14" ht="14.45" customHeight="1" x14ac:dyDescent="0.2">
      <c r="A881" s="729" t="s">
        <v>614</v>
      </c>
      <c r="B881" s="730" t="s">
        <v>615</v>
      </c>
      <c r="C881" s="731" t="s">
        <v>640</v>
      </c>
      <c r="D881" s="732" t="s">
        <v>641</v>
      </c>
      <c r="E881" s="733">
        <v>50113001</v>
      </c>
      <c r="F881" s="732" t="s">
        <v>646</v>
      </c>
      <c r="G881" s="731" t="s">
        <v>649</v>
      </c>
      <c r="H881" s="731">
        <v>230438</v>
      </c>
      <c r="I881" s="731">
        <v>230438</v>
      </c>
      <c r="J881" s="731" t="s">
        <v>1018</v>
      </c>
      <c r="K881" s="731" t="s">
        <v>1019</v>
      </c>
      <c r="L881" s="734">
        <v>71.760000000000019</v>
      </c>
      <c r="M881" s="734">
        <v>5</v>
      </c>
      <c r="N881" s="735">
        <v>358.80000000000007</v>
      </c>
    </row>
    <row r="882" spans="1:14" ht="14.45" customHeight="1" x14ac:dyDescent="0.2">
      <c r="A882" s="729" t="s">
        <v>614</v>
      </c>
      <c r="B882" s="730" t="s">
        <v>615</v>
      </c>
      <c r="C882" s="731" t="s">
        <v>640</v>
      </c>
      <c r="D882" s="732" t="s">
        <v>641</v>
      </c>
      <c r="E882" s="733">
        <v>50113001</v>
      </c>
      <c r="F882" s="732" t="s">
        <v>646</v>
      </c>
      <c r="G882" s="731" t="s">
        <v>649</v>
      </c>
      <c r="H882" s="731">
        <v>221998</v>
      </c>
      <c r="I882" s="731">
        <v>221998</v>
      </c>
      <c r="J882" s="731" t="s">
        <v>1281</v>
      </c>
      <c r="K882" s="731" t="s">
        <v>1282</v>
      </c>
      <c r="L882" s="734">
        <v>22.41</v>
      </c>
      <c r="M882" s="734">
        <v>39</v>
      </c>
      <c r="N882" s="735">
        <v>873.99</v>
      </c>
    </row>
    <row r="883" spans="1:14" ht="14.45" customHeight="1" x14ac:dyDescent="0.2">
      <c r="A883" s="729" t="s">
        <v>614</v>
      </c>
      <c r="B883" s="730" t="s">
        <v>615</v>
      </c>
      <c r="C883" s="731" t="s">
        <v>640</v>
      </c>
      <c r="D883" s="732" t="s">
        <v>641</v>
      </c>
      <c r="E883" s="733">
        <v>50113001</v>
      </c>
      <c r="F883" s="732" t="s">
        <v>646</v>
      </c>
      <c r="G883" s="731" t="s">
        <v>649</v>
      </c>
      <c r="H883" s="731">
        <v>242203</v>
      </c>
      <c r="I883" s="731">
        <v>242203</v>
      </c>
      <c r="J883" s="731" t="s">
        <v>1283</v>
      </c>
      <c r="K883" s="731" t="s">
        <v>1284</v>
      </c>
      <c r="L883" s="734">
        <v>104.5</v>
      </c>
      <c r="M883" s="734">
        <v>18</v>
      </c>
      <c r="N883" s="735">
        <v>1881</v>
      </c>
    </row>
    <row r="884" spans="1:14" ht="14.45" customHeight="1" x14ac:dyDescent="0.2">
      <c r="A884" s="729" t="s">
        <v>614</v>
      </c>
      <c r="B884" s="730" t="s">
        <v>615</v>
      </c>
      <c r="C884" s="731" t="s">
        <v>640</v>
      </c>
      <c r="D884" s="732" t="s">
        <v>641</v>
      </c>
      <c r="E884" s="733">
        <v>50113001</v>
      </c>
      <c r="F884" s="732" t="s">
        <v>646</v>
      </c>
      <c r="G884" s="731" t="s">
        <v>649</v>
      </c>
      <c r="H884" s="731">
        <v>143979</v>
      </c>
      <c r="I884" s="731">
        <v>43979</v>
      </c>
      <c r="J884" s="731" t="s">
        <v>1022</v>
      </c>
      <c r="K884" s="731" t="s">
        <v>1023</v>
      </c>
      <c r="L884" s="734">
        <v>85.51</v>
      </c>
      <c r="M884" s="734">
        <v>9</v>
      </c>
      <c r="N884" s="735">
        <v>769.59</v>
      </c>
    </row>
    <row r="885" spans="1:14" ht="14.45" customHeight="1" x14ac:dyDescent="0.2">
      <c r="A885" s="729" t="s">
        <v>614</v>
      </c>
      <c r="B885" s="730" t="s">
        <v>615</v>
      </c>
      <c r="C885" s="731" t="s">
        <v>640</v>
      </c>
      <c r="D885" s="732" t="s">
        <v>641</v>
      </c>
      <c r="E885" s="733">
        <v>50113001</v>
      </c>
      <c r="F885" s="732" t="s">
        <v>646</v>
      </c>
      <c r="G885" s="731" t="s">
        <v>649</v>
      </c>
      <c r="H885" s="731">
        <v>232267</v>
      </c>
      <c r="I885" s="731">
        <v>232267</v>
      </c>
      <c r="J885" s="731" t="s">
        <v>1594</v>
      </c>
      <c r="K885" s="731" t="s">
        <v>1595</v>
      </c>
      <c r="L885" s="734">
        <v>1203.5200000000002</v>
      </c>
      <c r="M885" s="734">
        <v>1</v>
      </c>
      <c r="N885" s="735">
        <v>1203.5200000000002</v>
      </c>
    </row>
    <row r="886" spans="1:14" ht="14.45" customHeight="1" x14ac:dyDescent="0.2">
      <c r="A886" s="729" t="s">
        <v>614</v>
      </c>
      <c r="B886" s="730" t="s">
        <v>615</v>
      </c>
      <c r="C886" s="731" t="s">
        <v>640</v>
      </c>
      <c r="D886" s="732" t="s">
        <v>641</v>
      </c>
      <c r="E886" s="733">
        <v>50113001</v>
      </c>
      <c r="F886" s="732" t="s">
        <v>646</v>
      </c>
      <c r="G886" s="731" t="s">
        <v>649</v>
      </c>
      <c r="H886" s="731">
        <v>102829</v>
      </c>
      <c r="I886" s="731">
        <v>2829</v>
      </c>
      <c r="J886" s="731" t="s">
        <v>1024</v>
      </c>
      <c r="K886" s="731" t="s">
        <v>1026</v>
      </c>
      <c r="L886" s="734">
        <v>26.989999999999991</v>
      </c>
      <c r="M886" s="734">
        <v>1</v>
      </c>
      <c r="N886" s="735">
        <v>26.989999999999991</v>
      </c>
    </row>
    <row r="887" spans="1:14" ht="14.45" customHeight="1" x14ac:dyDescent="0.2">
      <c r="A887" s="729" t="s">
        <v>614</v>
      </c>
      <c r="B887" s="730" t="s">
        <v>615</v>
      </c>
      <c r="C887" s="731" t="s">
        <v>640</v>
      </c>
      <c r="D887" s="732" t="s">
        <v>641</v>
      </c>
      <c r="E887" s="733">
        <v>50113001</v>
      </c>
      <c r="F887" s="732" t="s">
        <v>646</v>
      </c>
      <c r="G887" s="731" t="s">
        <v>649</v>
      </c>
      <c r="H887" s="731">
        <v>102828</v>
      </c>
      <c r="I887" s="731">
        <v>2828</v>
      </c>
      <c r="J887" s="731" t="s">
        <v>1024</v>
      </c>
      <c r="K887" s="731" t="s">
        <v>1025</v>
      </c>
      <c r="L887" s="734">
        <v>42.340000000000011</v>
      </c>
      <c r="M887" s="734">
        <v>1</v>
      </c>
      <c r="N887" s="735">
        <v>42.340000000000011</v>
      </c>
    </row>
    <row r="888" spans="1:14" ht="14.45" customHeight="1" x14ac:dyDescent="0.2">
      <c r="A888" s="729" t="s">
        <v>614</v>
      </c>
      <c r="B888" s="730" t="s">
        <v>615</v>
      </c>
      <c r="C888" s="731" t="s">
        <v>640</v>
      </c>
      <c r="D888" s="732" t="s">
        <v>641</v>
      </c>
      <c r="E888" s="733">
        <v>50113001</v>
      </c>
      <c r="F888" s="732" t="s">
        <v>646</v>
      </c>
      <c r="G888" s="731" t="s">
        <v>649</v>
      </c>
      <c r="H888" s="731">
        <v>190975</v>
      </c>
      <c r="I888" s="731">
        <v>190975</v>
      </c>
      <c r="J888" s="731" t="s">
        <v>1389</v>
      </c>
      <c r="K888" s="731" t="s">
        <v>696</v>
      </c>
      <c r="L888" s="734">
        <v>640.02</v>
      </c>
      <c r="M888" s="734">
        <v>1</v>
      </c>
      <c r="N888" s="735">
        <v>640.02</v>
      </c>
    </row>
    <row r="889" spans="1:14" ht="14.45" customHeight="1" x14ac:dyDescent="0.2">
      <c r="A889" s="729" t="s">
        <v>614</v>
      </c>
      <c r="B889" s="730" t="s">
        <v>615</v>
      </c>
      <c r="C889" s="731" t="s">
        <v>640</v>
      </c>
      <c r="D889" s="732" t="s">
        <v>641</v>
      </c>
      <c r="E889" s="733">
        <v>50113001</v>
      </c>
      <c r="F889" s="732" t="s">
        <v>646</v>
      </c>
      <c r="G889" s="731" t="s">
        <v>649</v>
      </c>
      <c r="H889" s="731">
        <v>190963</v>
      </c>
      <c r="I889" s="731">
        <v>190963</v>
      </c>
      <c r="J889" s="731" t="s">
        <v>1390</v>
      </c>
      <c r="K889" s="731" t="s">
        <v>962</v>
      </c>
      <c r="L889" s="734">
        <v>168.43999999999997</v>
      </c>
      <c r="M889" s="734">
        <v>3</v>
      </c>
      <c r="N889" s="735">
        <v>505.31999999999994</v>
      </c>
    </row>
    <row r="890" spans="1:14" ht="14.45" customHeight="1" x14ac:dyDescent="0.2">
      <c r="A890" s="729" t="s">
        <v>614</v>
      </c>
      <c r="B890" s="730" t="s">
        <v>615</v>
      </c>
      <c r="C890" s="731" t="s">
        <v>640</v>
      </c>
      <c r="D890" s="732" t="s">
        <v>641</v>
      </c>
      <c r="E890" s="733">
        <v>50113001</v>
      </c>
      <c r="F890" s="732" t="s">
        <v>646</v>
      </c>
      <c r="G890" s="731" t="s">
        <v>663</v>
      </c>
      <c r="H890" s="731">
        <v>56972</v>
      </c>
      <c r="I890" s="731">
        <v>56972</v>
      </c>
      <c r="J890" s="731" t="s">
        <v>1596</v>
      </c>
      <c r="K890" s="731" t="s">
        <v>1597</v>
      </c>
      <c r="L890" s="734">
        <v>15.5</v>
      </c>
      <c r="M890" s="734">
        <v>1</v>
      </c>
      <c r="N890" s="735">
        <v>15.5</v>
      </c>
    </row>
    <row r="891" spans="1:14" ht="14.45" customHeight="1" x14ac:dyDescent="0.2">
      <c r="A891" s="729" t="s">
        <v>614</v>
      </c>
      <c r="B891" s="730" t="s">
        <v>615</v>
      </c>
      <c r="C891" s="731" t="s">
        <v>640</v>
      </c>
      <c r="D891" s="732" t="s">
        <v>641</v>
      </c>
      <c r="E891" s="733">
        <v>50113001</v>
      </c>
      <c r="F891" s="732" t="s">
        <v>646</v>
      </c>
      <c r="G891" s="731" t="s">
        <v>663</v>
      </c>
      <c r="H891" s="731">
        <v>850552</v>
      </c>
      <c r="I891" s="731">
        <v>167852</v>
      </c>
      <c r="J891" s="731" t="s">
        <v>1030</v>
      </c>
      <c r="K891" s="731" t="s">
        <v>1031</v>
      </c>
      <c r="L891" s="734">
        <v>148.97999999999999</v>
      </c>
      <c r="M891" s="734">
        <v>4</v>
      </c>
      <c r="N891" s="735">
        <v>595.91999999999996</v>
      </c>
    </row>
    <row r="892" spans="1:14" ht="14.45" customHeight="1" x14ac:dyDescent="0.2">
      <c r="A892" s="729" t="s">
        <v>614</v>
      </c>
      <c r="B892" s="730" t="s">
        <v>615</v>
      </c>
      <c r="C892" s="731" t="s">
        <v>640</v>
      </c>
      <c r="D892" s="732" t="s">
        <v>641</v>
      </c>
      <c r="E892" s="733">
        <v>50113001</v>
      </c>
      <c r="F892" s="732" t="s">
        <v>646</v>
      </c>
      <c r="G892" s="731" t="s">
        <v>649</v>
      </c>
      <c r="H892" s="731">
        <v>113808</v>
      </c>
      <c r="I892" s="731">
        <v>13808</v>
      </c>
      <c r="J892" s="731" t="s">
        <v>1598</v>
      </c>
      <c r="K892" s="731" t="s">
        <v>1599</v>
      </c>
      <c r="L892" s="734">
        <v>600.1500000000002</v>
      </c>
      <c r="M892" s="734">
        <v>1</v>
      </c>
      <c r="N892" s="735">
        <v>600.1500000000002</v>
      </c>
    </row>
    <row r="893" spans="1:14" ht="14.45" customHeight="1" x14ac:dyDescent="0.2">
      <c r="A893" s="729" t="s">
        <v>614</v>
      </c>
      <c r="B893" s="730" t="s">
        <v>615</v>
      </c>
      <c r="C893" s="731" t="s">
        <v>640</v>
      </c>
      <c r="D893" s="732" t="s">
        <v>641</v>
      </c>
      <c r="E893" s="733">
        <v>50113001</v>
      </c>
      <c r="F893" s="732" t="s">
        <v>646</v>
      </c>
      <c r="G893" s="731" t="s">
        <v>663</v>
      </c>
      <c r="H893" s="731">
        <v>233735</v>
      </c>
      <c r="I893" s="731">
        <v>233735</v>
      </c>
      <c r="J893" s="731" t="s">
        <v>1397</v>
      </c>
      <c r="K893" s="731" t="s">
        <v>1600</v>
      </c>
      <c r="L893" s="734">
        <v>301.44000000000005</v>
      </c>
      <c r="M893" s="734">
        <v>1</v>
      </c>
      <c r="N893" s="735">
        <v>301.44000000000005</v>
      </c>
    </row>
    <row r="894" spans="1:14" ht="14.45" customHeight="1" x14ac:dyDescent="0.2">
      <c r="A894" s="729" t="s">
        <v>614</v>
      </c>
      <c r="B894" s="730" t="s">
        <v>615</v>
      </c>
      <c r="C894" s="731" t="s">
        <v>640</v>
      </c>
      <c r="D894" s="732" t="s">
        <v>641</v>
      </c>
      <c r="E894" s="733">
        <v>50113001</v>
      </c>
      <c r="F894" s="732" t="s">
        <v>646</v>
      </c>
      <c r="G894" s="731" t="s">
        <v>663</v>
      </c>
      <c r="H894" s="731">
        <v>231956</v>
      </c>
      <c r="I894" s="731">
        <v>231956</v>
      </c>
      <c r="J894" s="731" t="s">
        <v>1036</v>
      </c>
      <c r="K894" s="731" t="s">
        <v>1037</v>
      </c>
      <c r="L894" s="734">
        <v>49.76</v>
      </c>
      <c r="M894" s="734">
        <v>4</v>
      </c>
      <c r="N894" s="735">
        <v>199.04</v>
      </c>
    </row>
    <row r="895" spans="1:14" ht="14.45" customHeight="1" x14ac:dyDescent="0.2">
      <c r="A895" s="729" t="s">
        <v>614</v>
      </c>
      <c r="B895" s="730" t="s">
        <v>615</v>
      </c>
      <c r="C895" s="731" t="s">
        <v>640</v>
      </c>
      <c r="D895" s="732" t="s">
        <v>641</v>
      </c>
      <c r="E895" s="733">
        <v>50113001</v>
      </c>
      <c r="F895" s="732" t="s">
        <v>646</v>
      </c>
      <c r="G895" s="731" t="s">
        <v>649</v>
      </c>
      <c r="H895" s="731">
        <v>202789</v>
      </c>
      <c r="I895" s="731">
        <v>202789</v>
      </c>
      <c r="J895" s="731" t="s">
        <v>1038</v>
      </c>
      <c r="K895" s="731" t="s">
        <v>1039</v>
      </c>
      <c r="L895" s="734">
        <v>74.69</v>
      </c>
      <c r="M895" s="734">
        <v>8</v>
      </c>
      <c r="N895" s="735">
        <v>597.52</v>
      </c>
    </row>
    <row r="896" spans="1:14" ht="14.45" customHeight="1" x14ac:dyDescent="0.2">
      <c r="A896" s="729" t="s">
        <v>614</v>
      </c>
      <c r="B896" s="730" t="s">
        <v>615</v>
      </c>
      <c r="C896" s="731" t="s">
        <v>640</v>
      </c>
      <c r="D896" s="732" t="s">
        <v>641</v>
      </c>
      <c r="E896" s="733">
        <v>50113001</v>
      </c>
      <c r="F896" s="732" t="s">
        <v>646</v>
      </c>
      <c r="G896" s="731" t="s">
        <v>649</v>
      </c>
      <c r="H896" s="731">
        <v>840155</v>
      </c>
      <c r="I896" s="731">
        <v>0</v>
      </c>
      <c r="J896" s="731" t="s">
        <v>1601</v>
      </c>
      <c r="K896" s="731" t="s">
        <v>329</v>
      </c>
      <c r="L896" s="734">
        <v>66.260000000000005</v>
      </c>
      <c r="M896" s="734">
        <v>1</v>
      </c>
      <c r="N896" s="735">
        <v>66.260000000000005</v>
      </c>
    </row>
    <row r="897" spans="1:14" ht="14.45" customHeight="1" x14ac:dyDescent="0.2">
      <c r="A897" s="729" t="s">
        <v>614</v>
      </c>
      <c r="B897" s="730" t="s">
        <v>615</v>
      </c>
      <c r="C897" s="731" t="s">
        <v>640</v>
      </c>
      <c r="D897" s="732" t="s">
        <v>641</v>
      </c>
      <c r="E897" s="733">
        <v>50113001</v>
      </c>
      <c r="F897" s="732" t="s">
        <v>646</v>
      </c>
      <c r="G897" s="731" t="s">
        <v>649</v>
      </c>
      <c r="H897" s="731">
        <v>207721</v>
      </c>
      <c r="I897" s="731">
        <v>207721</v>
      </c>
      <c r="J897" s="731" t="s">
        <v>1042</v>
      </c>
      <c r="K897" s="731" t="s">
        <v>1043</v>
      </c>
      <c r="L897" s="734">
        <v>312.49</v>
      </c>
      <c r="M897" s="734">
        <v>6</v>
      </c>
      <c r="N897" s="735">
        <v>1874.94</v>
      </c>
    </row>
    <row r="898" spans="1:14" ht="14.45" customHeight="1" x14ac:dyDescent="0.2">
      <c r="A898" s="729" t="s">
        <v>614</v>
      </c>
      <c r="B898" s="730" t="s">
        <v>615</v>
      </c>
      <c r="C898" s="731" t="s">
        <v>640</v>
      </c>
      <c r="D898" s="732" t="s">
        <v>641</v>
      </c>
      <c r="E898" s="733">
        <v>50113001</v>
      </c>
      <c r="F898" s="732" t="s">
        <v>646</v>
      </c>
      <c r="G898" s="731" t="s">
        <v>649</v>
      </c>
      <c r="H898" s="731">
        <v>173304</v>
      </c>
      <c r="I898" s="731">
        <v>173304</v>
      </c>
      <c r="J898" s="731" t="s">
        <v>1602</v>
      </c>
      <c r="K898" s="731" t="s">
        <v>1603</v>
      </c>
      <c r="L898" s="734">
        <v>347.78</v>
      </c>
      <c r="M898" s="734">
        <v>2</v>
      </c>
      <c r="N898" s="735">
        <v>695.56</v>
      </c>
    </row>
    <row r="899" spans="1:14" ht="14.45" customHeight="1" x14ac:dyDescent="0.2">
      <c r="A899" s="729" t="s">
        <v>614</v>
      </c>
      <c r="B899" s="730" t="s">
        <v>615</v>
      </c>
      <c r="C899" s="731" t="s">
        <v>640</v>
      </c>
      <c r="D899" s="732" t="s">
        <v>641</v>
      </c>
      <c r="E899" s="733">
        <v>50113001</v>
      </c>
      <c r="F899" s="732" t="s">
        <v>646</v>
      </c>
      <c r="G899" s="731" t="s">
        <v>649</v>
      </c>
      <c r="H899" s="731">
        <v>148675</v>
      </c>
      <c r="I899" s="731">
        <v>148675</v>
      </c>
      <c r="J899" s="731" t="s">
        <v>1050</v>
      </c>
      <c r="K899" s="731" t="s">
        <v>1052</v>
      </c>
      <c r="L899" s="734">
        <v>243.73000000000005</v>
      </c>
      <c r="M899" s="734">
        <v>1</v>
      </c>
      <c r="N899" s="735">
        <v>243.73000000000005</v>
      </c>
    </row>
    <row r="900" spans="1:14" ht="14.45" customHeight="1" x14ac:dyDescent="0.2">
      <c r="A900" s="729" t="s">
        <v>614</v>
      </c>
      <c r="B900" s="730" t="s">
        <v>615</v>
      </c>
      <c r="C900" s="731" t="s">
        <v>640</v>
      </c>
      <c r="D900" s="732" t="s">
        <v>641</v>
      </c>
      <c r="E900" s="733">
        <v>50113001</v>
      </c>
      <c r="F900" s="732" t="s">
        <v>646</v>
      </c>
      <c r="G900" s="731" t="s">
        <v>649</v>
      </c>
      <c r="H900" s="731">
        <v>158893</v>
      </c>
      <c r="I900" s="731">
        <v>58893</v>
      </c>
      <c r="J900" s="731" t="s">
        <v>1604</v>
      </c>
      <c r="K900" s="731" t="s">
        <v>1605</v>
      </c>
      <c r="L900" s="734">
        <v>111.56</v>
      </c>
      <c r="M900" s="734">
        <v>1</v>
      </c>
      <c r="N900" s="735">
        <v>111.56</v>
      </c>
    </row>
    <row r="901" spans="1:14" ht="14.45" customHeight="1" x14ac:dyDescent="0.2">
      <c r="A901" s="729" t="s">
        <v>614</v>
      </c>
      <c r="B901" s="730" t="s">
        <v>615</v>
      </c>
      <c r="C901" s="731" t="s">
        <v>640</v>
      </c>
      <c r="D901" s="732" t="s">
        <v>641</v>
      </c>
      <c r="E901" s="733">
        <v>50113001</v>
      </c>
      <c r="F901" s="732" t="s">
        <v>646</v>
      </c>
      <c r="G901" s="731" t="s">
        <v>649</v>
      </c>
      <c r="H901" s="731">
        <v>848469</v>
      </c>
      <c r="I901" s="731">
        <v>500719</v>
      </c>
      <c r="J901" s="731" t="s">
        <v>1053</v>
      </c>
      <c r="K901" s="731" t="s">
        <v>1054</v>
      </c>
      <c r="L901" s="734">
        <v>3960</v>
      </c>
      <c r="M901" s="734">
        <v>3</v>
      </c>
      <c r="N901" s="735">
        <v>11880</v>
      </c>
    </row>
    <row r="902" spans="1:14" ht="14.45" customHeight="1" x14ac:dyDescent="0.2">
      <c r="A902" s="729" t="s">
        <v>614</v>
      </c>
      <c r="B902" s="730" t="s">
        <v>615</v>
      </c>
      <c r="C902" s="731" t="s">
        <v>640</v>
      </c>
      <c r="D902" s="732" t="s">
        <v>641</v>
      </c>
      <c r="E902" s="733">
        <v>50113001</v>
      </c>
      <c r="F902" s="732" t="s">
        <v>646</v>
      </c>
      <c r="G902" s="731" t="s">
        <v>663</v>
      </c>
      <c r="H902" s="731">
        <v>105496</v>
      </c>
      <c r="I902" s="731">
        <v>5496</v>
      </c>
      <c r="J902" s="731" t="s">
        <v>1064</v>
      </c>
      <c r="K902" s="731" t="s">
        <v>1066</v>
      </c>
      <c r="L902" s="734">
        <v>75.03</v>
      </c>
      <c r="M902" s="734">
        <v>1</v>
      </c>
      <c r="N902" s="735">
        <v>75.03</v>
      </c>
    </row>
    <row r="903" spans="1:14" ht="14.45" customHeight="1" x14ac:dyDescent="0.2">
      <c r="A903" s="729" t="s">
        <v>614</v>
      </c>
      <c r="B903" s="730" t="s">
        <v>615</v>
      </c>
      <c r="C903" s="731" t="s">
        <v>640</v>
      </c>
      <c r="D903" s="732" t="s">
        <v>641</v>
      </c>
      <c r="E903" s="733">
        <v>50113001</v>
      </c>
      <c r="F903" s="732" t="s">
        <v>646</v>
      </c>
      <c r="G903" s="731" t="s">
        <v>663</v>
      </c>
      <c r="H903" s="731">
        <v>153951</v>
      </c>
      <c r="I903" s="731">
        <v>53951</v>
      </c>
      <c r="J903" s="731" t="s">
        <v>1067</v>
      </c>
      <c r="K903" s="731" t="s">
        <v>1068</v>
      </c>
      <c r="L903" s="734">
        <v>183.29000000000002</v>
      </c>
      <c r="M903" s="734">
        <v>2</v>
      </c>
      <c r="N903" s="735">
        <v>366.58000000000004</v>
      </c>
    </row>
    <row r="904" spans="1:14" ht="14.45" customHeight="1" x14ac:dyDescent="0.2">
      <c r="A904" s="729" t="s">
        <v>614</v>
      </c>
      <c r="B904" s="730" t="s">
        <v>615</v>
      </c>
      <c r="C904" s="731" t="s">
        <v>640</v>
      </c>
      <c r="D904" s="732" t="s">
        <v>641</v>
      </c>
      <c r="E904" s="733">
        <v>50113001</v>
      </c>
      <c r="F904" s="732" t="s">
        <v>646</v>
      </c>
      <c r="G904" s="731" t="s">
        <v>663</v>
      </c>
      <c r="H904" s="731">
        <v>233366</v>
      </c>
      <c r="I904" s="731">
        <v>233366</v>
      </c>
      <c r="J904" s="731" t="s">
        <v>1069</v>
      </c>
      <c r="K904" s="731" t="s">
        <v>1071</v>
      </c>
      <c r="L904" s="734">
        <v>45.49</v>
      </c>
      <c r="M904" s="734">
        <v>8</v>
      </c>
      <c r="N904" s="735">
        <v>363.92</v>
      </c>
    </row>
    <row r="905" spans="1:14" ht="14.45" customHeight="1" x14ac:dyDescent="0.2">
      <c r="A905" s="729" t="s">
        <v>614</v>
      </c>
      <c r="B905" s="730" t="s">
        <v>615</v>
      </c>
      <c r="C905" s="731" t="s">
        <v>640</v>
      </c>
      <c r="D905" s="732" t="s">
        <v>641</v>
      </c>
      <c r="E905" s="733">
        <v>50113001</v>
      </c>
      <c r="F905" s="732" t="s">
        <v>646</v>
      </c>
      <c r="G905" s="731" t="s">
        <v>649</v>
      </c>
      <c r="H905" s="731">
        <v>208357</v>
      </c>
      <c r="I905" s="731">
        <v>208357</v>
      </c>
      <c r="J905" s="731" t="s">
        <v>1606</v>
      </c>
      <c r="K905" s="731" t="s">
        <v>1607</v>
      </c>
      <c r="L905" s="734">
        <v>189.79000000000002</v>
      </c>
      <c r="M905" s="734">
        <v>1</v>
      </c>
      <c r="N905" s="735">
        <v>189.79000000000002</v>
      </c>
    </row>
    <row r="906" spans="1:14" ht="14.45" customHeight="1" x14ac:dyDescent="0.2">
      <c r="A906" s="729" t="s">
        <v>614</v>
      </c>
      <c r="B906" s="730" t="s">
        <v>615</v>
      </c>
      <c r="C906" s="731" t="s">
        <v>640</v>
      </c>
      <c r="D906" s="732" t="s">
        <v>641</v>
      </c>
      <c r="E906" s="733">
        <v>50113002</v>
      </c>
      <c r="F906" s="732" t="s">
        <v>1608</v>
      </c>
      <c r="G906" s="731" t="s">
        <v>649</v>
      </c>
      <c r="H906" s="731">
        <v>103414</v>
      </c>
      <c r="I906" s="731">
        <v>3414</v>
      </c>
      <c r="J906" s="731" t="s">
        <v>1609</v>
      </c>
      <c r="K906" s="731" t="s">
        <v>1610</v>
      </c>
      <c r="L906" s="734">
        <v>2513.7400000000002</v>
      </c>
      <c r="M906" s="734">
        <v>1</v>
      </c>
      <c r="N906" s="735">
        <v>2513.7400000000002</v>
      </c>
    </row>
    <row r="907" spans="1:14" ht="14.45" customHeight="1" x14ac:dyDescent="0.2">
      <c r="A907" s="729" t="s">
        <v>614</v>
      </c>
      <c r="B907" s="730" t="s">
        <v>615</v>
      </c>
      <c r="C907" s="731" t="s">
        <v>640</v>
      </c>
      <c r="D907" s="732" t="s">
        <v>641</v>
      </c>
      <c r="E907" s="733">
        <v>50113006</v>
      </c>
      <c r="F907" s="732" t="s">
        <v>1611</v>
      </c>
      <c r="G907" s="731" t="s">
        <v>663</v>
      </c>
      <c r="H907" s="731">
        <v>33833</v>
      </c>
      <c r="I907" s="731">
        <v>33833</v>
      </c>
      <c r="J907" s="731" t="s">
        <v>1612</v>
      </c>
      <c r="K907" s="731" t="s">
        <v>1504</v>
      </c>
      <c r="L907" s="734">
        <v>167.21999999999997</v>
      </c>
      <c r="M907" s="734">
        <v>16</v>
      </c>
      <c r="N907" s="735">
        <v>2675.5199999999995</v>
      </c>
    </row>
    <row r="908" spans="1:14" ht="14.45" customHeight="1" x14ac:dyDescent="0.2">
      <c r="A908" s="729" t="s">
        <v>614</v>
      </c>
      <c r="B908" s="730" t="s">
        <v>615</v>
      </c>
      <c r="C908" s="731" t="s">
        <v>640</v>
      </c>
      <c r="D908" s="732" t="s">
        <v>641</v>
      </c>
      <c r="E908" s="733">
        <v>50113006</v>
      </c>
      <c r="F908" s="732" t="s">
        <v>1611</v>
      </c>
      <c r="G908" s="731" t="s">
        <v>663</v>
      </c>
      <c r="H908" s="731">
        <v>133339</v>
      </c>
      <c r="I908" s="731">
        <v>33339</v>
      </c>
      <c r="J908" s="731" t="s">
        <v>1613</v>
      </c>
      <c r="K908" s="731" t="s">
        <v>1614</v>
      </c>
      <c r="L908" s="734">
        <v>41.8</v>
      </c>
      <c r="M908" s="734">
        <v>20</v>
      </c>
      <c r="N908" s="735">
        <v>836</v>
      </c>
    </row>
    <row r="909" spans="1:14" ht="14.45" customHeight="1" x14ac:dyDescent="0.2">
      <c r="A909" s="729" t="s">
        <v>614</v>
      </c>
      <c r="B909" s="730" t="s">
        <v>615</v>
      </c>
      <c r="C909" s="731" t="s">
        <v>640</v>
      </c>
      <c r="D909" s="732" t="s">
        <v>641</v>
      </c>
      <c r="E909" s="733">
        <v>50113006</v>
      </c>
      <c r="F909" s="732" t="s">
        <v>1611</v>
      </c>
      <c r="G909" s="731" t="s">
        <v>649</v>
      </c>
      <c r="H909" s="731">
        <v>217087</v>
      </c>
      <c r="I909" s="731">
        <v>217087</v>
      </c>
      <c r="J909" s="731" t="s">
        <v>1613</v>
      </c>
      <c r="K909" s="731" t="s">
        <v>1504</v>
      </c>
      <c r="L909" s="734">
        <v>165.11600000000001</v>
      </c>
      <c r="M909" s="734">
        <v>5</v>
      </c>
      <c r="N909" s="735">
        <v>825.58</v>
      </c>
    </row>
    <row r="910" spans="1:14" ht="14.45" customHeight="1" x14ac:dyDescent="0.2">
      <c r="A910" s="729" t="s">
        <v>614</v>
      </c>
      <c r="B910" s="730" t="s">
        <v>615</v>
      </c>
      <c r="C910" s="731" t="s">
        <v>640</v>
      </c>
      <c r="D910" s="732" t="s">
        <v>641</v>
      </c>
      <c r="E910" s="733">
        <v>50113006</v>
      </c>
      <c r="F910" s="732" t="s">
        <v>1611</v>
      </c>
      <c r="G910" s="731" t="s">
        <v>663</v>
      </c>
      <c r="H910" s="731">
        <v>133340</v>
      </c>
      <c r="I910" s="731">
        <v>33340</v>
      </c>
      <c r="J910" s="731" t="s">
        <v>1615</v>
      </c>
      <c r="K910" s="731" t="s">
        <v>1614</v>
      </c>
      <c r="L910" s="734">
        <v>41.709722222222219</v>
      </c>
      <c r="M910" s="734">
        <v>36</v>
      </c>
      <c r="N910" s="735">
        <v>1501.55</v>
      </c>
    </row>
    <row r="911" spans="1:14" ht="14.45" customHeight="1" x14ac:dyDescent="0.2">
      <c r="A911" s="729" t="s">
        <v>614</v>
      </c>
      <c r="B911" s="730" t="s">
        <v>615</v>
      </c>
      <c r="C911" s="731" t="s">
        <v>640</v>
      </c>
      <c r="D911" s="732" t="s">
        <v>641</v>
      </c>
      <c r="E911" s="733">
        <v>50113006</v>
      </c>
      <c r="F911" s="732" t="s">
        <v>1611</v>
      </c>
      <c r="G911" s="731" t="s">
        <v>649</v>
      </c>
      <c r="H911" s="731">
        <v>217088</v>
      </c>
      <c r="I911" s="731">
        <v>217088</v>
      </c>
      <c r="J911" s="731" t="s">
        <v>1615</v>
      </c>
      <c r="K911" s="731" t="s">
        <v>1504</v>
      </c>
      <c r="L911" s="734">
        <v>165.11599999999999</v>
      </c>
      <c r="M911" s="734">
        <v>5</v>
      </c>
      <c r="N911" s="735">
        <v>825.57999999999993</v>
      </c>
    </row>
    <row r="912" spans="1:14" ht="14.45" customHeight="1" x14ac:dyDescent="0.2">
      <c r="A912" s="729" t="s">
        <v>614</v>
      </c>
      <c r="B912" s="730" t="s">
        <v>615</v>
      </c>
      <c r="C912" s="731" t="s">
        <v>640</v>
      </c>
      <c r="D912" s="732" t="s">
        <v>641</v>
      </c>
      <c r="E912" s="733">
        <v>50113006</v>
      </c>
      <c r="F912" s="732" t="s">
        <v>1611</v>
      </c>
      <c r="G912" s="731" t="s">
        <v>663</v>
      </c>
      <c r="H912" s="731">
        <v>33915</v>
      </c>
      <c r="I912" s="731">
        <v>33915</v>
      </c>
      <c r="J912" s="731" t="s">
        <v>1616</v>
      </c>
      <c r="K912" s="731" t="s">
        <v>1502</v>
      </c>
      <c r="L912" s="734">
        <v>144.22000000000003</v>
      </c>
      <c r="M912" s="734">
        <v>3</v>
      </c>
      <c r="N912" s="735">
        <v>432.66000000000008</v>
      </c>
    </row>
    <row r="913" spans="1:14" ht="14.45" customHeight="1" x14ac:dyDescent="0.2">
      <c r="A913" s="729" t="s">
        <v>614</v>
      </c>
      <c r="B913" s="730" t="s">
        <v>615</v>
      </c>
      <c r="C913" s="731" t="s">
        <v>640</v>
      </c>
      <c r="D913" s="732" t="s">
        <v>641</v>
      </c>
      <c r="E913" s="733">
        <v>50113006</v>
      </c>
      <c r="F913" s="732" t="s">
        <v>1611</v>
      </c>
      <c r="G913" s="731" t="s">
        <v>663</v>
      </c>
      <c r="H913" s="731">
        <v>33916</v>
      </c>
      <c r="I913" s="731">
        <v>33916</v>
      </c>
      <c r="J913" s="731" t="s">
        <v>1617</v>
      </c>
      <c r="K913" s="731" t="s">
        <v>1502</v>
      </c>
      <c r="L913" s="734">
        <v>144.22000000000003</v>
      </c>
      <c r="M913" s="734">
        <v>4</v>
      </c>
      <c r="N913" s="735">
        <v>576.88000000000011</v>
      </c>
    </row>
    <row r="914" spans="1:14" ht="14.45" customHeight="1" x14ac:dyDescent="0.2">
      <c r="A914" s="729" t="s">
        <v>614</v>
      </c>
      <c r="B914" s="730" t="s">
        <v>615</v>
      </c>
      <c r="C914" s="731" t="s">
        <v>640</v>
      </c>
      <c r="D914" s="732" t="s">
        <v>641</v>
      </c>
      <c r="E914" s="733">
        <v>50113006</v>
      </c>
      <c r="F914" s="732" t="s">
        <v>1611</v>
      </c>
      <c r="G914" s="731" t="s">
        <v>649</v>
      </c>
      <c r="H914" s="731">
        <v>33889</v>
      </c>
      <c r="I914" s="731">
        <v>33889</v>
      </c>
      <c r="J914" s="731" t="s">
        <v>1618</v>
      </c>
      <c r="K914" s="731" t="s">
        <v>1568</v>
      </c>
      <c r="L914" s="734">
        <v>113.75999999999999</v>
      </c>
      <c r="M914" s="734">
        <v>3</v>
      </c>
      <c r="N914" s="735">
        <v>341.28</v>
      </c>
    </row>
    <row r="915" spans="1:14" ht="14.45" customHeight="1" x14ac:dyDescent="0.2">
      <c r="A915" s="729" t="s">
        <v>614</v>
      </c>
      <c r="B915" s="730" t="s">
        <v>615</v>
      </c>
      <c r="C915" s="731" t="s">
        <v>640</v>
      </c>
      <c r="D915" s="732" t="s">
        <v>641</v>
      </c>
      <c r="E915" s="733">
        <v>50113006</v>
      </c>
      <c r="F915" s="732" t="s">
        <v>1611</v>
      </c>
      <c r="G915" s="731" t="s">
        <v>649</v>
      </c>
      <c r="H915" s="731">
        <v>33888</v>
      </c>
      <c r="I915" s="731">
        <v>33888</v>
      </c>
      <c r="J915" s="731" t="s">
        <v>1619</v>
      </c>
      <c r="K915" s="731" t="s">
        <v>1568</v>
      </c>
      <c r="L915" s="734">
        <v>113.75950519915452</v>
      </c>
      <c r="M915" s="734">
        <v>4</v>
      </c>
      <c r="N915" s="735">
        <v>455.03802079661807</v>
      </c>
    </row>
    <row r="916" spans="1:14" ht="14.45" customHeight="1" x14ac:dyDescent="0.2">
      <c r="A916" s="729" t="s">
        <v>614</v>
      </c>
      <c r="B916" s="730" t="s">
        <v>615</v>
      </c>
      <c r="C916" s="731" t="s">
        <v>640</v>
      </c>
      <c r="D916" s="732" t="s">
        <v>641</v>
      </c>
      <c r="E916" s="733">
        <v>50113006</v>
      </c>
      <c r="F916" s="732" t="s">
        <v>1611</v>
      </c>
      <c r="G916" s="731" t="s">
        <v>649</v>
      </c>
      <c r="H916" s="731">
        <v>33890</v>
      </c>
      <c r="I916" s="731">
        <v>33890</v>
      </c>
      <c r="J916" s="731" t="s">
        <v>1620</v>
      </c>
      <c r="K916" s="731" t="s">
        <v>1568</v>
      </c>
      <c r="L916" s="734">
        <v>113.75936823461336</v>
      </c>
      <c r="M916" s="734">
        <v>3</v>
      </c>
      <c r="N916" s="735">
        <v>341.27810470384009</v>
      </c>
    </row>
    <row r="917" spans="1:14" ht="14.45" customHeight="1" x14ac:dyDescent="0.2">
      <c r="A917" s="729" t="s">
        <v>614</v>
      </c>
      <c r="B917" s="730" t="s">
        <v>615</v>
      </c>
      <c r="C917" s="731" t="s">
        <v>640</v>
      </c>
      <c r="D917" s="732" t="s">
        <v>641</v>
      </c>
      <c r="E917" s="733">
        <v>50113006</v>
      </c>
      <c r="F917" s="732" t="s">
        <v>1611</v>
      </c>
      <c r="G917" s="731" t="s">
        <v>649</v>
      </c>
      <c r="H917" s="731">
        <v>33891</v>
      </c>
      <c r="I917" s="731">
        <v>33891</v>
      </c>
      <c r="J917" s="731" t="s">
        <v>1621</v>
      </c>
      <c r="K917" s="731" t="s">
        <v>1568</v>
      </c>
      <c r="L917" s="734">
        <v>113.76</v>
      </c>
      <c r="M917" s="734">
        <v>3</v>
      </c>
      <c r="N917" s="735">
        <v>341.28000000000003</v>
      </c>
    </row>
    <row r="918" spans="1:14" ht="14.45" customHeight="1" x14ac:dyDescent="0.2">
      <c r="A918" s="729" t="s">
        <v>614</v>
      </c>
      <c r="B918" s="730" t="s">
        <v>615</v>
      </c>
      <c r="C918" s="731" t="s">
        <v>640</v>
      </c>
      <c r="D918" s="732" t="s">
        <v>641</v>
      </c>
      <c r="E918" s="733">
        <v>50113006</v>
      </c>
      <c r="F918" s="732" t="s">
        <v>1611</v>
      </c>
      <c r="G918" s="731" t="s">
        <v>649</v>
      </c>
      <c r="H918" s="731">
        <v>33580</v>
      </c>
      <c r="I918" s="731">
        <v>33580</v>
      </c>
      <c r="J918" s="731" t="s">
        <v>1622</v>
      </c>
      <c r="K918" s="731" t="s">
        <v>1504</v>
      </c>
      <c r="L918" s="734">
        <v>124.20003936778257</v>
      </c>
      <c r="M918" s="734">
        <v>8</v>
      </c>
      <c r="N918" s="735">
        <v>993.60031494226052</v>
      </c>
    </row>
    <row r="919" spans="1:14" ht="14.45" customHeight="1" x14ac:dyDescent="0.2">
      <c r="A919" s="729" t="s">
        <v>614</v>
      </c>
      <c r="B919" s="730" t="s">
        <v>615</v>
      </c>
      <c r="C919" s="731" t="s">
        <v>640</v>
      </c>
      <c r="D919" s="732" t="s">
        <v>641</v>
      </c>
      <c r="E919" s="733">
        <v>50113006</v>
      </c>
      <c r="F919" s="732" t="s">
        <v>1611</v>
      </c>
      <c r="G919" s="731" t="s">
        <v>649</v>
      </c>
      <c r="H919" s="731">
        <v>217040</v>
      </c>
      <c r="I919" s="731">
        <v>217040</v>
      </c>
      <c r="J919" s="731" t="s">
        <v>1623</v>
      </c>
      <c r="K919" s="731" t="s">
        <v>1504</v>
      </c>
      <c r="L919" s="734">
        <v>124.20001905245778</v>
      </c>
      <c r="M919" s="734">
        <v>6</v>
      </c>
      <c r="N919" s="735">
        <v>745.20011431474666</v>
      </c>
    </row>
    <row r="920" spans="1:14" ht="14.45" customHeight="1" x14ac:dyDescent="0.2">
      <c r="A920" s="729" t="s">
        <v>614</v>
      </c>
      <c r="B920" s="730" t="s">
        <v>615</v>
      </c>
      <c r="C920" s="731" t="s">
        <v>640</v>
      </c>
      <c r="D920" s="732" t="s">
        <v>641</v>
      </c>
      <c r="E920" s="733">
        <v>50113006</v>
      </c>
      <c r="F920" s="732" t="s">
        <v>1611</v>
      </c>
      <c r="G920" s="731" t="s">
        <v>649</v>
      </c>
      <c r="H920" s="731">
        <v>217041</v>
      </c>
      <c r="I920" s="731">
        <v>217041</v>
      </c>
      <c r="J920" s="731" t="s">
        <v>1624</v>
      </c>
      <c r="K920" s="731" t="s">
        <v>1504</v>
      </c>
      <c r="L920" s="734">
        <v>124.20001208559412</v>
      </c>
      <c r="M920" s="734">
        <v>7</v>
      </c>
      <c r="N920" s="735">
        <v>869.40008459915884</v>
      </c>
    </row>
    <row r="921" spans="1:14" ht="14.45" customHeight="1" x14ac:dyDescent="0.2">
      <c r="A921" s="729" t="s">
        <v>614</v>
      </c>
      <c r="B921" s="730" t="s">
        <v>615</v>
      </c>
      <c r="C921" s="731" t="s">
        <v>640</v>
      </c>
      <c r="D921" s="732" t="s">
        <v>641</v>
      </c>
      <c r="E921" s="733">
        <v>50113006</v>
      </c>
      <c r="F921" s="732" t="s">
        <v>1611</v>
      </c>
      <c r="G921" s="731" t="s">
        <v>649</v>
      </c>
      <c r="H921" s="731">
        <v>217042</v>
      </c>
      <c r="I921" s="731">
        <v>217042</v>
      </c>
      <c r="J921" s="731" t="s">
        <v>1625</v>
      </c>
      <c r="K921" s="731" t="s">
        <v>1504</v>
      </c>
      <c r="L921" s="734">
        <v>124.2</v>
      </c>
      <c r="M921" s="734">
        <v>6</v>
      </c>
      <c r="N921" s="735">
        <v>745.2</v>
      </c>
    </row>
    <row r="922" spans="1:14" ht="14.45" customHeight="1" x14ac:dyDescent="0.2">
      <c r="A922" s="729" t="s">
        <v>614</v>
      </c>
      <c r="B922" s="730" t="s">
        <v>615</v>
      </c>
      <c r="C922" s="731" t="s">
        <v>640</v>
      </c>
      <c r="D922" s="732" t="s">
        <v>641</v>
      </c>
      <c r="E922" s="733">
        <v>50113006</v>
      </c>
      <c r="F922" s="732" t="s">
        <v>1611</v>
      </c>
      <c r="G922" s="731" t="s">
        <v>649</v>
      </c>
      <c r="H922" s="731">
        <v>217162</v>
      </c>
      <c r="I922" s="731">
        <v>217162</v>
      </c>
      <c r="J922" s="731" t="s">
        <v>1626</v>
      </c>
      <c r="K922" s="731" t="s">
        <v>1502</v>
      </c>
      <c r="L922" s="734">
        <v>160.47727272727275</v>
      </c>
      <c r="M922" s="734">
        <v>11</v>
      </c>
      <c r="N922" s="735">
        <v>1765.2500000000002</v>
      </c>
    </row>
    <row r="923" spans="1:14" ht="14.45" customHeight="1" x14ac:dyDescent="0.2">
      <c r="A923" s="729" t="s">
        <v>614</v>
      </c>
      <c r="B923" s="730" t="s">
        <v>615</v>
      </c>
      <c r="C923" s="731" t="s">
        <v>640</v>
      </c>
      <c r="D923" s="732" t="s">
        <v>641</v>
      </c>
      <c r="E923" s="733">
        <v>50113006</v>
      </c>
      <c r="F923" s="732" t="s">
        <v>1611</v>
      </c>
      <c r="G923" s="731" t="s">
        <v>649</v>
      </c>
      <c r="H923" s="731">
        <v>217160</v>
      </c>
      <c r="I923" s="731">
        <v>217160</v>
      </c>
      <c r="J923" s="731" t="s">
        <v>1627</v>
      </c>
      <c r="K923" s="731" t="s">
        <v>1502</v>
      </c>
      <c r="L923" s="734">
        <v>166.06</v>
      </c>
      <c r="M923" s="734">
        <v>10</v>
      </c>
      <c r="N923" s="735">
        <v>1660.6000000000001</v>
      </c>
    </row>
    <row r="924" spans="1:14" ht="14.45" customHeight="1" x14ac:dyDescent="0.2">
      <c r="A924" s="729" t="s">
        <v>614</v>
      </c>
      <c r="B924" s="730" t="s">
        <v>615</v>
      </c>
      <c r="C924" s="731" t="s">
        <v>640</v>
      </c>
      <c r="D924" s="732" t="s">
        <v>641</v>
      </c>
      <c r="E924" s="733">
        <v>50113006</v>
      </c>
      <c r="F924" s="732" t="s">
        <v>1611</v>
      </c>
      <c r="G924" s="731" t="s">
        <v>663</v>
      </c>
      <c r="H924" s="731">
        <v>33741</v>
      </c>
      <c r="I924" s="731">
        <v>33741</v>
      </c>
      <c r="J924" s="731" t="s">
        <v>1628</v>
      </c>
      <c r="K924" s="731" t="s">
        <v>1502</v>
      </c>
      <c r="L924" s="734">
        <v>111.81000000000002</v>
      </c>
      <c r="M924" s="734">
        <v>7</v>
      </c>
      <c r="N924" s="735">
        <v>782.67000000000007</v>
      </c>
    </row>
    <row r="925" spans="1:14" ht="14.45" customHeight="1" x14ac:dyDescent="0.2">
      <c r="A925" s="729" t="s">
        <v>614</v>
      </c>
      <c r="B925" s="730" t="s">
        <v>615</v>
      </c>
      <c r="C925" s="731" t="s">
        <v>640</v>
      </c>
      <c r="D925" s="732" t="s">
        <v>641</v>
      </c>
      <c r="E925" s="733">
        <v>50113006</v>
      </c>
      <c r="F925" s="732" t="s">
        <v>1611</v>
      </c>
      <c r="G925" s="731" t="s">
        <v>663</v>
      </c>
      <c r="H925" s="731">
        <v>33897</v>
      </c>
      <c r="I925" s="731">
        <v>33897</v>
      </c>
      <c r="J925" s="731" t="s">
        <v>1629</v>
      </c>
      <c r="K925" s="731" t="s">
        <v>1502</v>
      </c>
      <c r="L925" s="734">
        <v>111.81</v>
      </c>
      <c r="M925" s="734">
        <v>17</v>
      </c>
      <c r="N925" s="735">
        <v>1900.77</v>
      </c>
    </row>
    <row r="926" spans="1:14" ht="14.45" customHeight="1" x14ac:dyDescent="0.2">
      <c r="A926" s="729" t="s">
        <v>614</v>
      </c>
      <c r="B926" s="730" t="s">
        <v>615</v>
      </c>
      <c r="C926" s="731" t="s">
        <v>640</v>
      </c>
      <c r="D926" s="732" t="s">
        <v>641</v>
      </c>
      <c r="E926" s="733">
        <v>50113006</v>
      </c>
      <c r="F926" s="732" t="s">
        <v>1611</v>
      </c>
      <c r="G926" s="731" t="s">
        <v>663</v>
      </c>
      <c r="H926" s="731">
        <v>33742</v>
      </c>
      <c r="I926" s="731">
        <v>33742</v>
      </c>
      <c r="J926" s="731" t="s">
        <v>1630</v>
      </c>
      <c r="K926" s="731" t="s">
        <v>1502</v>
      </c>
      <c r="L926" s="734">
        <v>111.81000000000002</v>
      </c>
      <c r="M926" s="734">
        <v>2</v>
      </c>
      <c r="N926" s="735">
        <v>223.62000000000003</v>
      </c>
    </row>
    <row r="927" spans="1:14" ht="14.45" customHeight="1" x14ac:dyDescent="0.2">
      <c r="A927" s="729" t="s">
        <v>614</v>
      </c>
      <c r="B927" s="730" t="s">
        <v>615</v>
      </c>
      <c r="C927" s="731" t="s">
        <v>640</v>
      </c>
      <c r="D927" s="732" t="s">
        <v>641</v>
      </c>
      <c r="E927" s="733">
        <v>50113006</v>
      </c>
      <c r="F927" s="732" t="s">
        <v>1611</v>
      </c>
      <c r="G927" s="731" t="s">
        <v>663</v>
      </c>
      <c r="H927" s="731">
        <v>33740</v>
      </c>
      <c r="I927" s="731">
        <v>33740</v>
      </c>
      <c r="J927" s="731" t="s">
        <v>1631</v>
      </c>
      <c r="K927" s="731" t="s">
        <v>1502</v>
      </c>
      <c r="L927" s="734">
        <v>111.80999999999997</v>
      </c>
      <c r="M927" s="734">
        <v>14</v>
      </c>
      <c r="N927" s="735">
        <v>1565.3399999999997</v>
      </c>
    </row>
    <row r="928" spans="1:14" ht="14.45" customHeight="1" x14ac:dyDescent="0.2">
      <c r="A928" s="729" t="s">
        <v>614</v>
      </c>
      <c r="B928" s="730" t="s">
        <v>615</v>
      </c>
      <c r="C928" s="731" t="s">
        <v>640</v>
      </c>
      <c r="D928" s="732" t="s">
        <v>641</v>
      </c>
      <c r="E928" s="733">
        <v>50113006</v>
      </c>
      <c r="F928" s="732" t="s">
        <v>1611</v>
      </c>
      <c r="G928" s="731" t="s">
        <v>663</v>
      </c>
      <c r="H928" s="731">
        <v>846763</v>
      </c>
      <c r="I928" s="731">
        <v>33419</v>
      </c>
      <c r="J928" s="731" t="s">
        <v>1632</v>
      </c>
      <c r="K928" s="731" t="s">
        <v>1502</v>
      </c>
      <c r="L928" s="734">
        <v>138.53999999999996</v>
      </c>
      <c r="M928" s="734">
        <v>2</v>
      </c>
      <c r="N928" s="735">
        <v>277.07999999999993</v>
      </c>
    </row>
    <row r="929" spans="1:14" ht="14.45" customHeight="1" x14ac:dyDescent="0.2">
      <c r="A929" s="729" t="s">
        <v>614</v>
      </c>
      <c r="B929" s="730" t="s">
        <v>615</v>
      </c>
      <c r="C929" s="731" t="s">
        <v>640</v>
      </c>
      <c r="D929" s="732" t="s">
        <v>641</v>
      </c>
      <c r="E929" s="733">
        <v>50113006</v>
      </c>
      <c r="F929" s="732" t="s">
        <v>1611</v>
      </c>
      <c r="G929" s="731" t="s">
        <v>663</v>
      </c>
      <c r="H929" s="731">
        <v>846764</v>
      </c>
      <c r="I929" s="731">
        <v>33418</v>
      </c>
      <c r="J929" s="731" t="s">
        <v>1633</v>
      </c>
      <c r="K929" s="731" t="s">
        <v>1502</v>
      </c>
      <c r="L929" s="734">
        <v>138.54000000000002</v>
      </c>
      <c r="M929" s="734">
        <v>1</v>
      </c>
      <c r="N929" s="735">
        <v>138.54000000000002</v>
      </c>
    </row>
    <row r="930" spans="1:14" ht="14.45" customHeight="1" x14ac:dyDescent="0.2">
      <c r="A930" s="729" t="s">
        <v>614</v>
      </c>
      <c r="B930" s="730" t="s">
        <v>615</v>
      </c>
      <c r="C930" s="731" t="s">
        <v>640</v>
      </c>
      <c r="D930" s="732" t="s">
        <v>641</v>
      </c>
      <c r="E930" s="733">
        <v>50113006</v>
      </c>
      <c r="F930" s="732" t="s">
        <v>1611</v>
      </c>
      <c r="G930" s="731" t="s">
        <v>663</v>
      </c>
      <c r="H930" s="731">
        <v>846765</v>
      </c>
      <c r="I930" s="731">
        <v>33421</v>
      </c>
      <c r="J930" s="731" t="s">
        <v>1634</v>
      </c>
      <c r="K930" s="731" t="s">
        <v>1502</v>
      </c>
      <c r="L930" s="734">
        <v>138.54</v>
      </c>
      <c r="M930" s="734">
        <v>1</v>
      </c>
      <c r="N930" s="735">
        <v>138.54</v>
      </c>
    </row>
    <row r="931" spans="1:14" ht="14.45" customHeight="1" x14ac:dyDescent="0.2">
      <c r="A931" s="729" t="s">
        <v>614</v>
      </c>
      <c r="B931" s="730" t="s">
        <v>615</v>
      </c>
      <c r="C931" s="731" t="s">
        <v>640</v>
      </c>
      <c r="D931" s="732" t="s">
        <v>641</v>
      </c>
      <c r="E931" s="733">
        <v>50113006</v>
      </c>
      <c r="F931" s="732" t="s">
        <v>1611</v>
      </c>
      <c r="G931" s="731" t="s">
        <v>663</v>
      </c>
      <c r="H931" s="731">
        <v>33865</v>
      </c>
      <c r="I931" s="731">
        <v>33865</v>
      </c>
      <c r="J931" s="731" t="s">
        <v>1635</v>
      </c>
      <c r="K931" s="731" t="s">
        <v>1502</v>
      </c>
      <c r="L931" s="734">
        <v>138.53999999999996</v>
      </c>
      <c r="M931" s="734">
        <v>6</v>
      </c>
      <c r="N931" s="735">
        <v>831.23999999999978</v>
      </c>
    </row>
    <row r="932" spans="1:14" ht="14.45" customHeight="1" x14ac:dyDescent="0.2">
      <c r="A932" s="729" t="s">
        <v>614</v>
      </c>
      <c r="B932" s="730" t="s">
        <v>615</v>
      </c>
      <c r="C932" s="731" t="s">
        <v>640</v>
      </c>
      <c r="D932" s="732" t="s">
        <v>641</v>
      </c>
      <c r="E932" s="733">
        <v>50113006</v>
      </c>
      <c r="F932" s="732" t="s">
        <v>1611</v>
      </c>
      <c r="G932" s="731" t="s">
        <v>663</v>
      </c>
      <c r="H932" s="731">
        <v>33866</v>
      </c>
      <c r="I932" s="731">
        <v>33866</v>
      </c>
      <c r="J932" s="731" t="s">
        <v>1636</v>
      </c>
      <c r="K932" s="731" t="s">
        <v>1502</v>
      </c>
      <c r="L932" s="734">
        <v>138.54</v>
      </c>
      <c r="M932" s="734">
        <v>17</v>
      </c>
      <c r="N932" s="735">
        <v>2355.1799999999998</v>
      </c>
    </row>
    <row r="933" spans="1:14" ht="14.45" customHeight="1" x14ac:dyDescent="0.2">
      <c r="A933" s="729" t="s">
        <v>614</v>
      </c>
      <c r="B933" s="730" t="s">
        <v>615</v>
      </c>
      <c r="C933" s="731" t="s">
        <v>640</v>
      </c>
      <c r="D933" s="732" t="s">
        <v>641</v>
      </c>
      <c r="E933" s="733">
        <v>50113006</v>
      </c>
      <c r="F933" s="732" t="s">
        <v>1611</v>
      </c>
      <c r="G933" s="731" t="s">
        <v>663</v>
      </c>
      <c r="H933" s="731">
        <v>987792</v>
      </c>
      <c r="I933" s="731">
        <v>33749</v>
      </c>
      <c r="J933" s="731" t="s">
        <v>1637</v>
      </c>
      <c r="K933" s="731" t="s">
        <v>1638</v>
      </c>
      <c r="L933" s="734">
        <v>96.55</v>
      </c>
      <c r="M933" s="734">
        <v>1</v>
      </c>
      <c r="N933" s="735">
        <v>96.55</v>
      </c>
    </row>
    <row r="934" spans="1:14" ht="14.45" customHeight="1" x14ac:dyDescent="0.2">
      <c r="A934" s="729" t="s">
        <v>614</v>
      </c>
      <c r="B934" s="730" t="s">
        <v>615</v>
      </c>
      <c r="C934" s="731" t="s">
        <v>640</v>
      </c>
      <c r="D934" s="732" t="s">
        <v>641</v>
      </c>
      <c r="E934" s="733">
        <v>50113006</v>
      </c>
      <c r="F934" s="732" t="s">
        <v>1611</v>
      </c>
      <c r="G934" s="731" t="s">
        <v>663</v>
      </c>
      <c r="H934" s="731">
        <v>33751</v>
      </c>
      <c r="I934" s="731">
        <v>33751</v>
      </c>
      <c r="J934" s="731" t="s">
        <v>1639</v>
      </c>
      <c r="K934" s="731" t="s">
        <v>1638</v>
      </c>
      <c r="L934" s="734">
        <v>96.55</v>
      </c>
      <c r="M934" s="734">
        <v>1</v>
      </c>
      <c r="N934" s="735">
        <v>96.55</v>
      </c>
    </row>
    <row r="935" spans="1:14" ht="14.45" customHeight="1" x14ac:dyDescent="0.2">
      <c r="A935" s="729" t="s">
        <v>614</v>
      </c>
      <c r="B935" s="730" t="s">
        <v>615</v>
      </c>
      <c r="C935" s="731" t="s">
        <v>640</v>
      </c>
      <c r="D935" s="732" t="s">
        <v>641</v>
      </c>
      <c r="E935" s="733">
        <v>50113006</v>
      </c>
      <c r="F935" s="732" t="s">
        <v>1611</v>
      </c>
      <c r="G935" s="731" t="s">
        <v>663</v>
      </c>
      <c r="H935" s="731">
        <v>395579</v>
      </c>
      <c r="I935" s="731">
        <v>33752</v>
      </c>
      <c r="J935" s="731" t="s">
        <v>1640</v>
      </c>
      <c r="K935" s="731" t="s">
        <v>1641</v>
      </c>
      <c r="L935" s="734">
        <v>96.550000000000026</v>
      </c>
      <c r="M935" s="734">
        <v>1</v>
      </c>
      <c r="N935" s="735">
        <v>96.550000000000026</v>
      </c>
    </row>
    <row r="936" spans="1:14" ht="14.45" customHeight="1" x14ac:dyDescent="0.2">
      <c r="A936" s="729" t="s">
        <v>614</v>
      </c>
      <c r="B936" s="730" t="s">
        <v>615</v>
      </c>
      <c r="C936" s="731" t="s">
        <v>640</v>
      </c>
      <c r="D936" s="732" t="s">
        <v>641</v>
      </c>
      <c r="E936" s="733">
        <v>50113006</v>
      </c>
      <c r="F936" s="732" t="s">
        <v>1611</v>
      </c>
      <c r="G936" s="731" t="s">
        <v>663</v>
      </c>
      <c r="H936" s="731">
        <v>33859</v>
      </c>
      <c r="I936" s="731">
        <v>33859</v>
      </c>
      <c r="J936" s="731" t="s">
        <v>1642</v>
      </c>
      <c r="K936" s="731" t="s">
        <v>1504</v>
      </c>
      <c r="L936" s="734">
        <v>141.42000000000002</v>
      </c>
      <c r="M936" s="734">
        <v>21</v>
      </c>
      <c r="N936" s="735">
        <v>2969.82</v>
      </c>
    </row>
    <row r="937" spans="1:14" ht="14.45" customHeight="1" x14ac:dyDescent="0.2">
      <c r="A937" s="729" t="s">
        <v>614</v>
      </c>
      <c r="B937" s="730" t="s">
        <v>615</v>
      </c>
      <c r="C937" s="731" t="s">
        <v>640</v>
      </c>
      <c r="D937" s="732" t="s">
        <v>641</v>
      </c>
      <c r="E937" s="733">
        <v>50113006</v>
      </c>
      <c r="F937" s="732" t="s">
        <v>1611</v>
      </c>
      <c r="G937" s="731" t="s">
        <v>663</v>
      </c>
      <c r="H937" s="731">
        <v>33858</v>
      </c>
      <c r="I937" s="731">
        <v>33858</v>
      </c>
      <c r="J937" s="731" t="s">
        <v>1643</v>
      </c>
      <c r="K937" s="731" t="s">
        <v>1504</v>
      </c>
      <c r="L937" s="734">
        <v>141.42000014139245</v>
      </c>
      <c r="M937" s="734">
        <v>21</v>
      </c>
      <c r="N937" s="735">
        <v>2969.8200029692416</v>
      </c>
    </row>
    <row r="938" spans="1:14" ht="14.45" customHeight="1" x14ac:dyDescent="0.2">
      <c r="A938" s="729" t="s">
        <v>614</v>
      </c>
      <c r="B938" s="730" t="s">
        <v>615</v>
      </c>
      <c r="C938" s="731" t="s">
        <v>640</v>
      </c>
      <c r="D938" s="732" t="s">
        <v>641</v>
      </c>
      <c r="E938" s="733">
        <v>50113006</v>
      </c>
      <c r="F938" s="732" t="s">
        <v>1611</v>
      </c>
      <c r="G938" s="731" t="s">
        <v>663</v>
      </c>
      <c r="H938" s="731">
        <v>990307</v>
      </c>
      <c r="I938" s="731">
        <v>33934</v>
      </c>
      <c r="J938" s="731" t="s">
        <v>1644</v>
      </c>
      <c r="K938" s="731" t="s">
        <v>1614</v>
      </c>
      <c r="L938" s="734">
        <v>34.590000000000003</v>
      </c>
      <c r="M938" s="734">
        <v>1</v>
      </c>
      <c r="N938" s="735">
        <v>34.590000000000003</v>
      </c>
    </row>
    <row r="939" spans="1:14" ht="14.45" customHeight="1" x14ac:dyDescent="0.2">
      <c r="A939" s="729" t="s">
        <v>614</v>
      </c>
      <c r="B939" s="730" t="s">
        <v>615</v>
      </c>
      <c r="C939" s="731" t="s">
        <v>640</v>
      </c>
      <c r="D939" s="732" t="s">
        <v>641</v>
      </c>
      <c r="E939" s="733">
        <v>50113006</v>
      </c>
      <c r="F939" s="732" t="s">
        <v>1611</v>
      </c>
      <c r="G939" s="731" t="s">
        <v>663</v>
      </c>
      <c r="H939" s="731">
        <v>33852</v>
      </c>
      <c r="I939" s="731">
        <v>33852</v>
      </c>
      <c r="J939" s="731" t="s">
        <v>1645</v>
      </c>
      <c r="K939" s="731" t="s">
        <v>1504</v>
      </c>
      <c r="L939" s="734">
        <v>107.71</v>
      </c>
      <c r="M939" s="734">
        <v>1</v>
      </c>
      <c r="N939" s="735">
        <v>107.71</v>
      </c>
    </row>
    <row r="940" spans="1:14" ht="14.45" customHeight="1" x14ac:dyDescent="0.2">
      <c r="A940" s="729" t="s">
        <v>614</v>
      </c>
      <c r="B940" s="730" t="s">
        <v>615</v>
      </c>
      <c r="C940" s="731" t="s">
        <v>640</v>
      </c>
      <c r="D940" s="732" t="s">
        <v>641</v>
      </c>
      <c r="E940" s="733">
        <v>50113006</v>
      </c>
      <c r="F940" s="732" t="s">
        <v>1611</v>
      </c>
      <c r="G940" s="731" t="s">
        <v>663</v>
      </c>
      <c r="H940" s="731">
        <v>33848</v>
      </c>
      <c r="I940" s="731">
        <v>33848</v>
      </c>
      <c r="J940" s="731" t="s">
        <v>1646</v>
      </c>
      <c r="K940" s="731" t="s">
        <v>1504</v>
      </c>
      <c r="L940" s="734">
        <v>125.36</v>
      </c>
      <c r="M940" s="734">
        <v>1</v>
      </c>
      <c r="N940" s="735">
        <v>125.36</v>
      </c>
    </row>
    <row r="941" spans="1:14" ht="14.45" customHeight="1" x14ac:dyDescent="0.2">
      <c r="A941" s="729" t="s">
        <v>614</v>
      </c>
      <c r="B941" s="730" t="s">
        <v>615</v>
      </c>
      <c r="C941" s="731" t="s">
        <v>640</v>
      </c>
      <c r="D941" s="732" t="s">
        <v>641</v>
      </c>
      <c r="E941" s="733">
        <v>50113006</v>
      </c>
      <c r="F941" s="732" t="s">
        <v>1611</v>
      </c>
      <c r="G941" s="731" t="s">
        <v>663</v>
      </c>
      <c r="H941" s="731">
        <v>33856</v>
      </c>
      <c r="I941" s="731">
        <v>33856</v>
      </c>
      <c r="J941" s="731" t="s">
        <v>1647</v>
      </c>
      <c r="K941" s="731" t="s">
        <v>1504</v>
      </c>
      <c r="L941" s="734">
        <v>132.79000000000002</v>
      </c>
      <c r="M941" s="734">
        <v>3</v>
      </c>
      <c r="N941" s="735">
        <v>398.37000000000006</v>
      </c>
    </row>
    <row r="942" spans="1:14" ht="14.45" customHeight="1" x14ac:dyDescent="0.2">
      <c r="A942" s="729" t="s">
        <v>614</v>
      </c>
      <c r="B942" s="730" t="s">
        <v>615</v>
      </c>
      <c r="C942" s="731" t="s">
        <v>640</v>
      </c>
      <c r="D942" s="732" t="s">
        <v>641</v>
      </c>
      <c r="E942" s="733">
        <v>50113006</v>
      </c>
      <c r="F942" s="732" t="s">
        <v>1611</v>
      </c>
      <c r="G942" s="731" t="s">
        <v>663</v>
      </c>
      <c r="H942" s="731">
        <v>33857</v>
      </c>
      <c r="I942" s="731">
        <v>33857</v>
      </c>
      <c r="J942" s="731" t="s">
        <v>1648</v>
      </c>
      <c r="K942" s="731" t="s">
        <v>1504</v>
      </c>
      <c r="L942" s="734">
        <v>132.79000000000002</v>
      </c>
      <c r="M942" s="734">
        <v>4</v>
      </c>
      <c r="N942" s="735">
        <v>531.16000000000008</v>
      </c>
    </row>
    <row r="943" spans="1:14" ht="14.45" customHeight="1" x14ac:dyDescent="0.2">
      <c r="A943" s="729" t="s">
        <v>614</v>
      </c>
      <c r="B943" s="730" t="s">
        <v>615</v>
      </c>
      <c r="C943" s="731" t="s">
        <v>640</v>
      </c>
      <c r="D943" s="732" t="s">
        <v>641</v>
      </c>
      <c r="E943" s="733">
        <v>50113006</v>
      </c>
      <c r="F943" s="732" t="s">
        <v>1611</v>
      </c>
      <c r="G943" s="731" t="s">
        <v>649</v>
      </c>
      <c r="H943" s="731">
        <v>841761</v>
      </c>
      <c r="I943" s="731">
        <v>0</v>
      </c>
      <c r="J943" s="731" t="s">
        <v>1649</v>
      </c>
      <c r="K943" s="731" t="s">
        <v>329</v>
      </c>
      <c r="L943" s="734">
        <v>137.25</v>
      </c>
      <c r="M943" s="734">
        <v>1</v>
      </c>
      <c r="N943" s="735">
        <v>137.25</v>
      </c>
    </row>
    <row r="944" spans="1:14" ht="14.45" customHeight="1" x14ac:dyDescent="0.2">
      <c r="A944" s="729" t="s">
        <v>614</v>
      </c>
      <c r="B944" s="730" t="s">
        <v>615</v>
      </c>
      <c r="C944" s="731" t="s">
        <v>640</v>
      </c>
      <c r="D944" s="732" t="s">
        <v>641</v>
      </c>
      <c r="E944" s="733">
        <v>50113006</v>
      </c>
      <c r="F944" s="732" t="s">
        <v>1611</v>
      </c>
      <c r="G944" s="731" t="s">
        <v>663</v>
      </c>
      <c r="H944" s="731">
        <v>133220</v>
      </c>
      <c r="I944" s="731">
        <v>33220</v>
      </c>
      <c r="J944" s="731" t="s">
        <v>1650</v>
      </c>
      <c r="K944" s="731" t="s">
        <v>1651</v>
      </c>
      <c r="L944" s="734">
        <v>195.75</v>
      </c>
      <c r="M944" s="734">
        <v>14</v>
      </c>
      <c r="N944" s="735">
        <v>2740.5</v>
      </c>
    </row>
    <row r="945" spans="1:14" ht="14.45" customHeight="1" x14ac:dyDescent="0.2">
      <c r="A945" s="729" t="s">
        <v>614</v>
      </c>
      <c r="B945" s="730" t="s">
        <v>615</v>
      </c>
      <c r="C945" s="731" t="s">
        <v>640</v>
      </c>
      <c r="D945" s="732" t="s">
        <v>641</v>
      </c>
      <c r="E945" s="733">
        <v>50113006</v>
      </c>
      <c r="F945" s="732" t="s">
        <v>1611</v>
      </c>
      <c r="G945" s="731" t="s">
        <v>663</v>
      </c>
      <c r="H945" s="731">
        <v>33509</v>
      </c>
      <c r="I945" s="731">
        <v>33509</v>
      </c>
      <c r="J945" s="731" t="s">
        <v>1652</v>
      </c>
      <c r="K945" s="731" t="s">
        <v>1504</v>
      </c>
      <c r="L945" s="734">
        <v>173.41</v>
      </c>
      <c r="M945" s="734">
        <v>1</v>
      </c>
      <c r="N945" s="735">
        <v>173.41</v>
      </c>
    </row>
    <row r="946" spans="1:14" ht="14.45" customHeight="1" x14ac:dyDescent="0.2">
      <c r="A946" s="729" t="s">
        <v>614</v>
      </c>
      <c r="B946" s="730" t="s">
        <v>615</v>
      </c>
      <c r="C946" s="731" t="s">
        <v>640</v>
      </c>
      <c r="D946" s="732" t="s">
        <v>641</v>
      </c>
      <c r="E946" s="733">
        <v>50113006</v>
      </c>
      <c r="F946" s="732" t="s">
        <v>1611</v>
      </c>
      <c r="G946" s="731" t="s">
        <v>663</v>
      </c>
      <c r="H946" s="731">
        <v>33508</v>
      </c>
      <c r="I946" s="731">
        <v>33508</v>
      </c>
      <c r="J946" s="731" t="s">
        <v>1653</v>
      </c>
      <c r="K946" s="731" t="s">
        <v>1504</v>
      </c>
      <c r="L946" s="734">
        <v>173.41</v>
      </c>
      <c r="M946" s="734">
        <v>1</v>
      </c>
      <c r="N946" s="735">
        <v>173.41</v>
      </c>
    </row>
    <row r="947" spans="1:14" ht="14.45" customHeight="1" x14ac:dyDescent="0.2">
      <c r="A947" s="729" t="s">
        <v>614</v>
      </c>
      <c r="B947" s="730" t="s">
        <v>615</v>
      </c>
      <c r="C947" s="731" t="s">
        <v>640</v>
      </c>
      <c r="D947" s="732" t="s">
        <v>641</v>
      </c>
      <c r="E947" s="733">
        <v>50113006</v>
      </c>
      <c r="F947" s="732" t="s">
        <v>1611</v>
      </c>
      <c r="G947" s="731" t="s">
        <v>663</v>
      </c>
      <c r="H947" s="731">
        <v>33505</v>
      </c>
      <c r="I947" s="731">
        <v>33505</v>
      </c>
      <c r="J947" s="731" t="s">
        <v>1654</v>
      </c>
      <c r="K947" s="731" t="s">
        <v>1504</v>
      </c>
      <c r="L947" s="734">
        <v>173.41</v>
      </c>
      <c r="M947" s="734">
        <v>3</v>
      </c>
      <c r="N947" s="735">
        <v>520.23</v>
      </c>
    </row>
    <row r="948" spans="1:14" ht="14.45" customHeight="1" x14ac:dyDescent="0.2">
      <c r="A948" s="729" t="s">
        <v>614</v>
      </c>
      <c r="B948" s="730" t="s">
        <v>615</v>
      </c>
      <c r="C948" s="731" t="s">
        <v>640</v>
      </c>
      <c r="D948" s="732" t="s">
        <v>641</v>
      </c>
      <c r="E948" s="733">
        <v>50113006</v>
      </c>
      <c r="F948" s="732" t="s">
        <v>1611</v>
      </c>
      <c r="G948" s="731" t="s">
        <v>663</v>
      </c>
      <c r="H948" s="731">
        <v>33506</v>
      </c>
      <c r="I948" s="731">
        <v>33506</v>
      </c>
      <c r="J948" s="731" t="s">
        <v>1655</v>
      </c>
      <c r="K948" s="731" t="s">
        <v>1504</v>
      </c>
      <c r="L948" s="734">
        <v>173.41000000000003</v>
      </c>
      <c r="M948" s="734">
        <v>2</v>
      </c>
      <c r="N948" s="735">
        <v>346.82000000000005</v>
      </c>
    </row>
    <row r="949" spans="1:14" ht="14.45" customHeight="1" x14ac:dyDescent="0.2">
      <c r="A949" s="729" t="s">
        <v>614</v>
      </c>
      <c r="B949" s="730" t="s">
        <v>615</v>
      </c>
      <c r="C949" s="731" t="s">
        <v>640</v>
      </c>
      <c r="D949" s="732" t="s">
        <v>641</v>
      </c>
      <c r="E949" s="733">
        <v>50113006</v>
      </c>
      <c r="F949" s="732" t="s">
        <v>1611</v>
      </c>
      <c r="G949" s="731" t="s">
        <v>663</v>
      </c>
      <c r="H949" s="731">
        <v>217257</v>
      </c>
      <c r="I949" s="731">
        <v>217257</v>
      </c>
      <c r="J949" s="731" t="s">
        <v>1656</v>
      </c>
      <c r="K949" s="731" t="s">
        <v>1568</v>
      </c>
      <c r="L949" s="734">
        <v>119.17500000000001</v>
      </c>
      <c r="M949" s="734">
        <v>2</v>
      </c>
      <c r="N949" s="735">
        <v>238.35000000000002</v>
      </c>
    </row>
    <row r="950" spans="1:14" ht="14.45" customHeight="1" x14ac:dyDescent="0.2">
      <c r="A950" s="729" t="s">
        <v>614</v>
      </c>
      <c r="B950" s="730" t="s">
        <v>615</v>
      </c>
      <c r="C950" s="731" t="s">
        <v>640</v>
      </c>
      <c r="D950" s="732" t="s">
        <v>641</v>
      </c>
      <c r="E950" s="733">
        <v>50113006</v>
      </c>
      <c r="F950" s="732" t="s">
        <v>1611</v>
      </c>
      <c r="G950" s="731" t="s">
        <v>663</v>
      </c>
      <c r="H950" s="731">
        <v>217259</v>
      </c>
      <c r="I950" s="731">
        <v>217259</v>
      </c>
      <c r="J950" s="731" t="s">
        <v>1657</v>
      </c>
      <c r="K950" s="731" t="s">
        <v>1568</v>
      </c>
      <c r="L950" s="734">
        <v>91.91</v>
      </c>
      <c r="M950" s="734">
        <v>1</v>
      </c>
      <c r="N950" s="735">
        <v>91.91</v>
      </c>
    </row>
    <row r="951" spans="1:14" ht="14.45" customHeight="1" x14ac:dyDescent="0.2">
      <c r="A951" s="729" t="s">
        <v>614</v>
      </c>
      <c r="B951" s="730" t="s">
        <v>615</v>
      </c>
      <c r="C951" s="731" t="s">
        <v>640</v>
      </c>
      <c r="D951" s="732" t="s">
        <v>641</v>
      </c>
      <c r="E951" s="733">
        <v>50113006</v>
      </c>
      <c r="F951" s="732" t="s">
        <v>1611</v>
      </c>
      <c r="G951" s="731" t="s">
        <v>663</v>
      </c>
      <c r="H951" s="731">
        <v>33951</v>
      </c>
      <c r="I951" s="731">
        <v>33951</v>
      </c>
      <c r="J951" s="731" t="s">
        <v>1658</v>
      </c>
      <c r="K951" s="731" t="s">
        <v>1504</v>
      </c>
      <c r="L951" s="734">
        <v>178.09142857142859</v>
      </c>
      <c r="M951" s="734">
        <v>7</v>
      </c>
      <c r="N951" s="735">
        <v>1246.6400000000001</v>
      </c>
    </row>
    <row r="952" spans="1:14" ht="14.45" customHeight="1" x14ac:dyDescent="0.2">
      <c r="A952" s="729" t="s">
        <v>614</v>
      </c>
      <c r="B952" s="730" t="s">
        <v>615</v>
      </c>
      <c r="C952" s="731" t="s">
        <v>640</v>
      </c>
      <c r="D952" s="732" t="s">
        <v>641</v>
      </c>
      <c r="E952" s="733">
        <v>50113006</v>
      </c>
      <c r="F952" s="732" t="s">
        <v>1611</v>
      </c>
      <c r="G952" s="731" t="s">
        <v>663</v>
      </c>
      <c r="H952" s="731">
        <v>33952</v>
      </c>
      <c r="I952" s="731">
        <v>33952</v>
      </c>
      <c r="J952" s="731" t="s">
        <v>1659</v>
      </c>
      <c r="K952" s="731" t="s">
        <v>1504</v>
      </c>
      <c r="L952" s="734">
        <v>178.06999999999996</v>
      </c>
      <c r="M952" s="734">
        <v>7</v>
      </c>
      <c r="N952" s="735">
        <v>1246.4899999999998</v>
      </c>
    </row>
    <row r="953" spans="1:14" ht="14.45" customHeight="1" x14ac:dyDescent="0.2">
      <c r="A953" s="729" t="s">
        <v>614</v>
      </c>
      <c r="B953" s="730" t="s">
        <v>615</v>
      </c>
      <c r="C953" s="731" t="s">
        <v>640</v>
      </c>
      <c r="D953" s="732" t="s">
        <v>641</v>
      </c>
      <c r="E953" s="733">
        <v>50113006</v>
      </c>
      <c r="F953" s="732" t="s">
        <v>1611</v>
      </c>
      <c r="G953" s="731" t="s">
        <v>649</v>
      </c>
      <c r="H953" s="731">
        <v>992137</v>
      </c>
      <c r="I953" s="731">
        <v>0</v>
      </c>
      <c r="J953" s="731" t="s">
        <v>1660</v>
      </c>
      <c r="K953" s="731" t="s">
        <v>329</v>
      </c>
      <c r="L953" s="734">
        <v>694.35</v>
      </c>
      <c r="M953" s="734">
        <v>4</v>
      </c>
      <c r="N953" s="735">
        <v>2777.4</v>
      </c>
    </row>
    <row r="954" spans="1:14" ht="14.45" customHeight="1" x14ac:dyDescent="0.2">
      <c r="A954" s="729" t="s">
        <v>614</v>
      </c>
      <c r="B954" s="730" t="s">
        <v>615</v>
      </c>
      <c r="C954" s="731" t="s">
        <v>640</v>
      </c>
      <c r="D954" s="732" t="s">
        <v>641</v>
      </c>
      <c r="E954" s="733">
        <v>50113006</v>
      </c>
      <c r="F954" s="732" t="s">
        <v>1611</v>
      </c>
      <c r="G954" s="731" t="s">
        <v>649</v>
      </c>
      <c r="H954" s="731">
        <v>217142</v>
      </c>
      <c r="I954" s="731">
        <v>217142</v>
      </c>
      <c r="J954" s="731" t="s">
        <v>1661</v>
      </c>
      <c r="K954" s="731" t="s">
        <v>1504</v>
      </c>
      <c r="L954" s="734">
        <v>140.62</v>
      </c>
      <c r="M954" s="734">
        <v>1</v>
      </c>
      <c r="N954" s="735">
        <v>140.62</v>
      </c>
    </row>
    <row r="955" spans="1:14" ht="14.45" customHeight="1" x14ac:dyDescent="0.2">
      <c r="A955" s="729" t="s">
        <v>614</v>
      </c>
      <c r="B955" s="730" t="s">
        <v>615</v>
      </c>
      <c r="C955" s="731" t="s">
        <v>640</v>
      </c>
      <c r="D955" s="732" t="s">
        <v>641</v>
      </c>
      <c r="E955" s="733">
        <v>50113006</v>
      </c>
      <c r="F955" s="732" t="s">
        <v>1611</v>
      </c>
      <c r="G955" s="731" t="s">
        <v>649</v>
      </c>
      <c r="H955" s="731">
        <v>217144</v>
      </c>
      <c r="I955" s="731">
        <v>217144</v>
      </c>
      <c r="J955" s="731" t="s">
        <v>1662</v>
      </c>
      <c r="K955" s="731" t="s">
        <v>1504</v>
      </c>
      <c r="L955" s="734">
        <v>140.62</v>
      </c>
      <c r="M955" s="734">
        <v>1</v>
      </c>
      <c r="N955" s="735">
        <v>140.62</v>
      </c>
    </row>
    <row r="956" spans="1:14" ht="14.45" customHeight="1" x14ac:dyDescent="0.2">
      <c r="A956" s="729" t="s">
        <v>614</v>
      </c>
      <c r="B956" s="730" t="s">
        <v>615</v>
      </c>
      <c r="C956" s="731" t="s">
        <v>640</v>
      </c>
      <c r="D956" s="732" t="s">
        <v>641</v>
      </c>
      <c r="E956" s="733">
        <v>50113006</v>
      </c>
      <c r="F956" s="732" t="s">
        <v>1611</v>
      </c>
      <c r="G956" s="731" t="s">
        <v>649</v>
      </c>
      <c r="H956" s="731">
        <v>217143</v>
      </c>
      <c r="I956" s="731">
        <v>217143</v>
      </c>
      <c r="J956" s="731" t="s">
        <v>1663</v>
      </c>
      <c r="K956" s="731" t="s">
        <v>1504</v>
      </c>
      <c r="L956" s="734">
        <v>158.185</v>
      </c>
      <c r="M956" s="734">
        <v>4</v>
      </c>
      <c r="N956" s="735">
        <v>632.74</v>
      </c>
    </row>
    <row r="957" spans="1:14" ht="14.45" customHeight="1" x14ac:dyDescent="0.2">
      <c r="A957" s="729" t="s">
        <v>614</v>
      </c>
      <c r="B957" s="730" t="s">
        <v>615</v>
      </c>
      <c r="C957" s="731" t="s">
        <v>640</v>
      </c>
      <c r="D957" s="732" t="s">
        <v>641</v>
      </c>
      <c r="E957" s="733">
        <v>50113006</v>
      </c>
      <c r="F957" s="732" t="s">
        <v>1611</v>
      </c>
      <c r="G957" s="731" t="s">
        <v>649</v>
      </c>
      <c r="H957" s="731">
        <v>217141</v>
      </c>
      <c r="I957" s="731">
        <v>217141</v>
      </c>
      <c r="J957" s="731" t="s">
        <v>1664</v>
      </c>
      <c r="K957" s="731" t="s">
        <v>1504</v>
      </c>
      <c r="L957" s="734">
        <v>210.88</v>
      </c>
      <c r="M957" s="734">
        <v>1</v>
      </c>
      <c r="N957" s="735">
        <v>210.88</v>
      </c>
    </row>
    <row r="958" spans="1:14" ht="14.45" customHeight="1" x14ac:dyDescent="0.2">
      <c r="A958" s="729" t="s">
        <v>614</v>
      </c>
      <c r="B958" s="730" t="s">
        <v>615</v>
      </c>
      <c r="C958" s="731" t="s">
        <v>640</v>
      </c>
      <c r="D958" s="732" t="s">
        <v>641</v>
      </c>
      <c r="E958" s="733">
        <v>50113006</v>
      </c>
      <c r="F958" s="732" t="s">
        <v>1611</v>
      </c>
      <c r="G958" s="731" t="s">
        <v>663</v>
      </c>
      <c r="H958" s="731">
        <v>33460</v>
      </c>
      <c r="I958" s="731">
        <v>33460</v>
      </c>
      <c r="J958" s="731" t="s">
        <v>1665</v>
      </c>
      <c r="K958" s="731" t="s">
        <v>1504</v>
      </c>
      <c r="L958" s="734">
        <v>112.09999999999998</v>
      </c>
      <c r="M958" s="734">
        <v>3</v>
      </c>
      <c r="N958" s="735">
        <v>336.29999999999995</v>
      </c>
    </row>
    <row r="959" spans="1:14" ht="14.45" customHeight="1" x14ac:dyDescent="0.2">
      <c r="A959" s="729" t="s">
        <v>614</v>
      </c>
      <c r="B959" s="730" t="s">
        <v>615</v>
      </c>
      <c r="C959" s="731" t="s">
        <v>640</v>
      </c>
      <c r="D959" s="732" t="s">
        <v>641</v>
      </c>
      <c r="E959" s="733">
        <v>50113006</v>
      </c>
      <c r="F959" s="732" t="s">
        <v>1611</v>
      </c>
      <c r="G959" s="731" t="s">
        <v>663</v>
      </c>
      <c r="H959" s="731">
        <v>33455</v>
      </c>
      <c r="I959" s="731">
        <v>33455</v>
      </c>
      <c r="J959" s="731" t="s">
        <v>1666</v>
      </c>
      <c r="K959" s="731" t="s">
        <v>1504</v>
      </c>
      <c r="L959" s="734">
        <v>152.29</v>
      </c>
      <c r="M959" s="734">
        <v>3</v>
      </c>
      <c r="N959" s="735">
        <v>456.86999999999995</v>
      </c>
    </row>
    <row r="960" spans="1:14" ht="14.45" customHeight="1" x14ac:dyDescent="0.2">
      <c r="A960" s="729" t="s">
        <v>614</v>
      </c>
      <c r="B960" s="730" t="s">
        <v>615</v>
      </c>
      <c r="C960" s="731" t="s">
        <v>640</v>
      </c>
      <c r="D960" s="732" t="s">
        <v>641</v>
      </c>
      <c r="E960" s="733">
        <v>50113006</v>
      </c>
      <c r="F960" s="732" t="s">
        <v>1611</v>
      </c>
      <c r="G960" s="731" t="s">
        <v>663</v>
      </c>
      <c r="H960" s="731">
        <v>33458</v>
      </c>
      <c r="I960" s="731">
        <v>33458</v>
      </c>
      <c r="J960" s="731" t="s">
        <v>1667</v>
      </c>
      <c r="K960" s="731" t="s">
        <v>1504</v>
      </c>
      <c r="L960" s="734">
        <v>152.29</v>
      </c>
      <c r="M960" s="734">
        <v>1</v>
      </c>
      <c r="N960" s="735">
        <v>152.29</v>
      </c>
    </row>
    <row r="961" spans="1:14" ht="14.45" customHeight="1" x14ac:dyDescent="0.2">
      <c r="A961" s="729" t="s">
        <v>614</v>
      </c>
      <c r="B961" s="730" t="s">
        <v>615</v>
      </c>
      <c r="C961" s="731" t="s">
        <v>640</v>
      </c>
      <c r="D961" s="732" t="s">
        <v>641</v>
      </c>
      <c r="E961" s="733">
        <v>50113011</v>
      </c>
      <c r="F961" s="732" t="s">
        <v>1072</v>
      </c>
      <c r="G961" s="731"/>
      <c r="H961" s="731"/>
      <c r="I961" s="731">
        <v>87239</v>
      </c>
      <c r="J961" s="731" t="s">
        <v>1075</v>
      </c>
      <c r="K961" s="731" t="s">
        <v>1668</v>
      </c>
      <c r="L961" s="734">
        <v>3850</v>
      </c>
      <c r="M961" s="734">
        <v>1</v>
      </c>
      <c r="N961" s="735">
        <v>3850</v>
      </c>
    </row>
    <row r="962" spans="1:14" ht="14.45" customHeight="1" x14ac:dyDescent="0.2">
      <c r="A962" s="729" t="s">
        <v>614</v>
      </c>
      <c r="B962" s="730" t="s">
        <v>615</v>
      </c>
      <c r="C962" s="731" t="s">
        <v>640</v>
      </c>
      <c r="D962" s="732" t="s">
        <v>641</v>
      </c>
      <c r="E962" s="733">
        <v>50113011</v>
      </c>
      <c r="F962" s="732" t="s">
        <v>1072</v>
      </c>
      <c r="G962" s="731"/>
      <c r="H962" s="731"/>
      <c r="I962" s="731">
        <v>87240</v>
      </c>
      <c r="J962" s="731" t="s">
        <v>1075</v>
      </c>
      <c r="K962" s="731" t="s">
        <v>1076</v>
      </c>
      <c r="L962" s="734">
        <v>7700</v>
      </c>
      <c r="M962" s="734">
        <v>1</v>
      </c>
      <c r="N962" s="735">
        <v>7700</v>
      </c>
    </row>
    <row r="963" spans="1:14" ht="14.45" customHeight="1" x14ac:dyDescent="0.2">
      <c r="A963" s="729" t="s">
        <v>614</v>
      </c>
      <c r="B963" s="730" t="s">
        <v>615</v>
      </c>
      <c r="C963" s="731" t="s">
        <v>640</v>
      </c>
      <c r="D963" s="732" t="s">
        <v>641</v>
      </c>
      <c r="E963" s="733">
        <v>50113013</v>
      </c>
      <c r="F963" s="732" t="s">
        <v>1077</v>
      </c>
      <c r="G963" s="731" t="s">
        <v>649</v>
      </c>
      <c r="H963" s="731">
        <v>203097</v>
      </c>
      <c r="I963" s="731">
        <v>203097</v>
      </c>
      <c r="J963" s="731" t="s">
        <v>1078</v>
      </c>
      <c r="K963" s="731" t="s">
        <v>1079</v>
      </c>
      <c r="L963" s="734">
        <v>167.34</v>
      </c>
      <c r="M963" s="734">
        <v>1</v>
      </c>
      <c r="N963" s="735">
        <v>167.34</v>
      </c>
    </row>
    <row r="964" spans="1:14" ht="14.45" customHeight="1" x14ac:dyDescent="0.2">
      <c r="A964" s="729" t="s">
        <v>614</v>
      </c>
      <c r="B964" s="730" t="s">
        <v>615</v>
      </c>
      <c r="C964" s="731" t="s">
        <v>640</v>
      </c>
      <c r="D964" s="732" t="s">
        <v>641</v>
      </c>
      <c r="E964" s="733">
        <v>50113013</v>
      </c>
      <c r="F964" s="732" t="s">
        <v>1077</v>
      </c>
      <c r="G964" s="731" t="s">
        <v>649</v>
      </c>
      <c r="H964" s="731">
        <v>172972</v>
      </c>
      <c r="I964" s="731">
        <v>72972</v>
      </c>
      <c r="J964" s="731" t="s">
        <v>1080</v>
      </c>
      <c r="K964" s="731" t="s">
        <v>1081</v>
      </c>
      <c r="L964" s="734">
        <v>203.72</v>
      </c>
      <c r="M964" s="734">
        <v>19</v>
      </c>
      <c r="N964" s="735">
        <v>3870.68</v>
      </c>
    </row>
    <row r="965" spans="1:14" ht="14.45" customHeight="1" x14ac:dyDescent="0.2">
      <c r="A965" s="729" t="s">
        <v>614</v>
      </c>
      <c r="B965" s="730" t="s">
        <v>615</v>
      </c>
      <c r="C965" s="731" t="s">
        <v>640</v>
      </c>
      <c r="D965" s="732" t="s">
        <v>641</v>
      </c>
      <c r="E965" s="733">
        <v>50113013</v>
      </c>
      <c r="F965" s="732" t="s">
        <v>1077</v>
      </c>
      <c r="G965" s="731" t="s">
        <v>663</v>
      </c>
      <c r="H965" s="731">
        <v>164831</v>
      </c>
      <c r="I965" s="731">
        <v>64831</v>
      </c>
      <c r="J965" s="731" t="s">
        <v>1084</v>
      </c>
      <c r="K965" s="731" t="s">
        <v>1085</v>
      </c>
      <c r="L965" s="734">
        <v>196.0199999999999</v>
      </c>
      <c r="M965" s="734">
        <v>43.10000000000003</v>
      </c>
      <c r="N965" s="735">
        <v>8448.4620000000014</v>
      </c>
    </row>
    <row r="966" spans="1:14" ht="14.45" customHeight="1" x14ac:dyDescent="0.2">
      <c r="A966" s="729" t="s">
        <v>614</v>
      </c>
      <c r="B966" s="730" t="s">
        <v>615</v>
      </c>
      <c r="C966" s="731" t="s">
        <v>640</v>
      </c>
      <c r="D966" s="732" t="s">
        <v>641</v>
      </c>
      <c r="E966" s="733">
        <v>50113013</v>
      </c>
      <c r="F966" s="732" t="s">
        <v>1077</v>
      </c>
      <c r="G966" s="731" t="s">
        <v>649</v>
      </c>
      <c r="H966" s="731">
        <v>183926</v>
      </c>
      <c r="I966" s="731">
        <v>183926</v>
      </c>
      <c r="J966" s="731" t="s">
        <v>1086</v>
      </c>
      <c r="K966" s="731" t="s">
        <v>1087</v>
      </c>
      <c r="L966" s="734">
        <v>129.92272727272717</v>
      </c>
      <c r="M966" s="734">
        <v>172.70000000000041</v>
      </c>
      <c r="N966" s="735">
        <v>22437.655000000039</v>
      </c>
    </row>
    <row r="967" spans="1:14" ht="14.45" customHeight="1" x14ac:dyDescent="0.2">
      <c r="A967" s="729" t="s">
        <v>614</v>
      </c>
      <c r="B967" s="730" t="s">
        <v>615</v>
      </c>
      <c r="C967" s="731" t="s">
        <v>640</v>
      </c>
      <c r="D967" s="732" t="s">
        <v>641</v>
      </c>
      <c r="E967" s="733">
        <v>50113013</v>
      </c>
      <c r="F967" s="732" t="s">
        <v>1077</v>
      </c>
      <c r="G967" s="731" t="s">
        <v>663</v>
      </c>
      <c r="H967" s="731">
        <v>145010</v>
      </c>
      <c r="I967" s="731">
        <v>45010</v>
      </c>
      <c r="J967" s="731" t="s">
        <v>1669</v>
      </c>
      <c r="K967" s="731" t="s">
        <v>1670</v>
      </c>
      <c r="L967" s="734">
        <v>41.78</v>
      </c>
      <c r="M967" s="734">
        <v>2</v>
      </c>
      <c r="N967" s="735">
        <v>83.56</v>
      </c>
    </row>
    <row r="968" spans="1:14" ht="14.45" customHeight="1" x14ac:dyDescent="0.2">
      <c r="A968" s="729" t="s">
        <v>614</v>
      </c>
      <c r="B968" s="730" t="s">
        <v>615</v>
      </c>
      <c r="C968" s="731" t="s">
        <v>640</v>
      </c>
      <c r="D968" s="732" t="s">
        <v>641</v>
      </c>
      <c r="E968" s="733">
        <v>50113013</v>
      </c>
      <c r="F968" s="732" t="s">
        <v>1077</v>
      </c>
      <c r="G968" s="731" t="s">
        <v>649</v>
      </c>
      <c r="H968" s="731">
        <v>117171</v>
      </c>
      <c r="I968" s="731">
        <v>17171</v>
      </c>
      <c r="J968" s="731" t="s">
        <v>1297</v>
      </c>
      <c r="K968" s="731" t="s">
        <v>1298</v>
      </c>
      <c r="L968" s="734">
        <v>72.839999999999989</v>
      </c>
      <c r="M968" s="734">
        <v>1</v>
      </c>
      <c r="N968" s="735">
        <v>72.839999999999989</v>
      </c>
    </row>
    <row r="969" spans="1:14" ht="14.45" customHeight="1" x14ac:dyDescent="0.2">
      <c r="A969" s="729" t="s">
        <v>614</v>
      </c>
      <c r="B969" s="730" t="s">
        <v>615</v>
      </c>
      <c r="C969" s="731" t="s">
        <v>640</v>
      </c>
      <c r="D969" s="732" t="s">
        <v>641</v>
      </c>
      <c r="E969" s="733">
        <v>50113013</v>
      </c>
      <c r="F969" s="732" t="s">
        <v>1077</v>
      </c>
      <c r="G969" s="731" t="s">
        <v>649</v>
      </c>
      <c r="H969" s="731">
        <v>103378</v>
      </c>
      <c r="I969" s="731">
        <v>3378</v>
      </c>
      <c r="J969" s="731" t="s">
        <v>1671</v>
      </c>
      <c r="K969" s="731" t="s">
        <v>1672</v>
      </c>
      <c r="L969" s="734">
        <v>38.179999999999993</v>
      </c>
      <c r="M969" s="734">
        <v>2</v>
      </c>
      <c r="N969" s="735">
        <v>76.359999999999985</v>
      </c>
    </row>
    <row r="970" spans="1:14" ht="14.45" customHeight="1" x14ac:dyDescent="0.2">
      <c r="A970" s="729" t="s">
        <v>614</v>
      </c>
      <c r="B970" s="730" t="s">
        <v>615</v>
      </c>
      <c r="C970" s="731" t="s">
        <v>640</v>
      </c>
      <c r="D970" s="732" t="s">
        <v>641</v>
      </c>
      <c r="E970" s="733">
        <v>50113013</v>
      </c>
      <c r="F970" s="732" t="s">
        <v>1077</v>
      </c>
      <c r="G970" s="731" t="s">
        <v>663</v>
      </c>
      <c r="H970" s="731">
        <v>196039</v>
      </c>
      <c r="I970" s="731">
        <v>96039</v>
      </c>
      <c r="J970" s="731" t="s">
        <v>1090</v>
      </c>
      <c r="K970" s="731" t="s">
        <v>1091</v>
      </c>
      <c r="L970" s="734">
        <v>49.38</v>
      </c>
      <c r="M970" s="734">
        <v>1</v>
      </c>
      <c r="N970" s="735">
        <v>49.38</v>
      </c>
    </row>
    <row r="971" spans="1:14" ht="14.45" customHeight="1" x14ac:dyDescent="0.2">
      <c r="A971" s="729" t="s">
        <v>614</v>
      </c>
      <c r="B971" s="730" t="s">
        <v>615</v>
      </c>
      <c r="C971" s="731" t="s">
        <v>640</v>
      </c>
      <c r="D971" s="732" t="s">
        <v>641</v>
      </c>
      <c r="E971" s="733">
        <v>50113013</v>
      </c>
      <c r="F971" s="732" t="s">
        <v>1077</v>
      </c>
      <c r="G971" s="731" t="s">
        <v>649</v>
      </c>
      <c r="H971" s="731">
        <v>162187</v>
      </c>
      <c r="I971" s="731">
        <v>162187</v>
      </c>
      <c r="J971" s="731" t="s">
        <v>1092</v>
      </c>
      <c r="K971" s="731" t="s">
        <v>1093</v>
      </c>
      <c r="L971" s="734">
        <v>670.99999999999989</v>
      </c>
      <c r="M971" s="734">
        <v>3.7</v>
      </c>
      <c r="N971" s="735">
        <v>2482.6999999999998</v>
      </c>
    </row>
    <row r="972" spans="1:14" ht="14.45" customHeight="1" x14ac:dyDescent="0.2">
      <c r="A972" s="729" t="s">
        <v>614</v>
      </c>
      <c r="B972" s="730" t="s">
        <v>615</v>
      </c>
      <c r="C972" s="731" t="s">
        <v>640</v>
      </c>
      <c r="D972" s="732" t="s">
        <v>641</v>
      </c>
      <c r="E972" s="733">
        <v>50113013</v>
      </c>
      <c r="F972" s="732" t="s">
        <v>1077</v>
      </c>
      <c r="G972" s="731" t="s">
        <v>663</v>
      </c>
      <c r="H972" s="731">
        <v>849887</v>
      </c>
      <c r="I972" s="731">
        <v>129834</v>
      </c>
      <c r="J972" s="731" t="s">
        <v>1094</v>
      </c>
      <c r="K972" s="731" t="s">
        <v>1095</v>
      </c>
      <c r="L972" s="734">
        <v>150.69999999999996</v>
      </c>
      <c r="M972" s="734">
        <v>8.1000000000000014</v>
      </c>
      <c r="N972" s="735">
        <v>1220.6699999999998</v>
      </c>
    </row>
    <row r="973" spans="1:14" ht="14.45" customHeight="1" x14ac:dyDescent="0.2">
      <c r="A973" s="729" t="s">
        <v>614</v>
      </c>
      <c r="B973" s="730" t="s">
        <v>615</v>
      </c>
      <c r="C973" s="731" t="s">
        <v>640</v>
      </c>
      <c r="D973" s="732" t="s">
        <v>641</v>
      </c>
      <c r="E973" s="733">
        <v>50113013</v>
      </c>
      <c r="F973" s="732" t="s">
        <v>1077</v>
      </c>
      <c r="G973" s="731" t="s">
        <v>663</v>
      </c>
      <c r="H973" s="731">
        <v>849655</v>
      </c>
      <c r="I973" s="731">
        <v>129836</v>
      </c>
      <c r="J973" s="731" t="s">
        <v>1096</v>
      </c>
      <c r="K973" s="731" t="s">
        <v>1095</v>
      </c>
      <c r="L973" s="734">
        <v>264.00000000000006</v>
      </c>
      <c r="M973" s="734">
        <v>17.599999999999998</v>
      </c>
      <c r="N973" s="735">
        <v>4646.4000000000005</v>
      </c>
    </row>
    <row r="974" spans="1:14" ht="14.45" customHeight="1" x14ac:dyDescent="0.2">
      <c r="A974" s="729" t="s">
        <v>614</v>
      </c>
      <c r="B974" s="730" t="s">
        <v>615</v>
      </c>
      <c r="C974" s="731" t="s">
        <v>640</v>
      </c>
      <c r="D974" s="732" t="s">
        <v>641</v>
      </c>
      <c r="E974" s="733">
        <v>50113013</v>
      </c>
      <c r="F974" s="732" t="s">
        <v>1077</v>
      </c>
      <c r="G974" s="731" t="s">
        <v>649</v>
      </c>
      <c r="H974" s="731">
        <v>112737</v>
      </c>
      <c r="I974" s="731">
        <v>12737</v>
      </c>
      <c r="J974" s="731" t="s">
        <v>1673</v>
      </c>
      <c r="K974" s="731" t="s">
        <v>1674</v>
      </c>
      <c r="L974" s="734">
        <v>84.41</v>
      </c>
      <c r="M974" s="734">
        <v>2</v>
      </c>
      <c r="N974" s="735">
        <v>168.82</v>
      </c>
    </row>
    <row r="975" spans="1:14" ht="14.45" customHeight="1" x14ac:dyDescent="0.2">
      <c r="A975" s="729" t="s">
        <v>614</v>
      </c>
      <c r="B975" s="730" t="s">
        <v>615</v>
      </c>
      <c r="C975" s="731" t="s">
        <v>640</v>
      </c>
      <c r="D975" s="732" t="s">
        <v>641</v>
      </c>
      <c r="E975" s="733">
        <v>50113013</v>
      </c>
      <c r="F975" s="732" t="s">
        <v>1077</v>
      </c>
      <c r="G975" s="731" t="s">
        <v>649</v>
      </c>
      <c r="H975" s="731">
        <v>101066</v>
      </c>
      <c r="I975" s="731">
        <v>1066</v>
      </c>
      <c r="J975" s="731" t="s">
        <v>1099</v>
      </c>
      <c r="K975" s="731" t="s">
        <v>1100</v>
      </c>
      <c r="L975" s="734">
        <v>57.35</v>
      </c>
      <c r="M975" s="734">
        <v>6</v>
      </c>
      <c r="N975" s="735">
        <v>344.1</v>
      </c>
    </row>
    <row r="976" spans="1:14" ht="14.45" customHeight="1" x14ac:dyDescent="0.2">
      <c r="A976" s="729" t="s">
        <v>614</v>
      </c>
      <c r="B976" s="730" t="s">
        <v>615</v>
      </c>
      <c r="C976" s="731" t="s">
        <v>640</v>
      </c>
      <c r="D976" s="732" t="s">
        <v>641</v>
      </c>
      <c r="E976" s="733">
        <v>50113013</v>
      </c>
      <c r="F976" s="732" t="s">
        <v>1077</v>
      </c>
      <c r="G976" s="731" t="s">
        <v>649</v>
      </c>
      <c r="H976" s="731">
        <v>188746</v>
      </c>
      <c r="I976" s="731">
        <v>88746</v>
      </c>
      <c r="J976" s="731" t="s">
        <v>1675</v>
      </c>
      <c r="K976" s="731" t="s">
        <v>1676</v>
      </c>
      <c r="L976" s="734">
        <v>51.949999999999996</v>
      </c>
      <c r="M976" s="734">
        <v>1</v>
      </c>
      <c r="N976" s="735">
        <v>51.949999999999996</v>
      </c>
    </row>
    <row r="977" spans="1:14" ht="14.45" customHeight="1" x14ac:dyDescent="0.2">
      <c r="A977" s="729" t="s">
        <v>614</v>
      </c>
      <c r="B977" s="730" t="s">
        <v>615</v>
      </c>
      <c r="C977" s="731" t="s">
        <v>640</v>
      </c>
      <c r="D977" s="732" t="s">
        <v>641</v>
      </c>
      <c r="E977" s="733">
        <v>50113013</v>
      </c>
      <c r="F977" s="732" t="s">
        <v>1077</v>
      </c>
      <c r="G977" s="731" t="s">
        <v>649</v>
      </c>
      <c r="H977" s="731">
        <v>847476</v>
      </c>
      <c r="I977" s="731">
        <v>112782</v>
      </c>
      <c r="J977" s="731" t="s">
        <v>1102</v>
      </c>
      <c r="K977" s="731" t="s">
        <v>1103</v>
      </c>
      <c r="L977" s="734">
        <v>688.43999999999994</v>
      </c>
      <c r="M977" s="734">
        <v>0.15</v>
      </c>
      <c r="N977" s="735">
        <v>103.26599999999999</v>
      </c>
    </row>
    <row r="978" spans="1:14" ht="14.45" customHeight="1" x14ac:dyDescent="0.2">
      <c r="A978" s="729" t="s">
        <v>614</v>
      </c>
      <c r="B978" s="730" t="s">
        <v>615</v>
      </c>
      <c r="C978" s="731" t="s">
        <v>640</v>
      </c>
      <c r="D978" s="732" t="s">
        <v>641</v>
      </c>
      <c r="E978" s="733">
        <v>50113013</v>
      </c>
      <c r="F978" s="732" t="s">
        <v>1077</v>
      </c>
      <c r="G978" s="731" t="s">
        <v>295</v>
      </c>
      <c r="H978" s="731">
        <v>134595</v>
      </c>
      <c r="I978" s="731">
        <v>134595</v>
      </c>
      <c r="J978" s="731" t="s">
        <v>1110</v>
      </c>
      <c r="K978" s="731" t="s">
        <v>1111</v>
      </c>
      <c r="L978" s="734">
        <v>416.77999999999975</v>
      </c>
      <c r="M978" s="734">
        <v>1.8</v>
      </c>
      <c r="N978" s="735">
        <v>750.20399999999961</v>
      </c>
    </row>
    <row r="979" spans="1:14" ht="14.45" customHeight="1" x14ac:dyDescent="0.2">
      <c r="A979" s="729" t="s">
        <v>614</v>
      </c>
      <c r="B979" s="730" t="s">
        <v>615</v>
      </c>
      <c r="C979" s="731" t="s">
        <v>640</v>
      </c>
      <c r="D979" s="732" t="s">
        <v>641</v>
      </c>
      <c r="E979" s="733">
        <v>50113013</v>
      </c>
      <c r="F979" s="732" t="s">
        <v>1077</v>
      </c>
      <c r="G979" s="731" t="s">
        <v>663</v>
      </c>
      <c r="H979" s="731">
        <v>224407</v>
      </c>
      <c r="I979" s="731">
        <v>224407</v>
      </c>
      <c r="J979" s="731" t="s">
        <v>1114</v>
      </c>
      <c r="K979" s="731" t="s">
        <v>1115</v>
      </c>
      <c r="L979" s="734">
        <v>188.46</v>
      </c>
      <c r="M979" s="734">
        <v>5.0999999999999996</v>
      </c>
      <c r="N979" s="735">
        <v>961.14599999999996</v>
      </c>
    </row>
    <row r="980" spans="1:14" ht="14.45" customHeight="1" x14ac:dyDescent="0.2">
      <c r="A980" s="729" t="s">
        <v>614</v>
      </c>
      <c r="B980" s="730" t="s">
        <v>615</v>
      </c>
      <c r="C980" s="731" t="s">
        <v>640</v>
      </c>
      <c r="D980" s="732" t="s">
        <v>641</v>
      </c>
      <c r="E980" s="733">
        <v>50113013</v>
      </c>
      <c r="F980" s="732" t="s">
        <v>1077</v>
      </c>
      <c r="G980" s="731" t="s">
        <v>649</v>
      </c>
      <c r="H980" s="731">
        <v>201970</v>
      </c>
      <c r="I980" s="731">
        <v>201970</v>
      </c>
      <c r="J980" s="731" t="s">
        <v>1677</v>
      </c>
      <c r="K980" s="731" t="s">
        <v>1678</v>
      </c>
      <c r="L980" s="734">
        <v>72.11</v>
      </c>
      <c r="M980" s="734">
        <v>1</v>
      </c>
      <c r="N980" s="735">
        <v>72.11</v>
      </c>
    </row>
    <row r="981" spans="1:14" ht="14.45" customHeight="1" x14ac:dyDescent="0.2">
      <c r="A981" s="729" t="s">
        <v>614</v>
      </c>
      <c r="B981" s="730" t="s">
        <v>615</v>
      </c>
      <c r="C981" s="731" t="s">
        <v>640</v>
      </c>
      <c r="D981" s="732" t="s">
        <v>641</v>
      </c>
      <c r="E981" s="733">
        <v>50113013</v>
      </c>
      <c r="F981" s="732" t="s">
        <v>1077</v>
      </c>
      <c r="G981" s="731" t="s">
        <v>649</v>
      </c>
      <c r="H981" s="731">
        <v>106264</v>
      </c>
      <c r="I981" s="731">
        <v>6264</v>
      </c>
      <c r="J981" s="731" t="s">
        <v>1123</v>
      </c>
      <c r="K981" s="731" t="s">
        <v>1124</v>
      </c>
      <c r="L981" s="734">
        <v>31.65</v>
      </c>
      <c r="M981" s="734">
        <v>5</v>
      </c>
      <c r="N981" s="735">
        <v>158.25</v>
      </c>
    </row>
    <row r="982" spans="1:14" ht="14.45" customHeight="1" x14ac:dyDescent="0.2">
      <c r="A982" s="729" t="s">
        <v>614</v>
      </c>
      <c r="B982" s="730" t="s">
        <v>615</v>
      </c>
      <c r="C982" s="731" t="s">
        <v>640</v>
      </c>
      <c r="D982" s="732" t="s">
        <v>641</v>
      </c>
      <c r="E982" s="733">
        <v>50113013</v>
      </c>
      <c r="F982" s="732" t="s">
        <v>1077</v>
      </c>
      <c r="G982" s="731" t="s">
        <v>663</v>
      </c>
      <c r="H982" s="731">
        <v>206563</v>
      </c>
      <c r="I982" s="731">
        <v>206563</v>
      </c>
      <c r="J982" s="731" t="s">
        <v>1125</v>
      </c>
      <c r="K982" s="731" t="s">
        <v>1127</v>
      </c>
      <c r="L982" s="734">
        <v>19.04</v>
      </c>
      <c r="M982" s="734">
        <v>40</v>
      </c>
      <c r="N982" s="735">
        <v>761.59999999999991</v>
      </c>
    </row>
    <row r="983" spans="1:14" ht="14.45" customHeight="1" x14ac:dyDescent="0.2">
      <c r="A983" s="729" t="s">
        <v>614</v>
      </c>
      <c r="B983" s="730" t="s">
        <v>615</v>
      </c>
      <c r="C983" s="731" t="s">
        <v>640</v>
      </c>
      <c r="D983" s="732" t="s">
        <v>641</v>
      </c>
      <c r="E983" s="733">
        <v>50113013</v>
      </c>
      <c r="F983" s="732" t="s">
        <v>1077</v>
      </c>
      <c r="G983" s="731" t="s">
        <v>649</v>
      </c>
      <c r="H983" s="731">
        <v>225175</v>
      </c>
      <c r="I983" s="731">
        <v>225175</v>
      </c>
      <c r="J983" s="731" t="s">
        <v>1679</v>
      </c>
      <c r="K983" s="731" t="s">
        <v>1680</v>
      </c>
      <c r="L983" s="734">
        <v>45.609999999999992</v>
      </c>
      <c r="M983" s="734">
        <v>1</v>
      </c>
      <c r="N983" s="735">
        <v>45.609999999999992</v>
      </c>
    </row>
    <row r="984" spans="1:14" ht="14.45" customHeight="1" x14ac:dyDescent="0.2">
      <c r="A984" s="729" t="s">
        <v>614</v>
      </c>
      <c r="B984" s="730" t="s">
        <v>615</v>
      </c>
      <c r="C984" s="731" t="s">
        <v>640</v>
      </c>
      <c r="D984" s="732" t="s">
        <v>641</v>
      </c>
      <c r="E984" s="733">
        <v>50113013</v>
      </c>
      <c r="F984" s="732" t="s">
        <v>1077</v>
      </c>
      <c r="G984" s="731" t="s">
        <v>663</v>
      </c>
      <c r="H984" s="731">
        <v>166269</v>
      </c>
      <c r="I984" s="731">
        <v>166269</v>
      </c>
      <c r="J984" s="731" t="s">
        <v>1128</v>
      </c>
      <c r="K984" s="731" t="s">
        <v>1129</v>
      </c>
      <c r="L984" s="734">
        <v>52.879999999999995</v>
      </c>
      <c r="M984" s="734">
        <v>28</v>
      </c>
      <c r="N984" s="735">
        <v>1480.6399999999999</v>
      </c>
    </row>
    <row r="985" spans="1:14" ht="14.45" customHeight="1" x14ac:dyDescent="0.2">
      <c r="A985" s="729" t="s">
        <v>614</v>
      </c>
      <c r="B985" s="730" t="s">
        <v>615</v>
      </c>
      <c r="C985" s="731" t="s">
        <v>640</v>
      </c>
      <c r="D985" s="732" t="s">
        <v>641</v>
      </c>
      <c r="E985" s="733">
        <v>50113014</v>
      </c>
      <c r="F985" s="732" t="s">
        <v>1134</v>
      </c>
      <c r="G985" s="731" t="s">
        <v>649</v>
      </c>
      <c r="H985" s="731">
        <v>176150</v>
      </c>
      <c r="I985" s="731">
        <v>76150</v>
      </c>
      <c r="J985" s="731" t="s">
        <v>1681</v>
      </c>
      <c r="K985" s="731" t="s">
        <v>1682</v>
      </c>
      <c r="L985" s="734">
        <v>130.33999999999997</v>
      </c>
      <c r="M985" s="734">
        <v>2</v>
      </c>
      <c r="N985" s="735">
        <v>260.67999999999995</v>
      </c>
    </row>
    <row r="986" spans="1:14" ht="14.45" customHeight="1" x14ac:dyDescent="0.2">
      <c r="A986" s="729" t="s">
        <v>614</v>
      </c>
      <c r="B986" s="730" t="s">
        <v>615</v>
      </c>
      <c r="C986" s="731" t="s">
        <v>643</v>
      </c>
      <c r="D986" s="732" t="s">
        <v>644</v>
      </c>
      <c r="E986" s="733">
        <v>50113001</v>
      </c>
      <c r="F986" s="732" t="s">
        <v>646</v>
      </c>
      <c r="G986" s="731" t="s">
        <v>649</v>
      </c>
      <c r="H986" s="731">
        <v>100362</v>
      </c>
      <c r="I986" s="731">
        <v>362</v>
      </c>
      <c r="J986" s="731" t="s">
        <v>652</v>
      </c>
      <c r="K986" s="731" t="s">
        <v>653</v>
      </c>
      <c r="L986" s="734">
        <v>72.519519230769234</v>
      </c>
      <c r="M986" s="734">
        <v>104</v>
      </c>
      <c r="N986" s="735">
        <v>7542.0300000000007</v>
      </c>
    </row>
    <row r="987" spans="1:14" ht="14.45" customHeight="1" x14ac:dyDescent="0.2">
      <c r="A987" s="729" t="s">
        <v>614</v>
      </c>
      <c r="B987" s="730" t="s">
        <v>615</v>
      </c>
      <c r="C987" s="731" t="s">
        <v>643</v>
      </c>
      <c r="D987" s="732" t="s">
        <v>644</v>
      </c>
      <c r="E987" s="733">
        <v>50113001</v>
      </c>
      <c r="F987" s="732" t="s">
        <v>646</v>
      </c>
      <c r="G987" s="731" t="s">
        <v>649</v>
      </c>
      <c r="H987" s="731">
        <v>212884</v>
      </c>
      <c r="I987" s="731">
        <v>212884</v>
      </c>
      <c r="J987" s="731" t="s">
        <v>1159</v>
      </c>
      <c r="K987" s="731" t="s">
        <v>1160</v>
      </c>
      <c r="L987" s="734">
        <v>47.11999999999999</v>
      </c>
      <c r="M987" s="734">
        <v>-5</v>
      </c>
      <c r="N987" s="735">
        <v>-235.59999999999997</v>
      </c>
    </row>
    <row r="988" spans="1:14" ht="14.45" customHeight="1" x14ac:dyDescent="0.2">
      <c r="A988" s="729" t="s">
        <v>614</v>
      </c>
      <c r="B988" s="730" t="s">
        <v>615</v>
      </c>
      <c r="C988" s="731" t="s">
        <v>643</v>
      </c>
      <c r="D988" s="732" t="s">
        <v>644</v>
      </c>
      <c r="E988" s="733">
        <v>50113001</v>
      </c>
      <c r="F988" s="732" t="s">
        <v>646</v>
      </c>
      <c r="G988" s="731" t="s">
        <v>649</v>
      </c>
      <c r="H988" s="731">
        <v>241571</v>
      </c>
      <c r="I988" s="731">
        <v>241571</v>
      </c>
      <c r="J988" s="731" t="s">
        <v>1159</v>
      </c>
      <c r="K988" s="731" t="s">
        <v>1160</v>
      </c>
      <c r="L988" s="734">
        <v>47.12</v>
      </c>
      <c r="M988" s="734">
        <v>10</v>
      </c>
      <c r="N988" s="735">
        <v>471.2</v>
      </c>
    </row>
    <row r="989" spans="1:14" ht="14.45" customHeight="1" x14ac:dyDescent="0.2">
      <c r="A989" s="729" t="s">
        <v>614</v>
      </c>
      <c r="B989" s="730" t="s">
        <v>615</v>
      </c>
      <c r="C989" s="731" t="s">
        <v>643</v>
      </c>
      <c r="D989" s="732" t="s">
        <v>644</v>
      </c>
      <c r="E989" s="733">
        <v>50113001</v>
      </c>
      <c r="F989" s="732" t="s">
        <v>646</v>
      </c>
      <c r="G989" s="731" t="s">
        <v>649</v>
      </c>
      <c r="H989" s="731">
        <v>920200</v>
      </c>
      <c r="I989" s="731">
        <v>15877</v>
      </c>
      <c r="J989" s="731" t="s">
        <v>1683</v>
      </c>
      <c r="K989" s="731" t="s">
        <v>329</v>
      </c>
      <c r="L989" s="734">
        <v>252.97800017897316</v>
      </c>
      <c r="M989" s="734">
        <v>49</v>
      </c>
      <c r="N989" s="735">
        <v>12395.922008769685</v>
      </c>
    </row>
    <row r="990" spans="1:14" ht="14.45" customHeight="1" x14ac:dyDescent="0.2">
      <c r="A990" s="729" t="s">
        <v>614</v>
      </c>
      <c r="B990" s="730" t="s">
        <v>615</v>
      </c>
      <c r="C990" s="731" t="s">
        <v>643</v>
      </c>
      <c r="D990" s="732" t="s">
        <v>644</v>
      </c>
      <c r="E990" s="733">
        <v>50113001</v>
      </c>
      <c r="F990" s="732" t="s">
        <v>646</v>
      </c>
      <c r="G990" s="731" t="s">
        <v>649</v>
      </c>
      <c r="H990" s="731">
        <v>920235</v>
      </c>
      <c r="I990" s="731">
        <v>15880</v>
      </c>
      <c r="J990" s="731" t="s">
        <v>1328</v>
      </c>
      <c r="K990" s="731" t="s">
        <v>329</v>
      </c>
      <c r="L990" s="734">
        <v>163.56999958893093</v>
      </c>
      <c r="M990" s="734">
        <v>10</v>
      </c>
      <c r="N990" s="735">
        <v>1635.6999958893093</v>
      </c>
    </row>
    <row r="991" spans="1:14" ht="14.45" customHeight="1" x14ac:dyDescent="0.2">
      <c r="A991" s="729" t="s">
        <v>614</v>
      </c>
      <c r="B991" s="730" t="s">
        <v>615</v>
      </c>
      <c r="C991" s="731" t="s">
        <v>643</v>
      </c>
      <c r="D991" s="732" t="s">
        <v>644</v>
      </c>
      <c r="E991" s="733">
        <v>50113001</v>
      </c>
      <c r="F991" s="732" t="s">
        <v>646</v>
      </c>
      <c r="G991" s="731" t="s">
        <v>649</v>
      </c>
      <c r="H991" s="731">
        <v>930443</v>
      </c>
      <c r="I991" s="731">
        <v>0</v>
      </c>
      <c r="J991" s="731" t="s">
        <v>1684</v>
      </c>
      <c r="K991" s="731" t="s">
        <v>1685</v>
      </c>
      <c r="L991" s="734">
        <v>163.35007043228219</v>
      </c>
      <c r="M991" s="734">
        <v>1</v>
      </c>
      <c r="N991" s="735">
        <v>163.35007043228219</v>
      </c>
    </row>
    <row r="992" spans="1:14" ht="14.45" customHeight="1" x14ac:dyDescent="0.2">
      <c r="A992" s="729" t="s">
        <v>614</v>
      </c>
      <c r="B992" s="730" t="s">
        <v>615</v>
      </c>
      <c r="C992" s="731" t="s">
        <v>643</v>
      </c>
      <c r="D992" s="732" t="s">
        <v>644</v>
      </c>
      <c r="E992" s="733">
        <v>50113001</v>
      </c>
      <c r="F992" s="732" t="s">
        <v>646</v>
      </c>
      <c r="G992" s="731" t="s">
        <v>649</v>
      </c>
      <c r="H992" s="731">
        <v>149990</v>
      </c>
      <c r="I992" s="731">
        <v>49990</v>
      </c>
      <c r="J992" s="731" t="s">
        <v>778</v>
      </c>
      <c r="K992" s="731" t="s">
        <v>1196</v>
      </c>
      <c r="L992" s="734">
        <v>170.1801886792453</v>
      </c>
      <c r="M992" s="734">
        <v>159</v>
      </c>
      <c r="N992" s="735">
        <v>27058.650000000005</v>
      </c>
    </row>
    <row r="993" spans="1:14" ht="14.45" customHeight="1" x14ac:dyDescent="0.2">
      <c r="A993" s="729" t="s">
        <v>614</v>
      </c>
      <c r="B993" s="730" t="s">
        <v>615</v>
      </c>
      <c r="C993" s="731" t="s">
        <v>643</v>
      </c>
      <c r="D993" s="732" t="s">
        <v>644</v>
      </c>
      <c r="E993" s="733">
        <v>50113001</v>
      </c>
      <c r="F993" s="732" t="s">
        <v>646</v>
      </c>
      <c r="G993" s="731" t="s">
        <v>649</v>
      </c>
      <c r="H993" s="731">
        <v>198864</v>
      </c>
      <c r="I993" s="731">
        <v>98864</v>
      </c>
      <c r="J993" s="731" t="s">
        <v>1686</v>
      </c>
      <c r="K993" s="731" t="s">
        <v>1687</v>
      </c>
      <c r="L993" s="734">
        <v>537.86999999999989</v>
      </c>
      <c r="M993" s="734">
        <v>7</v>
      </c>
      <c r="N993" s="735">
        <v>3765.0899999999992</v>
      </c>
    </row>
    <row r="994" spans="1:14" ht="14.45" customHeight="1" x14ac:dyDescent="0.2">
      <c r="A994" s="729" t="s">
        <v>614</v>
      </c>
      <c r="B994" s="730" t="s">
        <v>615</v>
      </c>
      <c r="C994" s="731" t="s">
        <v>643</v>
      </c>
      <c r="D994" s="732" t="s">
        <v>644</v>
      </c>
      <c r="E994" s="733">
        <v>50113001</v>
      </c>
      <c r="F994" s="732" t="s">
        <v>646</v>
      </c>
      <c r="G994" s="731" t="s">
        <v>649</v>
      </c>
      <c r="H994" s="731">
        <v>157608</v>
      </c>
      <c r="I994" s="731">
        <v>57608</v>
      </c>
      <c r="J994" s="731" t="s">
        <v>822</v>
      </c>
      <c r="K994" s="731" t="s">
        <v>823</v>
      </c>
      <c r="L994" s="734">
        <v>100.25</v>
      </c>
      <c r="M994" s="734">
        <v>1</v>
      </c>
      <c r="N994" s="735">
        <v>100.25</v>
      </c>
    </row>
    <row r="995" spans="1:14" ht="14.45" customHeight="1" x14ac:dyDescent="0.2">
      <c r="A995" s="729" t="s">
        <v>614</v>
      </c>
      <c r="B995" s="730" t="s">
        <v>615</v>
      </c>
      <c r="C995" s="731" t="s">
        <v>643</v>
      </c>
      <c r="D995" s="732" t="s">
        <v>644</v>
      </c>
      <c r="E995" s="733">
        <v>50113001</v>
      </c>
      <c r="F995" s="732" t="s">
        <v>646</v>
      </c>
      <c r="G995" s="731" t="s">
        <v>649</v>
      </c>
      <c r="H995" s="731">
        <v>396574</v>
      </c>
      <c r="I995" s="731">
        <v>0</v>
      </c>
      <c r="J995" s="731" t="s">
        <v>1688</v>
      </c>
      <c r="K995" s="731" t="s">
        <v>1689</v>
      </c>
      <c r="L995" s="734">
        <v>136.38197132616489</v>
      </c>
      <c r="M995" s="734">
        <v>1116</v>
      </c>
      <c r="N995" s="735">
        <v>152202.28000000003</v>
      </c>
    </row>
    <row r="996" spans="1:14" ht="14.45" customHeight="1" x14ac:dyDescent="0.2">
      <c r="A996" s="729" t="s">
        <v>614</v>
      </c>
      <c r="B996" s="730" t="s">
        <v>615</v>
      </c>
      <c r="C996" s="731" t="s">
        <v>643</v>
      </c>
      <c r="D996" s="732" t="s">
        <v>644</v>
      </c>
      <c r="E996" s="733">
        <v>50113001</v>
      </c>
      <c r="F996" s="732" t="s">
        <v>646</v>
      </c>
      <c r="G996" s="731" t="s">
        <v>649</v>
      </c>
      <c r="H996" s="731">
        <v>901176</v>
      </c>
      <c r="I996" s="731">
        <v>1000</v>
      </c>
      <c r="J996" s="731" t="s">
        <v>1690</v>
      </c>
      <c r="K996" s="731" t="s">
        <v>1691</v>
      </c>
      <c r="L996" s="734">
        <v>75.931545213465739</v>
      </c>
      <c r="M996" s="734">
        <v>2</v>
      </c>
      <c r="N996" s="735">
        <v>151.86309042693148</v>
      </c>
    </row>
    <row r="997" spans="1:14" ht="14.45" customHeight="1" x14ac:dyDescent="0.2">
      <c r="A997" s="729" t="s">
        <v>614</v>
      </c>
      <c r="B997" s="730" t="s">
        <v>615</v>
      </c>
      <c r="C997" s="731" t="s">
        <v>643</v>
      </c>
      <c r="D997" s="732" t="s">
        <v>644</v>
      </c>
      <c r="E997" s="733">
        <v>50113001</v>
      </c>
      <c r="F997" s="732" t="s">
        <v>646</v>
      </c>
      <c r="G997" s="731" t="s">
        <v>649</v>
      </c>
      <c r="H997" s="731">
        <v>902055</v>
      </c>
      <c r="I997" s="731">
        <v>0</v>
      </c>
      <c r="J997" s="731" t="s">
        <v>1692</v>
      </c>
      <c r="K997" s="731" t="s">
        <v>1693</v>
      </c>
      <c r="L997" s="734">
        <v>374.36157450472575</v>
      </c>
      <c r="M997" s="734">
        <v>10</v>
      </c>
      <c r="N997" s="735">
        <v>3743.6157450472574</v>
      </c>
    </row>
    <row r="998" spans="1:14" ht="14.45" customHeight="1" x14ac:dyDescent="0.2">
      <c r="A998" s="729" t="s">
        <v>614</v>
      </c>
      <c r="B998" s="730" t="s">
        <v>615</v>
      </c>
      <c r="C998" s="731" t="s">
        <v>643</v>
      </c>
      <c r="D998" s="732" t="s">
        <v>644</v>
      </c>
      <c r="E998" s="733">
        <v>50113001</v>
      </c>
      <c r="F998" s="732" t="s">
        <v>646</v>
      </c>
      <c r="G998" s="731" t="s">
        <v>649</v>
      </c>
      <c r="H998" s="731">
        <v>930224</v>
      </c>
      <c r="I998" s="731">
        <v>0</v>
      </c>
      <c r="J998" s="731" t="s">
        <v>1694</v>
      </c>
      <c r="K998" s="731" t="s">
        <v>329</v>
      </c>
      <c r="L998" s="734">
        <v>247.74246175499653</v>
      </c>
      <c r="M998" s="734">
        <v>1</v>
      </c>
      <c r="N998" s="735">
        <v>247.74246175499653</v>
      </c>
    </row>
    <row r="999" spans="1:14" ht="14.45" customHeight="1" x14ac:dyDescent="0.2">
      <c r="A999" s="729" t="s">
        <v>614</v>
      </c>
      <c r="B999" s="730" t="s">
        <v>615</v>
      </c>
      <c r="C999" s="731" t="s">
        <v>643</v>
      </c>
      <c r="D999" s="732" t="s">
        <v>644</v>
      </c>
      <c r="E999" s="733">
        <v>50113001</v>
      </c>
      <c r="F999" s="732" t="s">
        <v>646</v>
      </c>
      <c r="G999" s="731" t="s">
        <v>649</v>
      </c>
      <c r="H999" s="731">
        <v>920136</v>
      </c>
      <c r="I999" s="731">
        <v>0</v>
      </c>
      <c r="J999" s="731" t="s">
        <v>1695</v>
      </c>
      <c r="K999" s="731" t="s">
        <v>1696</v>
      </c>
      <c r="L999" s="734">
        <v>689.7</v>
      </c>
      <c r="M999" s="734">
        <v>1</v>
      </c>
      <c r="N999" s="735">
        <v>689.7</v>
      </c>
    </row>
    <row r="1000" spans="1:14" ht="14.45" customHeight="1" x14ac:dyDescent="0.2">
      <c r="A1000" s="729" t="s">
        <v>614</v>
      </c>
      <c r="B1000" s="730" t="s">
        <v>615</v>
      </c>
      <c r="C1000" s="731" t="s">
        <v>643</v>
      </c>
      <c r="D1000" s="732" t="s">
        <v>644</v>
      </c>
      <c r="E1000" s="733">
        <v>50113001</v>
      </c>
      <c r="F1000" s="732" t="s">
        <v>646</v>
      </c>
      <c r="G1000" s="731" t="s">
        <v>649</v>
      </c>
      <c r="H1000" s="731">
        <v>500989</v>
      </c>
      <c r="I1000" s="731">
        <v>0</v>
      </c>
      <c r="J1000" s="731" t="s">
        <v>1697</v>
      </c>
      <c r="K1000" s="731" t="s">
        <v>329</v>
      </c>
      <c r="L1000" s="734">
        <v>123.34543659014116</v>
      </c>
      <c r="M1000" s="734">
        <v>65</v>
      </c>
      <c r="N1000" s="735">
        <v>8017.4533783591751</v>
      </c>
    </row>
    <row r="1001" spans="1:14" ht="14.45" customHeight="1" x14ac:dyDescent="0.2">
      <c r="A1001" s="729" t="s">
        <v>614</v>
      </c>
      <c r="B1001" s="730" t="s">
        <v>615</v>
      </c>
      <c r="C1001" s="731" t="s">
        <v>643</v>
      </c>
      <c r="D1001" s="732" t="s">
        <v>644</v>
      </c>
      <c r="E1001" s="733">
        <v>50113001</v>
      </c>
      <c r="F1001" s="732" t="s">
        <v>646</v>
      </c>
      <c r="G1001" s="731" t="s">
        <v>649</v>
      </c>
      <c r="H1001" s="731">
        <v>900814</v>
      </c>
      <c r="I1001" s="731">
        <v>0</v>
      </c>
      <c r="J1001" s="731" t="s">
        <v>1698</v>
      </c>
      <c r="K1001" s="731" t="s">
        <v>329</v>
      </c>
      <c r="L1001" s="734">
        <v>398.94849979328069</v>
      </c>
      <c r="M1001" s="734">
        <v>10</v>
      </c>
      <c r="N1001" s="735">
        <v>3989.4849979328069</v>
      </c>
    </row>
    <row r="1002" spans="1:14" ht="14.45" customHeight="1" x14ac:dyDescent="0.2">
      <c r="A1002" s="729" t="s">
        <v>614</v>
      </c>
      <c r="B1002" s="730" t="s">
        <v>615</v>
      </c>
      <c r="C1002" s="731" t="s">
        <v>643</v>
      </c>
      <c r="D1002" s="732" t="s">
        <v>644</v>
      </c>
      <c r="E1002" s="733">
        <v>50113001</v>
      </c>
      <c r="F1002" s="732" t="s">
        <v>646</v>
      </c>
      <c r="G1002" s="731" t="s">
        <v>649</v>
      </c>
      <c r="H1002" s="731">
        <v>225891</v>
      </c>
      <c r="I1002" s="731">
        <v>225891</v>
      </c>
      <c r="J1002" s="731" t="s">
        <v>1439</v>
      </c>
      <c r="K1002" s="731" t="s">
        <v>1440</v>
      </c>
      <c r="L1002" s="734">
        <v>285.08</v>
      </c>
      <c r="M1002" s="734">
        <v>21</v>
      </c>
      <c r="N1002" s="735">
        <v>5986.6799999999994</v>
      </c>
    </row>
    <row r="1003" spans="1:14" ht="14.45" customHeight="1" x14ac:dyDescent="0.2">
      <c r="A1003" s="729" t="s">
        <v>614</v>
      </c>
      <c r="B1003" s="730" t="s">
        <v>615</v>
      </c>
      <c r="C1003" s="731" t="s">
        <v>643</v>
      </c>
      <c r="D1003" s="732" t="s">
        <v>644</v>
      </c>
      <c r="E1003" s="733">
        <v>50113001</v>
      </c>
      <c r="F1003" s="732" t="s">
        <v>646</v>
      </c>
      <c r="G1003" s="731" t="s">
        <v>649</v>
      </c>
      <c r="H1003" s="731">
        <v>232604</v>
      </c>
      <c r="I1003" s="731">
        <v>232604</v>
      </c>
      <c r="J1003" s="731" t="s">
        <v>1699</v>
      </c>
      <c r="K1003" s="731" t="s">
        <v>1700</v>
      </c>
      <c r="L1003" s="734">
        <v>300.18</v>
      </c>
      <c r="M1003" s="734">
        <v>1</v>
      </c>
      <c r="N1003" s="735">
        <v>300.18</v>
      </c>
    </row>
    <row r="1004" spans="1:14" ht="14.45" customHeight="1" x14ac:dyDescent="0.2">
      <c r="A1004" s="729" t="s">
        <v>614</v>
      </c>
      <c r="B1004" s="730" t="s">
        <v>615</v>
      </c>
      <c r="C1004" s="731" t="s">
        <v>643</v>
      </c>
      <c r="D1004" s="732" t="s">
        <v>644</v>
      </c>
      <c r="E1004" s="733">
        <v>50113001</v>
      </c>
      <c r="F1004" s="732" t="s">
        <v>646</v>
      </c>
      <c r="G1004" s="731" t="s">
        <v>649</v>
      </c>
      <c r="H1004" s="731">
        <v>100502</v>
      </c>
      <c r="I1004" s="731">
        <v>502</v>
      </c>
      <c r="J1004" s="731" t="s">
        <v>901</v>
      </c>
      <c r="K1004" s="731" t="s">
        <v>1238</v>
      </c>
      <c r="L1004" s="734">
        <v>268.69531914893605</v>
      </c>
      <c r="M1004" s="734">
        <v>47</v>
      </c>
      <c r="N1004" s="735">
        <v>12628.679999999995</v>
      </c>
    </row>
    <row r="1005" spans="1:14" ht="14.45" customHeight="1" x14ac:dyDescent="0.2">
      <c r="A1005" s="729" t="s">
        <v>614</v>
      </c>
      <c r="B1005" s="730" t="s">
        <v>615</v>
      </c>
      <c r="C1005" s="731" t="s">
        <v>643</v>
      </c>
      <c r="D1005" s="732" t="s">
        <v>644</v>
      </c>
      <c r="E1005" s="733">
        <v>50113001</v>
      </c>
      <c r="F1005" s="732" t="s">
        <v>646</v>
      </c>
      <c r="G1005" s="731" t="s">
        <v>663</v>
      </c>
      <c r="H1005" s="731">
        <v>100536</v>
      </c>
      <c r="I1005" s="731">
        <v>536</v>
      </c>
      <c r="J1005" s="731" t="s">
        <v>1546</v>
      </c>
      <c r="K1005" s="731" t="s">
        <v>653</v>
      </c>
      <c r="L1005" s="734">
        <v>49.32</v>
      </c>
      <c r="M1005" s="734">
        <v>2</v>
      </c>
      <c r="N1005" s="735">
        <v>98.64</v>
      </c>
    </row>
    <row r="1006" spans="1:14" ht="14.45" customHeight="1" x14ac:dyDescent="0.2">
      <c r="A1006" s="729" t="s">
        <v>614</v>
      </c>
      <c r="B1006" s="730" t="s">
        <v>615</v>
      </c>
      <c r="C1006" s="731" t="s">
        <v>643</v>
      </c>
      <c r="D1006" s="732" t="s">
        <v>644</v>
      </c>
      <c r="E1006" s="733">
        <v>50113001</v>
      </c>
      <c r="F1006" s="732" t="s">
        <v>646</v>
      </c>
      <c r="G1006" s="731" t="s">
        <v>649</v>
      </c>
      <c r="H1006" s="731">
        <v>207820</v>
      </c>
      <c r="I1006" s="731">
        <v>207820</v>
      </c>
      <c r="J1006" s="731" t="s">
        <v>944</v>
      </c>
      <c r="K1006" s="731" t="s">
        <v>945</v>
      </c>
      <c r="L1006" s="734">
        <v>31.47</v>
      </c>
      <c r="M1006" s="734">
        <v>3</v>
      </c>
      <c r="N1006" s="735">
        <v>94.41</v>
      </c>
    </row>
    <row r="1007" spans="1:14" ht="14.45" customHeight="1" x14ac:dyDescent="0.2">
      <c r="A1007" s="729" t="s">
        <v>614</v>
      </c>
      <c r="B1007" s="730" t="s">
        <v>615</v>
      </c>
      <c r="C1007" s="731" t="s">
        <v>643</v>
      </c>
      <c r="D1007" s="732" t="s">
        <v>644</v>
      </c>
      <c r="E1007" s="733">
        <v>50113001</v>
      </c>
      <c r="F1007" s="732" t="s">
        <v>646</v>
      </c>
      <c r="G1007" s="731" t="s">
        <v>649</v>
      </c>
      <c r="H1007" s="731">
        <v>993439</v>
      </c>
      <c r="I1007" s="731">
        <v>0</v>
      </c>
      <c r="J1007" s="731" t="s">
        <v>1701</v>
      </c>
      <c r="K1007" s="731" t="s">
        <v>329</v>
      </c>
      <c r="L1007" s="734">
        <v>3248.5299999999997</v>
      </c>
      <c r="M1007" s="734">
        <v>1</v>
      </c>
      <c r="N1007" s="735">
        <v>3248.5299999999997</v>
      </c>
    </row>
    <row r="1008" spans="1:14" ht="14.45" customHeight="1" x14ac:dyDescent="0.2">
      <c r="A1008" s="729" t="s">
        <v>614</v>
      </c>
      <c r="B1008" s="730" t="s">
        <v>615</v>
      </c>
      <c r="C1008" s="731" t="s">
        <v>643</v>
      </c>
      <c r="D1008" s="732" t="s">
        <v>644</v>
      </c>
      <c r="E1008" s="733">
        <v>50113001</v>
      </c>
      <c r="F1008" s="732" t="s">
        <v>646</v>
      </c>
      <c r="G1008" s="731" t="s">
        <v>649</v>
      </c>
      <c r="H1008" s="731">
        <v>113441</v>
      </c>
      <c r="I1008" s="731">
        <v>13441</v>
      </c>
      <c r="J1008" s="731" t="s">
        <v>1702</v>
      </c>
      <c r="K1008" s="731" t="s">
        <v>1703</v>
      </c>
      <c r="L1008" s="734">
        <v>246.5</v>
      </c>
      <c r="M1008" s="734">
        <v>432</v>
      </c>
      <c r="N1008" s="735">
        <v>106488</v>
      </c>
    </row>
    <row r="1009" spans="1:14" ht="14.45" customHeight="1" x14ac:dyDescent="0.2">
      <c r="A1009" s="729" t="s">
        <v>614</v>
      </c>
      <c r="B1009" s="730" t="s">
        <v>615</v>
      </c>
      <c r="C1009" s="731" t="s">
        <v>643</v>
      </c>
      <c r="D1009" s="732" t="s">
        <v>644</v>
      </c>
      <c r="E1009" s="733">
        <v>50113001</v>
      </c>
      <c r="F1009" s="732" t="s">
        <v>646</v>
      </c>
      <c r="G1009" s="731" t="s">
        <v>649</v>
      </c>
      <c r="H1009" s="731">
        <v>993827</v>
      </c>
      <c r="I1009" s="731">
        <v>9999999</v>
      </c>
      <c r="J1009" s="731" t="s">
        <v>1704</v>
      </c>
      <c r="K1009" s="731" t="s">
        <v>1705</v>
      </c>
      <c r="L1009" s="734">
        <v>1902.7</v>
      </c>
      <c r="M1009" s="734">
        <v>12</v>
      </c>
      <c r="N1009" s="735">
        <v>22832.400000000001</v>
      </c>
    </row>
    <row r="1010" spans="1:14" ht="14.45" customHeight="1" x14ac:dyDescent="0.2">
      <c r="A1010" s="729" t="s">
        <v>614</v>
      </c>
      <c r="B1010" s="730" t="s">
        <v>615</v>
      </c>
      <c r="C1010" s="731" t="s">
        <v>643</v>
      </c>
      <c r="D1010" s="732" t="s">
        <v>644</v>
      </c>
      <c r="E1010" s="733">
        <v>50113001</v>
      </c>
      <c r="F1010" s="732" t="s">
        <v>646</v>
      </c>
      <c r="G1010" s="731" t="s">
        <v>649</v>
      </c>
      <c r="H1010" s="731">
        <v>193109</v>
      </c>
      <c r="I1010" s="731">
        <v>93109</v>
      </c>
      <c r="J1010" s="731" t="s">
        <v>1706</v>
      </c>
      <c r="K1010" s="731" t="s">
        <v>1185</v>
      </c>
      <c r="L1010" s="734">
        <v>185.67</v>
      </c>
      <c r="M1010" s="734">
        <v>1</v>
      </c>
      <c r="N1010" s="735">
        <v>185.67</v>
      </c>
    </row>
    <row r="1011" spans="1:14" ht="14.45" customHeight="1" x14ac:dyDescent="0.2">
      <c r="A1011" s="729" t="s">
        <v>614</v>
      </c>
      <c r="B1011" s="730" t="s">
        <v>615</v>
      </c>
      <c r="C1011" s="731" t="s">
        <v>643</v>
      </c>
      <c r="D1011" s="732" t="s">
        <v>644</v>
      </c>
      <c r="E1011" s="733">
        <v>50113001</v>
      </c>
      <c r="F1011" s="732" t="s">
        <v>646</v>
      </c>
      <c r="G1011" s="731" t="s">
        <v>649</v>
      </c>
      <c r="H1011" s="731">
        <v>242203</v>
      </c>
      <c r="I1011" s="731">
        <v>242203</v>
      </c>
      <c r="J1011" s="731" t="s">
        <v>1283</v>
      </c>
      <c r="K1011" s="731" t="s">
        <v>1284</v>
      </c>
      <c r="L1011" s="734">
        <v>104.5</v>
      </c>
      <c r="M1011" s="734">
        <v>80</v>
      </c>
      <c r="N1011" s="735">
        <v>8360</v>
      </c>
    </row>
    <row r="1012" spans="1:14" ht="14.45" customHeight="1" thickBot="1" x14ac:dyDescent="0.25">
      <c r="A1012" s="736" t="s">
        <v>614</v>
      </c>
      <c r="B1012" s="737" t="s">
        <v>615</v>
      </c>
      <c r="C1012" s="738" t="s">
        <v>643</v>
      </c>
      <c r="D1012" s="739" t="s">
        <v>644</v>
      </c>
      <c r="E1012" s="740">
        <v>50113013</v>
      </c>
      <c r="F1012" s="739" t="s">
        <v>1077</v>
      </c>
      <c r="G1012" s="738" t="s">
        <v>649</v>
      </c>
      <c r="H1012" s="738">
        <v>208820</v>
      </c>
      <c r="I1012" s="738">
        <v>208820</v>
      </c>
      <c r="J1012" s="738" t="s">
        <v>1707</v>
      </c>
      <c r="K1012" s="738" t="s">
        <v>1708</v>
      </c>
      <c r="L1012" s="741">
        <v>1932.76</v>
      </c>
      <c r="M1012" s="741">
        <v>66</v>
      </c>
      <c r="N1012" s="742">
        <v>127562.16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3A782ECE-54B4-4AA1-9A21-14A19BF9882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1709</v>
      </c>
      <c r="B5" s="727">
        <v>14382.463000000002</v>
      </c>
      <c r="C5" s="747">
        <v>6.148204841399417E-2</v>
      </c>
      <c r="D5" s="727">
        <v>219547.0070000001</v>
      </c>
      <c r="E5" s="747">
        <v>0.93851795158600593</v>
      </c>
      <c r="F5" s="728">
        <v>233929.47000000009</v>
      </c>
    </row>
    <row r="6" spans="1:6" ht="14.45" customHeight="1" x14ac:dyDescent="0.2">
      <c r="A6" s="758" t="s">
        <v>1710</v>
      </c>
      <c r="B6" s="734"/>
      <c r="C6" s="748">
        <v>0</v>
      </c>
      <c r="D6" s="734">
        <v>96527.138790484707</v>
      </c>
      <c r="E6" s="748">
        <v>1</v>
      </c>
      <c r="F6" s="735">
        <v>96527.138790484707</v>
      </c>
    </row>
    <row r="7" spans="1:6" ht="14.45" customHeight="1" x14ac:dyDescent="0.2">
      <c r="A7" s="758" t="s">
        <v>1711</v>
      </c>
      <c r="B7" s="734">
        <v>58145.981801976406</v>
      </c>
      <c r="C7" s="748">
        <v>0.2232705041240933</v>
      </c>
      <c r="D7" s="734">
        <v>202282.42556910648</v>
      </c>
      <c r="E7" s="748">
        <v>0.77672949587590678</v>
      </c>
      <c r="F7" s="735">
        <v>260428.40737108287</v>
      </c>
    </row>
    <row r="8" spans="1:6" ht="14.45" customHeight="1" x14ac:dyDescent="0.2">
      <c r="A8" s="758" t="s">
        <v>1712</v>
      </c>
      <c r="B8" s="734">
        <v>13078.356650412983</v>
      </c>
      <c r="C8" s="748">
        <v>6.3664967897356248E-2</v>
      </c>
      <c r="D8" s="734">
        <v>192346.33894510739</v>
      </c>
      <c r="E8" s="748">
        <v>0.93633503210264379</v>
      </c>
      <c r="F8" s="735">
        <v>205424.69559552037</v>
      </c>
    </row>
    <row r="9" spans="1:6" ht="14.45" customHeight="1" x14ac:dyDescent="0.2">
      <c r="A9" s="758" t="s">
        <v>1713</v>
      </c>
      <c r="B9" s="734">
        <v>2611.5839999999998</v>
      </c>
      <c r="C9" s="748">
        <v>1.5856825952734042E-2</v>
      </c>
      <c r="D9" s="734">
        <v>162086.19396543887</v>
      </c>
      <c r="E9" s="748">
        <v>0.98414317404726592</v>
      </c>
      <c r="F9" s="735">
        <v>164697.77796543887</v>
      </c>
    </row>
    <row r="10" spans="1:6" ht="14.45" customHeight="1" thickBot="1" x14ac:dyDescent="0.25">
      <c r="A10" s="759" t="s">
        <v>1714</v>
      </c>
      <c r="B10" s="750"/>
      <c r="C10" s="751">
        <v>0</v>
      </c>
      <c r="D10" s="750">
        <v>98.64</v>
      </c>
      <c r="E10" s="751">
        <v>1</v>
      </c>
      <c r="F10" s="752">
        <v>98.64</v>
      </c>
    </row>
    <row r="11" spans="1:6" ht="14.45" customHeight="1" thickBot="1" x14ac:dyDescent="0.25">
      <c r="A11" s="753" t="s">
        <v>3</v>
      </c>
      <c r="B11" s="754">
        <v>88218.385452389397</v>
      </c>
      <c r="C11" s="755">
        <v>9.178839123402345E-2</v>
      </c>
      <c r="D11" s="754">
        <v>872887.74427013751</v>
      </c>
      <c r="E11" s="755">
        <v>0.90821160876597651</v>
      </c>
      <c r="F11" s="756">
        <v>961106.129722527</v>
      </c>
    </row>
    <row r="12" spans="1:6" ht="14.45" customHeight="1" thickBot="1" x14ac:dyDescent="0.25"/>
    <row r="13" spans="1:6" ht="14.45" customHeight="1" x14ac:dyDescent="0.2">
      <c r="A13" s="757" t="s">
        <v>1715</v>
      </c>
      <c r="B13" s="727"/>
      <c r="C13" s="747">
        <v>0</v>
      </c>
      <c r="D13" s="727">
        <v>10746.299999999997</v>
      </c>
      <c r="E13" s="747">
        <v>1</v>
      </c>
      <c r="F13" s="728">
        <v>10746.299999999997</v>
      </c>
    </row>
    <row r="14" spans="1:6" ht="14.45" customHeight="1" x14ac:dyDescent="0.2">
      <c r="A14" s="758" t="s">
        <v>1716</v>
      </c>
      <c r="B14" s="734"/>
      <c r="C14" s="748">
        <v>0</v>
      </c>
      <c r="D14" s="734">
        <v>304.19000000000005</v>
      </c>
      <c r="E14" s="748">
        <v>1</v>
      </c>
      <c r="F14" s="735">
        <v>304.19000000000005</v>
      </c>
    </row>
    <row r="15" spans="1:6" ht="14.45" customHeight="1" x14ac:dyDescent="0.2">
      <c r="A15" s="758" t="s">
        <v>1717</v>
      </c>
      <c r="B15" s="734"/>
      <c r="C15" s="748">
        <v>0</v>
      </c>
      <c r="D15" s="734">
        <v>63.669999999999995</v>
      </c>
      <c r="E15" s="748">
        <v>1</v>
      </c>
      <c r="F15" s="735">
        <v>63.669999999999995</v>
      </c>
    </row>
    <row r="16" spans="1:6" ht="14.45" customHeight="1" x14ac:dyDescent="0.2">
      <c r="A16" s="758" t="s">
        <v>1718</v>
      </c>
      <c r="B16" s="734"/>
      <c r="C16" s="748">
        <v>0</v>
      </c>
      <c r="D16" s="734">
        <v>1643.4</v>
      </c>
      <c r="E16" s="748">
        <v>1</v>
      </c>
      <c r="F16" s="735">
        <v>1643.4</v>
      </c>
    </row>
    <row r="17" spans="1:6" ht="14.45" customHeight="1" x14ac:dyDescent="0.2">
      <c r="A17" s="758" t="s">
        <v>1719</v>
      </c>
      <c r="B17" s="734"/>
      <c r="C17" s="748">
        <v>0</v>
      </c>
      <c r="D17" s="734">
        <v>15.49</v>
      </c>
      <c r="E17" s="748">
        <v>1</v>
      </c>
      <c r="F17" s="735">
        <v>15.49</v>
      </c>
    </row>
    <row r="18" spans="1:6" ht="14.45" customHeight="1" x14ac:dyDescent="0.2">
      <c r="A18" s="758" t="s">
        <v>1720</v>
      </c>
      <c r="B18" s="734"/>
      <c r="C18" s="748">
        <v>0</v>
      </c>
      <c r="D18" s="734">
        <v>137.37</v>
      </c>
      <c r="E18" s="748">
        <v>1</v>
      </c>
      <c r="F18" s="735">
        <v>137.37</v>
      </c>
    </row>
    <row r="19" spans="1:6" ht="14.45" customHeight="1" x14ac:dyDescent="0.2">
      <c r="A19" s="758" t="s">
        <v>1721</v>
      </c>
      <c r="B19" s="734">
        <v>5422.5014523893706</v>
      </c>
      <c r="C19" s="748">
        <v>0.63655579360949732</v>
      </c>
      <c r="D19" s="734">
        <v>3096</v>
      </c>
      <c r="E19" s="748">
        <v>0.36344420639050279</v>
      </c>
      <c r="F19" s="735">
        <v>8518.5014523893697</v>
      </c>
    </row>
    <row r="20" spans="1:6" ht="14.45" customHeight="1" x14ac:dyDescent="0.2">
      <c r="A20" s="758" t="s">
        <v>1722</v>
      </c>
      <c r="B20" s="734"/>
      <c r="C20" s="748">
        <v>0</v>
      </c>
      <c r="D20" s="734">
        <v>393193.31999999983</v>
      </c>
      <c r="E20" s="748">
        <v>1</v>
      </c>
      <c r="F20" s="735">
        <v>393193.31999999983</v>
      </c>
    </row>
    <row r="21" spans="1:6" ht="14.45" customHeight="1" x14ac:dyDescent="0.2">
      <c r="A21" s="758" t="s">
        <v>1723</v>
      </c>
      <c r="B21" s="734"/>
      <c r="C21" s="748">
        <v>0</v>
      </c>
      <c r="D21" s="734">
        <v>565.9</v>
      </c>
      <c r="E21" s="748">
        <v>1</v>
      </c>
      <c r="F21" s="735">
        <v>565.9</v>
      </c>
    </row>
    <row r="22" spans="1:6" ht="14.45" customHeight="1" x14ac:dyDescent="0.2">
      <c r="A22" s="758" t="s">
        <v>1724</v>
      </c>
      <c r="B22" s="734"/>
      <c r="C22" s="748">
        <v>0</v>
      </c>
      <c r="D22" s="734">
        <v>156.82000000000002</v>
      </c>
      <c r="E22" s="748">
        <v>1</v>
      </c>
      <c r="F22" s="735">
        <v>156.82000000000002</v>
      </c>
    </row>
    <row r="23" spans="1:6" ht="14.45" customHeight="1" x14ac:dyDescent="0.2">
      <c r="A23" s="758" t="s">
        <v>1725</v>
      </c>
      <c r="B23" s="734"/>
      <c r="C23" s="748">
        <v>0</v>
      </c>
      <c r="D23" s="734">
        <v>288.94000000000005</v>
      </c>
      <c r="E23" s="748">
        <v>1</v>
      </c>
      <c r="F23" s="735">
        <v>288.94000000000005</v>
      </c>
    </row>
    <row r="24" spans="1:6" ht="14.45" customHeight="1" x14ac:dyDescent="0.2">
      <c r="A24" s="758" t="s">
        <v>1726</v>
      </c>
      <c r="B24" s="734">
        <v>867.65000000000009</v>
      </c>
      <c r="C24" s="748">
        <v>1</v>
      </c>
      <c r="D24" s="734"/>
      <c r="E24" s="748">
        <v>0</v>
      </c>
      <c r="F24" s="735">
        <v>867.65000000000009</v>
      </c>
    </row>
    <row r="25" spans="1:6" ht="14.45" customHeight="1" x14ac:dyDescent="0.2">
      <c r="A25" s="758" t="s">
        <v>1727</v>
      </c>
      <c r="B25" s="734"/>
      <c r="C25" s="748">
        <v>0</v>
      </c>
      <c r="D25" s="734">
        <v>1651.6800000000003</v>
      </c>
      <c r="E25" s="748">
        <v>1</v>
      </c>
      <c r="F25" s="735">
        <v>1651.6800000000003</v>
      </c>
    </row>
    <row r="26" spans="1:6" ht="14.45" customHeight="1" x14ac:dyDescent="0.2">
      <c r="A26" s="758" t="s">
        <v>1728</v>
      </c>
      <c r="B26" s="734"/>
      <c r="C26" s="748">
        <v>0</v>
      </c>
      <c r="D26" s="734">
        <v>1726.21</v>
      </c>
      <c r="E26" s="748">
        <v>1</v>
      </c>
      <c r="F26" s="735">
        <v>1726.21</v>
      </c>
    </row>
    <row r="27" spans="1:6" ht="14.45" customHeight="1" x14ac:dyDescent="0.2">
      <c r="A27" s="758" t="s">
        <v>1729</v>
      </c>
      <c r="B27" s="734"/>
      <c r="C27" s="748">
        <v>0</v>
      </c>
      <c r="D27" s="734">
        <v>1076.2</v>
      </c>
      <c r="E27" s="748">
        <v>1</v>
      </c>
      <c r="F27" s="735">
        <v>1076.2</v>
      </c>
    </row>
    <row r="28" spans="1:6" ht="14.45" customHeight="1" x14ac:dyDescent="0.2">
      <c r="A28" s="758" t="s">
        <v>1730</v>
      </c>
      <c r="B28" s="734">
        <v>27.9</v>
      </c>
      <c r="C28" s="748">
        <v>1</v>
      </c>
      <c r="D28" s="734"/>
      <c r="E28" s="748">
        <v>0</v>
      </c>
      <c r="F28" s="735">
        <v>27.9</v>
      </c>
    </row>
    <row r="29" spans="1:6" ht="14.45" customHeight="1" x14ac:dyDescent="0.2">
      <c r="A29" s="758" t="s">
        <v>1731</v>
      </c>
      <c r="B29" s="734"/>
      <c r="C29" s="748">
        <v>0</v>
      </c>
      <c r="D29" s="734">
        <v>52.22000000000002</v>
      </c>
      <c r="E29" s="748">
        <v>1</v>
      </c>
      <c r="F29" s="735">
        <v>52.22000000000002</v>
      </c>
    </row>
    <row r="30" spans="1:6" ht="14.45" customHeight="1" x14ac:dyDescent="0.2">
      <c r="A30" s="758" t="s">
        <v>1732</v>
      </c>
      <c r="B30" s="734"/>
      <c r="C30" s="748">
        <v>0</v>
      </c>
      <c r="D30" s="734">
        <v>78.53</v>
      </c>
      <c r="E30" s="748">
        <v>1</v>
      </c>
      <c r="F30" s="735">
        <v>78.53</v>
      </c>
    </row>
    <row r="31" spans="1:6" ht="14.45" customHeight="1" x14ac:dyDescent="0.2">
      <c r="A31" s="758" t="s">
        <v>1733</v>
      </c>
      <c r="B31" s="734"/>
      <c r="C31" s="748">
        <v>0</v>
      </c>
      <c r="D31" s="734">
        <v>32.979999999999997</v>
      </c>
      <c r="E31" s="748">
        <v>1</v>
      </c>
      <c r="F31" s="735">
        <v>32.979999999999997</v>
      </c>
    </row>
    <row r="32" spans="1:6" ht="14.45" customHeight="1" x14ac:dyDescent="0.2">
      <c r="A32" s="758" t="s">
        <v>1734</v>
      </c>
      <c r="B32" s="734"/>
      <c r="C32" s="748">
        <v>0</v>
      </c>
      <c r="D32" s="734">
        <v>1214.08</v>
      </c>
      <c r="E32" s="748">
        <v>1</v>
      </c>
      <c r="F32" s="735">
        <v>1214.08</v>
      </c>
    </row>
    <row r="33" spans="1:6" ht="14.45" customHeight="1" x14ac:dyDescent="0.2">
      <c r="A33" s="758" t="s">
        <v>1735</v>
      </c>
      <c r="B33" s="734"/>
      <c r="C33" s="748">
        <v>0</v>
      </c>
      <c r="D33" s="734">
        <v>39.75</v>
      </c>
      <c r="E33" s="748">
        <v>1</v>
      </c>
      <c r="F33" s="735">
        <v>39.75</v>
      </c>
    </row>
    <row r="34" spans="1:6" ht="14.45" customHeight="1" x14ac:dyDescent="0.2">
      <c r="A34" s="758" t="s">
        <v>1736</v>
      </c>
      <c r="B34" s="734"/>
      <c r="C34" s="748">
        <v>0</v>
      </c>
      <c r="D34" s="734">
        <v>84.039999999999992</v>
      </c>
      <c r="E34" s="748">
        <v>1</v>
      </c>
      <c r="F34" s="735">
        <v>84.039999999999992</v>
      </c>
    </row>
    <row r="35" spans="1:6" ht="14.45" customHeight="1" x14ac:dyDescent="0.2">
      <c r="A35" s="758" t="s">
        <v>1737</v>
      </c>
      <c r="B35" s="734">
        <v>195.36</v>
      </c>
      <c r="C35" s="748">
        <v>1</v>
      </c>
      <c r="D35" s="734"/>
      <c r="E35" s="748">
        <v>0</v>
      </c>
      <c r="F35" s="735">
        <v>195.36</v>
      </c>
    </row>
    <row r="36" spans="1:6" ht="14.45" customHeight="1" x14ac:dyDescent="0.2">
      <c r="A36" s="758" t="s">
        <v>1738</v>
      </c>
      <c r="B36" s="734"/>
      <c r="C36" s="748">
        <v>0</v>
      </c>
      <c r="D36" s="734">
        <v>2910.95</v>
      </c>
      <c r="E36" s="748">
        <v>1</v>
      </c>
      <c r="F36" s="735">
        <v>2910.95</v>
      </c>
    </row>
    <row r="37" spans="1:6" ht="14.45" customHeight="1" x14ac:dyDescent="0.2">
      <c r="A37" s="758" t="s">
        <v>1739</v>
      </c>
      <c r="B37" s="734"/>
      <c r="C37" s="748">
        <v>0</v>
      </c>
      <c r="D37" s="734">
        <v>97.81</v>
      </c>
      <c r="E37" s="748">
        <v>1</v>
      </c>
      <c r="F37" s="735">
        <v>97.81</v>
      </c>
    </row>
    <row r="38" spans="1:6" ht="14.45" customHeight="1" x14ac:dyDescent="0.2">
      <c r="A38" s="758" t="s">
        <v>1740</v>
      </c>
      <c r="B38" s="734"/>
      <c r="C38" s="748">
        <v>0</v>
      </c>
      <c r="D38" s="734">
        <v>19.010000000000002</v>
      </c>
      <c r="E38" s="748">
        <v>1</v>
      </c>
      <c r="F38" s="735">
        <v>19.010000000000002</v>
      </c>
    </row>
    <row r="39" spans="1:6" ht="14.45" customHeight="1" x14ac:dyDescent="0.2">
      <c r="A39" s="758" t="s">
        <v>1741</v>
      </c>
      <c r="B39" s="734"/>
      <c r="C39" s="748">
        <v>0</v>
      </c>
      <c r="D39" s="734">
        <v>77.13000000000001</v>
      </c>
      <c r="E39" s="748">
        <v>1</v>
      </c>
      <c r="F39" s="735">
        <v>77.13000000000001</v>
      </c>
    </row>
    <row r="40" spans="1:6" ht="14.45" customHeight="1" x14ac:dyDescent="0.2">
      <c r="A40" s="758" t="s">
        <v>1742</v>
      </c>
      <c r="B40" s="734"/>
      <c r="C40" s="748">
        <v>0</v>
      </c>
      <c r="D40" s="734">
        <v>1517.73</v>
      </c>
      <c r="E40" s="748">
        <v>1</v>
      </c>
      <c r="F40" s="735">
        <v>1517.73</v>
      </c>
    </row>
    <row r="41" spans="1:6" ht="14.45" customHeight="1" x14ac:dyDescent="0.2">
      <c r="A41" s="758" t="s">
        <v>1743</v>
      </c>
      <c r="B41" s="734"/>
      <c r="C41" s="748">
        <v>0</v>
      </c>
      <c r="D41" s="734">
        <v>89.789999999999992</v>
      </c>
      <c r="E41" s="748">
        <v>1</v>
      </c>
      <c r="F41" s="735">
        <v>89.789999999999992</v>
      </c>
    </row>
    <row r="42" spans="1:6" ht="14.45" customHeight="1" x14ac:dyDescent="0.2">
      <c r="A42" s="758" t="s">
        <v>1744</v>
      </c>
      <c r="B42" s="734">
        <v>115.19999999999999</v>
      </c>
      <c r="C42" s="748">
        <v>1</v>
      </c>
      <c r="D42" s="734"/>
      <c r="E42" s="748">
        <v>0</v>
      </c>
      <c r="F42" s="735">
        <v>115.19999999999999</v>
      </c>
    </row>
    <row r="43" spans="1:6" ht="14.45" customHeight="1" x14ac:dyDescent="0.2">
      <c r="A43" s="758" t="s">
        <v>1745</v>
      </c>
      <c r="B43" s="734">
        <v>147.81000000000003</v>
      </c>
      <c r="C43" s="748">
        <v>1</v>
      </c>
      <c r="D43" s="734"/>
      <c r="E43" s="748">
        <v>0</v>
      </c>
      <c r="F43" s="735">
        <v>147.81000000000003</v>
      </c>
    </row>
    <row r="44" spans="1:6" ht="14.45" customHeight="1" x14ac:dyDescent="0.2">
      <c r="A44" s="758" t="s">
        <v>1746</v>
      </c>
      <c r="B44" s="734"/>
      <c r="C44" s="748">
        <v>0</v>
      </c>
      <c r="D44" s="734">
        <v>33.359999999999992</v>
      </c>
      <c r="E44" s="748">
        <v>1</v>
      </c>
      <c r="F44" s="735">
        <v>33.359999999999992</v>
      </c>
    </row>
    <row r="45" spans="1:6" ht="14.45" customHeight="1" x14ac:dyDescent="0.2">
      <c r="A45" s="758" t="s">
        <v>1747</v>
      </c>
      <c r="B45" s="734">
        <v>62.239999999999995</v>
      </c>
      <c r="C45" s="748">
        <v>5.7491475079209293E-4</v>
      </c>
      <c r="D45" s="734">
        <v>108197.28876360953</v>
      </c>
      <c r="E45" s="748">
        <v>0.99942508524920781</v>
      </c>
      <c r="F45" s="735">
        <v>108259.52876360953</v>
      </c>
    </row>
    <row r="46" spans="1:6" ht="14.45" customHeight="1" x14ac:dyDescent="0.2">
      <c r="A46" s="758" t="s">
        <v>1748</v>
      </c>
      <c r="B46" s="734"/>
      <c r="C46" s="748">
        <v>0</v>
      </c>
      <c r="D46" s="734">
        <v>39831.594000000005</v>
      </c>
      <c r="E46" s="748">
        <v>1</v>
      </c>
      <c r="F46" s="735">
        <v>39831.594000000005</v>
      </c>
    </row>
    <row r="47" spans="1:6" ht="14.45" customHeight="1" x14ac:dyDescent="0.2">
      <c r="A47" s="758" t="s">
        <v>1749</v>
      </c>
      <c r="B47" s="734">
        <v>322.3</v>
      </c>
      <c r="C47" s="748">
        <v>1</v>
      </c>
      <c r="D47" s="734"/>
      <c r="E47" s="748">
        <v>0</v>
      </c>
      <c r="F47" s="735">
        <v>322.3</v>
      </c>
    </row>
    <row r="48" spans="1:6" ht="14.45" customHeight="1" x14ac:dyDescent="0.2">
      <c r="A48" s="758" t="s">
        <v>1750</v>
      </c>
      <c r="B48" s="734"/>
      <c r="C48" s="748">
        <v>0</v>
      </c>
      <c r="D48" s="734">
        <v>32930.782000000007</v>
      </c>
      <c r="E48" s="748">
        <v>1</v>
      </c>
      <c r="F48" s="735">
        <v>32930.782000000007</v>
      </c>
    </row>
    <row r="49" spans="1:6" ht="14.45" customHeight="1" x14ac:dyDescent="0.2">
      <c r="A49" s="758" t="s">
        <v>1751</v>
      </c>
      <c r="B49" s="734">
        <v>14295.726000000001</v>
      </c>
      <c r="C49" s="748">
        <v>0.38701272374737294</v>
      </c>
      <c r="D49" s="734">
        <v>22642.919999999991</v>
      </c>
      <c r="E49" s="748">
        <v>0.61298727625262694</v>
      </c>
      <c r="F49" s="735">
        <v>36938.645999999993</v>
      </c>
    </row>
    <row r="50" spans="1:6" ht="14.45" customHeight="1" x14ac:dyDescent="0.2">
      <c r="A50" s="758" t="s">
        <v>1752</v>
      </c>
      <c r="B50" s="734"/>
      <c r="C50" s="748">
        <v>0</v>
      </c>
      <c r="D50" s="734">
        <v>3090.1</v>
      </c>
      <c r="E50" s="748">
        <v>1</v>
      </c>
      <c r="F50" s="735">
        <v>3090.1</v>
      </c>
    </row>
    <row r="51" spans="1:6" ht="14.45" customHeight="1" x14ac:dyDescent="0.2">
      <c r="A51" s="758" t="s">
        <v>1753</v>
      </c>
      <c r="B51" s="734">
        <v>18232.5</v>
      </c>
      <c r="C51" s="748">
        <v>0.39140426641276754</v>
      </c>
      <c r="D51" s="734">
        <v>28349.772000000001</v>
      </c>
      <c r="E51" s="748">
        <v>0.60859573358723251</v>
      </c>
      <c r="F51" s="735">
        <v>46582.271999999997</v>
      </c>
    </row>
    <row r="52" spans="1:6" ht="14.45" customHeight="1" x14ac:dyDescent="0.2">
      <c r="A52" s="758" t="s">
        <v>1754</v>
      </c>
      <c r="B52" s="734"/>
      <c r="C52" s="748">
        <v>0</v>
      </c>
      <c r="D52" s="734">
        <v>83.56</v>
      </c>
      <c r="E52" s="748">
        <v>1</v>
      </c>
      <c r="F52" s="735">
        <v>83.56</v>
      </c>
    </row>
    <row r="53" spans="1:6" ht="14.45" customHeight="1" x14ac:dyDescent="0.2">
      <c r="A53" s="758" t="s">
        <v>1755</v>
      </c>
      <c r="B53" s="734"/>
      <c r="C53" s="748">
        <v>0</v>
      </c>
      <c r="D53" s="734">
        <v>49696.459999999985</v>
      </c>
      <c r="E53" s="748">
        <v>1</v>
      </c>
      <c r="F53" s="735">
        <v>49696.459999999985</v>
      </c>
    </row>
    <row r="54" spans="1:6" ht="14.45" customHeight="1" x14ac:dyDescent="0.2">
      <c r="A54" s="758" t="s">
        <v>1756</v>
      </c>
      <c r="B54" s="734">
        <v>2068.6819999999998</v>
      </c>
      <c r="C54" s="748">
        <v>0.5</v>
      </c>
      <c r="D54" s="734">
        <v>2068.6819999999998</v>
      </c>
      <c r="E54" s="748">
        <v>0.5</v>
      </c>
      <c r="F54" s="735">
        <v>4137.3639999999996</v>
      </c>
    </row>
    <row r="55" spans="1:6" ht="14.45" customHeight="1" x14ac:dyDescent="0.2">
      <c r="A55" s="758" t="s">
        <v>1757</v>
      </c>
      <c r="B55" s="734"/>
      <c r="C55" s="748">
        <v>0</v>
      </c>
      <c r="D55" s="734">
        <v>247.4</v>
      </c>
      <c r="E55" s="748">
        <v>1</v>
      </c>
      <c r="F55" s="735">
        <v>247.4</v>
      </c>
    </row>
    <row r="56" spans="1:6" ht="14.45" customHeight="1" x14ac:dyDescent="0.2">
      <c r="A56" s="758" t="s">
        <v>1758</v>
      </c>
      <c r="B56" s="734"/>
      <c r="C56" s="748">
        <v>0</v>
      </c>
      <c r="D56" s="734">
        <v>6134.0800000000008</v>
      </c>
      <c r="E56" s="748">
        <v>1</v>
      </c>
      <c r="F56" s="735">
        <v>6134.0800000000008</v>
      </c>
    </row>
    <row r="57" spans="1:6" ht="14.45" customHeight="1" x14ac:dyDescent="0.2">
      <c r="A57" s="758" t="s">
        <v>1759</v>
      </c>
      <c r="B57" s="734"/>
      <c r="C57" s="748">
        <v>0</v>
      </c>
      <c r="D57" s="734">
        <v>3298.0525714285714</v>
      </c>
      <c r="E57" s="748">
        <v>1</v>
      </c>
      <c r="F57" s="735">
        <v>3298.0525714285714</v>
      </c>
    </row>
    <row r="58" spans="1:6" ht="14.45" customHeight="1" x14ac:dyDescent="0.2">
      <c r="A58" s="758" t="s">
        <v>1760</v>
      </c>
      <c r="B58" s="734">
        <v>28080.01200000001</v>
      </c>
      <c r="C58" s="748">
        <v>0.70452581368431422</v>
      </c>
      <c r="D58" s="734">
        <v>11776.600000000002</v>
      </c>
      <c r="E58" s="748">
        <v>0.29547418631568584</v>
      </c>
      <c r="F58" s="735">
        <v>39856.612000000008</v>
      </c>
    </row>
    <row r="59" spans="1:6" ht="14.45" customHeight="1" x14ac:dyDescent="0.2">
      <c r="A59" s="758" t="s">
        <v>1761</v>
      </c>
      <c r="B59" s="734"/>
      <c r="C59" s="748">
        <v>0</v>
      </c>
      <c r="D59" s="734">
        <v>10420.819947429673</v>
      </c>
      <c r="E59" s="748">
        <v>1</v>
      </c>
      <c r="F59" s="735">
        <v>10420.819947429673</v>
      </c>
    </row>
    <row r="60" spans="1:6" ht="14.45" customHeight="1" x14ac:dyDescent="0.2">
      <c r="A60" s="758" t="s">
        <v>1762</v>
      </c>
      <c r="B60" s="734">
        <v>2357.9100000000003</v>
      </c>
      <c r="C60" s="748">
        <v>1</v>
      </c>
      <c r="D60" s="734"/>
      <c r="E60" s="748">
        <v>0</v>
      </c>
      <c r="F60" s="735">
        <v>2357.9100000000003</v>
      </c>
    </row>
    <row r="61" spans="1:6" ht="14.45" customHeight="1" x14ac:dyDescent="0.2">
      <c r="A61" s="758" t="s">
        <v>1763</v>
      </c>
      <c r="B61" s="734"/>
      <c r="C61" s="748">
        <v>0</v>
      </c>
      <c r="D61" s="734">
        <v>163.02000000000004</v>
      </c>
      <c r="E61" s="748">
        <v>1</v>
      </c>
      <c r="F61" s="735">
        <v>163.02000000000004</v>
      </c>
    </row>
    <row r="62" spans="1:6" ht="14.45" customHeight="1" x14ac:dyDescent="0.2">
      <c r="A62" s="758" t="s">
        <v>1764</v>
      </c>
      <c r="B62" s="734"/>
      <c r="C62" s="748">
        <v>0</v>
      </c>
      <c r="D62" s="734">
        <v>576.73</v>
      </c>
      <c r="E62" s="748">
        <v>1</v>
      </c>
      <c r="F62" s="735">
        <v>576.73</v>
      </c>
    </row>
    <row r="63" spans="1:6" ht="14.45" customHeight="1" x14ac:dyDescent="0.2">
      <c r="A63" s="758" t="s">
        <v>1765</v>
      </c>
      <c r="B63" s="734"/>
      <c r="C63" s="748">
        <v>0</v>
      </c>
      <c r="D63" s="734">
        <v>627.12000000000012</v>
      </c>
      <c r="E63" s="748">
        <v>1</v>
      </c>
      <c r="F63" s="735">
        <v>627.12000000000012</v>
      </c>
    </row>
    <row r="64" spans="1:6" ht="14.45" customHeight="1" x14ac:dyDescent="0.2">
      <c r="A64" s="758" t="s">
        <v>1766</v>
      </c>
      <c r="B64" s="734"/>
      <c r="C64" s="748">
        <v>0</v>
      </c>
      <c r="D64" s="734">
        <v>377.62000000000006</v>
      </c>
      <c r="E64" s="748">
        <v>1</v>
      </c>
      <c r="F64" s="735">
        <v>377.62000000000006</v>
      </c>
    </row>
    <row r="65" spans="1:6" ht="14.45" customHeight="1" x14ac:dyDescent="0.2">
      <c r="A65" s="758" t="s">
        <v>1767</v>
      </c>
      <c r="B65" s="734"/>
      <c r="C65" s="748">
        <v>0</v>
      </c>
      <c r="D65" s="734">
        <v>3168.2000000000003</v>
      </c>
      <c r="E65" s="748">
        <v>1</v>
      </c>
      <c r="F65" s="735">
        <v>3168.2000000000003</v>
      </c>
    </row>
    <row r="66" spans="1:6" ht="14.45" customHeight="1" x14ac:dyDescent="0.2">
      <c r="A66" s="758" t="s">
        <v>1768</v>
      </c>
      <c r="B66" s="734"/>
      <c r="C66" s="748">
        <v>0</v>
      </c>
      <c r="D66" s="734">
        <v>241.95</v>
      </c>
      <c r="E66" s="748">
        <v>1</v>
      </c>
      <c r="F66" s="735">
        <v>241.95</v>
      </c>
    </row>
    <row r="67" spans="1:6" ht="14.45" customHeight="1" x14ac:dyDescent="0.2">
      <c r="A67" s="758" t="s">
        <v>1769</v>
      </c>
      <c r="B67" s="734"/>
      <c r="C67" s="748">
        <v>0</v>
      </c>
      <c r="D67" s="734">
        <v>43531.927995355392</v>
      </c>
      <c r="E67" s="748">
        <v>1</v>
      </c>
      <c r="F67" s="735">
        <v>43531.927995355392</v>
      </c>
    </row>
    <row r="68" spans="1:6" ht="14.45" customHeight="1" x14ac:dyDescent="0.2">
      <c r="A68" s="758" t="s">
        <v>1770</v>
      </c>
      <c r="B68" s="734">
        <v>275.88</v>
      </c>
      <c r="C68" s="748">
        <v>8.6161879895561358E-2</v>
      </c>
      <c r="D68" s="734">
        <v>2926</v>
      </c>
      <c r="E68" s="748">
        <v>0.91383812010443866</v>
      </c>
      <c r="F68" s="735">
        <v>3201.88</v>
      </c>
    </row>
    <row r="69" spans="1:6" ht="14.45" customHeight="1" x14ac:dyDescent="0.2">
      <c r="A69" s="758" t="s">
        <v>1771</v>
      </c>
      <c r="B69" s="734"/>
      <c r="C69" s="748">
        <v>0</v>
      </c>
      <c r="D69" s="734">
        <v>495.18000000000006</v>
      </c>
      <c r="E69" s="748">
        <v>1</v>
      </c>
      <c r="F69" s="735">
        <v>495.18000000000006</v>
      </c>
    </row>
    <row r="70" spans="1:6" ht="14.45" customHeight="1" x14ac:dyDescent="0.2">
      <c r="A70" s="758" t="s">
        <v>1772</v>
      </c>
      <c r="B70" s="734"/>
      <c r="C70" s="748">
        <v>0</v>
      </c>
      <c r="D70" s="734">
        <v>4228.66</v>
      </c>
      <c r="E70" s="748">
        <v>1</v>
      </c>
      <c r="F70" s="735">
        <v>4228.66</v>
      </c>
    </row>
    <row r="71" spans="1:6" ht="14.45" customHeight="1" x14ac:dyDescent="0.2">
      <c r="A71" s="758" t="s">
        <v>1773</v>
      </c>
      <c r="B71" s="734">
        <v>583.02</v>
      </c>
      <c r="C71" s="748">
        <v>1</v>
      </c>
      <c r="D71" s="734"/>
      <c r="E71" s="748">
        <v>0</v>
      </c>
      <c r="F71" s="735">
        <v>583.02</v>
      </c>
    </row>
    <row r="72" spans="1:6" ht="14.45" customHeight="1" x14ac:dyDescent="0.2">
      <c r="A72" s="758" t="s">
        <v>1774</v>
      </c>
      <c r="B72" s="734"/>
      <c r="C72" s="748">
        <v>0</v>
      </c>
      <c r="D72" s="734">
        <v>159.63999999999993</v>
      </c>
      <c r="E72" s="748">
        <v>1</v>
      </c>
      <c r="F72" s="735">
        <v>159.63999999999993</v>
      </c>
    </row>
    <row r="73" spans="1:6" ht="14.45" customHeight="1" x14ac:dyDescent="0.2">
      <c r="A73" s="758" t="s">
        <v>1775</v>
      </c>
      <c r="B73" s="734"/>
      <c r="C73" s="748">
        <v>0</v>
      </c>
      <c r="D73" s="734">
        <v>1186.03</v>
      </c>
      <c r="E73" s="748">
        <v>1</v>
      </c>
      <c r="F73" s="735">
        <v>1186.03</v>
      </c>
    </row>
    <row r="74" spans="1:6" ht="14.45" customHeight="1" x14ac:dyDescent="0.2">
      <c r="A74" s="758" t="s">
        <v>1776</v>
      </c>
      <c r="B74" s="734"/>
      <c r="C74" s="748">
        <v>0</v>
      </c>
      <c r="D74" s="734">
        <v>311.08000000000004</v>
      </c>
      <c r="E74" s="748">
        <v>1</v>
      </c>
      <c r="F74" s="735">
        <v>311.08000000000004</v>
      </c>
    </row>
    <row r="75" spans="1:6" ht="14.45" customHeight="1" x14ac:dyDescent="0.2">
      <c r="A75" s="758" t="s">
        <v>1777</v>
      </c>
      <c r="B75" s="734"/>
      <c r="C75" s="748">
        <v>0</v>
      </c>
      <c r="D75" s="734">
        <v>1894.74</v>
      </c>
      <c r="E75" s="748">
        <v>1</v>
      </c>
      <c r="F75" s="735">
        <v>1894.74</v>
      </c>
    </row>
    <row r="76" spans="1:6" ht="14.45" customHeight="1" x14ac:dyDescent="0.2">
      <c r="A76" s="758" t="s">
        <v>1778</v>
      </c>
      <c r="B76" s="734"/>
      <c r="C76" s="748">
        <v>0</v>
      </c>
      <c r="D76" s="734">
        <v>4238.01</v>
      </c>
      <c r="E76" s="748">
        <v>1</v>
      </c>
      <c r="F76" s="735">
        <v>4238.01</v>
      </c>
    </row>
    <row r="77" spans="1:6" ht="14.45" customHeight="1" x14ac:dyDescent="0.2">
      <c r="A77" s="758" t="s">
        <v>1779</v>
      </c>
      <c r="B77" s="734"/>
      <c r="C77" s="748">
        <v>0</v>
      </c>
      <c r="D77" s="734">
        <v>196.3</v>
      </c>
      <c r="E77" s="748">
        <v>1</v>
      </c>
      <c r="F77" s="735">
        <v>196.3</v>
      </c>
    </row>
    <row r="78" spans="1:6" ht="14.45" customHeight="1" x14ac:dyDescent="0.2">
      <c r="A78" s="758" t="s">
        <v>1780</v>
      </c>
      <c r="B78" s="734"/>
      <c r="C78" s="748">
        <v>0</v>
      </c>
      <c r="D78" s="734">
        <v>733.16000000000008</v>
      </c>
      <c r="E78" s="748">
        <v>1</v>
      </c>
      <c r="F78" s="735">
        <v>733.16000000000008</v>
      </c>
    </row>
    <row r="79" spans="1:6" ht="14.45" customHeight="1" x14ac:dyDescent="0.2">
      <c r="A79" s="758" t="s">
        <v>1781</v>
      </c>
      <c r="B79" s="734">
        <v>176.06000000000003</v>
      </c>
      <c r="C79" s="748">
        <v>1</v>
      </c>
      <c r="D79" s="734"/>
      <c r="E79" s="748">
        <v>0</v>
      </c>
      <c r="F79" s="735">
        <v>176.06000000000003</v>
      </c>
    </row>
    <row r="80" spans="1:6" ht="14.45" customHeight="1" x14ac:dyDescent="0.2">
      <c r="A80" s="758" t="s">
        <v>1782</v>
      </c>
      <c r="B80" s="734"/>
      <c r="C80" s="748">
        <v>0</v>
      </c>
      <c r="D80" s="734">
        <v>443.53000000000009</v>
      </c>
      <c r="E80" s="748">
        <v>1</v>
      </c>
      <c r="F80" s="735">
        <v>443.53000000000009</v>
      </c>
    </row>
    <row r="81" spans="1:6" ht="14.45" customHeight="1" x14ac:dyDescent="0.2">
      <c r="A81" s="758" t="s">
        <v>1783</v>
      </c>
      <c r="B81" s="734"/>
      <c r="C81" s="748">
        <v>0</v>
      </c>
      <c r="D81" s="734">
        <v>211.2</v>
      </c>
      <c r="E81" s="748">
        <v>1</v>
      </c>
      <c r="F81" s="735">
        <v>211.2</v>
      </c>
    </row>
    <row r="82" spans="1:6" ht="14.45" customHeight="1" x14ac:dyDescent="0.2">
      <c r="A82" s="758" t="s">
        <v>1784</v>
      </c>
      <c r="B82" s="734"/>
      <c r="C82" s="748">
        <v>0</v>
      </c>
      <c r="D82" s="734">
        <v>197.32999999999996</v>
      </c>
      <c r="E82" s="748">
        <v>1</v>
      </c>
      <c r="F82" s="735">
        <v>197.32999999999996</v>
      </c>
    </row>
    <row r="83" spans="1:6" ht="14.45" customHeight="1" x14ac:dyDescent="0.2">
      <c r="A83" s="758" t="s">
        <v>1785</v>
      </c>
      <c r="B83" s="734"/>
      <c r="C83" s="748">
        <v>0</v>
      </c>
      <c r="D83" s="734">
        <v>355.19000000000005</v>
      </c>
      <c r="E83" s="748">
        <v>1</v>
      </c>
      <c r="F83" s="735">
        <v>355.19000000000005</v>
      </c>
    </row>
    <row r="84" spans="1:6" ht="14.45" customHeight="1" x14ac:dyDescent="0.2">
      <c r="A84" s="758" t="s">
        <v>1786</v>
      </c>
      <c r="B84" s="734"/>
      <c r="C84" s="748">
        <v>0</v>
      </c>
      <c r="D84" s="734">
        <v>840.2399999999999</v>
      </c>
      <c r="E84" s="748">
        <v>1</v>
      </c>
      <c r="F84" s="735">
        <v>840.2399999999999</v>
      </c>
    </row>
    <row r="85" spans="1:6" ht="14.45" customHeight="1" x14ac:dyDescent="0.2">
      <c r="A85" s="758" t="s">
        <v>1787</v>
      </c>
      <c r="B85" s="734"/>
      <c r="C85" s="748">
        <v>0</v>
      </c>
      <c r="D85" s="734">
        <v>647.04999999999995</v>
      </c>
      <c r="E85" s="748">
        <v>1</v>
      </c>
      <c r="F85" s="735">
        <v>647.04999999999995</v>
      </c>
    </row>
    <row r="86" spans="1:6" ht="14.45" customHeight="1" x14ac:dyDescent="0.2">
      <c r="A86" s="758" t="s">
        <v>1788</v>
      </c>
      <c r="B86" s="734">
        <v>291.28000000000003</v>
      </c>
      <c r="C86" s="748">
        <v>1</v>
      </c>
      <c r="D86" s="734"/>
      <c r="E86" s="748">
        <v>0</v>
      </c>
      <c r="F86" s="735">
        <v>291.28000000000003</v>
      </c>
    </row>
    <row r="87" spans="1:6" ht="14.45" customHeight="1" x14ac:dyDescent="0.2">
      <c r="A87" s="758" t="s">
        <v>1789</v>
      </c>
      <c r="B87" s="734">
        <v>111.35000000000002</v>
      </c>
      <c r="C87" s="748">
        <v>1</v>
      </c>
      <c r="D87" s="734"/>
      <c r="E87" s="748">
        <v>0</v>
      </c>
      <c r="F87" s="735">
        <v>111.35000000000002</v>
      </c>
    </row>
    <row r="88" spans="1:6" ht="14.45" customHeight="1" x14ac:dyDescent="0.2">
      <c r="A88" s="758" t="s">
        <v>1790</v>
      </c>
      <c r="B88" s="734">
        <v>111.45999999999998</v>
      </c>
      <c r="C88" s="748">
        <v>1</v>
      </c>
      <c r="D88" s="734"/>
      <c r="E88" s="748">
        <v>0</v>
      </c>
      <c r="F88" s="735">
        <v>111.45999999999998</v>
      </c>
    </row>
    <row r="89" spans="1:6" ht="14.45" customHeight="1" x14ac:dyDescent="0.2">
      <c r="A89" s="758" t="s">
        <v>1791</v>
      </c>
      <c r="B89" s="734"/>
      <c r="C89" s="748">
        <v>0</v>
      </c>
      <c r="D89" s="734">
        <v>2769.91</v>
      </c>
      <c r="E89" s="748">
        <v>1</v>
      </c>
      <c r="F89" s="735">
        <v>2769.91</v>
      </c>
    </row>
    <row r="90" spans="1:6" ht="14.45" customHeight="1" x14ac:dyDescent="0.2">
      <c r="A90" s="758" t="s">
        <v>1792</v>
      </c>
      <c r="B90" s="734"/>
      <c r="C90" s="748">
        <v>0</v>
      </c>
      <c r="D90" s="734">
        <v>321.45</v>
      </c>
      <c r="E90" s="748">
        <v>1</v>
      </c>
      <c r="F90" s="735">
        <v>321.45</v>
      </c>
    </row>
    <row r="91" spans="1:6" ht="14.45" customHeight="1" x14ac:dyDescent="0.2">
      <c r="A91" s="758" t="s">
        <v>1793</v>
      </c>
      <c r="B91" s="734"/>
      <c r="C91" s="748">
        <v>0</v>
      </c>
      <c r="D91" s="734">
        <v>2159.1</v>
      </c>
      <c r="E91" s="748">
        <v>1</v>
      </c>
      <c r="F91" s="735">
        <v>2159.1</v>
      </c>
    </row>
    <row r="92" spans="1:6" ht="14.45" customHeight="1" x14ac:dyDescent="0.2">
      <c r="A92" s="758" t="s">
        <v>1794</v>
      </c>
      <c r="B92" s="734">
        <v>434.03999999999996</v>
      </c>
      <c r="C92" s="748">
        <v>1</v>
      </c>
      <c r="D92" s="734"/>
      <c r="E92" s="748">
        <v>0</v>
      </c>
      <c r="F92" s="735">
        <v>434.03999999999996</v>
      </c>
    </row>
    <row r="93" spans="1:6" ht="14.45" customHeight="1" x14ac:dyDescent="0.2">
      <c r="A93" s="758" t="s">
        <v>1795</v>
      </c>
      <c r="B93" s="734"/>
      <c r="C93" s="748">
        <v>0</v>
      </c>
      <c r="D93" s="734">
        <v>1761.4500000000003</v>
      </c>
      <c r="E93" s="748">
        <v>1</v>
      </c>
      <c r="F93" s="735">
        <v>1761.4500000000003</v>
      </c>
    </row>
    <row r="94" spans="1:6" ht="14.45" customHeight="1" x14ac:dyDescent="0.2">
      <c r="A94" s="758" t="s">
        <v>1796</v>
      </c>
      <c r="B94" s="734">
        <v>315.26</v>
      </c>
      <c r="C94" s="748">
        <v>0.71906575736149436</v>
      </c>
      <c r="D94" s="734">
        <v>123.17000000000003</v>
      </c>
      <c r="E94" s="748">
        <v>0.28093424263850564</v>
      </c>
      <c r="F94" s="735">
        <v>438.43</v>
      </c>
    </row>
    <row r="95" spans="1:6" ht="14.45" customHeight="1" x14ac:dyDescent="0.2">
      <c r="A95" s="758" t="s">
        <v>1797</v>
      </c>
      <c r="B95" s="734">
        <v>4084.4439999999986</v>
      </c>
      <c r="C95" s="748">
        <v>0.67797970730528367</v>
      </c>
      <c r="D95" s="734">
        <v>1939.9900000000002</v>
      </c>
      <c r="E95" s="748">
        <v>0.32202029269471627</v>
      </c>
      <c r="F95" s="735">
        <v>6024.4339999999993</v>
      </c>
    </row>
    <row r="96" spans="1:6" ht="14.45" customHeight="1" x14ac:dyDescent="0.2">
      <c r="A96" s="758" t="s">
        <v>1798</v>
      </c>
      <c r="B96" s="734"/>
      <c r="C96" s="748">
        <v>0</v>
      </c>
      <c r="D96" s="734">
        <v>7757.6100000000006</v>
      </c>
      <c r="E96" s="748">
        <v>1</v>
      </c>
      <c r="F96" s="735">
        <v>7757.6100000000006</v>
      </c>
    </row>
    <row r="97" spans="1:6" ht="14.45" customHeight="1" x14ac:dyDescent="0.2">
      <c r="A97" s="758" t="s">
        <v>1799</v>
      </c>
      <c r="B97" s="734">
        <v>9639.7999999999993</v>
      </c>
      <c r="C97" s="748">
        <v>0.52498452652247996</v>
      </c>
      <c r="D97" s="734">
        <v>8722.2649999999994</v>
      </c>
      <c r="E97" s="748">
        <v>0.4750154734775201</v>
      </c>
      <c r="F97" s="735">
        <v>18362.064999999999</v>
      </c>
    </row>
    <row r="98" spans="1:6" ht="14.45" customHeight="1" x14ac:dyDescent="0.2">
      <c r="A98" s="758" t="s">
        <v>1800</v>
      </c>
      <c r="B98" s="734"/>
      <c r="C98" s="748">
        <v>0</v>
      </c>
      <c r="D98" s="734">
        <v>767.51</v>
      </c>
      <c r="E98" s="748">
        <v>1</v>
      </c>
      <c r="F98" s="735">
        <v>767.51</v>
      </c>
    </row>
    <row r="99" spans="1:6" ht="14.45" customHeight="1" x14ac:dyDescent="0.2">
      <c r="A99" s="758" t="s">
        <v>1801</v>
      </c>
      <c r="B99" s="734"/>
      <c r="C99" s="748">
        <v>0</v>
      </c>
      <c r="D99" s="734">
        <v>3107.1599893447406</v>
      </c>
      <c r="E99" s="748">
        <v>1</v>
      </c>
      <c r="F99" s="735">
        <v>3107.1599893447406</v>
      </c>
    </row>
    <row r="100" spans="1:6" ht="14.45" customHeight="1" x14ac:dyDescent="0.2">
      <c r="A100" s="758" t="s">
        <v>1802</v>
      </c>
      <c r="B100" s="734"/>
      <c r="C100" s="748">
        <v>0</v>
      </c>
      <c r="D100" s="734">
        <v>671.45</v>
      </c>
      <c r="E100" s="748">
        <v>1</v>
      </c>
      <c r="F100" s="735">
        <v>671.45</v>
      </c>
    </row>
    <row r="101" spans="1:6" ht="14.45" customHeight="1" thickBot="1" x14ac:dyDescent="0.25">
      <c r="A101" s="759" t="s">
        <v>1803</v>
      </c>
      <c r="B101" s="750"/>
      <c r="C101" s="751">
        <v>0</v>
      </c>
      <c r="D101" s="750">
        <v>35355.790002969268</v>
      </c>
      <c r="E101" s="751">
        <v>1</v>
      </c>
      <c r="F101" s="752">
        <v>35355.790002969268</v>
      </c>
    </row>
    <row r="102" spans="1:6" ht="14.45" customHeight="1" thickBot="1" x14ac:dyDescent="0.25">
      <c r="A102" s="753" t="s">
        <v>3</v>
      </c>
      <c r="B102" s="754">
        <v>88218.385452389397</v>
      </c>
      <c r="C102" s="755">
        <v>9.1788391234023492E-2</v>
      </c>
      <c r="D102" s="754">
        <v>872887.74427013705</v>
      </c>
      <c r="E102" s="755">
        <v>0.9082116087659764</v>
      </c>
      <c r="F102" s="756">
        <v>961106.12972252653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AC5C4A8C-25DF-454B-BBB4-BE46598C59A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2021-02-08T09:31:13Z</dcterms:modified>
</cp:coreProperties>
</file>